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worksheets/sheet1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8.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6.xml" ContentType="application/vnd.openxmlformats-officedocument.spreadsheetml.table+xml"/>
  <Override PartName="/xl/tables/table15.xml" ContentType="application/vnd.openxmlformats-officedocument.spreadsheetml.table+xml"/>
  <Override PartName="/xl/tables/table14.xml" ContentType="application/vnd.openxmlformats-officedocument.spreadsheetml.table+xml"/>
  <Override PartName="/xl/tables/table13.xml" ContentType="application/vnd.openxmlformats-officedocument.spreadsheetml.table+xml"/>
  <Override PartName="/xl/tables/table17.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9" activeTab="14"/>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Words" sheetId="9" r:id="rId9"/>
    <sheet name="Word Pairs" sheetId="10" r:id="rId10"/>
    <sheet name="Group Edges" sheetId="11" r:id="rId11"/>
    <sheet name="Export Options" sheetId="12" r:id="rId12"/>
    <sheet name="Time Series Edges" sheetId="14" state="hidden" r:id="rId13"/>
    <sheet name="Top Items" sheetId="13" r:id="rId14"/>
    <sheet name="Time Series" sheetId="15" r:id="rId15"/>
  </sheets>
  <definedNames>
    <definedName name="BinDivisor">'Overall Metrics'!$X$2</definedName>
    <definedName name="DynamicFilterColumnName" localSheetId="12">#REF!</definedName>
    <definedName name="DynamicFilterColumnName">#REF!</definedName>
    <definedName name="DynamicFilterForceCalculationRange" localSheetId="12">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2">#REF!</definedName>
    <definedName name="DynamicFilterTableName">#REF!</definedName>
    <definedName name="LOCAL_MYSQL_DATE_FORMAT" localSheetId="12"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6"/>
  </pivotCaches>
  <extLst>
    <ext xmlns:x14="http://schemas.microsoft.com/office/spreadsheetml/2009/9/main" uri="{BBE1A952-AA13-448e-AADC-164F8A28A991}">
      <x14:slicerCaches>
        <x14:slicerCache r:id="rId20"/>
        <x14:slicerCache r:id="rId21"/>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3.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<sst xmlns="http://schemas.openxmlformats.org/spreadsheetml/2006/main" count="16116" uniqueCount="3052">
  <si>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</si>
  <si>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</si>
  <si>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</si>
  <si>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</si>
  <si>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</si>
  <si>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</si>
  <si>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</si>
  <si>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</si>
  <si>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</si>
  <si>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</si>
  <si>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</si>
  <si>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</si>
  <si>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</si>
  <si>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</si>
  <si>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</si>
  <si>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</si>
  <si>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</si>
  <si>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</si>
  <si>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</si>
  <si>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</si>
  <si>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</si>
  <si>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</si>
  <si>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</si>
  <si>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</si>
  <si>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</si>
  <si>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</si>
  <si>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</si>
  <si>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</si>
  <si>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</si>
  <si>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</si>
  <si>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</si>
  <si>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</si>
  <si>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</si>
  <si>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</si>
  <si>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</si>
  <si>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</si>
  <si>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</si>
  <si>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</si>
  <si>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</si>
  <si>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</si>
  <si>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</si>
  <si>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</si>
  <si>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</si>
  <si>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</si>
  <si>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</si>
  <si>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</si>
  <si>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</si>
  <si>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</si>
  <si>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</si>
  <si>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</si>
  <si>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</si>
  <si>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</si>
  <si>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</si>
  <si>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</si>
  <si>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</si>
  <si>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</si>
  <si>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</si>
  <si>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</si>
  <si>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</si>
  <si>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</si>
  <si>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</si>
  <si>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</si>
  <si>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</si>
  <si>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</si>
  <si>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</si>
  <si>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</si>
  <si>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</si>
  <si>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</si>
  <si>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</si>
  <si>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</si>
  <si>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</si>
  <si>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</si>
  <si>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</si>
  <si>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</si>
  <si>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</si>
  <si>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</si>
  <si>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</si>
  <si>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</si>
  <si>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</si>
  <si>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</si>
  <si>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</si>
  <si>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</si>
  <si>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</si>
  <si>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</si>
  <si>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</si>
  <si>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</si>
  <si>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</si>
  <si>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</si>
  <si>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</si>
  <si>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</si>
  <si>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</si>
  <si>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</si>
  <si>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</si>
  <si>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</si>
  <si>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</si>
  <si>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</si>
  <si>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</si>
  <si>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</si>
  <si>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</si>
  <si>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</si>
  <si>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</si>
  <si>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</si>
  <si>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</si>
  <si>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</si>
  <si>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</si>
  <si>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</si>
  <si>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</si>
  <si>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</si>
  <si>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</si>
  <si>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</si>
  <si>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</si>
  <si>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</si>
  <si>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</si>
  <si>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</si>
  <si>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</si>
  <si>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</si>
  <si>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</si>
  <si>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</si>
  <si>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</si>
  <si>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</si>
  <si>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</si>
  <si>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</si>
  <si>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</si>
  <si>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</si>
  <si>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</si>
  <si>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</si>
  <si>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</si>
  <si>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</si>
  <si>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</si>
  <si>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</si>
  <si>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</si>
  <si>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</si>
  <si>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</si>
  <si>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</si>
  <si>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</si>
  <si>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</si>
  <si>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</si>
  <si>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</si>
  <si>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</si>
  <si>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</si>
  <si>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</si>
  <si>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</si>
  <si>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</si>
  <si>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</si>
  <si>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</si>
  <si>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</si>
  <si>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</si>
  <si>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</si>
  <si>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</si>
  <si>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</si>
  <si>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</si>
  <si>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</si>
  <si>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</si>
  <si>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</si>
  <si>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</si>
  <si>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</si>
  <si>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</si>
  <si>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</si>
  <si>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</si>
  <si>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</si>
  <si>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</si>
  <si>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</si>
  <si>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</si>
  <si>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</si>
  <si>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</si>
  <si>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</si>
  <si>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</si>
  <si>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</si>
  <si>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</si>
  <si>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</si>
  <si>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</si>
  <si>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</si>
  <si>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</si>
  <si>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</si>
  <si>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</si>
  <si>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</si>
  <si>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</si>
  <si>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</si>
  <si>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</si>
  <si>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</si>
  <si>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</si>
  <si>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</si>
  <si>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</si>
  <si>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</si>
  <si>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</si>
  <si>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</si>
  <si>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</si>
  <si>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</si>
  <si>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</si>
  <si>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</si>
  <si>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</si>
  <si>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</si>
  <si>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</si>
  <si>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</si>
  <si>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</si>
  <si>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</si>
  <si>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</si>
  <si>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</si>
  <si>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</si>
  <si>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</si>
  <si>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</si>
  <si>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</si>
  <si>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</si>
  <si>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</si>
  <si>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</si>
  <si>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</si>
  <si>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</si>
  <si>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</si>
  <si>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</si>
  <si>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</si>
  <si>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</si>
  <si>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</si>
  <si>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bubbles4tw</t>
  </si>
  <si>
    <t>fadanconsultant</t>
  </si>
  <si>
    <t>studionima</t>
  </si>
  <si>
    <t>teraspri</t>
  </si>
  <si>
    <t>huber_rolf</t>
  </si>
  <si>
    <t>stories4impact</t>
  </si>
  <si>
    <t>sdgsbot</t>
  </si>
  <si>
    <t>uonbikeshare</t>
  </si>
  <si>
    <t>goahead_global</t>
  </si>
  <si>
    <t>greentechdon</t>
  </si>
  <si>
    <t>karen_w_bach</t>
  </si>
  <si>
    <t>yunus_sb</t>
  </si>
  <si>
    <t>thesocialswede</t>
  </si>
  <si>
    <t>billnigh</t>
  </si>
  <si>
    <t>dme_health</t>
  </si>
  <si>
    <t>timsalau</t>
  </si>
  <si>
    <t>davidfcarr</t>
  </si>
  <si>
    <t>rwang0</t>
  </si>
  <si>
    <t>tomoausd</t>
  </si>
  <si>
    <t>_futureofwork_</t>
  </si>
  <si>
    <t>sokkis</t>
  </si>
  <si>
    <t>carstenrose</t>
  </si>
  <si>
    <t>bhaines0</t>
  </si>
  <si>
    <t>christinelocher</t>
  </si>
  <si>
    <t>schulsiegel</t>
  </si>
  <si>
    <t>martingaedt</t>
  </si>
  <si>
    <t>stefboettcher</t>
  </si>
  <si>
    <t>visier</t>
  </si>
  <si>
    <t>familienfreund</t>
  </si>
  <si>
    <t>marconcert</t>
  </si>
  <si>
    <t>jwillie</t>
  </si>
  <si>
    <t>grissombrad</t>
  </si>
  <si>
    <t>steffikowalski</t>
  </si>
  <si>
    <t>katkul_</t>
  </si>
  <si>
    <t>sabrinatismora1</t>
  </si>
  <si>
    <t>andycapaloff</t>
  </si>
  <si>
    <t>blinkmarketers</t>
  </si>
  <si>
    <t>profdrpassos</t>
  </si>
  <si>
    <t>asimgekar</t>
  </si>
  <si>
    <t>fca_hq</t>
  </si>
  <si>
    <t>tribalimpact</t>
  </si>
  <si>
    <t>amorten</t>
  </si>
  <si>
    <t>integration_d</t>
  </si>
  <si>
    <t>guyintransition</t>
  </si>
  <si>
    <t>richard_sink</t>
  </si>
  <si>
    <t>nathaliegregg</t>
  </si>
  <si>
    <t>zacharyjeans</t>
  </si>
  <si>
    <t>stefihane</t>
  </si>
  <si>
    <t>pivotcloud</t>
  </si>
  <si>
    <t>stephendale</t>
  </si>
  <si>
    <t>lajbiz</t>
  </si>
  <si>
    <t>alanlepo</t>
  </si>
  <si>
    <t>taylorwellsnews</t>
  </si>
  <si>
    <t>amworldtraveler</t>
  </si>
  <si>
    <t>cjenmm</t>
  </si>
  <si>
    <t>johngoldenfrr</t>
  </si>
  <si>
    <t>pipelinercrm</t>
  </si>
  <si>
    <t>kimlanikolaus</t>
  </si>
  <si>
    <t>nessajbaker</t>
  </si>
  <si>
    <t>sarahgoodall</t>
  </si>
  <si>
    <t>renesternberg</t>
  </si>
  <si>
    <t>lukaspfeiffer</t>
  </si>
  <si>
    <t>mintelligencia</t>
  </si>
  <si>
    <t>emilia_chagas</t>
  </si>
  <si>
    <t>emp_ppl_award</t>
  </si>
  <si>
    <t>carola1512</t>
  </si>
  <si>
    <t>siemensstiftung</t>
  </si>
  <si>
    <t>visible_banking</t>
  </si>
  <si>
    <t>domnicastro</t>
  </si>
  <si>
    <t>dom</t>
  </si>
  <si>
    <t>cmswire</t>
  </si>
  <si>
    <t>connect2taral</t>
  </si>
  <si>
    <t>janlgordon</t>
  </si>
  <si>
    <t>quip</t>
  </si>
  <si>
    <t>gaggleamp</t>
  </si>
  <si>
    <t>sociabble</t>
  </si>
  <si>
    <t>socialbakers</t>
  </si>
  <si>
    <t>kfarmakis</t>
  </si>
  <si>
    <t>aliciatillman</t>
  </si>
  <si>
    <t>shane_barker</t>
  </si>
  <si>
    <t>dreamforce</t>
  </si>
  <si>
    <t>valaafshar</t>
  </si>
  <si>
    <t>tiffani_bova</t>
  </si>
  <si>
    <t>zoom_us</t>
  </si>
  <si>
    <t>bevylabs</t>
  </si>
  <si>
    <t>cmx</t>
  </si>
  <si>
    <t>lilleis</t>
  </si>
  <si>
    <t>chadneufeld</t>
  </si>
  <si>
    <t>bryankramer</t>
  </si>
  <si>
    <t>entrepreneur</t>
  </si>
  <si>
    <t>harvardbiz</t>
  </si>
  <si>
    <t>frank_strong</t>
  </si>
  <si>
    <t>dustinwstout</t>
  </si>
  <si>
    <t>brand24</t>
  </si>
  <si>
    <t>vinniesd</t>
  </si>
  <si>
    <t>to_growth</t>
  </si>
  <si>
    <t>friedmangrp</t>
  </si>
  <si>
    <t>salesforceca</t>
  </si>
  <si>
    <t>tbanting</t>
  </si>
  <si>
    <t>benioff</t>
  </si>
  <si>
    <t>box</t>
  </si>
  <si>
    <t>slackhq</t>
  </si>
  <si>
    <t>atiimhq</t>
  </si>
  <si>
    <t>workfront</t>
  </si>
  <si>
    <t>dreamingsyd</t>
  </si>
  <si>
    <t>salescloud</t>
  </si>
  <si>
    <t>salesforce</t>
  </si>
  <si>
    <t>amandaperkins2</t>
  </si>
  <si>
    <t>janlg</t>
  </si>
  <si>
    <t>chiefdooropener</t>
  </si>
  <si>
    <t>linkedin</t>
  </si>
  <si>
    <t>hubspot</t>
  </si>
  <si>
    <t>Mentions</t>
  </si>
  <si>
    <t>Replies to</t>
  </si>
  <si>
    <t>RT @Richard_Sink: How do #content teams integrate a #growthmindset? It starts with experimentation. @emilia_chagas https://t.co/2HVb1WAtmL…</t>
  </si>
  <si>
    <t>At Studio Nima we are very excited to be Editing Partner for the new @SiemensStiftung report on Innovative Financing for Social Entrepreneurs. Full report here https://t.co/lcnj08x8EU
A big thanks to @huber_rolf and @Carola1512 @Emp_Ppl_Award #socbiz #SocEnt https://t.co/QXhAPCp2D1</t>
  </si>
  <si>
    <t>RT @StudioNima: At Studio Nima we are very excited to be Editing Partner for the new @SiemensStiftung report on Innovative Financing for So…</t>
  </si>
  <si>
    <t>Change in systems requires systematic approach. So the agreement to establish a unified #taxonomy for #sustainable activities to guide #investors is great news! #SustainableFinanceEU #investment #SDGs #SocInv #SocFin #ImpInv #WealthManagement #SocBiz #CSR #SustainableFinanceEU https://t.co/OWbb3Wcwn1</t>
  </si>
  <si>
    <t>I´ve just enjoyed being a panelist at #Tallinn #Entrepreneurship Day´s discussion "Is responsible and social entrepreneurship just a #PR stunt?" In my opinion, the answer comes down to intention AND impact. #CSR #SocEnt #SocBiz #ResponsibleBusiness #Enterprise #SocialImpact #SDGs https://t.co/l5JV3ZHpO1</t>
  </si>
  <si>
    <t>RT @stories4impact: I´ve just enjoyed being a panelist at #Tallinn #Entrepreneurship Day´s discussion "Is responsible and social entreprene…</t>
  </si>
  <si>
    <t>[#Infographic] 10 Don’ts for #SocialMedia on @PipelinerCRM &amp;gt;&amp;gt; https://t.co/JHvzqSTbMI  #socbiz https://t.co/0mOp6ZWXT8</t>
  </si>
  <si>
    <t>RT @GoAhead_Global: [#Infographic] 10 Don’ts for #SocialMedia on @PipelinerCRM &amp;gt;&amp;gt; https://t.co/JHvzqSTbMI  #socbiz https://t.co/0mOp6ZWXT8</t>
  </si>
  <si>
    <t>Thank you for the follow @Visible_Banking
I look forward to your #CMO #founder tweets on #fintech #socbiz #digital #marketing #sales #strategy and #tech</t>
  </si>
  <si>
    <t>We are looking for a Partnerships Manager and a German-speaking Finance Officer in Berlin. Share with someone who is interested in harnessing the power of business to fight poverty! #hiringberlin #Goodjobs #SocEnt #SocBiz  https://t.co/tHqeD2niQx https://t.co/VglsBvf9Yz</t>
  </si>
  <si>
    <t>As the wheels turn faster, people are more important than ever before  https://t.co/G1qCrFzF59 #socbiz #wol https://t.co/NUg5TPcihG</t>
  </si>
  <si>
    <t>RT @thesocialswede: As the wheels turn faster, people are more important than ever before  https://t.co/G1qCrFzF59 #socbiz #wol https://t.c…</t>
  </si>
  <si>
    <t>RT @cjenmm: Has anyone had a PT from #sports #medicine call you on the phone for #PT #Consultation before.  I had one today.  It was a good…</t>
  </si>
  <si>
    <t>RT @alanlepo: Collaboration is a method of working together, productivity is a measurement of how effective that work is. They are related…</t>
  </si>
  <si>
    <t>RT @katkul_: My scribble for #howto use #Twitter #SocialMedia #fordummies #Content #Marketing #digital #contentmarketing #socbiz https://t.…</t>
  </si>
  <si>
    <t>Are Robots Coming For Your Job? #AdobeTT and the #FutureOfWork https://t.co/gCQtcEGyJn  featuring @alanlepo #SocBiz #AI</t>
  </si>
  <si>
    <t>RT @_futureofwork_: Are Robots Coming For Your Job? #AdobeTT and the #FutureOfWork https://t.co/gCQtcEGyJn  featuring @alanlepo #SocBiz #AI</t>
  </si>
  <si>
    <t>My must reads of last month - just in case you missed them:
my #Social #Business #Digest archives as of Septemver 2019
https://t.co/o6WUJUBIMv
... just another #socbiz #esn #e20 #review incl. #rss</t>
  </si>
  <si>
    <t>The #HR leader’s guide to #PeopleAnalytics has arrived. Download now: https://t.co/yd7Ql46vTc #HRTech #socbiz https://t.co/QcrQCi6Aqt</t>
  </si>
  <si>
    <t>@grissombrad and I collaborating on a @cmswire future of digital workplace article. #Collaboration #socbiz #DallasInLA cc @DomNicastro https://t.co/PjsykJSjKc</t>
  </si>
  <si>
    <t>RT @jwillie: @grissombrad and I collaborating on a @cmswire future of digital workplace article. #Collaboration #socbiz #DallasInLA cc @Dom…</t>
  </si>
  <si>
    <t>My scribble for #howto use #Twitter #SocialMedia #fordummies #Content #Marketing #digital #contentmarketing #socbiz https://t.co/zk7vwEVqWa</t>
  </si>
  <si>
    <t>Does #InstagramMarketing Have a Place in #B2B? Yes, and Here’s How https://t.co/6xHXjJ5BzO via @janlgordon @connect2taral #SMM #Instagram #socbiz</t>
  </si>
  <si>
    <t>RT @AndyCapaloff: Does #InstagramMarketing Have a Place in #B2B? Yes, and Here’s How https://t.co/Yyd2s1RJpt via @janlgordon @connect2taral #SMM #Instagram #socbiz</t>
  </si>
  <si>
    <t>RT @alanlepo: I often get asked about the power of @Quip. This short video does an amazing job of highlighting how Sales teams can now work…</t>
  </si>
  <si>
    <t>What Are The Benefits of Employee Advocacy? https://t.co/JbVXvB4oSD by @gaggleamp
#employeeadvocacy #employeeengagemnet #socialmedia #social #socbiz</t>
  </si>
  <si>
    <t>"84% of consumers’ value recommendations from friends and family above all forms of advertising "
https://t.co/5pT1PabqWV by @sociabble
#EmployeeAdvocacy #SocialMedia #Social #SocBiz</t>
  </si>
  <si>
    <t>10 Steps to Managing a Social Media Crisis Like a Boss https://t.co/8MsSu1YxD2 by @socialbakers #SocialMedia #SocBiz</t>
  </si>
  <si>
    <t>The primary reason for getting social is the evolution of the #buyerjourney. 
According to CEB, 57% of the purchase decision is complete before a customer even calls a supplier. Footfall has been replaced by finger-fall. 
https://t.co/gcB0SFfw7A
#SocBiz #SocialBusiness #Social</t>
  </si>
  <si>
    <t>The primary reason for getting social is the evolution of the #buyerjourney. 
According to CEB, 57% of the purchase decision is complete before a customer even calls a supplier. Footfall has been replaced by finger-fall. 
https://t.co/gcB0SFfw7A
#SocBiz #SocialBusiness #Soci…</t>
  </si>
  <si>
    <t>RT @amworldtraveler: Please tell me that vegan pet food is not a thing.  Friend of mine told me she heard about it from another friend.  #u…</t>
  </si>
  <si>
    <t>#CheckOut this #upandcomingartist's #artwork.  
#CheckThisOut #supportthearts #supporttheart #artshare #artworks #upcomingartist #upcomingart #filmisart #photographyisart #arteyart #fotografia #exhibition #digital #socbiz #biztalk #techtalk #devart #boostart #decorart https://t.co/hgfX7IvhQn</t>
  </si>
  <si>
    <t>RT @amorten: #CheckOut this #upandcomingartist's #artwork.  
#CheckThisOut #supportthearts #supporttheart #artshare #artworks #upcomingarti…</t>
  </si>
  <si>
    <t>RT @cjenmm: #Shame on the person who thought of this #vegan #petfood thing because this is not #natural and it is #animalabuse. Hopefully t…</t>
  </si>
  <si>
    <t>RT @cjenmm: Congrats to all #worldwide #artists that were selected for the #showcase #exhibit in #Berlin, #Germany.
#artworld #artlovers #p…</t>
  </si>
  <si>
    <t>How do #content teams integrate a #growthmindset? It starts with experimentation. @emilia_chagas https://t.co/2HVb1WAtmL
#GrowthHacking 
#metrics
#contentmarketing 
#socbiz
#marketingtips</t>
  </si>
  <si>
    <t>People may forget your name, but they will never forget how you made them feel. The best stories are those who inspire you to change, even a little. And that’s what #writing is all about. @KFarmakis 
#storytelling
#EZShareVideos
#socbiz
#marketingtips</t>
  </si>
  <si>
    <t>SAP’s @aliciatillman on the Makeup of a Modern #Marketing Team and an Experience-Driven #Economy https://t.co/qS5dqPS37z
#socbiz
#marketing
#storytelling</t>
  </si>
  <si>
    <t>How To Make Money On #SocialMedia by @shane_barker https://t.co/O9guAQxFdd
#affiliates
#socialmediamarketing 
#socbiz
#EZShareVideos
#FreelanceChat 
#freelance</t>
  </si>
  <si>
    <t>RT @Richard_Sink: How To Make Money On #SocialMedia by @shane_barker https://t.co/O9guAQxFdd
#affiliates
#socialmediamarketing 
#socbiz
#E…</t>
  </si>
  <si>
    <t>RT @alanlepo: Working on my slides for @Dreamforce #DF19.
#roadtodf19 #futureofwork #socbiz #teamcollaboration #productivity #CRM https://…</t>
  </si>
  <si>
    <t>RT @alanlepo: Please watch this great interview with @Tiffani_Bova and @ValaAfshar,  two of the most innovative, kind, intelligent and char…</t>
  </si>
  <si>
    <t>RT @alanlepo: This week at Zoom's #Zoomtopia19 conference, Fox Corp shared how their employee collaboration toolset consists of @Zoom_us, @…</t>
  </si>
  <si>
    <t>What Google’s Quantum Supremacy Means For The Future https://t.co/mxnf5ubHR6 #socbiz</t>
  </si>
  <si>
    <t>The Business Of Being Human https://t.co/FmkRxG86Gu #socbiz</t>
  </si>
  <si>
    <t>#Rules of #community Engagement: How to Encourage Engagement by @chadneufeld @LilLeis | @CMX #blog powered by @BevyLabs #community #cmgr #socbiz #outreach #rules #engagement https://t.co/O3U1kzlIEC https://t.co/KcZYI2Q3Hz</t>
  </si>
  <si>
    <t>@to_growth thx for hosting me. You got me to open up about my mistakes along the #RoadToGrowth and #success. Cheers, @VinnieSD - I really enjoyed being your #podcast guest and listening to other episodes for #entrepreneurs. #smm #socbiz MT @bryankramer ... https://t.co/kx5E1IGNOU https://t.co/PCUK9SmTRe</t>
  </si>
  <si>
    <t>Does Your #Business Need a Website? via @Entrepreneur #bizdev #businessgrowth #website #marketing #digitalmarketing #contentmarketing #socialbusiness #socbiz #smm #community https://t.co/fT5i1gycOQ https://t.co/Ukj4uFb7cs</t>
  </si>
  <si>
    <t>Can Algorithms Help Us Decide Who to Trust? via @harvardBiz #socialmedia #socbiz #smm #community #trust #KnowLikeTrust #relationship https://t.co/wphGdEqlht https://t.co/pLE1ZZ3EFp</t>
  </si>
  <si>
    <t>The types of backlinks that affect search can't be purchased. These are earned, much in the same way #Media relations outreach earns coverage. via @frank_strong #SEO #Search #blogging #backlink #smm #socbiz #socialmedia https://t.co/Ukr19f4vnI https://t.co/hBSi2G1iTl</t>
  </si>
  <si>
    <t>How to Use #Twitter: From Beginner to Advanced o @DustinWStout #SMM #SocBiz #SocialMedia #DigitalMarketing #marketing https://t.co/A6cSLYc4mV https://t.co/wIAED6A7SX</t>
  </si>
  <si>
    <t>RT @LAJbiz: 5 Ways to Make a Bad Review #Online Work for Your #Business | @Brand24 #blog #smm #cmgr #socialmedia #socbiz #reviews #onlinebusiness https://t.co/pkdasLUzdN https://t.co/Id2knJRZoz</t>
  </si>
  <si>
    <t>5 Ways to Make a Bad Review #Online Work for Your #Business | @Brand24 #blog #smm #cmgr #socialmedia #socbiz #reviews #onlinebusiness https://t.co/RliPW2jb7u https://t.co/HiqV2QgkMC</t>
  </si>
  <si>
    <t>@to_growth thx for having me on. Classic tale of messing up on my #RoadToGrowth, then making the learnings "stick" for #success. Still learning and growing. Cheers, @VinnieSD - you are a great #podcast host who cares about #entrepreneurs. #smm #socbiz https://t.co/kx5E1IGNOU https://t.co/CYWhPuXDXI</t>
  </si>
  <si>
    <t>#Facebook #Marketing For Lawyers via @FriedmanGrp #SocBiz https://t.co/xIo3QGUHnb https://t.co/UJ6T0uD85O</t>
  </si>
  <si>
    <t>#LinkedIn For Lawyers via @FriedmanGrp #SocBiz https://t.co/GxSsmGkJv5 https://t.co/6Xx4SVXkTr</t>
  </si>
  <si>
    <t>#Hashtags, Earthquakes, And Everyday People #SocialMedia #SMM #Travel #NewZealand #AmericanCulture #SocBiz https://t.co/HilXX2ENb6 https://t.co/BF9y0fr8De</t>
  </si>
  <si>
    <t>How Treating Your #Business'  #Facebook Group Like a Backyard BBQ Increases Engagement via @Bella_Pets. #DigitalMarketing #FacebookGroups #Community #H2H #SMM #SocBiz https://t.co/b77tKuYdym https://t.co/lSTVvYBMPo</t>
  </si>
  <si>
    <t>How your small #Business can take #Advantage of #Twitter | #Advantage Services #SMM #SocialMedia #DigitalMarketing #SocBiz https://t.co/qFdcSdRR3x</t>
  </si>
  <si>
    <t>Welcome to my #blog. I'm on the move again, sharing all about life, #Business,  and how true #community building can make all the difference in all areas for real growth. Come say hello! #socialmedia #cmgr #socbiz #smm #marketing https://t.co/PUjHYe0tXd</t>
  </si>
  <si>
    <t>Please watch this great interview with @Tiffani_Bova and @ValaAfshar,  two of the most innovative, kind, intelligent and characmatic people I know.  
#futureofwork #EmployeeExperience #socbiz #ai #DigitalTransformation #cx #crm @SalesforceCA https://t.co/XujqQtrxO2</t>
  </si>
  <si>
    <t>While I’m really enjoying my new career, I do miss the analyst world around #teamcollaboration, #esn, #socbiz, #ucc... thank you @tbanting for keeping me informed! https://t.co/jYWxHfZP1W</t>
  </si>
  <si>
    <t>@Benioff It’s going to be an amazing @Dreamforce! I can’t wait for everyone to see how @Quip blends collaboration directly into @salescloud making sales teams more productive and successful. 
#DF19 #futureofwork #crm #employeeexperience #socbiz</t>
  </si>
  <si>
    <t>This week at Zoom's #Zoomtopia19 conference, Fox Corp shared how their employee collaboration toolset consists of @Zoom_us, @SlackHQ, @Box and @Quip.  
That's quite a powerful collab stack!
#futureofwork #socbiz #employeeexperience #UCC #GTD #EFS #ECM #DigitalTransformation https://t.co/lFcP8oi2R2</t>
  </si>
  <si>
    <t>Congrats @workfront on the acquisition of @AtiimHQ. Bringing OKRs (the goals and measurments) together with the tasks and projects (the structure and organization of work) makes a lot of sense.
https://t.co/nWXXbgI1Tt
#socbiz #futureofwork #GTD</t>
  </si>
  <si>
    <t>I look forward to @Salesforce Work Tour Sydney and @DreamingSYD 2022 so that I can visit the new tower!  #socbiz #futureofwork https://t.co/iwxoKTmpvo</t>
  </si>
  <si>
    <t>I can’t wait for @Dreamforce #DF19! 
Since DF18 @Quip has evolved so much. The blending of Quip and @salescloud is at the point where it’s hard to know where one begins and the other ends. Productivity inside #CRM!
#futureofwork #socbiz #EmployeeExperience #gtd #collaboration https://t.co/Elvajk5szJ</t>
  </si>
  <si>
    <t>I often get asked about the power of @Quip. This short video does an amazing job of highlighting how Sales teams can now work via blending collaboration and #CRM in a seamless experience. 
https://t.co/wgfy7P26oh?
#futureofwork #socbiz #DF19 #EmployeeExperience @salescloud</t>
  </si>
  <si>
    <t>@quip @salescloud With the @Salesforce Winter 20 release, you can easily embed Salesforce Reports directly into @quip Quip pages, enabling teams to collaborate around the data. 
@salescloud #DF19 #futureofwork #CRM #socbiz #EmployeeExperience https://t.co/cAb0Jhjw4a</t>
  </si>
  <si>
    <t>@quip @salescloud You can now easily Log A Call into @SalesCloud directly from within @Quip.
#DF19 #futureofwork #CRM #socbiz #EmployeeExperience https://t.co/kWJo9fN6dV</t>
  </si>
  <si>
    <t>@quip @salescloud @salesforce With the @Salesforce Winter 20 release, you can easily embed Salesforce List Views directly into @Quip pages, and the data can be updated and saved directly back into @SalesCloud.
#DF19 #futureofwork #CRM #socbiz #EmployeeExperience https://t.co/UYqS0DVQyy</t>
  </si>
  <si>
    <t>Calling all project managers attending @Dreamforce
#DF19, you have to attend @amandaperkins2 session on integrating @salesforce @salescloud data into @Quip to manage client relationships.
#RoadToDF19 #futureofwork #socbiz #EmployeeExperience #gtd #pmp 
https://t.co/35Mnqgu1EV</t>
  </si>
  <si>
    <t>Working on my slides for @Dreamforce #DF19.
#roadtodf19 #futureofwork #socbiz #teamcollaboration #productivity #CRM https://t.co/c9VuAZ2XRx</t>
  </si>
  <si>
    <t>Happy Sunday everyone. I hope you're having a wonderful time with those you love. It's about a month until @Dreamforce, I can't wait to see you all there.
#DF19 #RoadToDF19 #futureofwork #socbiz #EmployeeExperience #crm https://t.co/W49pXRp3VK</t>
  </si>
  <si>
    <t>It's. Gonna. Be. Awesome.
#RoadToDF19 #DF19 #FutureOfWork #Socbiz #EmployeeExperience #DigitalTransformation #DigitalWorkplace https://t.co/yAvIY9QDnU</t>
  </si>
  <si>
    <t>Which software vendors do you think do the best job of engaging with their online comminity? (and why)
#futureofwork #teamcollaboration #socbiz</t>
  </si>
  <si>
    <t>Collaboration is a method of working together, productivity is a measurement of how effective that work is. They are related but not interchangeable. 
#socbiz #futureofwork #employeeexperience #gtd #df19 #cce19 https://t.co/VhZsDps0ds</t>
  </si>
  <si>
    <t>Blogged: The Keys to Successful Collaboration: Purpose and Context. 
- Purpose Drives Adoption
- Context Ensures Efficiency and Accuracy
https://t.co/AFtX0POScF
#futureofwork #socbiz #employeeexperience #digitaltransformation #productivity</t>
  </si>
  <si>
    <t>"Living account plans work because information stays up to date, making it easier for sales teams to create actionable strategies to earn the win"
Improving workflow for Sales Teams is something every company can benefit from.
https://t.co/CE07KviL36
#futureofwork #socbiz #CRM</t>
  </si>
  <si>
    <t>"In order to support a Culture of Action, tools need to take a different approach to collaboration than the tools of the past. Two key elements of this modern approach are purpose and context."
https://t.co/AFtX0POScF
#socbiz #futureofwork #CRM https://t.co/fYbeYN16DQ</t>
  </si>
  <si>
    <t>"One of the most important things I’ve learned during my years in the collaboration market is that while great features and shiny user interfaces are nice, purpose is the most important thing to the successful use of a product"
https://t.co/AFtX0Q6t4d
#socbiz #futureofwork #CRM https://t.co/ib58s1naVo</t>
  </si>
  <si>
    <t>While discussing some upcoming online community work one of my colleagues brilliantly stated "The Marketing team should not be in there promoting products, but rather provoking discussions."
#socbiz https://t.co/G7dsK9ZGT2</t>
  </si>
  <si>
    <t>RT @BlinkMarketers: RT @AndyCapaloff: Does #InstagramMarketing Have a Place in #B2B? Yes, and Here’s How https://t.co/Yyd2s1RJpt via @janlg…</t>
  </si>
  <si>
    <t>Please tell me that vegan pet food is not a thing.  Friend of mine told me she heard about it from another friend.  #unhealthy #petslivesmatter #saveourpets #veganfood #cats #dogs #petlovers #petlover #socbiz #biztalk #techtalk #doctors #sayitaintso #foodie #foodsafety #foods</t>
  </si>
  <si>
    <t>I hope #vegan #petfoods are not a thing unless we are trying to #killouranimals.  This is #animalabuse.  Whoever thought of this should be ashamed of themselves.  #ShameOnYou to person who wants this. Cats especially  can die without meat.  #veganfood #cats #dogs #animals #socbiz https://t.co/bjRHGup6Mb</t>
  </si>
  <si>
    <t>#Shame on the person who thought of this #vegan #petfood thing because this is not #natural and it is #animalabuse. Hopefully this is not a thing.  #saveourpets #saveouranimals #animals #animallivesmatter #veganfood #foodie #socbiz #biztalk #techtalk
#sayitaintso for this #food. https://t.co/bjRHGup6Mb</t>
  </si>
  <si>
    <t>Has anyone had a PT from #sports #medicine call you on the phone for #PT #Consultation before.  I had one today.  It was a good one but never new #healthcare providers do this now.  #sportsmedicine #medical #health #healthforall #healthtech #healthlifestyle #socbiz #dothemostgood</t>
  </si>
  <si>
    <t>Congrats to all #worldwide #artists that were selected for the #showcase #exhibit in #Berlin, #Germany.
#artworld #artlovers #photographsareart #artshare #supporthearts #artistontwitter #upcomingartist #upcomingartwork #upcomingart #socbiz #biztalk #techtalk #devart #boostart https://t.co/NbT1pbtI0e</t>
  </si>
  <si>
    <t>#ForSale #Bobblehead #FunkoPop!
Who wants #bobbleheads and #funkopops?
#funkopopnews #bobbleheadnews #socbiz #biztalk #artworld #toycollector #collections #arteyart #itemsforsale #property #toys #pop #pops #FunkoFamily #Funko https://t.co/e5semSvNnB</t>
  </si>
  <si>
    <t>#retweetandlike so #bobblehead #collectors out there can #checkout the #itemsforsale. #retweetingandliking those #items4sale on #ebay.  #ebaydeals #ebayfinds #bobbleheads #funkopop #funkopops #shareandlike #sharepoint #sharemarket #ForSale #ForSell #socbiz #goodvibes #gooddeal https://t.co/e5semSvNnB</t>
  </si>
  <si>
    <t>This #ebaydeal is good for #bobblehead #collectors, #baseball #fans, and #SFGiants fans.  #CheckItOut this #ebayfinds #deal.  #gooddeal #deals #bobbleheads #funkopop #funkopops #itemsforsale #items4sale #ForSale #ForSell #toystory #toysforsale #funko #collector #MLB #socbiz https://t.co/e5semSvNnB</t>
  </si>
  <si>
    <t>When a #LinkedIn Introduction Stalls by @ChiefDoorOpener on #SalesPOP! https://t.co/4tzzDFiPPg  #socbiz @PipelinerCRM</t>
  </si>
  <si>
    <t>RT @JohnGoldenFRR: When a #LinkedIn Introduction Stalls by @ChiefDoorOpener on #SalesPOP! https://t.co/4tzzDFiPPg  #socbiz @PipelinerCRM</t>
  </si>
  <si>
    <t>[#Infographic] 10 Don’ts for #SocialMedia on @PipelinerCRM &amp;gt;&amp;gt; https://t.co/fyUV7VbILx  #socbiz https://t.co/PR98kcRGYT</t>
  </si>
  <si>
    <t>RT @PipelinerCRM: [#Infographic] 10 Don’ts for #SocialMedia on @PipelinerCRM &amp;gt;&amp;gt; https://t.co/aTFzpxCHky  #socbiz https://t.co/m6yJlJNPu7</t>
  </si>
  <si>
    <t>RT @kimlanikolaus: [#Infographic] 10 Don’ts for #SocialMedia on @PipelinerCRM &amp;gt;&amp;gt; https://t.co/fyUV7VbILx  #socbiz https://t.co/PR98kcRGYT</t>
  </si>
  <si>
    <t>[#Infographic] 10 Don’ts for #SocialMedia on @PipelinerCRM &amp;gt;&amp;gt; https://t.co/aTFzpxCHky  #socbiz https://t.co/m6yJlJNPu7</t>
  </si>
  <si>
    <t>How to Write a Winning @LinkedIn Summary - 7 Examples &amp;amp; How to Write Your Own via @HubSpot #socialselling #socbiz https://t.co/P3hny1Sdhd</t>
  </si>
  <si>
    <t>6 #SocialMedia Calendars, Tools, &amp;amp; Templates to Plan Your Content - @HubSpot share some really handy tools to help with your social media planning #inboundmarketing #socbiz https://t.co/VilFC6LVW8</t>
  </si>
  <si>
    <t>RT @nessajbaker: 6 #SocialMedia Calendars, Tools, &amp;amp; Templates to Plan Your Content - @HubSpot share some really handy tools to help with yo…</t>
  </si>
  <si>
    <t>Surprised conversation rates aren't higher!  Employee Advocacy on Social Media: How to Make It Work for Your Business https://t.co/yjAcsCVeFc #socbiz #employeeadvocacy https://t.co/wgxDJTrfJi</t>
  </si>
  <si>
    <t>Are You Empowering Your Employees To Become Ambassadors On Social Media? https://t.co/KueDhwZCm0 #employeeadvocacy #socbiz</t>
  </si>
  <si>
    <t>Viele ertrinken momentan in der Flut von #Informationen, die im #Arbeitsalltag herrscht. Im Beitrag beschreibe ich, was dagegen hilft: Digitale #Siebe 
#hirschtec #socbiz #digitalworkplace #digitalisierung #intranet #e20
https://t.co/44BEsA4Rda</t>
  </si>
  <si>
    <t>RT @ReneSternberg: Viele ertrinken momentan in der Flut von #Informationen, die im #Arbeitsalltag herrscht. Im Beitrag beschreibe ich, was…</t>
  </si>
  <si>
    <t>Dear Biz owner - your online CX counts! Read why... https://t.co/PKegzy9KIc #socialmedia #socbiz #ROI</t>
  </si>
  <si>
    <t>Exceptional online customer experience will make all the difference. Here's how https://t.co/PKegzy9KIc #socialmedia #inboundmarketing #socbiz</t>
  </si>
  <si>
    <t>Is you company an innovative inbound marketing business? CEO's what is your answer? https://t.co/KphE22GCFt #socbiz #inboundmarketing #ROI</t>
  </si>
  <si>
    <t>You business must have innovation to help return on #ROI. https://t.co/KphE22GCFt #socbiz #inboundmarketing</t>
  </si>
  <si>
    <t>Is your business exposed to reputation risk on social media? https://t.co/ErPz4w7wj4  #socbiz</t>
  </si>
  <si>
    <t>Four important things to check in your #socialmedia #strategy. https://t.co/ErPz4w7wj4 #socbiz</t>
  </si>
  <si>
    <t>The Four Pillars of Governance - Essential reading #SocBiz Managers https://t.co/ErPz4w7wj4</t>
  </si>
  <si>
    <t>The 4 questions your marketing team needs to answer... https://t.co/ErPz4w7wj4  #socbiz</t>
  </si>
  <si>
    <t>How is your #brandhealth?  This is vital at every level of business. https://t.co/QNsXHgtmW5 #socbiz #inboundmarketing</t>
  </si>
  <si>
    <t>Attention all marketers, how is the #brandhealth of your portfolio? https://t.co/QNsXHgtmW5 #socbiz #ROI</t>
  </si>
  <si>
    <t>You know your business, what about your #brandhealth?  CEO's take note. https://t.co/QNsXHgtmW5 #socbiz #ROI</t>
  </si>
  <si>
    <t>1 of the 6 best things you can do to measure #ROI of your #Inboundmarketing https://t.co/QNsXHgtmW5 #socbiz</t>
  </si>
  <si>
    <t>Part 4 of our Inbound Marketing and #ROI series.  Check it out here.https://t.co/Fgo7QcZHlq #Socbiz #inboundmarketing</t>
  </si>
  <si>
    <t>You watch your bottom line line a hawk CEO's.  How is your Operational efficiency? https://t.co/Fgo7QcZHlq #socbiz #digitalmarketing #ROI</t>
  </si>
  <si>
    <t>What do you do for #ROI by way of operational efficiency? https://t.co/Fgo7QcZHlq #socbiz #inboundmarketing</t>
  </si>
  <si>
    <t>What is operational efficiency? Every business is looking at #ROI and money spent. https://t.co/Fgo7QcZHlq #socbiz #digitalmarketing</t>
  </si>
  <si>
    <t>You business goals need to include this! CEO's, owners and marketers take note. https://t.co/Fgo7QcZHlq #socbiz #ROI #inboundmarketing</t>
  </si>
  <si>
    <t>Does your business properly measure #ROI.  CEO's must read! https://t.co/zmNeo9C1Rd #socbiz</t>
  </si>
  <si>
    <t>Any online business must measure #ROI and revenue generation. https://t.co/zmNeo9C1Rd #socbiz</t>
  </si>
  <si>
    <t>Why do your customers follow your #brand? https://t.co/zmNeo9C1Rd #socbiz #inboundmarekting</t>
  </si>
  <si>
    <t>10 commandments business owners should live by online. https://t.co/PWnNMw8Gvv #socbiz #socialmedia #marketing</t>
  </si>
  <si>
    <t>Digital marketing commandments you will be glad you read. https://t.co/PWnNMw8Gvv #socbiz #inboundmarketing</t>
  </si>
  <si>
    <t>Easy to follow tips to make you or your business awesome online. https://t.co/PWnNMw8Gvv #socbiz #socialmedia #content</t>
  </si>
  <si>
    <t>4 things you need to cover off before diving into #socialmedia marketing. https://t.co/ErPz4w7wj4 #socbiz</t>
  </si>
  <si>
    <t>Check out digitalgodess article of Four Pillars of #Governance https://t.co/ErPz4w7wj4  #socbiz</t>
  </si>
  <si>
    <t>House Rules: They do matter in your #socbiz policy. https://t.co/ErPz4w7wj4 #socialmedia</t>
  </si>
  <si>
    <t>When do you need a Disclaimer in #socbiz policy? https://t.co/ErPz4w7wj4 #policy</t>
  </si>
  <si>
    <t>4 Things that will help your CEO sleep better at night. https://t.co/ErPz4w7wj4 #onlinereputationmgmt #socbiz</t>
  </si>
  <si>
    <t>Disclaimers, short and succinct. https://t.co/ErPz4w7wj4 #governance #socbiz #socialmedia</t>
  </si>
  <si>
    <t>4 policies to minimise social risk. https://t.co/ErPz4w7wj4 #socbiz #socialmedia #governance</t>
  </si>
  <si>
    <t>Your company, your reputation!  CEO's  Must read! https://t.co/ErPz4w7wj4 #onlinereputation #socbiz</t>
  </si>
  <si>
    <t>Looking after your online #reputation.  https://t.co/ErPz4w7wj4 #socbiz #governance</t>
  </si>
  <si>
    <t>Attention #socialmedia marketers!   https://t.co/ErPz4w7wj4 #socbiz #onlinereputationmgmt</t>
  </si>
  <si>
    <t>Your customers are your best marketers and biggest brand advocates. Look after them! https://t.co/PKegzy9KIc #socbiz #socialmedia #digitalmarketing</t>
  </si>
  <si>
    <t>You must measure your business success in regards to customer experience. https://t.co/PKegzy9KIc #socbiz #inboundmarketing #socialmedia</t>
  </si>
  <si>
    <t>https://contentmarketinginstitute.com/2019/10/adopt-growth-mindset/</t>
  </si>
  <si>
    <t>https://www.empowering-people-network.siemens-stiftung.org/fileadmin/user_upload/Publications/SiemensStiftung_Report_Round_Table_Cairo_2019_SCREEN_final.pdf</t>
  </si>
  <si>
    <t>https://twitter.com/EU_Finance/status/1176840907968196608</t>
  </si>
  <si>
    <t>https://www.pipelinersales.com/library/10-donts-for-social-media/</t>
  </si>
  <si>
    <t>https://www.yunussb.com/jobs</t>
  </si>
  <si>
    <t>https://thesocialswede.wordpress.com/2015/12/03/as-the-wheels-turn-faster-people-are-more-important-than-ever-before/</t>
  </si>
  <si>
    <t>https://www.constellationr.com/blog-news/are-robots-coming-your-job-adobe-think-tank-2017-future-work</t>
  </si>
  <si>
    <t>https://www.social-business-digest.com/2019-09</t>
  </si>
  <si>
    <t>https://hello.visier.com/ebook-what-is-people-analytics.html?utm_source=twitter&amp;utm_campaign=mmfy20&amp;utm_medium=organic-social</t>
  </si>
  <si>
    <t>https://curatti.com/does-instagram-marketing-have-a-place-in-b2b-yes-and-heres-how/</t>
  </si>
  <si>
    <t>https://blog.gaggleamp.com/what-are-the-benefits-of-employee-advocacy?utm_content=102482704&amp;utm_medium=social&amp;utm_source=twitter&amp;hss_channel=tw-2926870430</t>
  </si>
  <si>
    <t>https://www.sociabble.com/blog/10-stats-impact-employee-advocacy/?utm_content=102481098&amp;utm_medium=social&amp;utm_source=twitter&amp;hss_channel=tw-2926870430</t>
  </si>
  <si>
    <t>https://www.socialbakers.com/blog/10-easy-steps-to-managing-social-media-crisis?utm_content=103344513&amp;utm_medium=social&amp;utm_source=twitter&amp;hss_channel=tw-2926870430</t>
  </si>
  <si>
    <t>https://www.tribalimpact.com/blog/social-media-for-business-why-socialising-your-business-is-key-for-growth?utm_campaign=Awareness%20-%20Employee%20Advocacy&amp;utm_content=102480994&amp;utm_medium=social&amp;utm_source=twitter&amp;hss_channel=tw-2926870430</t>
  </si>
  <si>
    <t>https://twitter.com/amworldtraveler/status/1184636032949506048</t>
  </si>
  <si>
    <t>https://www.emarketer.com/content/sap-alicia-tillman-on-the-makeup-of-a-modern-marketing-team-and-an-experience-driven-economy</t>
  </si>
  <si>
    <t>https://link.medium.com/lzirP8pER0</t>
  </si>
  <si>
    <t>https://www.digitaltonto.com/2019/what-googles-quantum-supremacy-means-for-the-future/</t>
  </si>
  <si>
    <t>https://www.digitaltonto.com/2019/the-business-of-being-human/</t>
  </si>
  <si>
    <t>https://cmxhub.com/rules-of-engagement/</t>
  </si>
  <si>
    <t>https://lynnabatejohnson.com/the-road-to-growth-podcast/</t>
  </si>
  <si>
    <t>https://www.entrepreneur.com/article/335465</t>
  </si>
  <si>
    <t>https://hbr.org/2019/06/can-algorithms-help-us-decide-who-to-trust?utm_medium=social&amp;utm_campaign=hbr&amp;utm_source=twitter</t>
  </si>
  <si>
    <t>https://www.swordandthescript.com/2019/05/backlink-pr-value/?utm_source=feedburner&amp;utm_medium=feed&amp;utm_campaign=Feed:+SwordAndTheScript+(Sword+and+the+Script)</t>
  </si>
  <si>
    <t>https://dustinstout.com/how-to-use-twitter/?utm_source=twitter&amp;utm_medium=social&amp;utm_campaign=agorapulse</t>
  </si>
  <si>
    <t>https://brand24.com/blog/5-ways-to-make-a-bad-review-online-work-for-your-business/</t>
  </si>
  <si>
    <t>https://friedmansocialmedia.com/facebook-marketing-for-lawyers-law-firms/</t>
  </si>
  <si>
    <t>https://friedmansocialmedia.com/linkedin-for-lawyers/</t>
  </si>
  <si>
    <t>http://bryankramer.com/hashtags-earthquakes-and-everyday-people/</t>
  </si>
  <si>
    <t>https://www.impactbnd.com/blog/how-treating-your-business-facebook-group-like-a-backyard-bbq-increases-engagement</t>
  </si>
  <si>
    <t>https://www.advantageservices.net/blog/137/How-your-small-business-can-take-advantage-of-Twitter?utm_medium=nealschaffer</t>
  </si>
  <si>
    <t>https://lynnabatejohnson.com/blog/</t>
  </si>
  <si>
    <t>https://twitter.com/SalesforceCA/status/1177272125373255680</t>
  </si>
  <si>
    <t>https://twitter.com/tbanting/status/1181949209773301761</t>
  </si>
  <si>
    <t>https://www.workfront.com/news/Workfront-Acquires-Strategic-Goals-Management-Startup-Atiim</t>
  </si>
  <si>
    <t>https://www.linkedin.com/slink?code=eGUdNDD</t>
  </si>
  <si>
    <t>http://salesforce.vidyard.com/watch/qtdWEt75yiU2yf7chb35yD</t>
  </si>
  <si>
    <t>https://www.youtube.com/watch?v=uxe7bHqZ7bk&amp;feature=youtu.be</t>
  </si>
  <si>
    <t>https://quip.com/blog/keys-to-successful-collaboration</t>
  </si>
  <si>
    <t>https://quip.com/blog/how-to-guide-account-planning</t>
  </si>
  <si>
    <t>https://twitter.com/amworldtraveler/status/1181979866675040258</t>
  </si>
  <si>
    <t>https://twitter.com/amworldtraveler/status/1184630494891147270</t>
  </si>
  <si>
    <t>https://twitter.com/amorten/status/1186061584033959937</t>
  </si>
  <si>
    <t>https://salespop.net/sales-professionals/when-a-linkedin-introduction-stalls/</t>
  </si>
  <si>
    <t>https://tribalimpact.smh.re/7o</t>
  </si>
  <si>
    <t>https://tribalimpact.smh.re/7n</t>
  </si>
  <si>
    <t>https://marketinginsidergroup.com/employee-activation/employee-advocacy-on-social-media-how-to-make-it-work-for-your-business/?utm_source=B2B+Marketing+Insider&amp;utm_campaign=173f3ea9e9-Marketing+Insider+Group+Top+Posts+Subscribers&amp;utm_medium=email&amp;utm_term=0_40b372c1a0-173f3ea9e9-108452889&amp;mc_cid=173f3ea9e9&amp;mc_eid=63fc7d0b78</t>
  </si>
  <si>
    <t>https://www.forbes.com/sites/forbescommunicationscouncil/2019/04/15/are-you-empowering-your-employees-to-become-ambassadors-on-social-media/#1868d8671276</t>
  </si>
  <si>
    <t>https://hirschtec.eu/informationsflut-digitaler-arbeitsplatz/</t>
  </si>
  <si>
    <t>http://mightymediagroup.com.au/six-key-aspects-inbound-marketing-roi-part-5-customer-experience/</t>
  </si>
  <si>
    <t>http://mightymediagroup.com.au/six-key-aspects-inbound-marketing-roi-part-6-innovation/</t>
  </si>
  <si>
    <t>http://mightymediagroup.com.au/seven-questions-to-ask-yourself-about-your-inbound-marketing-strategy-q1/</t>
  </si>
  <si>
    <t>http://mightymediagroup.com.au/six-key-aspects-inbound-marketing-roi-part-1-brand-health/</t>
  </si>
  <si>
    <t>http://mightymediagroup.com.au/six-key-aspects-inbound-marketing-roi-part-4-operational-efficiency/</t>
  </si>
  <si>
    <t>http://mightymediagroup.com.au/six-key-aspects-inbound-marketing-roi-part-2-revenue-generation/</t>
  </si>
  <si>
    <t>http://www.slideshare.net/Digitalgodess/the-10-commandments-of-digital-marketing</t>
  </si>
  <si>
    <t>contentmarketinginstitute.com</t>
  </si>
  <si>
    <t>siemens-stiftung.org</t>
  </si>
  <si>
    <t>twitter.com</t>
  </si>
  <si>
    <t>pipelinersales.com</t>
  </si>
  <si>
    <t>yunussb.com</t>
  </si>
  <si>
    <t>wordpress.com</t>
  </si>
  <si>
    <t>constellationr.com</t>
  </si>
  <si>
    <t>social-business-digest.com</t>
  </si>
  <si>
    <t>visier.com</t>
  </si>
  <si>
    <t>curatti.com</t>
  </si>
  <si>
    <t>gaggleamp.com</t>
  </si>
  <si>
    <t>sociabble.com</t>
  </si>
  <si>
    <t>socialbakers.com</t>
  </si>
  <si>
    <t>tribalimpact.com</t>
  </si>
  <si>
    <t>emarketer.com</t>
  </si>
  <si>
    <t>medium.com</t>
  </si>
  <si>
    <t>digitaltonto.com</t>
  </si>
  <si>
    <t>cmxhub.com</t>
  </si>
  <si>
    <t>lynnabatejohnson.com</t>
  </si>
  <si>
    <t>entrepreneur.com</t>
  </si>
  <si>
    <t>hbr.org</t>
  </si>
  <si>
    <t>swordandthescript.com</t>
  </si>
  <si>
    <t>dustinstout.com</t>
  </si>
  <si>
    <t>brand24.com</t>
  </si>
  <si>
    <t>friedmansocialmedia.com</t>
  </si>
  <si>
    <t>bryankramer.com</t>
  </si>
  <si>
    <t>impactbnd.com</t>
  </si>
  <si>
    <t>advantageservices.net</t>
  </si>
  <si>
    <t>workfront.com</t>
  </si>
  <si>
    <t>linkedin.com</t>
  </si>
  <si>
    <t>vidyard.com</t>
  </si>
  <si>
    <t>youtube.com</t>
  </si>
  <si>
    <t>quip.com</t>
  </si>
  <si>
    <t>salespop.net</t>
  </si>
  <si>
    <t>smh.re</t>
  </si>
  <si>
    <t>marketinginsidergroup.com</t>
  </si>
  <si>
    <t>forbes.com</t>
  </si>
  <si>
    <t>hirschtec.eu</t>
  </si>
  <si>
    <t>com.au</t>
  </si>
  <si>
    <t>slideshare.net</t>
  </si>
  <si>
    <t>content growthmindset</t>
  </si>
  <si>
    <t>socbiz socent</t>
  </si>
  <si>
    <t>taxonomy sustainable investors sustainablefinanceeu investment sdgs socinv socfin impinv wealthmanagement socbiz csr sustainablefinanceeu</t>
  </si>
  <si>
    <t>tallinn entrepreneurship pr csr socent socbiz responsiblebusiness enterprise socialimpact sdgs</t>
  </si>
  <si>
    <t>tallinn entrepreneurship</t>
  </si>
  <si>
    <t>infographic socialmedia socbiz</t>
  </si>
  <si>
    <t>cmo founder fintech socbiz digital marketing sales strategy tech</t>
  </si>
  <si>
    <t>hiringberlin goodjobs socent socbiz</t>
  </si>
  <si>
    <t>socbiz wol</t>
  </si>
  <si>
    <t>sports medicine pt consultation</t>
  </si>
  <si>
    <t>howto twitter socialmedia fordummies content marketing digital contentmarketing socbiz</t>
  </si>
  <si>
    <t>adobett futureofwork socbiz ai</t>
  </si>
  <si>
    <t>social business digest socbiz esn e20 review rss</t>
  </si>
  <si>
    <t>hr peopleanalytics hrtech socbiz</t>
  </si>
  <si>
    <t>collaboration socbiz dallasinla</t>
  </si>
  <si>
    <t>instagrammarketing b2b smm instagram socbiz</t>
  </si>
  <si>
    <t>employeeadvocacy employeeengagemnet socialmedia social socbiz</t>
  </si>
  <si>
    <t>employeeadvocacy socialmedia social socbiz</t>
  </si>
  <si>
    <t>socialmedia socbiz</t>
  </si>
  <si>
    <t>buyerjourney socbiz socialbusiness social</t>
  </si>
  <si>
    <t>buyerjourney socbiz socialbusiness soci</t>
  </si>
  <si>
    <t>checkout upandcomingartist artwork checkthisout supportthearts supporttheart artshare artworks upcomingartist upcomingart filmisart photographyisart arteyart fotografia exhibition digital socbiz biztalk techtalk devart boostart decorart</t>
  </si>
  <si>
    <t>checkout upandcomingartist artwork checkthisout supportthearts supporttheart artshare artworks</t>
  </si>
  <si>
    <t>shame vegan petfood natural animalabuse</t>
  </si>
  <si>
    <t>worldwide artists showcase exhibit berlin germany artworld artlovers</t>
  </si>
  <si>
    <t>content growthmindset growthhacking metrics contentmarketing socbiz marketingtips</t>
  </si>
  <si>
    <t>writing storytelling ezsharevideos socbiz marketingtips</t>
  </si>
  <si>
    <t>marketing economy socbiz marketing storytelling</t>
  </si>
  <si>
    <t>socialmedia affiliates socialmediamarketing socbiz ezsharevideos freelancechat freelance</t>
  </si>
  <si>
    <t>socialmedia affiliates socialmediamarketing socbiz</t>
  </si>
  <si>
    <t>df19 roadtodf19 futureofwork socbiz teamcollaboration productivity crm</t>
  </si>
  <si>
    <t>zoomtopia19</t>
  </si>
  <si>
    <t>socbiz</t>
  </si>
  <si>
    <t>rules community blog community cmgr socbiz outreach rules engagement</t>
  </si>
  <si>
    <t>roadtogrowth success podcast entrepreneurs smm socbiz</t>
  </si>
  <si>
    <t>business bizdev businessgrowth website marketing digitalmarketing contentmarketing socialbusiness socbiz smm community</t>
  </si>
  <si>
    <t>socialmedia socbiz smm community trust knowliketrust relationship</t>
  </si>
  <si>
    <t>media seo search blogging backlink smm socbiz socialmedia</t>
  </si>
  <si>
    <t>twitter smm socbiz socialmedia digitalmarketing marketing</t>
  </si>
  <si>
    <t>online business blog smm cmgr socialmedia socbiz reviews onlinebusiness</t>
  </si>
  <si>
    <t>facebook marketing socbiz</t>
  </si>
  <si>
    <t>linkedin socbiz</t>
  </si>
  <si>
    <t>hashtags socialmedia smm travel newzealand americanculture socbiz</t>
  </si>
  <si>
    <t>business facebook digitalmarketing facebookgroups community h2h smm socbiz</t>
  </si>
  <si>
    <t>business advantage twitter advantage smm socialmedia digitalmarketing socbiz</t>
  </si>
  <si>
    <t>blog business community socialmedia cmgr socbiz smm marketing</t>
  </si>
  <si>
    <t>futureofwork employeeexperience socbiz ai digitaltransformation cx crm</t>
  </si>
  <si>
    <t>teamcollaboration esn socbiz ucc</t>
  </si>
  <si>
    <t>df19 futureofwork crm employeeexperience socbiz</t>
  </si>
  <si>
    <t>zoomtopia19 futureofwork socbiz employeeexperience ucc gtd efs ecm digitaltransformation</t>
  </si>
  <si>
    <t>socbiz futureofwork gtd</t>
  </si>
  <si>
    <t>socbiz futureofwork</t>
  </si>
  <si>
    <t>df19 crm futureofwork socbiz employeeexperience gtd collaboration</t>
  </si>
  <si>
    <t>crm futureofwork socbiz df19 employeeexperience</t>
  </si>
  <si>
    <t>df19 futureofwork crm socbiz employeeexperience</t>
  </si>
  <si>
    <t>df19 roadtodf19 futureofwork socbiz employeeexperience gtd pmp</t>
  </si>
  <si>
    <t>df19 roadtodf19 futureofwork socbiz employeeexperience crm</t>
  </si>
  <si>
    <t>roadtodf19 df19 futureofwork socbiz employeeexperience digitaltransformation digitalworkplace</t>
  </si>
  <si>
    <t>futureofwork teamcollaboration socbiz</t>
  </si>
  <si>
    <t>socbiz futureofwork employeeexperience gtd df19 cce19</t>
  </si>
  <si>
    <t>futureofwork socbiz employeeexperience digitaltransformation productivity</t>
  </si>
  <si>
    <t>futureofwork socbiz crm</t>
  </si>
  <si>
    <t>socbiz futureofwork crm</t>
  </si>
  <si>
    <t>instagrammarketing b2b</t>
  </si>
  <si>
    <t>unhealthy petslivesmatter saveourpets veganfood cats dogs petlovers petlover socbiz biztalk techtalk doctors sayitaintso foodie foodsafety foods</t>
  </si>
  <si>
    <t>vegan petfoods killouranimals animalabuse shameonyou veganfood cats dogs animals socbiz</t>
  </si>
  <si>
    <t>shame vegan petfood natural animalabuse saveourpets saveouranimals animals animallivesmatter veganfood foodie socbiz biztalk techtalk sayitaintso food</t>
  </si>
  <si>
    <t>sports medicine pt consultation healthcare sportsmedicine medical health healthforall healthtech healthlifestyle socbiz dothemostgood</t>
  </si>
  <si>
    <t>worldwide artists showcase exhibit berlin germany artworld artlovers photographsareart artshare supporthearts artistontwitter upcomingartist upcomingartwork upcomingart socbiz biztalk techtalk devart boostart</t>
  </si>
  <si>
    <t>forsale bobblehead funkopop bobbleheads funkopops funkopopnews bobbleheadnews socbiz biztalk artworld toycollector collections arteyart itemsforsale property toys pop pops funkofamily funko</t>
  </si>
  <si>
    <t>retweetandlike bobblehead collectors checkout itemsforsale retweetingandliking items4sale ebay ebaydeals ebayfinds bobbleheads funkopop funkopops shareandlike sharepoint sharemarket forsale forsell socbiz goodvibes gooddeal</t>
  </si>
  <si>
    <t>ebaydeal bobblehead collectors baseball fans sfgiants checkitout ebayfinds deal gooddeal deals bobbleheads funkopop funkopops itemsforsale items4sale forsale forsell toystory toysforsale funko collector mlb socbiz</t>
  </si>
  <si>
    <t>linkedin salespop socbiz</t>
  </si>
  <si>
    <t>socialselling socbiz</t>
  </si>
  <si>
    <t>socialmedia inboundmarketing socbiz</t>
  </si>
  <si>
    <t>socialmedia</t>
  </si>
  <si>
    <t>socbiz employeeadvocacy</t>
  </si>
  <si>
    <t>employeeadvocacy socbiz</t>
  </si>
  <si>
    <t>informationen arbeitsalltag siebe hirschtec socbiz digitalworkplace digitalisierung intranet e20</t>
  </si>
  <si>
    <t>informationen arbeitsalltag</t>
  </si>
  <si>
    <t>socialmedia socbiz roi</t>
  </si>
  <si>
    <t>socbiz inboundmarketing roi</t>
  </si>
  <si>
    <t>roi socbiz inboundmarketing</t>
  </si>
  <si>
    <t>socialmedia strategy socbiz</t>
  </si>
  <si>
    <t>brandhealth socbiz inboundmarketing</t>
  </si>
  <si>
    <t>brandhealth socbiz roi</t>
  </si>
  <si>
    <t>roi inboundmarketing socbiz</t>
  </si>
  <si>
    <t>socbiz digitalmarketing roi</t>
  </si>
  <si>
    <t>roi socbiz digitalmarketing</t>
  </si>
  <si>
    <t>socbiz roi inboundmarketing</t>
  </si>
  <si>
    <t>roi socbiz</t>
  </si>
  <si>
    <t>brand socbiz inboundmarekting</t>
  </si>
  <si>
    <t>socbiz socialmedia marketing</t>
  </si>
  <si>
    <t>socbiz inboundmarketing</t>
  </si>
  <si>
    <t>socbiz socialmedia content</t>
  </si>
  <si>
    <t>governance socbiz</t>
  </si>
  <si>
    <t>socbiz socialmedia</t>
  </si>
  <si>
    <t>socbiz policy</t>
  </si>
  <si>
    <t>onlinereputationmgmt socbiz</t>
  </si>
  <si>
    <t>governance socbiz socialmedia</t>
  </si>
  <si>
    <t>socbiz socialmedia governance</t>
  </si>
  <si>
    <t>onlinereputation socbiz</t>
  </si>
  <si>
    <t>reputation socbiz governance</t>
  </si>
  <si>
    <t>socialmedia socbiz onlinereputationmgmt</t>
  </si>
  <si>
    <t>socbiz socialmedia digitalmarketing</t>
  </si>
  <si>
    <t>socbiz inboundmarketing socialmedia</t>
  </si>
  <si>
    <t>https://pbs.twimg.com/media/EGWcSDGXYAA0-Pr.jpg</t>
  </si>
  <si>
    <t>https://pbs.twimg.com/media/EGW78L7XYAEKkXC.jpg</t>
  </si>
  <si>
    <t>https://pbs.twimg.com/media/DqK54SnXQAAmglq.jpg</t>
  </si>
  <si>
    <t>https://pbs.twimg.com/media/EGgiYQ4WsAAWP0x.jpg</t>
  </si>
  <si>
    <t>https://pbs.twimg.com/media/CeLzmc0W8AEUpuO.jpg</t>
  </si>
  <si>
    <t>https://pbs.twimg.com/media/EG1pHQLW4AU9Xez.png</t>
  </si>
  <si>
    <t>https://pbs.twimg.com/media/EG4wAB4UEAAZikf.jpg</t>
  </si>
  <si>
    <t>https://pbs.twimg.com/media/Ci5Skx1WEAEvfHl.jpg</t>
  </si>
  <si>
    <t>https://pbs.twimg.com/media/EGkJ5OzX0AAjdHA.jpg</t>
  </si>
  <si>
    <t>https://pbs.twimg.com/media/EGtYZYiX4AEUW2N.jpg</t>
  </si>
  <si>
    <t>https://pbs.twimg.com/media/EGzPyK5WsAAxXmL.jpg</t>
  </si>
  <si>
    <t>https://pbs.twimg.com/media/EG3roQzWwAAQ7Tg.jpg</t>
  </si>
  <si>
    <t>https://pbs.twimg.com/media/EG4wQv5WsAIhsRK.jpg</t>
  </si>
  <si>
    <t>https://pbs.twimg.com/media/EG6U-BZX4AAEigV.jpg</t>
  </si>
  <si>
    <t>https://pbs.twimg.com/media/EG6r1hkWkAEuF6M.jpg</t>
  </si>
  <si>
    <t>https://pbs.twimg.com/media/EHDDb6jWoAAexmU.jpg</t>
  </si>
  <si>
    <t>https://pbs.twimg.com/media/EHKq8S6X0AAIwOM.jpg</t>
  </si>
  <si>
    <t>https://pbs.twimg.com/media/EHVJlSJX0AA--Oz.jpg</t>
  </si>
  <si>
    <t>https://pbs.twimg.com/media/EGZ2vl4WwAA5-ad.png</t>
  </si>
  <si>
    <t>https://pbs.twimg.com/media/EG1LWqiWoAE9w1U.jpg</t>
  </si>
  <si>
    <t>https://pbs.twimg.com/media/EHCl0wUXYAEhF9U.jpg</t>
  </si>
  <si>
    <t>https://pbs.twimg.com/media/EGjXiZVWoAAytfY.jpg</t>
  </si>
  <si>
    <t>https://pbs.twimg.com/media/EHBQYVQWkAEDF-f.jpg</t>
  </si>
  <si>
    <t>https://pbs.twimg.com/media/EHBQ6xKXYAI92fz.jpg</t>
  </si>
  <si>
    <t>https://pbs.twimg.com/media/EHBRhkYXUAIri-q.jpg</t>
  </si>
  <si>
    <t>https://pbs.twimg.com/media/EHMJd6SWsAAhjk6.jpg</t>
  </si>
  <si>
    <t>https://pbs.twimg.com/ext_tw_video_thumb/1186001076690010115/pu/img/qYQfcKK72zltoGSR.jpg</t>
  </si>
  <si>
    <t>https://pbs.twimg.com/media/EGUw_8qWoAAc1KT.png</t>
  </si>
  <si>
    <t>https://pbs.twimg.com/tweet_video_thumb/EGnowntXkAEeBvd.jpg</t>
  </si>
  <si>
    <t>https://pbs.twimg.com/media/EHCkVBeWkAAM1hX.jpg</t>
  </si>
  <si>
    <t>https://pbs.twimg.com/media/EHClXwtWsAAjBru.jpg</t>
  </si>
  <si>
    <t>https://pbs.twimg.com/tweet_video_thumb/EHPfr2fWwAMxaDF.jpg</t>
  </si>
  <si>
    <t>https://pbs.twimg.com/media/EGX0dklWwAEFfMX.png</t>
  </si>
  <si>
    <t>http://pbs.twimg.com/profile_images/754439130675810304/G8_87Zo__normal.jpg</t>
  </si>
  <si>
    <t>http://pbs.twimg.com/profile_images/1081469011651637248/tOEza-nY_normal.png</t>
  </si>
  <si>
    <t>http://pbs.twimg.com/profile_images/1178366482981543943/4OFNg6s__normal.jpg</t>
  </si>
  <si>
    <t>http://pbs.twimg.com/profile_images/1157634541672173568/jMs3270O_normal.jpg</t>
  </si>
  <si>
    <t>http://pbs.twimg.com/profile_images/465803361061588993/rsl3aG1F_normal.jpeg</t>
  </si>
  <si>
    <t>http://pbs.twimg.com/profile_images/878533181258907649/RL3-HX09_normal.jpg</t>
  </si>
  <si>
    <t>http://pbs.twimg.com/profile_images/827090248366694400/GITDpAFs_normal.jpg</t>
  </si>
  <si>
    <t>http://pbs.twimg.com/profile_images/1159107404845527042/Azhz0y0m_normal.jpg</t>
  </si>
  <si>
    <t>http://pbs.twimg.com/profile_images/1834936719/LochNessCloseUp2_normal.PNG</t>
  </si>
  <si>
    <t>http://pbs.twimg.com/profile_images/958905443673346048/JW4roxU5_normal.jpg</t>
  </si>
  <si>
    <t>http://pbs.twimg.com/profile_images/1185415115971055617/x59127Og_normal.jpg</t>
  </si>
  <si>
    <t>http://pbs.twimg.com/profile_images/608619004152840194/sfdIhOdr_normal.jpg</t>
  </si>
  <si>
    <t>http://pbs.twimg.com/profile_images/1046576251949862912/axeUR8EK_normal.jpg</t>
  </si>
  <si>
    <t>http://pbs.twimg.com/profile_images/1181564315582771200/wd3lmYyv_normal.jpg</t>
  </si>
  <si>
    <t>http://pbs.twimg.com/profile_images/780510783935488000/5PlTdU3c_normal.jpg</t>
  </si>
  <si>
    <t>http://pbs.twimg.com/profile_images/635893531274559488/AiRPZ4r4_normal.jpg</t>
  </si>
  <si>
    <t>http://pbs.twimg.com/profile_images/948616432501260288/jsKRB1SW_normal.jpg</t>
  </si>
  <si>
    <t>http://pbs.twimg.com/profile_images/1156560957214208000/xuqMvO62_normal.jpg</t>
  </si>
  <si>
    <t>http://pbs.twimg.com/profile_images/1183465598476574727/mrSMep54_normal.jpg</t>
  </si>
  <si>
    <t>http://pbs.twimg.com/profile_images/1102477724994756608/QuMzulFr_normal.png</t>
  </si>
  <si>
    <t>http://pbs.twimg.com/profile_images/1170807115696525321/qj-QlZ7L_normal.jpg</t>
  </si>
  <si>
    <t>http://pbs.twimg.com/profile_images/1126469294387335168/JJ8JEC-t_normal.png</t>
  </si>
  <si>
    <t>http://pbs.twimg.com/profile_images/30997062/ff_normal.gif</t>
  </si>
  <si>
    <t>http://pbs.twimg.com/profile_images/610336845650595840/TOxdshHe_normal.jpg</t>
  </si>
  <si>
    <t>http://pbs.twimg.com/profile_images/972319705594781696/Wvf2Y5Fh_normal.jpg</t>
  </si>
  <si>
    <t>http://pbs.twimg.com/profile_images/1108962359224098816/rs5OK5Bx_normal.png</t>
  </si>
  <si>
    <t>http://pbs.twimg.com/profile_images/1157314093575020544/0bYK3Ooo_normal.jpg</t>
  </si>
  <si>
    <t>http://pbs.twimg.com/profile_images/378800000718005228/e75aac5ee4b042783cd194f59ad43ffb_normal.jpeg</t>
  </si>
  <si>
    <t>http://pbs.twimg.com/profile_images/1176863827310325766/f3xA3b_0_normal.png</t>
  </si>
  <si>
    <t>http://pbs.twimg.com/profile_images/813422968919486464/vYV5cLVY_normal.jpg</t>
  </si>
  <si>
    <t>http://pbs.twimg.com/profile_images/1154091712588836864/-O3aeiS7_normal.jpg</t>
  </si>
  <si>
    <t>http://pbs.twimg.com/profile_images/872415772693458944/MvBLujof_normal.jpg</t>
  </si>
  <si>
    <t>http://pbs.twimg.com/profile_images/916008710245355520/1Hycg-Lh_normal.jpg</t>
  </si>
  <si>
    <t>http://pbs.twimg.com/profile_images/837219044/063_normal.JPG</t>
  </si>
  <si>
    <t>http://pbs.twimg.com/profile_images/504013374045167616/YY7n_COd_normal.jpeg</t>
  </si>
  <si>
    <t>http://pbs.twimg.com/profile_images/1166171032824057862/nLEZYKUR_normal.jpg</t>
  </si>
  <si>
    <t>http://pbs.twimg.com/profile_images/1089631341648392192/iVyywxtZ_normal.jpg</t>
  </si>
  <si>
    <t>http://pbs.twimg.com/profile_images/1313923967/NATHALIE_180X180SMALL_normal.jpg</t>
  </si>
  <si>
    <t>http://pbs.twimg.com/profile_images/1148720994590195712/0gySboe7_normal.png</t>
  </si>
  <si>
    <t>http://pbs.twimg.com/profile_images/875755252506533889/fefx2bR6_normal.jpg</t>
  </si>
  <si>
    <t>http://pbs.twimg.com/profile_images/1040227290691653633/Z1g-upCw_normal.jpg</t>
  </si>
  <si>
    <t>http://pbs.twimg.com/profile_images/493347785219923968/OPWK40wF_normal.jpeg</t>
  </si>
  <si>
    <t>http://pbs.twimg.com/profile_images/667169936926617600/j1_V8uzw_normal.jpg</t>
  </si>
  <si>
    <t>http://pbs.twimg.com/profile_images/1095785814489997319/oB0tLKv8_normal.png</t>
  </si>
  <si>
    <t>http://pbs.twimg.com/profile_images/711695779782467584/VqoCVFbN_normal.jpg</t>
  </si>
  <si>
    <t>http://pbs.twimg.com/profile_images/1241807799/pink_car_near_SFSU_2011_normal.jpg</t>
  </si>
  <si>
    <t>http://pbs.twimg.com/profile_images/580840401860325377/GItnGW-t_normal.jpg</t>
  </si>
  <si>
    <t>http://pbs.twimg.com/profile_images/504491676488855552/megBq2WB_normal.jpeg</t>
  </si>
  <si>
    <t>http://pbs.twimg.com/profile_images/1180014953044029443/KRWUbicb_normal.png</t>
  </si>
  <si>
    <t>http://pbs.twimg.com/profile_images/1073586974995419138/8zvs8WVv_normal.jpg</t>
  </si>
  <si>
    <t>http://pbs.twimg.com/profile_images/816214326122004481/fAVTljeH_normal.jpg</t>
  </si>
  <si>
    <t>http://pbs.twimg.com/profile_images/2749946316/ad30667b093491353c72777824dac3bf_normal.jpeg</t>
  </si>
  <si>
    <t>http://pbs.twimg.com/profile_images/1176394917058420736/mtJTXcUz_normal.png</t>
  </si>
  <si>
    <t>http://pbs.twimg.com/profile_images/774416837937278977/YqsjCC5p_normal.jpg</t>
  </si>
  <si>
    <t>https://twitter.com/#!/bubbles4tw/status/1181408452519825408</t>
  </si>
  <si>
    <t>https://twitter.com/#!/fadanconsultant/status/1181409160057049088</t>
  </si>
  <si>
    <t>https://twitter.com/#!/studionima/status/1181522315328327681</t>
  </si>
  <si>
    <t>https://twitter.com/#!/teraspri/status/1181523784991424512</t>
  </si>
  <si>
    <t>https://twitter.com/#!/huber_rolf/status/1181540634047504387</t>
  </si>
  <si>
    <t>https://twitter.com/#!/stories4impact/status/1181482389089992705</t>
  </si>
  <si>
    <t>https://twitter.com/#!/stories4impact/status/1181557126570876939</t>
  </si>
  <si>
    <t>https://twitter.com/#!/sdgsbot/status/1181557903406309378</t>
  </si>
  <si>
    <t>https://twitter.com/#!/uonbikeshare/status/1181608618334011392</t>
  </si>
  <si>
    <t>https://twitter.com/#!/goahead_global/status/1181738573940301825</t>
  </si>
  <si>
    <t>https://twitter.com/#!/greentechdon/status/1181738825837633536</t>
  </si>
  <si>
    <t>https://twitter.com/#!/karen_w_bach/status/1182209916045611009</t>
  </si>
  <si>
    <t>https://twitter.com/#!/yunus_sb/status/1182232718211465216</t>
  </si>
  <si>
    <t>https://twitter.com/#!/thesocialswede/status/712399533515350016</t>
  </si>
  <si>
    <t>https://twitter.com/#!/billnigh/status/1182362882874445827</t>
  </si>
  <si>
    <t>https://twitter.com/#!/dme_health/status/1182395300117450769</t>
  </si>
  <si>
    <t>https://twitter.com/#!/timsalau/status/1182734384408875008</t>
  </si>
  <si>
    <t>https://twitter.com/#!/davidfcarr/status/1182743083605282817</t>
  </si>
  <si>
    <t>https://twitter.com/#!/rwang0/status/1183045091142750208</t>
  </si>
  <si>
    <t>https://twitter.com/#!/tomoausd/status/1183250366311391232</t>
  </si>
  <si>
    <t>https://twitter.com/#!/_futureofwork_/status/836656101361766400</t>
  </si>
  <si>
    <t>https://twitter.com/#!/sokkis/status/1183287523482562560</t>
  </si>
  <si>
    <t>https://twitter.com/#!/carstenrose/status/1183370201456435212</t>
  </si>
  <si>
    <t>https://twitter.com/#!/bhaines0/status/1183428402352721922</t>
  </si>
  <si>
    <t>https://twitter.com/#!/christinelocher/status/1183613381032497155</t>
  </si>
  <si>
    <t>https://twitter.com/#!/schulsiegel/status/1183617722988617728</t>
  </si>
  <si>
    <t>https://twitter.com/#!/martingaedt/status/1183711309570990086</t>
  </si>
  <si>
    <t>https://twitter.com/#!/stefboettcher/status/1183711840326606849</t>
  </si>
  <si>
    <t>https://twitter.com/#!/visier/status/1183717851947061248</t>
  </si>
  <si>
    <t>https://twitter.com/#!/familienfreund/status/1183835564803530753</t>
  </si>
  <si>
    <t>https://twitter.com/#!/marconcert/status/1183910965001240577</t>
  </si>
  <si>
    <t>https://twitter.com/#!/jwillie/status/1183936534883389441</t>
  </si>
  <si>
    <t>https://twitter.com/#!/grissombrad/status/1183948214250000384</t>
  </si>
  <si>
    <t>https://twitter.com/#!/steffikowalski/status/1183969914127896577</t>
  </si>
  <si>
    <t>https://twitter.com/#!/katkul_/status/733614600772538368</t>
  </si>
  <si>
    <t>https://twitter.com/#!/sabrinatismora1/status/1183978800922710016</t>
  </si>
  <si>
    <t>https://twitter.com/#!/andycapaloff/status/1184060116603199488</t>
  </si>
  <si>
    <t>https://twitter.com/#!/blinkmarketers/status/1184060533533794304</t>
  </si>
  <si>
    <t>https://twitter.com/#!/profdrpassos/status/1184536091082330113</t>
  </si>
  <si>
    <t>https://twitter.com/#!/asimgekar/status/1184541693384761350</t>
  </si>
  <si>
    <t>https://twitter.com/#!/fca_hq/status/1182738008233185280</t>
  </si>
  <si>
    <t>https://twitter.com/#!/fca_hq/status/1184542398300524546</t>
  </si>
  <si>
    <t>https://twitter.com/#!/tribalimpact/status/1182685282669355010</t>
  </si>
  <si>
    <t>https://twitter.com/#!/tribalimpact/status/1183685437413642240</t>
  </si>
  <si>
    <t>https://twitter.com/#!/tribalimpact/status/1184771529084678144</t>
  </si>
  <si>
    <t>https://twitter.com/#!/tribalimpact/status/1183730671145177088</t>
  </si>
  <si>
    <t>https://twitter.com/#!/tribalimpact/status/1183752153543913480</t>
  </si>
  <si>
    <t>https://twitter.com/#!/amorten/status/1182388879619284992</t>
  </si>
  <si>
    <t>https://twitter.com/#!/amorten/status/1184641021432365057</t>
  </si>
  <si>
    <t>https://twitter.com/#!/integration_d/status/1184777383481499649</t>
  </si>
  <si>
    <t>https://twitter.com/#!/integration_d/status/1182247860215017472</t>
  </si>
  <si>
    <t>https://twitter.com/#!/integration_d/status/1182580659241377792</t>
  </si>
  <si>
    <t>https://twitter.com/#!/integration_d/status/1184777435469926401</t>
  </si>
  <si>
    <t>https://twitter.com/#!/guyintransition/status/1184850550006808577</t>
  </si>
  <si>
    <t>https://twitter.com/#!/richard_sink/status/1181405114063417345</t>
  </si>
  <si>
    <t>https://twitter.com/#!/richard_sink/status/1182722726236053504</t>
  </si>
  <si>
    <t>https://twitter.com/#!/richard_sink/status/1182887358447771649</t>
  </si>
  <si>
    <t>https://twitter.com/#!/richard_sink/status/1184893399930789888</t>
  </si>
  <si>
    <t>https://twitter.com/#!/nathaliegregg/status/1185025822400438274</t>
  </si>
  <si>
    <t>https://twitter.com/#!/zacharyjeans/status/1185302652214599680</t>
  </si>
  <si>
    <t>https://twitter.com/#!/stefihane/status/1185375792416481281</t>
  </si>
  <si>
    <t>https://twitter.com/#!/pivotcloud/status/1184688588614782976</t>
  </si>
  <si>
    <t>https://twitter.com/#!/pivotcloud/status/1185380106723876864</t>
  </si>
  <si>
    <t>https://twitter.com/#!/stephendale/status/1183346493316632576</t>
  </si>
  <si>
    <t>https://twitter.com/#!/stephendale/status/1185874909970518016</t>
  </si>
  <si>
    <t>https://twitter.com/#!/lajbiz/status/1182487259406393344</t>
  </si>
  <si>
    <t>https://twitter.com/#!/lajbiz/status/1183136523723689985</t>
  </si>
  <si>
    <t>https://twitter.com/#!/lajbiz/status/1183549267035774976</t>
  </si>
  <si>
    <t>https://twitter.com/#!/lajbiz/status/1183861358904971264</t>
  </si>
  <si>
    <t>https://twitter.com/#!/lajbiz/status/1183936819676753920</t>
  </si>
  <si>
    <t>https://twitter.com/#!/lajbiz/status/1184047548660617216</t>
  </si>
  <si>
    <t>https://twitter.com/#!/blinkmarketers/status/1184077435224109058</t>
  </si>
  <si>
    <t>https://twitter.com/#!/lajbiz/status/1184072692472918016</t>
  </si>
  <si>
    <t>https://twitter.com/#!/lajbiz/status/1184661589493997571</t>
  </si>
  <si>
    <t>https://twitter.com/#!/lajbiz/status/1185197607410421760</t>
  </si>
  <si>
    <t>https://twitter.com/#!/lajbiz/status/1185934984647008257</t>
  </si>
  <si>
    <t>https://twitter.com/#!/lajbiz/status/1181762515019149313</t>
  </si>
  <si>
    <t>https://twitter.com/#!/lajbiz/status/1183685133016145920</t>
  </si>
  <si>
    <t>https://twitter.com/#!/lajbiz/status/1184110463556243458</t>
  </si>
  <si>
    <t>https://twitter.com/#!/lajbiz/status/1185748729938272256</t>
  </si>
  <si>
    <t>https://twitter.com/#!/alanlepo/status/1177588743328407554</t>
  </si>
  <si>
    <t>https://twitter.com/#!/alanlepo/status/1182293706843594752</t>
  </si>
  <si>
    <t>https://twitter.com/#!/alanlepo/status/1182760265076609024</t>
  </si>
  <si>
    <t>https://twitter.com/#!/alanlepo/status/1184630336677961728</t>
  </si>
  <si>
    <t>https://twitter.com/#!/alanlepo/status/1184634563072528386</t>
  </si>
  <si>
    <t>https://twitter.com/#!/alanlepo/status/1184771073461633024</t>
  </si>
  <si>
    <t>https://twitter.com/#!/alanlepo/status/1182431892076933121</t>
  </si>
  <si>
    <t>https://twitter.com/#!/alanlepo/status/1184534258662232065</t>
  </si>
  <si>
    <t>https://twitter.com/#!/alanlepo/status/1184535112953802752</t>
  </si>
  <si>
    <t>https://twitter.com/#!/alanlepo/status/1184535699762089984</t>
  </si>
  <si>
    <t>https://twitter.com/#!/alanlepo/status/1184536350286139395</t>
  </si>
  <si>
    <t>https://twitter.com/#!/alanlepo/status/1185547255547334656</t>
  </si>
  <si>
    <t>https://twitter.com/#!/alanlepo/status/1185301543450501120</t>
  </si>
  <si>
    <t>https://twitter.com/#!/alanlepo/status/1186001188816347136</t>
  </si>
  <si>
    <t>https://twitter.com/#!/alanlepo/status/1181404358451310592</t>
  </si>
  <si>
    <t>https://twitter.com/#!/alanlepo/status/1182124806575198208</t>
  </si>
  <si>
    <t>https://twitter.com/#!/alanlepo/status/1182732314754850821</t>
  </si>
  <si>
    <t>https://twitter.com/#!/alanlepo/status/1184622598937829376</t>
  </si>
  <si>
    <t>https://twitter.com/#!/alanlepo/status/1184860368926982144</t>
  </si>
  <si>
    <t>https://twitter.com/#!/alanlepo/status/1184861879346323456</t>
  </si>
  <si>
    <t>https://twitter.com/#!/alanlepo/status/1185223511704342529</t>
  </si>
  <si>
    <t>https://twitter.com/#!/alanlepo/status/1185537082288201728</t>
  </si>
  <si>
    <t>https://twitter.com/#!/taylorwellsnews/status/1186058664030941185</t>
  </si>
  <si>
    <t>https://twitter.com/#!/amworldtraveler/status/1181979866675040258</t>
  </si>
  <si>
    <t>https://twitter.com/#!/cjenmm/status/1182386287279362048</t>
  </si>
  <si>
    <t>https://twitter.com/#!/cjenmm/status/1182385215081074688</t>
  </si>
  <si>
    <t>https://twitter.com/#!/cjenmm/status/1182386264412061696</t>
  </si>
  <si>
    <t>https://twitter.com/#!/cjenmm/status/1182391567144734720</t>
  </si>
  <si>
    <t>https://twitter.com/#!/cjenmm/status/1184637744774955008</t>
  </si>
  <si>
    <t>https://twitter.com/#!/cjenmm/status/1186062501726703616</t>
  </si>
  <si>
    <t>https://twitter.com/#!/cjenmm/status/1186128858807820288</t>
  </si>
  <si>
    <t>https://twitter.com/#!/cjenmm/status/1186145562455764993</t>
  </si>
  <si>
    <t>https://twitter.com/#!/johngoldenfrr/status/1183008230773088260</t>
  </si>
  <si>
    <t>https://twitter.com/#!/johngoldenfrr/status/1185688350713417730</t>
  </si>
  <si>
    <t>https://twitter.com/#!/pipelinercrm/status/1183686603530735618</t>
  </si>
  <si>
    <t>https://twitter.com/#!/kimlanikolaus/status/1180977291997929472</t>
  </si>
  <si>
    <t>https://twitter.com/#!/kimlanikolaus/status/1181703332013969409</t>
  </si>
  <si>
    <t>https://twitter.com/#!/kimlanikolaus/status/1182599681983090689</t>
  </si>
  <si>
    <t>https://twitter.com/#!/kimlanikolaus/status/1182785507291488256</t>
  </si>
  <si>
    <t>https://twitter.com/#!/kimlanikolaus/status/1184075276667572224</t>
  </si>
  <si>
    <t>https://twitter.com/#!/pipelinercrm/status/1182596309422874625</t>
  </si>
  <si>
    <t>https://twitter.com/#!/pipelinercrm/status/1183686675723108353</t>
  </si>
  <si>
    <t>https://twitter.com/#!/pipelinercrm/status/1182532554160824321</t>
  </si>
  <si>
    <t>https://twitter.com/#!/pipelinercrm/status/1183979579897208832</t>
  </si>
  <si>
    <t>https://twitter.com/#!/pipelinercrm/status/1186158947809550337</t>
  </si>
  <si>
    <t>https://twitter.com/#!/nessajbaker/status/1186182885159686145</t>
  </si>
  <si>
    <t>https://twitter.com/#!/nessajbaker/status/1181875999329411072</t>
  </si>
  <si>
    <t>https://twitter.com/#!/sarahgoodall/status/1182030246029283328</t>
  </si>
  <si>
    <t>https://twitter.com/#!/sarahgoodall/status/1181619267499954178</t>
  </si>
  <si>
    <t>https://twitter.com/#!/sarahgoodall/status/1186236689284550661</t>
  </si>
  <si>
    <t>https://twitter.com/#!/renesternberg/status/1186239961584062465</t>
  </si>
  <si>
    <t>https://twitter.com/#!/lukaspfeiffer/status/1186252963871907840</t>
  </si>
  <si>
    <t>https://twitter.com/#!/mintelligencia/status/1181455489319788544</t>
  </si>
  <si>
    <t>https://twitter.com/#!/mintelligencia/status/1181515972009705481</t>
  </si>
  <si>
    <t>https://twitter.com/#!/mintelligencia/status/1181576286545891330</t>
  </si>
  <si>
    <t>https://twitter.com/#!/mintelligencia/status/1181636730396516352</t>
  </si>
  <si>
    <t>https://twitter.com/#!/mintelligencia/status/1181878288584712192</t>
  </si>
  <si>
    <t>https://twitter.com/#!/mintelligencia/status/1181938709245173760</t>
  </si>
  <si>
    <t>https://twitter.com/#!/mintelligencia/status/1181999140202516480</t>
  </si>
  <si>
    <t>https://twitter.com/#!/mintelligencia/status/1182059472820277253</t>
  </si>
  <si>
    <t>https://twitter.com/#!/mintelligencia/status/1182240659434065920</t>
  </si>
  <si>
    <t>https://twitter.com/#!/mintelligencia/status/1182301040873496576</t>
  </si>
  <si>
    <t>https://twitter.com/#!/mintelligencia/status/1182421839097806849</t>
  </si>
  <si>
    <t>https://twitter.com/#!/mintelligencia/status/1182542629004857344</t>
  </si>
  <si>
    <t>https://twitter.com/#!/mintelligencia/status/1182603029809369088</t>
  </si>
  <si>
    <t>https://twitter.com/#!/mintelligencia/status/1182663443461165056</t>
  </si>
  <si>
    <t>https://twitter.com/#!/mintelligencia/status/1182723825907224577</t>
  </si>
  <si>
    <t>https://twitter.com/#!/mintelligencia/status/1182844629185716224</t>
  </si>
  <si>
    <t>https://twitter.com/#!/mintelligencia/status/1182905028778123264</t>
  </si>
  <si>
    <t>https://twitter.com/#!/mintelligencia/status/1183267419290247168</t>
  </si>
  <si>
    <t>https://twitter.com/#!/mintelligencia/status/1183388223080415234</t>
  </si>
  <si>
    <t>https://twitter.com/#!/mintelligencia/status/1183448635482296320</t>
  </si>
  <si>
    <t>https://twitter.com/#!/mintelligencia/status/1183629805775929345</t>
  </si>
  <si>
    <t>https://twitter.com/#!/mintelligencia/status/1183690204340801536</t>
  </si>
  <si>
    <t>https://twitter.com/#!/mintelligencia/status/1183750609587097601</t>
  </si>
  <si>
    <t>https://twitter.com/#!/mintelligencia/status/1183871385392832518</t>
  </si>
  <si>
    <t>https://twitter.com/#!/mintelligencia/status/1183931796477698050</t>
  </si>
  <si>
    <t>https://twitter.com/#!/mintelligencia/status/1183992205494685697</t>
  </si>
  <si>
    <t>https://twitter.com/#!/mintelligencia/status/1184052603623268352</t>
  </si>
  <si>
    <t>https://twitter.com/#!/mintelligencia/status/1184113009947488258</t>
  </si>
  <si>
    <t>https://twitter.com/#!/mintelligencia/status/1184294178949419008</t>
  </si>
  <si>
    <t>https://twitter.com/#!/mintelligencia/status/1184354596875059200</t>
  </si>
  <si>
    <t>https://twitter.com/#!/mintelligencia/status/1184415062829731840</t>
  </si>
  <si>
    <t>https://twitter.com/#!/mintelligencia/status/1184475407841714179</t>
  </si>
  <si>
    <t>https://twitter.com/#!/mintelligencia/status/1184535791529353216</t>
  </si>
  <si>
    <t>https://twitter.com/#!/mintelligencia/status/1184656568064905216</t>
  </si>
  <si>
    <t>https://twitter.com/#!/mintelligencia/status/1184716972380041216</t>
  </si>
  <si>
    <t>https://twitter.com/#!/mintelligencia/status/1184837756901568512</t>
  </si>
  <si>
    <t>https://twitter.com/#!/mintelligencia/status/1184898185334067201</t>
  </si>
  <si>
    <t>https://twitter.com/#!/mintelligencia/status/1184958595747725314</t>
  </si>
  <si>
    <t>https://twitter.com/#!/mintelligencia/status/1185018952864415744</t>
  </si>
  <si>
    <t>https://twitter.com/#!/mintelligencia/status/1185260566526472192</t>
  </si>
  <si>
    <t>https://twitter.com/#!/mintelligencia/status/1185321138811035653</t>
  </si>
  <si>
    <t>https://twitter.com/#!/mintelligencia/status/1185381356899053569</t>
  </si>
  <si>
    <t>https://twitter.com/#!/mintelligencia/status/1185441772710825984</t>
  </si>
  <si>
    <t>https://twitter.com/#!/mintelligencia/status/1185623003561938944</t>
  </si>
  <si>
    <t>https://twitter.com/#!/mintelligencia/status/1185683332379697158</t>
  </si>
  <si>
    <t>https://twitter.com/#!/mintelligencia/status/1185804142465503232</t>
  </si>
  <si>
    <t>https://twitter.com/#!/mintelligencia/status/1185924920217346053</t>
  </si>
  <si>
    <t>https://twitter.com/#!/mintelligencia/status/1185985332367544323</t>
  </si>
  <si>
    <t>https://twitter.com/#!/mintelligencia/status/1186045716822659073</t>
  </si>
  <si>
    <t>https://twitter.com/#!/mintelligencia/status/1186106117950201856</t>
  </si>
  <si>
    <t>https://twitter.com/#!/mintelligencia/status/1186226905730764800</t>
  </si>
  <si>
    <t>https://twitter.com/#!/mintelligencia/status/1186287317620854785</t>
  </si>
  <si>
    <t>1181408452519825408</t>
  </si>
  <si>
    <t>1181409160057049088</t>
  </si>
  <si>
    <t>1181522315328327681</t>
  </si>
  <si>
    <t>1181523784991424512</t>
  </si>
  <si>
    <t>1181540634047504387</t>
  </si>
  <si>
    <t>1181482389089992705</t>
  </si>
  <si>
    <t>1181557126570876939</t>
  </si>
  <si>
    <t>1181557903406309378</t>
  </si>
  <si>
    <t>1181608618334011392</t>
  </si>
  <si>
    <t>1181738573940301825</t>
  </si>
  <si>
    <t>1181738825837633536</t>
  </si>
  <si>
    <t>1182209916045611009</t>
  </si>
  <si>
    <t>1182232718211465216</t>
  </si>
  <si>
    <t>712399533515350016</t>
  </si>
  <si>
    <t>1182362882874445827</t>
  </si>
  <si>
    <t>1182395300117450769</t>
  </si>
  <si>
    <t>1182734384408875008</t>
  </si>
  <si>
    <t>1182743083605282817</t>
  </si>
  <si>
    <t>1183045091142750208</t>
  </si>
  <si>
    <t>1183250366311391232</t>
  </si>
  <si>
    <t>836656101361766400</t>
  </si>
  <si>
    <t>1183287523482562560</t>
  </si>
  <si>
    <t>1183370201456435212</t>
  </si>
  <si>
    <t>1183428402352721922</t>
  </si>
  <si>
    <t>1183613381032497155</t>
  </si>
  <si>
    <t>1183617722988617728</t>
  </si>
  <si>
    <t>1183711309570990086</t>
  </si>
  <si>
    <t>1183711840326606849</t>
  </si>
  <si>
    <t>1183717851947061248</t>
  </si>
  <si>
    <t>1183835564803530753</t>
  </si>
  <si>
    <t>1183910965001240577</t>
  </si>
  <si>
    <t>1183936534883389441</t>
  </si>
  <si>
    <t>1183948214250000384</t>
  </si>
  <si>
    <t>1183969914127896577</t>
  </si>
  <si>
    <t>733614600772538368</t>
  </si>
  <si>
    <t>1183978800922710016</t>
  </si>
  <si>
    <t>1184060116603199488</t>
  </si>
  <si>
    <t>1184060533533794304</t>
  </si>
  <si>
    <t>1184536091082330113</t>
  </si>
  <si>
    <t>1184541693384761350</t>
  </si>
  <si>
    <t>1182738008233185280</t>
  </si>
  <si>
    <t>1184542398300524546</t>
  </si>
  <si>
    <t>1182685282669355010</t>
  </si>
  <si>
    <t>1183685437413642240</t>
  </si>
  <si>
    <t>1184771529084678144</t>
  </si>
  <si>
    <t>1183730671145177088</t>
  </si>
  <si>
    <t>1183752153543913480</t>
  </si>
  <si>
    <t>1182388879619284992</t>
  </si>
  <si>
    <t>1184641021432365057</t>
  </si>
  <si>
    <t>1184777383481499649</t>
  </si>
  <si>
    <t>1182247860215017472</t>
  </si>
  <si>
    <t>1182580659241377792</t>
  </si>
  <si>
    <t>1184777435469926401</t>
  </si>
  <si>
    <t>1184850550006808577</t>
  </si>
  <si>
    <t>1181405114063417345</t>
  </si>
  <si>
    <t>1182722726236053504</t>
  </si>
  <si>
    <t>1182887358447771649</t>
  </si>
  <si>
    <t>1184893399930789888</t>
  </si>
  <si>
    <t>1185025822400438274</t>
  </si>
  <si>
    <t>1185302652214599680</t>
  </si>
  <si>
    <t>1185375792416481281</t>
  </si>
  <si>
    <t>1184688588614782976</t>
  </si>
  <si>
    <t>1185380106723876864</t>
  </si>
  <si>
    <t>1183346493316632576</t>
  </si>
  <si>
    <t>1185874909970518016</t>
  </si>
  <si>
    <t>1182487259406393344</t>
  </si>
  <si>
    <t>1183136523723689985</t>
  </si>
  <si>
    <t>1183549267035774976</t>
  </si>
  <si>
    <t>1183861358904971264</t>
  </si>
  <si>
    <t>1183936819676753920</t>
  </si>
  <si>
    <t>1184047548660617216</t>
  </si>
  <si>
    <t>1184077435224109058</t>
  </si>
  <si>
    <t>1184072692472918016</t>
  </si>
  <si>
    <t>1184661589493997571</t>
  </si>
  <si>
    <t>1185197607410421760</t>
  </si>
  <si>
    <t>1185934984647008257</t>
  </si>
  <si>
    <t>1181762515019149313</t>
  </si>
  <si>
    <t>1183685133016145920</t>
  </si>
  <si>
    <t>1184110463556243458</t>
  </si>
  <si>
    <t>1185748729938272256</t>
  </si>
  <si>
    <t>1177588743328407554</t>
  </si>
  <si>
    <t>1182293706843594752</t>
  </si>
  <si>
    <t>1182760265076609024</t>
  </si>
  <si>
    <t>1184630336677961728</t>
  </si>
  <si>
    <t>1184634563072528386</t>
  </si>
  <si>
    <t>1184771073461633024</t>
  </si>
  <si>
    <t>1182431892076933121</t>
  </si>
  <si>
    <t>1184534258662232065</t>
  </si>
  <si>
    <t>1184535112953802752</t>
  </si>
  <si>
    <t>1184535699762089984</t>
  </si>
  <si>
    <t>1184536350286139395</t>
  </si>
  <si>
    <t>1185547255547334656</t>
  </si>
  <si>
    <t>1185301543450501120</t>
  </si>
  <si>
    <t>1186001188816347136</t>
  </si>
  <si>
    <t>1181404358451310592</t>
  </si>
  <si>
    <t>1182124806575198208</t>
  </si>
  <si>
    <t>1182732314754850821</t>
  </si>
  <si>
    <t>1184622598937829376</t>
  </si>
  <si>
    <t>1184860368926982144</t>
  </si>
  <si>
    <t>1184861879346323456</t>
  </si>
  <si>
    <t>1185223511704342529</t>
  </si>
  <si>
    <t>1185537082288201728</t>
  </si>
  <si>
    <t>1186058664030941185</t>
  </si>
  <si>
    <t>1181979866675040258</t>
  </si>
  <si>
    <t>1182386287279362048</t>
  </si>
  <si>
    <t>1182385215081074688</t>
  </si>
  <si>
    <t>1182386264412061696</t>
  </si>
  <si>
    <t>1182391567144734720</t>
  </si>
  <si>
    <t>1184637744774955008</t>
  </si>
  <si>
    <t>1186062501726703616</t>
  </si>
  <si>
    <t>1186128858807820288</t>
  </si>
  <si>
    <t>1186145562455764993</t>
  </si>
  <si>
    <t>1183008230773088260</t>
  </si>
  <si>
    <t>1185688350713417730</t>
  </si>
  <si>
    <t>1183686603530735618</t>
  </si>
  <si>
    <t>1180977291997929472</t>
  </si>
  <si>
    <t>1181703332013969409</t>
  </si>
  <si>
    <t>1182599681983090689</t>
  </si>
  <si>
    <t>1182785507291488256</t>
  </si>
  <si>
    <t>1184075276667572224</t>
  </si>
  <si>
    <t>1182596309422874625</t>
  </si>
  <si>
    <t>1183686675723108353</t>
  </si>
  <si>
    <t>1182532554160824321</t>
  </si>
  <si>
    <t>1183979579897208832</t>
  </si>
  <si>
    <t>1186158947809550337</t>
  </si>
  <si>
    <t>1186182885159686145</t>
  </si>
  <si>
    <t>1181875999329411072</t>
  </si>
  <si>
    <t>1182030246029283328</t>
  </si>
  <si>
    <t>1181619267499954178</t>
  </si>
  <si>
    <t>1186236689284550661</t>
  </si>
  <si>
    <t>1186239961584062465</t>
  </si>
  <si>
    <t>1186252963871907840</t>
  </si>
  <si>
    <t>1181455489319788544</t>
  </si>
  <si>
    <t>1181515972009705481</t>
  </si>
  <si>
    <t>1181576286545891330</t>
  </si>
  <si>
    <t>1181636730396516352</t>
  </si>
  <si>
    <t>1181878288584712192</t>
  </si>
  <si>
    <t>1181938709245173760</t>
  </si>
  <si>
    <t>1181999140202516480</t>
  </si>
  <si>
    <t>1182059472820277253</t>
  </si>
  <si>
    <t>1182240659434065920</t>
  </si>
  <si>
    <t>1182301040873496576</t>
  </si>
  <si>
    <t>1182421839097806849</t>
  </si>
  <si>
    <t>1182542629004857344</t>
  </si>
  <si>
    <t>1182603029809369088</t>
  </si>
  <si>
    <t>1182663443461165056</t>
  </si>
  <si>
    <t>1182723825907224577</t>
  </si>
  <si>
    <t>1182844629185716224</t>
  </si>
  <si>
    <t>1182905028778123264</t>
  </si>
  <si>
    <t>1183267419290247168</t>
  </si>
  <si>
    <t>1183388223080415234</t>
  </si>
  <si>
    <t>1183448635482296320</t>
  </si>
  <si>
    <t>1183629805775929345</t>
  </si>
  <si>
    <t>1183690204340801536</t>
  </si>
  <si>
    <t>1183750609587097601</t>
  </si>
  <si>
    <t>1183871385392832518</t>
  </si>
  <si>
    <t>1183931796477698050</t>
  </si>
  <si>
    <t>1183992205494685697</t>
  </si>
  <si>
    <t>1184052603623268352</t>
  </si>
  <si>
    <t>1184113009947488258</t>
  </si>
  <si>
    <t>1184294178949419008</t>
  </si>
  <si>
    <t>1184354596875059200</t>
  </si>
  <si>
    <t>1184415062829731840</t>
  </si>
  <si>
    <t>1184475407841714179</t>
  </si>
  <si>
    <t>1184535791529353216</t>
  </si>
  <si>
    <t>1184656568064905216</t>
  </si>
  <si>
    <t>1184716972380041216</t>
  </si>
  <si>
    <t>1184837756901568512</t>
  </si>
  <si>
    <t>1184898185334067201</t>
  </si>
  <si>
    <t>1184958595747725314</t>
  </si>
  <si>
    <t>1185018952864415744</t>
  </si>
  <si>
    <t>1185260566526472192</t>
  </si>
  <si>
    <t>1185321138811035653</t>
  </si>
  <si>
    <t>1185381356899053569</t>
  </si>
  <si>
    <t>1185441772710825984</t>
  </si>
  <si>
    <t>1185623003561938944</t>
  </si>
  <si>
    <t>1185683332379697158</t>
  </si>
  <si>
    <t>1185804142465503232</t>
  </si>
  <si>
    <t>1185924920217346053</t>
  </si>
  <si>
    <t>1185985332367544323</t>
  </si>
  <si>
    <t>1186045716822659073</t>
  </si>
  <si>
    <t>1186106117950201856</t>
  </si>
  <si>
    <t>1186226905730764800</t>
  </si>
  <si>
    <t>1186287317620854785</t>
  </si>
  <si>
    <t>1182346431555760129</t>
  </si>
  <si>
    <t/>
  </si>
  <si>
    <t>273526295</t>
  </si>
  <si>
    <t>1083171979476135936</t>
  </si>
  <si>
    <t>22330739</t>
  </si>
  <si>
    <t>10458822</t>
  </si>
  <si>
    <t>en</t>
  </si>
  <si>
    <t>de</t>
  </si>
  <si>
    <t>1176840907968196608</t>
  </si>
  <si>
    <t>1184636032949506048</t>
  </si>
  <si>
    <t>1184630494891147270</t>
  </si>
  <si>
    <t>1177272125373255680</t>
  </si>
  <si>
    <t>1181949209773301761</t>
  </si>
  <si>
    <t>1186061584033959937</t>
  </si>
  <si>
    <t>Bubble For Twitter</t>
  </si>
  <si>
    <t>Fadan website</t>
  </si>
  <si>
    <t>Twitter Web App</t>
  </si>
  <si>
    <t>Twitter for iPhone</t>
  </si>
  <si>
    <t>SDGsbot</t>
  </si>
  <si>
    <t>Hootsuite Inc.</t>
  </si>
  <si>
    <t>Information Critical</t>
  </si>
  <si>
    <t>Friends Me</t>
  </si>
  <si>
    <t>Tweet Jukebox</t>
  </si>
  <si>
    <t>DME Intelligence Jul</t>
  </si>
  <si>
    <t>TweetDeck</t>
  </si>
  <si>
    <t>Twitter Web Client</t>
  </si>
  <si>
    <t>Twitter for iPad</t>
  </si>
  <si>
    <t>Twitter for Android</t>
  </si>
  <si>
    <t>Buffer</t>
  </si>
  <si>
    <t>IFTTT</t>
  </si>
  <si>
    <t>@AskZob</t>
  </si>
  <si>
    <t>HubSpot</t>
  </si>
  <si>
    <t>integration_digest</t>
  </si>
  <si>
    <t>PCStwitterApp</t>
  </si>
  <si>
    <t xml:space="preserve">Social Media Publisher App </t>
  </si>
  <si>
    <t>LinkedIn</t>
  </si>
  <si>
    <t>Tweepi</t>
  </si>
  <si>
    <t>Smarp.</t>
  </si>
  <si>
    <t>@lukaspfeiffer Twitter Bot</t>
  </si>
  <si>
    <t>SocialOomph</t>
  </si>
  <si>
    <t>Retweet</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</si>
  <si>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</si>
  <si>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</si>
  <si>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</si>
  <si>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</si>
  <si>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</si>
  <si>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</si>
  <si>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</si>
  <si>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</si>
  <si>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</si>
  <si>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</si>
  <si>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</si>
  <si>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</si>
  <si>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</si>
  <si>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</si>
  <si>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</si>
  <si>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</si>
  <si>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</si>
  <si>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</si>
  <si>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</si>
  <si>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</si>
  <si>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</si>
  <si>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Bubbles</t>
  </si>
  <si>
    <t>Emília Chagas</t>
  </si>
  <si>
    <t>Richard Sink, Founder of Critical Connections</t>
  </si>
  <si>
    <t>Fadan Consultant</t>
  </si>
  <si>
    <t>Studio Nima</t>
  </si>
  <si>
    <t>empowering people. Network</t>
  </si>
  <si>
    <t>Carola Schwank</t>
  </si>
  <si>
    <t>Markus Sauerhammer</t>
  </si>
  <si>
    <t>Siemens Stiftung</t>
  </si>
  <si>
    <t>Rolf Huber</t>
  </si>
  <si>
    <t>Stories For Impact</t>
  </si>
  <si>
    <t>SDGs</t>
  </si>
  <si>
    <t>#CityBikeshare</t>
  </si>
  <si>
    <t>Go Ahead!</t>
  </si>
  <si>
    <t>Pipeliner CRM</t>
  </si>
  <si>
    <t>Don Robinson</t>
  </si>
  <si>
    <t>Clever Brainy Tech</t>
  </si>
  <si>
    <t>Christophe Langlois _xD83C__xDD91_</t>
  </si>
  <si>
    <t>YunusSocialBusiness</t>
  </si>
  <si>
    <t>Peter Bjellerup</t>
  </si>
  <si>
    <t>Bill Nigh</t>
  </si>
  <si>
    <t>DME Health</t>
  </si>
  <si>
    <t>CJ</t>
  </si>
  <si>
    <t>Tim Salau, Mr. Future of Work</t>
  </si>
  <si>
    <t>Alan Lepofsky _xD83C__xDDE8__xD83C__xDDE6_ _xD83C__xDDFA__xD83C__xDDF8_ Future of Work</t>
  </si>
  <si>
    <t>R “Ray” Wang 王瑞光 #ASGEvolve #SplunkConf19 #TDUniv</t>
  </si>
  <si>
    <t>Tom</t>
  </si>
  <si>
    <t>Katharina Kulawinski</t>
  </si>
  <si>
    <t>_Future Of Work_</t>
  </si>
  <si>
    <t>Sophia Boleckis</t>
  </si>
  <si>
    <t>Carsten Rose</t>
  </si>
  <si>
    <t>Ben Haines</t>
  </si>
  <si>
    <t>Christine LocherFRSA</t>
  </si>
  <si>
    <t>F. Siegel</t>
  </si>
  <si>
    <t>MartinGaedt ideenfit</t>
  </si>
  <si>
    <t>Stefan Böttcher</t>
  </si>
  <si>
    <t>Visier</t>
  </si>
  <si>
    <t>Fachkräftesicherer</t>
  </si>
  <si>
    <t>Marco Schulz</t>
  </si>
  <si>
    <t>Jeff Willinger MSFT MVP ☁️ #SPSDEN</t>
  </si>
  <si>
    <t>Dom Nicastro</t>
  </si>
  <si>
    <t>Brad Grissom</t>
  </si>
  <si>
    <t>Dom Sagolla</t>
  </si>
  <si>
    <t>CMSWire.com</t>
  </si>
  <si>
    <t>Stephanie A Kowalski</t>
  </si>
  <si>
    <t>Sabrina_@tismora</t>
  </si>
  <si>
    <t>Andy Capaloff</t>
  </si>
  <si>
    <t>Taral Patel</t>
  </si>
  <si>
    <t>Blink Marketers</t>
  </si>
  <si>
    <t>Curatti</t>
  </si>
  <si>
    <t>Alfredo Passos</t>
  </si>
  <si>
    <t>Quip</t>
  </si>
  <si>
    <t>Abhishek Simgekar _xD83D__xDCAD_</t>
  </si>
  <si>
    <t>First Career Academy</t>
  </si>
  <si>
    <t>Tribal Impact</t>
  </si>
  <si>
    <t>GaggleAMP</t>
  </si>
  <si>
    <t>Sociabble</t>
  </si>
  <si>
    <t>Socialbakers</t>
  </si>
  <si>
    <t>A. Morten</t>
  </si>
  <si>
    <t>AM</t>
  </si>
  <si>
    <t>integration servers</t>
  </si>
  <si>
    <t>prajeesh karat</t>
  </si>
  <si>
    <t>Kostas Farmakis</t>
  </si>
  <si>
    <t>Alicia Tillman</t>
  </si>
  <si>
    <t>Shane Barker</t>
  </si>
  <si>
    <t>Nathalie Gregg</t>
  </si>
  <si>
    <t>Zachary Jeans</t>
  </si>
  <si>
    <t>Dreamforce</t>
  </si>
  <si>
    <t>Stefanie Hane</t>
  </si>
  <si>
    <t>Vala Afshar</t>
  </si>
  <si>
    <t>Tiffani Bova</t>
  </si>
  <si>
    <t>PivotCloudSolutions</t>
  </si>
  <si>
    <t>Zoom</t>
  </si>
  <si>
    <t>Steve Dale</t>
  </si>
  <si>
    <t>Lynn Abaté-Johnson _xD83E__xDDE9_ Building Community Together</t>
  </si>
  <si>
    <t>Bevy</t>
  </si>
  <si>
    <t>Leisa Northcott</t>
  </si>
  <si>
    <t>Chad Neufeld</t>
  </si>
  <si>
    <t>Bryan Kramer - Keynote Speaker</t>
  </si>
  <si>
    <t>Entrepreneur</t>
  </si>
  <si>
    <t>Harvard Business Review</t>
  </si>
  <si>
    <t>Frank Strong _xD83E__xDD18__xD83C__xDFFB_✒️_xD83D__xDDE1_</t>
  </si>
  <si>
    <t>Dustin W. Stout</t>
  </si>
  <si>
    <t>Brand24</t>
  </si>
  <si>
    <t>Vinnie</t>
  </si>
  <si>
    <t>Road to Growth</t>
  </si>
  <si>
    <t>The Friedman Group</t>
  </si>
  <si>
    <t>SalesforceCA</t>
  </si>
  <si>
    <t>Marc Benioff</t>
  </si>
  <si>
    <t>Box</t>
  </si>
  <si>
    <t>Slack</t>
  </si>
  <si>
    <t>Atiim - #1 for OKRs</t>
  </si>
  <si>
    <t>Workfront</t>
  </si>
  <si>
    <t>DownUnderDreamingSYD</t>
  </si>
  <si>
    <t>Sales Cloud</t>
  </si>
  <si>
    <t>Salesforce</t>
  </si>
  <si>
    <t>Amanda Perkins</t>
  </si>
  <si>
    <t>Joanna Wells</t>
  </si>
  <si>
    <t>Jan</t>
  </si>
  <si>
    <t>John Golden</t>
  </si>
  <si>
    <t>Caryn Kopp</t>
  </si>
  <si>
    <t>Nikolaus Kimla</t>
  </si>
  <si>
    <t>Vanessa Baker</t>
  </si>
  <si>
    <t>Sarah Goodall</t>
  </si>
  <si>
    <t>René Sternberg</t>
  </si>
  <si>
    <t>Lukas Pfeiffer</t>
  </si>
  <si>
    <t>Mighty Media Group</t>
  </si>
  <si>
    <t>Android App | Follow your favorites hashtags and trending topics with ( chathead-like ) bubbles | Download using the link below</t>
  </si>
  <si>
    <t>_xD83D__xDC69__xD83C__xDFFB_‍_xD83D__xDCBB_founder to @contentools &amp; Growth Boulevard _xD83D__xDC69_‍_xD83D__xDC67_mom to @iamellenmiranda  _xD83D__xDC70__xD83C__xDFFB_wife to @_eltonmiranda  _xD83E__xDD29_happy to be on my purpose</t>
  </si>
  <si>
    <t>Enabling #AI-powered #martech, organic #SEO, web presence optimization &amp; #socialmedia outlets to solve today's business problems. #EZShareVideos #videomarketing</t>
  </si>
  <si>
    <t>Large scale solutions, sales and marketing, financial solutions, Route to market, transportation and project managing, we offer our clients the full package.</t>
  </si>
  <si>
    <t>Technologies for basic needs. An international network for social entrepreneurial development powered by @SiemensStiftung.</t>
  </si>
  <si>
    <t>Head of #empowering people. Network - Dedicated to #Tech&amp; #Development - Mother, Art lover, Agri, #Rotary, Chorister - Siemens Stiftung, MUC (Private Account)</t>
  </si>
  <si>
    <t>Social Entrepreneurship @SEND_ev &amp; @StartupVerband | Davor Crowdfunding @startnext &amp; @eurocrowd | Blog https://t.co/eDmzWYljm3 | #nachhaltige100 | _xD83D__xDCAA__xD83D__xDE80_❤️</t>
  </si>
  <si>
    <t>International foundation striving for sustainable social development. #DevelopmentCooperation #Education #Culture Imprint: https://t.co/iXnTa8jc1Q</t>
  </si>
  <si>
    <t>Sustainable development | Technology &amp; Innovation | Africa | Managing Director @SiemensStiftung, international foundation based in Germany</t>
  </si>
  <si>
    <t>Passionate about solutions for analyzing, managing and communicating societal impact. Co-founder and leader of the Estonian #SocEnt Network in 2012-2019.</t>
  </si>
  <si>
    <t>Anything and everything related to Sustainable Development Goals.  Bot Created by @Gurmeet_Kaur1 
Rts are not endorsement</t>
  </si>
  <si>
    <t>How might we get more communities using bicycles for commute to work in Nairobi ? #SocialBiking ⚙️@CircularDsgNrb</t>
  </si>
  <si>
    <t>Int. think tank from &amp; for #entrepreneurs, broadly addressing #leadership, #sales &amp; #salesmanagement. Our events give support in all areas of economic activity</t>
  </si>
  <si>
    <t>Pipeliner is a fresh new look at the #sales pipeline &amp; how it drives #CRM. We provide #salesprocess that helps you close more deals. #B2Bsales #socialselling</t>
  </si>
  <si>
    <t>The byproducts of innovative thinking are assembled into revolutionary products and services. #crosstraining #wellness
 #bigdata #poetry #environment</t>
  </si>
  <si>
    <t>_xD83C__xDF10_ Lover of #Clever #Tech innovation, #Brain understanding, #WomenInTech _xD83C__xDF10_ Chairman Amino Comms &amp; 24i, Non-exec Director Escape Hunt &amp; KRM22, Advisor, Mentor</t>
  </si>
  <si>
    <t>FOUNDER http://VisibleBanking.com, COFOUNDER @findexable, CMO @thePower_50, SPEAKER #fintech #socbiz, DIGITAL #marketing #strategy, VIDEO #youtube #tech _xD83D__xDCF8__xD83D__xDC15_</t>
  </si>
  <si>
    <t>Harnessing the power of business to end poverty. We enable entrepreneurs to create game-changing social businesses both #startup &amp; #corporate #socbiz #socent</t>
  </si>
  <si>
    <t>Enabling People-Powered Businesses by developing #leadership, #motivation and #collaboration for #employee #engagement. Now as independent, previously at IBM.</t>
  </si>
  <si>
    <t>Citizen, Veteran and Patriot.
RT does not equal endorsement.</t>
  </si>
  <si>
    <t>#Healthcare #AI #Biotech #Investment #Conference #Financing #Consulting #InvestmentBanking #Healthtech #EHR #Blockchain dme@dmehealth.biz</t>
  </si>
  <si>
    <t>Born &amp; raised in SF; Adventurous and loves to travel (24 countries &amp; counting); Interested in politics, culture, history; Family has been in US since 1776</t>
  </si>
  <si>
    <t>Mr. Future of Work</t>
  </si>
  <si>
    <t>VP Salesforce Quip, Evangelist for #DigitalWorkplace, #Socbiz and the #FutureOfWork. Previously at Constellation Research.</t>
  </si>
  <si>
    <t>Writer, editor, digital creator.
Author, #SocialCollaborationforDummies
Public speaker, webinar host, Toastmaster DTM
#WordPress plugin developer</t>
  </si>
  <si>
    <t>@ConstellationR CEO, CoHost @DisrupTVShow, @PCI_Initiative, BestSelling @HarvardBiz Author, Keynoter, Futurist, Provocateur, EDM DJ #Foodie #SVLife #TaiwaneseAm</t>
  </si>
  <si>
    <t>#DigitalTransformation Consultant @Accenture Ξ Tweets on #Digital ✍ | Think Big - Start Small | Do it with ♥ or don't do it at all Ξ Views Are my Own ツ</t>
  </si>
  <si>
    <t>News and thoughts around #futureofowork, #productivity and #HR through #innovation and #digitaltransformation</t>
  </si>
  <si>
    <t>People centric design #employeeexperience #CX #servicedesign #designthinking #futurework #culture #digitalisation</t>
  </si>
  <si>
    <t>Silver Nerd fond of Enterprise Collaboration, Fitness (Gym &amp; Cardio), and Deep House. What else? Curiosity breeds Serendipity!</t>
  </si>
  <si>
    <t>CIO @ Verizon Media #AUS #Bikes</t>
  </si>
  <si>
    <t>Learning enthusiast, author, global soul. Art lover. Coach. Culture wizard for new businesses. Views = own</t>
  </si>
  <si>
    <t>Lehrer &amp; SL | Berufliches Gymnasium | #ZeitgemäßeBildung #digitaleBildung #BWedu #twitterlehrerzimmer #Office365 #Digitalisierung</t>
  </si>
  <si>
    <t>Autor ROCK YOUR IDEA @RockYourIdea und MYTHOS Fachkräftemangel @Rock_Recruiting @cleverheads_HR @RockingWork rocking @Ideenfitness @SharetrustB2B @Provotainment</t>
  </si>
  <si>
    <t>IT-affiner Blogger, kreativer Teamgeist, Apple-Nutzer, Mensch. T-Systems für DPDHL. Mag Neues, Digitales, Vernetztes. #WOLicorns #Sketchnotes #LeX</t>
  </si>
  <si>
    <t>People analytics and workforce planning solutions empowering #HR to better retain, recruit &amp; motivate using #BigData. Outsmart. Outperform.</t>
  </si>
  <si>
    <t>Als Fachkräftesicherer sind wir Ansprechpartner für KMU. Maßnahmen der Fachkräftebindung und Unterstützung ihrer Fachkräftegewinnung sind unsere Leistungen.</t>
  </si>
  <si>
    <t>entrepreneur, cosmopolitan, security pioneer, change booster, culture hacker, maverick, musician, digital trainee, here trying to help putting things right</t>
  </si>
  <si>
    <t>Character w/character-digital transformation + workplace-speaker-socbiz-social media-SharePoint-CMO whisperer-AI-Machine Learning-Tri-26.2-unwavering force</t>
  </si>
  <si>
    <t>Staff reporter at @CMSWire. Sports radio host at @Nic_and_Nick. Point of view is 100 percent my wife's @PamElaBeauty1; Roadshows: @DWExperience @thedxsummit</t>
  </si>
  <si>
    <t>Customer focused #ModernWorkplace advisor @Microsoft. Blog @regarding365 on #Office365, #DigitalWorkplace, #DigitalTransformation, #Collaboration. My tweets.</t>
  </si>
  <si>
    <t>Helped create @Twitter. Cofounder Archipelo, cofounder Developer Camp. @Swarthmore @Harvard @HPLabs @MediaLab @Adobe @Bionic10x. Father of three sons. Peace.</t>
  </si>
  <si>
    <t>The leading publication covering digital customer experience, VoC, digital workplace and employee experience. Our conferences: @TheDXSummit @DWExperience</t>
  </si>
  <si>
    <t>Kapitänin_xD83D__xDEA2_ von #OnlinePRGuide | Kreativ mit #Sketchnotes_xD83C__xDFA8__xD83D__xDD8C_ | Fokus_xD83C__xDFAF_ #PR #SocialMedia #ContentMarketing | Impressum: http://stephanieakowalski.de/impressum</t>
  </si>
  <si>
    <t>enthusiastisch für digitale Lernformate, Personalentwicklung und Freude am kritischen Denken</t>
  </si>
  <si>
    <t>Family man, Transplanted Londoner, Curatti COO, Content Strategist, Blogger, Editor, IT, QA, Lover of Nature and Photography, Lifelong Tottenham Hotspur fan.</t>
  </si>
  <si>
    <t>SEO | Organic Traffic Expert</t>
  </si>
  <si>
    <t>A small business owner's one stop hub for all things digital marketing</t>
  </si>
  <si>
    <t>Top 20 #Socialmedia Global #Influencer 2019 | CEO of Curatti, #Publisher of #socialmediamarketing #B2B / #Digitalmarketing #smm / http://appearoo.com/jangordon</t>
  </si>
  <si>
    <t>Competitive Intelligence:the only way to success.</t>
  </si>
  <si>
    <t>Quip is a Salesforce product used by trailblazing customers who know productivity is critical to success. Quip for Salesforce is Productivity for the #1 CRM.</t>
  </si>
  <si>
    <t>Salesforce #AnalyticsChampion | 4x Certified _xD83D__xDC53_ |   Certified @SforceAnalytics Consultant| @MTX_Inc | Wonder Junkie | Infovore |
Views.Equals(MyOwn)_xD83C__xDF29_️</t>
  </si>
  <si>
    <t>Social Enterprise, Crowd Sourcing &amp; Curating Career Advice, Career Discovery &amp; Career Guidance for Young Career Seekers. Learn Why at https://goo.gl/MehkQ2</t>
  </si>
  <si>
    <t>Driving #B2B business growth via employee #socialmedia marketing conversations. Focused on Social Advocacy &amp; #socialselling. Tweets by Fiona ^FC</t>
  </si>
  <si>
    <t>GaggleAMP Inc. is the leading provider of employee advocacy and engagement solutions, helping companies boost their reach and marketing results.</t>
  </si>
  <si>
    <t>The world's best #EmployeeAdvocacy and #EmployeeCommunications platform. Used and loved by Groupe Renault, Coca Cola, Carrefour and many other industry leaders.</t>
  </si>
  <si>
    <t>The industry’s leading AI-powered marketing suite. Helping marketers make smarter decisions across their digital channels.</t>
  </si>
  <si>
    <t>An Adventerous Globe Trotter, Political Junkie, Belmont, CA Resident.</t>
  </si>
  <si>
    <t>Interest in politics/history, world travel, sports, science.  Work Exp: Exec. Admin. Asst./Asst. Exec. Secretary; Communications-PR; Legislative Aide; CA Native</t>
  </si>
  <si>
    <t>Senior consultant@Deloitte Consulting, Blockchain Enthusiast  #GuyInTransition</t>
  </si>
  <si>
    <t>Wife, mom, sister, daughter, friend. And, Global CMO of @SAP. Views are my own. #Marketing #Diversity #Leadership #Purpose #Dreamer #GirlPower #Mom #Optimist</t>
  </si>
  <si>
    <t>Digital Strategist, Brand &amp; Influencer Consultant | UCLA Instructor | Intl Speaker | @Forbes | FREE Influencer ebook → https://linktr.ee/shanebarker</t>
  </si>
  <si>
    <t>Changing the trajectory of how #women #think &amp; #practice #leadership. #LeadLoudly is the battle cry for women to live #bold #confident #fearless</t>
  </si>
  <si>
    <t>VP Marketing at @AbsenceSoft • @USArmy Veteran • #ImpactMatters Chat Mon 7pm ET • #CCE2019 • #DMEC • #DF19 • #Salesforce • I Follow Jesus</t>
  </si>
  <si>
    <t>The future takes center stage at #DF19. See you in San Francisco on November 19 - 22, 2019.</t>
  </si>
  <si>
    <t>Chief Digital Evangelist @Salesforce | Columnist: @ZDNet | Show: @DisrupTVShow | Book: http://bit.ly/tposbe</t>
  </si>
  <si>
    <t>Growth &amp; Innovation Evangelist @Salesforce | WSJ Bestselling Author #GrowthIQ | Podcast: What's Next | Keynote Speaker | #Thinkers50 | #Sales #CX #Marketing</t>
  </si>
  <si>
    <t>Pivot Cloud Platform unlocks your legacy systems with no disruption and produces a map of your core business processes.  https://pivotcloudsolutions.com</t>
  </si>
  <si>
    <t>Zoom leads modern enterprise video #communications w/ easy, reliable video/audio #conferencing, #collaboration, #chat, #webinars across all devices and spaces.</t>
  </si>
  <si>
    <t>KM'er, innovator, life-long learner and ex-corporate scapegoat. Willing to share what I know - even the useful stuff!</t>
  </si>
  <si>
    <t>Global #BusinessConsultant | #SocialBusiness Pro | #CommunityDirector | #DigitalMarketing Specialist | The Voice Of Your Brand | Social for @CoactiveLeaders</t>
  </si>
  <si>
    <t>Building Community In Real Life. Check out The C2C Podcast where we interview the best #community builders in the world!</t>
  </si>
  <si>
    <t>Connecting, training and advocating for community professionals world-wide.</t>
  </si>
  <si>
    <t>Senior Marketing Manager @chaordix. Board member @thegrandyyc Contemporary Art, Kendrick Lamar, Oxford Commas, and Quesadillas.</t>
  </si>
  <si>
    <t>Keynote, Coach of Coaches, and Author including Best Seller “There is No B2B or B2C: it’s Human-to-Human #H2H”</t>
  </si>
  <si>
    <t>Inspiring, informing and celebrating entrepreneurs.</t>
  </si>
  <si>
    <t>The leading destination for smart management thinking.</t>
  </si>
  <si>
    <t>Father. B2B Tech PR. MA + MBA. SCUBA + Skydiver. Veteran + Once-a-Marine + U.S. Soldier (Ret.) Critical thinker. Karate + BBJ student. #PatsNation.</t>
  </si>
  <si>
    <t>Entrepreneur, speaker, blogger. Founder @SoVisualco. I run an agency, 3 SaaS businesses, and am always looking for more ways to diversify. #WeCantStop</t>
  </si>
  <si>
    <t>Social media &amp; digital marketing tips and news brought to you by Brand24, social media and web monitoring tool. // _xD83D__xDCF2_ Sign up for free: https://t.co/deyEheXF5T</t>
  </si>
  <si>
    <t>Team lead of The Enriquez Group (#RealEstate) and host of The Road to Growth #podcast @to_growth</t>
  </si>
  <si>
    <t>“Road to Growth: #success as an #entrepreneur” is a #podcast that focuses on the #struggles that all #entrepreneurs go through and how they have #overcome them</t>
  </si>
  <si>
    <t>Digital Marketing | Inbound Marketing | Social Media Marketing | Email Marketing | Marketing Strategy | Visit Our Website To Learn More!</t>
  </si>
  <si>
    <t>Stay up-to-date on @SalesforceCA news, events, and innovation in Canada. #BlazeYourTrail</t>
  </si>
  <si>
    <t>Principal Analyst, Workspace Services (Collaboration)- Ovum. Opinions expressed are strictly my own.</t>
  </si>
  <si>
    <t>ceo@salesforce.com</t>
  </si>
  <si>
    <t>Simplify how you work. Questions about your account? Tweet @BoxSupport!</t>
  </si>
  <si>
    <t>On a mission to make your working life simpler, more pleasant and more productive. Need help? Send us a tweet! For updates on status, follow @SlackStatus.</t>
  </si>
  <si>
    <t>#Strategy / #OKRs / #Management / #CEO / #SaaS</t>
  </si>
  <si>
    <t>Workfront is a modern work management platform designed to connect people to work and accelerate organizational success across the enterprise.</t>
  </si>
  <si>
    <t>Stay tuned for plans for our 2019 event on Aug 28</t>
  </si>
  <si>
    <t>@salesforce Sales Cloud is the world's #1 sales application that helps you close deals faster from anywhere, anytime.</t>
  </si>
  <si>
    <t>We bring companies and customers together. Sharing the news, events, and innovation you need to change the world for good.
Need support? Tweet @asksalesforce</t>
  </si>
  <si>
    <t>Working as an Account Executive at https://t.co/vjnYDTNyOW  Commonly known as Perky. Lover of all things related to food, travelling, tech, style,&amp; fitness</t>
  </si>
  <si>
    <t>Author of TeamBuilder360 and director of Taylor Wells - a specialist advisory firm that has developed a new teambuilding methodology for #B2B businesses.</t>
  </si>
  <si>
    <t>Chief Strategy Officer @ Pipelinersales, #VisualCRM, author: Social Upheaval: How to Win @ Social Selling &amp; Winning the Battle for Sales. Host of #SalesChats</t>
  </si>
  <si>
    <t>#Entrepreneur who helps business leaders #getinthedoor with their most sought after prospects. #LeadGen, #SalesMessageDevelopment, #Speaker, #BestSellingAuthor</t>
  </si>
  <si>
    <t>CEO at @PipelinerCRM, revolutionize #sales through an easy #CRM #Sales Tool - #Salespeople are #entrepreneurs in an enterprise.</t>
  </si>
  <si>
    <t>Mum of two lively boys, #French speaker &amp; dog lover. Head of #PartnerMarketing &amp; #SocialMedia Advocacy @tribalimpact. Ex @HitachiGlobal &amp; @Sitel_WorldWide</t>
  </si>
  <si>
    <t>There are 20 million jobs on LinkedIn. Find one meant for you. #InItTogether (@LinkedInHelp for customer service)</t>
  </si>
  <si>
    <t>It's not enough for businesses to grow. They need to #GrowBetter. 
Use @HubSpotSupport for Twitter support.</t>
  </si>
  <si>
    <t>Mum, baker &amp; Nespresso drinker.  Ex #B2B Marketing @IBM @SAP @Hitachi.  Now founder @TribalImpact creating #SocBiz via #SocialSelling &amp; #EmployeeAdvocacy.</t>
  </si>
  <si>
    <t>head of professional services @hirschtec #berlin. opinion: mine Wrote his PhD about #e20 #socbiz #intranet #a40 #newwork #digitalization: https://t.co/d211iJjsxd</t>
  </si>
  <si>
    <t>#Digitalisierung #DigitalWorkplace #Collaboration #Cloud #SaaS #IaaS #PaaS #CRM #API #ITSecurity #ITSec #Network #AR #VR #WiFi6 #5G #KI #AI #SocialMedia #FF</t>
  </si>
  <si>
    <t>We're a integrated digital, mobile &amp; social agency. Talk to us Strategy, SEO, Web Dev, Gamification, and online inbound marketing.</t>
  </si>
  <si>
    <t>San Francisco, CA</t>
  </si>
  <si>
    <t>California, USA</t>
  </si>
  <si>
    <t>Munich, Germany</t>
  </si>
  <si>
    <t>Berlin, Deutschland</t>
  </si>
  <si>
    <t>Munich</t>
  </si>
  <si>
    <t>Estonia</t>
  </si>
  <si>
    <t>Everywhere</t>
  </si>
  <si>
    <t>Nairobi, Kenya</t>
  </si>
  <si>
    <t>Los Angeles, CA</t>
  </si>
  <si>
    <t>New Jersey</t>
  </si>
  <si>
    <t>London, England</t>
  </si>
  <si>
    <t>London</t>
  </si>
  <si>
    <t>Berlin, Germany</t>
  </si>
  <si>
    <t>Malmö, Sweden</t>
  </si>
  <si>
    <t>Half Moon Bay, Ca</t>
  </si>
  <si>
    <t>Toronto, Ontario, Canada</t>
  </si>
  <si>
    <t>Coral Springs, FL</t>
  </si>
  <si>
    <t>Silicon Valley | SF | 39.5K Ft</t>
  </si>
  <si>
    <t>Nürnberg, Bayern</t>
  </si>
  <si>
    <t>Helsinki, Suomi</t>
  </si>
  <si>
    <t>Ruhr Area, Germany</t>
  </si>
  <si>
    <t>New York</t>
  </si>
  <si>
    <t>Südbaden, Deutschland</t>
  </si>
  <si>
    <t>Vancouver, Canada</t>
  </si>
  <si>
    <t>Deutschland</t>
  </si>
  <si>
    <t>Berlin, Planet Earth</t>
  </si>
  <si>
    <t>LA/SF/CHI/DEN/NYC MrWorldwide</t>
  </si>
  <si>
    <t>Boston, MA</t>
  </si>
  <si>
    <t>Dallas, TX</t>
  </si>
  <si>
    <t>SF | NY | Bos | London | Paris</t>
  </si>
  <si>
    <t>Hattingen, Deutschland</t>
  </si>
  <si>
    <t>Scottsdale, AZ</t>
  </si>
  <si>
    <t>Ahmadabad City, India</t>
  </si>
  <si>
    <t>Brazil</t>
  </si>
  <si>
    <t>Hyderabad, India</t>
  </si>
  <si>
    <t>United Kingdom</t>
  </si>
  <si>
    <t>Somerville, MA</t>
  </si>
  <si>
    <t>Paris, France</t>
  </si>
  <si>
    <t>Worldwide</t>
  </si>
  <si>
    <t>Belmont, CA</t>
  </si>
  <si>
    <t>bangalore,india</t>
  </si>
  <si>
    <t>New York City</t>
  </si>
  <si>
    <t>Sacramento - Los Angeles</t>
  </si>
  <si>
    <t xml:space="preserve">Global </t>
  </si>
  <si>
    <t>Salmon Creek, WA</t>
  </si>
  <si>
    <t>SF &amp; FFM</t>
  </si>
  <si>
    <t>Boston</t>
  </si>
  <si>
    <t>LAX-HNL</t>
  </si>
  <si>
    <t>Ireland</t>
  </si>
  <si>
    <t>San Jose, CA</t>
  </si>
  <si>
    <t>Magic: 51.5957, -0.0560</t>
  </si>
  <si>
    <t>california, new zealand, BRC</t>
  </si>
  <si>
    <t>Palo Alto, CA</t>
  </si>
  <si>
    <t>San Francisco</t>
  </si>
  <si>
    <t>Calgary</t>
  </si>
  <si>
    <t>Silicon Valley</t>
  </si>
  <si>
    <t>Irvine, CA</t>
  </si>
  <si>
    <t>Atlanta, GA</t>
  </si>
  <si>
    <t>_xD83D__xDC49_</t>
  </si>
  <si>
    <t>San Diego</t>
  </si>
  <si>
    <t>Denver Colorado</t>
  </si>
  <si>
    <t>Toronto, Canada</t>
  </si>
  <si>
    <t>Letchworth, England</t>
  </si>
  <si>
    <t>All tweets are my own!</t>
  </si>
  <si>
    <t>In the ☁</t>
  </si>
  <si>
    <t>Lehi, UT</t>
  </si>
  <si>
    <t>Sydney, New South Wales</t>
  </si>
  <si>
    <t>Toronto, Ontario</t>
  </si>
  <si>
    <t>San Diego, CA</t>
  </si>
  <si>
    <t>UK</t>
  </si>
  <si>
    <t>Sunnyvale, CA</t>
  </si>
  <si>
    <t>Cambridge, MA</t>
  </si>
  <si>
    <t>Portsmouth, England</t>
  </si>
  <si>
    <t>Berlin</t>
  </si>
  <si>
    <t>Sydney, Paris, New York</t>
  </si>
  <si>
    <t>http://ow.ly/4n1tFr</t>
  </si>
  <si>
    <t>http://www.growthboulevard.com</t>
  </si>
  <si>
    <t>https://t.co/nKMF5eM7Ho</t>
  </si>
  <si>
    <t>https://t.co/5fhScF1yzm</t>
  </si>
  <si>
    <t>https://t.co/5mLjYuilsQ</t>
  </si>
  <si>
    <t>http://www.empowering-people-network.siemens-stiftung.org</t>
  </si>
  <si>
    <t>https://t.co/X9erd99fLP</t>
  </si>
  <si>
    <t>https://t.co/M3JfWVi1iZ</t>
  </si>
  <si>
    <t>http://t.co/JlmA5XDVtE</t>
  </si>
  <si>
    <t>http://t.co/pM04c1bCcz</t>
  </si>
  <si>
    <t>https://t.co/nxHP7ewXbR</t>
  </si>
  <si>
    <t>https://t.co/nMiBXslBKB</t>
  </si>
  <si>
    <t>http://www.pipelinersales.com</t>
  </si>
  <si>
    <t>https://linkedin.com/in/christophelanglois</t>
  </si>
  <si>
    <t>https://t.co/r4KU7wajan</t>
  </si>
  <si>
    <t>https://t.co/IP1vCoktAl</t>
  </si>
  <si>
    <t>http://www.dmehealth.biz</t>
  </si>
  <si>
    <t>http://mrfutureofwork.com</t>
  </si>
  <si>
    <t>http://www.alanlepofsky.com</t>
  </si>
  <si>
    <t>http://t.co/WG57TsUdPz</t>
  </si>
  <si>
    <t>https://t.co/4WD2o9dzK5</t>
  </si>
  <si>
    <t>https://t.co/MfCx9N3Zyx</t>
  </si>
  <si>
    <t>https://t.co/BXscAuK2oS</t>
  </si>
  <si>
    <t>https://t.co/nCr9cjIMV1</t>
  </si>
  <si>
    <t>https://t.co/36HJXi2iYS</t>
  </si>
  <si>
    <t>http://www.martingaedt.de</t>
  </si>
  <si>
    <t>http://t.co/3ch3rIuJQP</t>
  </si>
  <si>
    <t>https://www.fachkraeftesicherer.de/impressum-socialnetwork.html</t>
  </si>
  <si>
    <t>http://www.marconcert.com/</t>
  </si>
  <si>
    <t>http://www.linkedin.com/in/jeffwillinger</t>
  </si>
  <si>
    <t>http://t.co/0XojNlCXDH</t>
  </si>
  <si>
    <t>https://t.co/zVq5fdedwJ</t>
  </si>
  <si>
    <t>https://Dom.net</t>
  </si>
  <si>
    <t>https://t.co/KLQ2hx5n1V</t>
  </si>
  <si>
    <t>http://stephanieakowalski.de</t>
  </si>
  <si>
    <t>http://curatti.com/blog</t>
  </si>
  <si>
    <t>https://e2msolutions.com</t>
  </si>
  <si>
    <t>http://curatti.com/</t>
  </si>
  <si>
    <t>http://about.me/alfredopassos</t>
  </si>
  <si>
    <t>https://t.co/xZi4f42giq</t>
  </si>
  <si>
    <t>https://t.co/bH5dKuaXkO</t>
  </si>
  <si>
    <t>https://goo.gl/y6VT4k</t>
  </si>
  <si>
    <t>http://www.tribalimpact.com</t>
  </si>
  <si>
    <t>http://t.co/jACYegLSa5</t>
  </si>
  <si>
    <t>https://t.co/sKqEZUMMeE</t>
  </si>
  <si>
    <t>http://www.socialbakers.com</t>
  </si>
  <si>
    <t>https://t.co/PKOK3TZeYS</t>
  </si>
  <si>
    <t>https://shanebarker.com/</t>
  </si>
  <si>
    <t>http://about.me/NathalieGregg</t>
  </si>
  <si>
    <t>http://www.AbsenceSoft.com</t>
  </si>
  <si>
    <t>https://t.co/Dk1HNvH9oj</t>
  </si>
  <si>
    <t>https://www.zdnet.com/meet-the-team/us/vafshar/</t>
  </si>
  <si>
    <t>https://t.co/drpeHk2lXF</t>
  </si>
  <si>
    <t>http://www.pivotcloudsolutions.com</t>
  </si>
  <si>
    <t>https://www.zoom.us</t>
  </si>
  <si>
    <t>http://stephendale.com</t>
  </si>
  <si>
    <t>http://www.LynnAbateJohnson.com</t>
  </si>
  <si>
    <t>http://bevylabs.com/pod</t>
  </si>
  <si>
    <t>https://t.co/d1S2qiVuGG</t>
  </si>
  <si>
    <t>https://t.co/YicuNZ2INI</t>
  </si>
  <si>
    <t>https://t.co/kygNruwiFu</t>
  </si>
  <si>
    <t>https://www.entrepreneur.com</t>
  </si>
  <si>
    <t>http://hbr.org</t>
  </si>
  <si>
    <t>http://www.swordandthescript.com</t>
  </si>
  <si>
    <t>https://dustinstout.com</t>
  </si>
  <si>
    <t>https://t.co/deyEheXF5T</t>
  </si>
  <si>
    <t>https://www.theenriquezgroup.com</t>
  </si>
  <si>
    <t>https://t.co/f72j9T8qZR</t>
  </si>
  <si>
    <t>http://t.co/dMCewPnEp4</t>
  </si>
  <si>
    <t>https://www.salesforce.com/ca/blog/</t>
  </si>
  <si>
    <t>https://t.co/3QzI8i9fmr</t>
  </si>
  <si>
    <t>https://t.co/g7wEcNCq0P</t>
  </si>
  <si>
    <t>https://t.co/JLyqcSKKWh</t>
  </si>
  <si>
    <t>http://www.workfront.com</t>
  </si>
  <si>
    <t>https://t.co/Kh3slx8pTG</t>
  </si>
  <si>
    <t>https://t.co/n3LdHkaEep</t>
  </si>
  <si>
    <t>https://t.co/GA00Tv7qxE</t>
  </si>
  <si>
    <t>http://taylorwells.com.au</t>
  </si>
  <si>
    <t>https://t.co/EJOPRHEFOB</t>
  </si>
  <si>
    <t>http://t.co/PoyCPuwV4H</t>
  </si>
  <si>
    <t>http://t.co/qGBlaL1XaT</t>
  </si>
  <si>
    <t>https://t.co/QI36wxKiSf</t>
  </si>
  <si>
    <t>https://t.co/Q7y26iUpso</t>
  </si>
  <si>
    <t>https://t.co/96xlVBgIIs</t>
  </si>
  <si>
    <t>https://t.co/tDMVntkPZQ</t>
  </si>
  <si>
    <t>https://t.co/2R5iDvxbLI</t>
  </si>
  <si>
    <t>https://t.co/atWgi2oWc0</t>
  </si>
  <si>
    <t>http://www.mightymediagroup.com.au</t>
  </si>
  <si>
    <t>Pacific Time (US &amp; Canada)</t>
  </si>
  <si>
    <t>Quito</t>
  </si>
  <si>
    <t>https://pbs.twimg.com/profile_banners/754438227063373824/1468707391</t>
  </si>
  <si>
    <t>https://pbs.twimg.com/profile_banners/70873036/1528094966</t>
  </si>
  <si>
    <t>https://pbs.twimg.com/profile_banners/24051331/1563295892</t>
  </si>
  <si>
    <t>https://pbs.twimg.com/profile_banners/579815632/1530783717</t>
  </si>
  <si>
    <t>https://pbs.twimg.com/profile_banners/122986871/1436819717</t>
  </si>
  <si>
    <t>https://pbs.twimg.com/profile_banners/2600248255/1404324883</t>
  </si>
  <si>
    <t>https://pbs.twimg.com/profile_banners/2426943344/1396969628</t>
  </si>
  <si>
    <t>https://pbs.twimg.com/profile_banners/2485377080/1399642661</t>
  </si>
  <si>
    <t>https://pbs.twimg.com/profile_banners/2479561284/1414631757</t>
  </si>
  <si>
    <t>https://pbs.twimg.com/profile_banners/827086136736677889/1555313867</t>
  </si>
  <si>
    <t>https://pbs.twimg.com/profile_banners/907931522480705536/1505303138</t>
  </si>
  <si>
    <t>https://pbs.twimg.com/profile_banners/155177659/1570172465</t>
  </si>
  <si>
    <t>https://pbs.twimg.com/profile_banners/16967457/1548345008</t>
  </si>
  <si>
    <t>https://pbs.twimg.com/profile_banners/1159106771870461953/1565261168</t>
  </si>
  <si>
    <t>https://pbs.twimg.com/profile_banners/20924605/1571057650</t>
  </si>
  <si>
    <t>https://pbs.twimg.com/profile_banners/703491878/1531842960</t>
  </si>
  <si>
    <t>https://pbs.twimg.com/profile_banners/215308713/1356518377</t>
  </si>
  <si>
    <t>https://pbs.twimg.com/profile_banners/15797425/1380547423</t>
  </si>
  <si>
    <t>https://pbs.twimg.com/profile_banners/958830556082556930/1517456064</t>
  </si>
  <si>
    <t>https://pbs.twimg.com/profile_banners/2950332077/1478331272</t>
  </si>
  <si>
    <t>https://pbs.twimg.com/profile_banners/2665190724/1571686776</t>
  </si>
  <si>
    <t>https://pbs.twimg.com/profile_banners/10458822/1560367602</t>
  </si>
  <si>
    <t>https://pbs.twimg.com/profile_banners/11344912/1356991390</t>
  </si>
  <si>
    <t>https://pbs.twimg.com/profile_banners/14562685/1431332241</t>
  </si>
  <si>
    <t>https://pbs.twimg.com/profile_banners/187718105/1408801897</t>
  </si>
  <si>
    <t>https://pbs.twimg.com/profile_banners/780498945504075776/1474922850</t>
  </si>
  <si>
    <t>https://pbs.twimg.com/profile_banners/161267123/1570963611</t>
  </si>
  <si>
    <t>https://pbs.twimg.com/profile_banners/19203429/1564581078</t>
  </si>
  <si>
    <t>https://pbs.twimg.com/profile_banners/1364441462/1500994698</t>
  </si>
  <si>
    <t>https://pbs.twimg.com/profile_banners/1095290422858006528/1551697569</t>
  </si>
  <si>
    <t>https://pbs.twimg.com/profile_banners/37956761/1511823102</t>
  </si>
  <si>
    <t>https://pbs.twimg.com/profile_banners/43662027/1468756327</t>
  </si>
  <si>
    <t>https://pbs.twimg.com/profile_banners/278185944/1569525064</t>
  </si>
  <si>
    <t>https://pbs.twimg.com/profile_banners/6963532/1502189493</t>
  </si>
  <si>
    <t>https://pbs.twimg.com/profile_banners/14319523/1542316572</t>
  </si>
  <si>
    <t>https://pbs.twimg.com/profile_banners/719184444/1570122024</t>
  </si>
  <si>
    <t>https://pbs.twimg.com/profile_banners/273526295/1537527817</t>
  </si>
  <si>
    <t>https://pbs.twimg.com/profile_banners/21/1549904853</t>
  </si>
  <si>
    <t>https://pbs.twimg.com/profile_banners/11104682/1436297721</t>
  </si>
  <si>
    <t>https://pbs.twimg.com/profile_banners/554475807/1545929273</t>
  </si>
  <si>
    <t>https://pbs.twimg.com/profile_banners/2185111074/1384036698</t>
  </si>
  <si>
    <t>https://pbs.twimg.com/profile_banners/4695464497/1452498743</t>
  </si>
  <si>
    <t>https://pbs.twimg.com/profile_banners/1174039588207243264/1568750774</t>
  </si>
  <si>
    <t>https://pbs.twimg.com/profile_banners/16827720/1348690774</t>
  </si>
  <si>
    <t>https://pbs.twimg.com/profile_banners/42502069/1416950846</t>
  </si>
  <si>
    <t>https://pbs.twimg.com/profile_banners/1007796001/1552689761</t>
  </si>
  <si>
    <t>https://pbs.twimg.com/profile_banners/2897605543/1563936029</t>
  </si>
  <si>
    <t>https://pbs.twimg.com/profile_banners/872357422316343296/1496824131</t>
  </si>
  <si>
    <t>https://pbs.twimg.com/profile_banners/2926870430/1507227999</t>
  </si>
  <si>
    <t>https://pbs.twimg.com/profile_banners/224082399/1500389759</t>
  </si>
  <si>
    <t>https://pbs.twimg.com/profile_banners/2403372456/1541583560</t>
  </si>
  <si>
    <t>https://pbs.twimg.com/profile_banners/78569316/1567693065</t>
  </si>
  <si>
    <t>https://pbs.twimg.com/profile_banners/22436341/1376467720</t>
  </si>
  <si>
    <t>https://pbs.twimg.com/profile_banners/250949850/1355554083</t>
  </si>
  <si>
    <t>https://pbs.twimg.com/profile_banners/48247541/1405934786</t>
  </si>
  <si>
    <t>https://pbs.twimg.com/profile_banners/297666929/1515889921</t>
  </si>
  <si>
    <t>https://pbs.twimg.com/profile_banners/132062287/1563450499</t>
  </si>
  <si>
    <t>https://pbs.twimg.com/profile_banners/88258735/1359913833</t>
  </si>
  <si>
    <t>https://pbs.twimg.com/profile_banners/16267003/1568396776</t>
  </si>
  <si>
    <t>https://pbs.twimg.com/profile_banners/6843302/1566588849</t>
  </si>
  <si>
    <t>https://pbs.twimg.com/profile_banners/637359277/1440877785</t>
  </si>
  <si>
    <t>https://pbs.twimg.com/profile_banners/259725229/1439209336</t>
  </si>
  <si>
    <t>https://pbs.twimg.com/profile_banners/26491028/1570911484</t>
  </si>
  <si>
    <t>https://pbs.twimg.com/profile_banners/887622042702491650/1515512217</t>
  </si>
  <si>
    <t>https://pbs.twimg.com/profile_banners/522701657/1556119367</t>
  </si>
  <si>
    <t>https://pbs.twimg.com/profile_banners/10938372/1398345379</t>
  </si>
  <si>
    <t>https://pbs.twimg.com/profile_banners/429541970/1447963313</t>
  </si>
  <si>
    <t>https://pbs.twimg.com/profile_banners/830509180746207236/1567706776</t>
  </si>
  <si>
    <t>https://pbs.twimg.com/profile_banners/568617811/1553791072</t>
  </si>
  <si>
    <t>https://pbs.twimg.com/profile_banners/306860507/1548739893</t>
  </si>
  <si>
    <t>https://pbs.twimg.com/profile_banners/16493868/1412272070</t>
  </si>
  <si>
    <t>https://pbs.twimg.com/profile_banners/19407053/1570540680</t>
  </si>
  <si>
    <t>https://pbs.twimg.com/profile_banners/14800270/1396357623</t>
  </si>
  <si>
    <t>https://pbs.twimg.com/profile_banners/15481972/1504240365</t>
  </si>
  <si>
    <t>https://pbs.twimg.com/profile_banners/34786569/1512757759</t>
  </si>
  <si>
    <t>https://pbs.twimg.com/profile_banners/168651283/1543364212</t>
  </si>
  <si>
    <t>https://pbs.twimg.com/profile_banners/789797982/1564697765</t>
  </si>
  <si>
    <t>https://pbs.twimg.com/profile_banners/1083171979476135936/1547083444</t>
  </si>
  <si>
    <t>https://pbs.twimg.com/profile_banners/236219191/1494109246</t>
  </si>
  <si>
    <t>https://pbs.twimg.com/profile_banners/4785498355/1538496457</t>
  </si>
  <si>
    <t>https://pbs.twimg.com/profile_banners/7993322/1399900659</t>
  </si>
  <si>
    <t>https://pbs.twimg.com/profile_banners/22330739/1569539707</t>
  </si>
  <si>
    <t>https://pbs.twimg.com/profile_banners/14936846/1539647419</t>
  </si>
  <si>
    <t>https://pbs.twimg.com/profile_banners/1305940272/1568751957</t>
  </si>
  <si>
    <t>https://pbs.twimg.com/profile_banners/3131133779/1553099773</t>
  </si>
  <si>
    <t>https://pbs.twimg.com/profile_banners/15174382/1569909935</t>
  </si>
  <si>
    <t>https://pbs.twimg.com/profile_banners/843054075742633984/1542164048</t>
  </si>
  <si>
    <t>https://pbs.twimg.com/profile_banners/703923734/1494272730</t>
  </si>
  <si>
    <t>https://pbs.twimg.com/profile_banners/33612317/1565045455</t>
  </si>
  <si>
    <t>https://pbs.twimg.com/profile_banners/217829641/1446488242</t>
  </si>
  <si>
    <t>https://pbs.twimg.com/profile_banners/3219803546/1458516439</t>
  </si>
  <si>
    <t>https://pbs.twimg.com/profile_banners/2284144578/1520518176</t>
  </si>
  <si>
    <t>https://pbs.twimg.com/profile_banners/22644954/1465231907</t>
  </si>
  <si>
    <t>https://pbs.twimg.com/profile_banners/393312472/1400849451</t>
  </si>
  <si>
    <t>https://pbs.twimg.com/profile_banners/1580094782/1467375778</t>
  </si>
  <si>
    <t>https://pbs.twimg.com/profile_banners/13058772/1555943905</t>
  </si>
  <si>
    <t>https://pbs.twimg.com/profile_banners/14458280/1567512110</t>
  </si>
  <si>
    <t>https://pbs.twimg.com/profile_banners/64654737/1462744773</t>
  </si>
  <si>
    <t>https://pbs.twimg.com/profile_banners/882975740/1367666302</t>
  </si>
  <si>
    <t>https://pbs.twimg.com/profile_banners/29717423/1498574026</t>
  </si>
  <si>
    <t>https://pbs.twimg.com/profile_banners/34027191/1473470380</t>
  </si>
  <si>
    <t>http://abs.twimg.com/images/themes/theme1/bg.png</t>
  </si>
  <si>
    <t>http://abs.twimg.com/images/themes/theme3/bg.gif</t>
  </si>
  <si>
    <t>http://abs.twimg.com/images/themes/theme2/bg.gif</t>
  </si>
  <si>
    <t>http://abs.twimg.com/images/themes/theme6/bg.gif</t>
  </si>
  <si>
    <t>http://abs.twimg.com/images/themes/theme16/bg.gif</t>
  </si>
  <si>
    <t>http://abs.twimg.com/images/themes/theme7/bg.gif</t>
  </si>
  <si>
    <t>http://abs.twimg.com/images/themes/theme14/bg.gif</t>
  </si>
  <si>
    <t>http://abs.twimg.com/images/themes/theme10/bg.gif</t>
  </si>
  <si>
    <t>http://pbs.twimg.com/profile_background_images/145420990/Kopie_vonlaufsteg-ins-wasser.jpg</t>
  </si>
  <si>
    <t>http://abs.twimg.com/images/themes/theme15/bg.png</t>
  </si>
  <si>
    <t>http://abs.twimg.com/images/themes/theme9/bg.gif</t>
  </si>
  <si>
    <t>http://abs.twimg.com/images/themes/theme4/bg.gif</t>
  </si>
  <si>
    <t>http://abs.twimg.com/images/themes/theme5/bg.gif</t>
  </si>
  <si>
    <t>http://abs.twimg.com/images/themes/theme18/bg.gif</t>
  </si>
  <si>
    <t>http://abs.twimg.com/images/themes/theme13/bg.gif</t>
  </si>
  <si>
    <t>http://abs.twimg.com/images/themes/theme8/bg.gif</t>
  </si>
  <si>
    <t>http://abs.twimg.com/images/themes/theme12/bg.gif</t>
  </si>
  <si>
    <t>http://pbs.twimg.com/profile_images/1087541787529482240/C8nLf1OV_normal.jpg</t>
  </si>
  <si>
    <t>http://pbs.twimg.com/profile_images/474555427837853696/Nv_dRToK_normal.jpeg</t>
  </si>
  <si>
    <t>http://pbs.twimg.com/profile_images/1014806667601555456/c2hlnpEc_normal.jpg</t>
  </si>
  <si>
    <t>http://pbs.twimg.com/profile_images/768043044553760768/GcaDdbTr_normal.jpg</t>
  </si>
  <si>
    <t>http://pbs.twimg.com/profile_images/879337726914461697/b_Uh6eK-_normal.jpg</t>
  </si>
  <si>
    <t>http://pbs.twimg.com/profile_images/907933212470636549/jAnsU3W0_normal.jpg</t>
  </si>
  <si>
    <t>http://pbs.twimg.com/profile_images/1088467528379260928/Jpqavmrb_normal.jpg</t>
  </si>
  <si>
    <t>http://pbs.twimg.com/profile_images/1183724004714127360/Xf3ESr0u_normal.png</t>
  </si>
  <si>
    <t>http://pbs.twimg.com/profile_images/2409643720/Blume_oder_was_auch_immer_normal.jpg</t>
  </si>
  <si>
    <t>http://pbs.twimg.com/profile_images/902474093949329408/h9mRgsh1_normal.jpg</t>
  </si>
  <si>
    <t>http://pbs.twimg.com/profile_images/759331067438501888/K0YLMgFQ_normal.jpg</t>
  </si>
  <si>
    <t>http://pbs.twimg.com/profile_images/1158790092539908096/CKXGmDE8_normal.png</t>
  </si>
  <si>
    <t>http://pbs.twimg.com/profile_images/1136865637291028481/x6FUJGMk_normal.jpg</t>
  </si>
  <si>
    <t>http://pbs.twimg.com/profile_images/1012399937659650048/g3P_wcHP_normal.jpg</t>
  </si>
  <si>
    <t>http://pbs.twimg.com/profile_images/614491054608232448/wPmPUyS9_normal.jpg</t>
  </si>
  <si>
    <t>http://pbs.twimg.com/profile_images/697208585315418114/91W3s3GZ_normal.png</t>
  </si>
  <si>
    <t>http://pbs.twimg.com/profile_images/943462200412291072/aHFXRlQb_normal.jpg</t>
  </si>
  <si>
    <t>http://pbs.twimg.com/profile_images/752737033211162624/FFAgFrl3_normal.jpg</t>
  </si>
  <si>
    <t>http://pbs.twimg.com/profile_images/1139585688662237184/eeRwM9BE_normal.png</t>
  </si>
  <si>
    <t>http://pbs.twimg.com/profile_images/963839124506492928/MEYNqbul_normal.jpg</t>
  </si>
  <si>
    <t>http://pbs.twimg.com/profile_images/907226216201117697/isz6dCb-_normal.jpg</t>
  </si>
  <si>
    <t>http://pbs.twimg.com/profile_images/914844931830812672/IP9-HT8K_normal.jpg</t>
  </si>
  <si>
    <t>http://abs.twimg.com/sticky/default_profile_images/default_profile_normal.png</t>
  </si>
  <si>
    <t>http://pbs.twimg.com/profile_images/1002987784796295170/wH0hTsZa_normal.jpg</t>
  </si>
  <si>
    <t>http://pbs.twimg.com/profile_images/530742341737259010/ZagcvSWi_normal.jpeg</t>
  </si>
  <si>
    <t>http://pbs.twimg.com/profile_images/1161854916500922368/eof0M5fr_normal.jpg</t>
  </si>
  <si>
    <t>http://pbs.twimg.com/profile_images/1259558245/vala_300dpi_normal.jpg</t>
  </si>
  <si>
    <t>http://pbs.twimg.com/profile_images/1114341753606168576/N623-KOv_normal.jpg</t>
  </si>
  <si>
    <t>http://pbs.twimg.com/profile_images/1088550061422784513/4C7sYLHU_normal.jpg</t>
  </si>
  <si>
    <t>http://pbs.twimg.com/profile_images/1106693069594742784/59Xi-KNl_normal.png</t>
  </si>
  <si>
    <t>http://pbs.twimg.com/profile_images/1100467654005944320/nADV5D0A_normal.png</t>
  </si>
  <si>
    <t>http://pbs.twimg.com/profile_images/179843237/Gold_Coast_day2_3_005_normal.JPG</t>
  </si>
  <si>
    <t>http://pbs.twimg.com/profile_images/872654203839143936/WE7FByzx_normal.jpg</t>
  </si>
  <si>
    <t>http://pbs.twimg.com/profile_images/1171872340373721088/bJrlH3aR_normal.jpg</t>
  </si>
  <si>
    <t>http://pbs.twimg.com/profile_images/474753665970868224/GcoCzmcI_normal.jpeg</t>
  </si>
  <si>
    <t>http://pbs.twimg.com/profile_images/890310669739991040/wXqj8htb_normal.jpg</t>
  </si>
  <si>
    <t>http://pbs.twimg.com/profile_images/1058362382169210880/oaXJCe7C_normal.jpg</t>
  </si>
  <si>
    <t>http://pbs.twimg.com/profile_images/532246717261824000/5HCi8Ni2_normal.jpeg</t>
  </si>
  <si>
    <t>http://pbs.twimg.com/profile_images/860415197063905280/-IXYdBWE_normal.jpg</t>
  </si>
  <si>
    <t>http://pbs.twimg.com/profile_images/867763766024437760/CgZToHO5_normal.jpg</t>
  </si>
  <si>
    <t>http://pbs.twimg.com/profile_images/1083172541277958144/HgSj2f6Y_normal.jpg</t>
  </si>
  <si>
    <t>http://pbs.twimg.com/profile_images/860618562443943937/oTkFMnad_normal.jpg</t>
  </si>
  <si>
    <t>http://pbs.twimg.com/profile_images/689565331950403584/766zg6tw_normal.png</t>
  </si>
  <si>
    <t>http://pbs.twimg.com/profile_images/1068274749917331456/ia8rFKnc_normal.jpg</t>
  </si>
  <si>
    <t>http://pbs.twimg.com/profile_images/988262236299788288/8RSTZPjZ_normal.jpg</t>
  </si>
  <si>
    <t>http://pbs.twimg.com/profile_images/1151174234955059200/iqiy2xnJ_normal.jpg</t>
  </si>
  <si>
    <t>http://pbs.twimg.com/profile_images/1174056919410954240/Cluq9fXt_normal.jpg</t>
  </si>
  <si>
    <t>http://pbs.twimg.com/profile_images/1039169405400297473/oTVxK08u_normal.jpg</t>
  </si>
  <si>
    <t>http://pbs.twimg.com/profile_images/872121455856582656/uQaoJt2b_normal.jpg</t>
  </si>
  <si>
    <t>http://pbs.twimg.com/profile_images/953784238276452352/edRWDW8b_normal.jpg</t>
  </si>
  <si>
    <t>http://pbs.twimg.com/profile_images/530128455052955648/uH3_WYPZ_normal.png</t>
  </si>
  <si>
    <t>http://pbs.twimg.com/profile_images/1151553354377469952/b9bSaSr5_normal.jpg</t>
  </si>
  <si>
    <t>http://pbs.twimg.com/profile_images/1367606201/194103_1604290401574_1665540068_31424541_2865074_o_-_Copy_normal.jpg</t>
  </si>
  <si>
    <t>http://abs.twimg.com/sticky/default_profile_images/default_profile_5_normal.png</t>
  </si>
  <si>
    <t>http://pbs.twimg.com/profile_images/648205263/CKopp_normal.jpg</t>
  </si>
  <si>
    <t>http://pbs.twimg.com/profile_images/3393621330/0c25c373aa23d755c094f084d6ddee91_normal.jpeg</t>
  </si>
  <si>
    <t>http://pbs.twimg.com/profile_images/1082424539492073477/exU8rYn8_normal.jpg</t>
  </si>
  <si>
    <t>http://pbs.twimg.com/profile_images/1013776579955130368/9Q0oQwl2_normal.jpg</t>
  </si>
  <si>
    <t>Open Twitter Page for This Person</t>
  </si>
  <si>
    <t>https://twitter.com/bubbles4tw</t>
  </si>
  <si>
    <t>https://twitter.com/emilia_chagas</t>
  </si>
  <si>
    <t>https://twitter.com/richard_sink</t>
  </si>
  <si>
    <t>https://twitter.com/fadanconsultant</t>
  </si>
  <si>
    <t>https://twitter.com/studionima</t>
  </si>
  <si>
    <t>https://twitter.com/emp_ppl_award</t>
  </si>
  <si>
    <t>https://twitter.com/carola1512</t>
  </si>
  <si>
    <t>https://twitter.com/teraspri</t>
  </si>
  <si>
    <t>https://twitter.com/siemensstiftung</t>
  </si>
  <si>
    <t>https://twitter.com/huber_rolf</t>
  </si>
  <si>
    <t>https://twitter.com/stories4impact</t>
  </si>
  <si>
    <t>https://twitter.com/sdgsbot</t>
  </si>
  <si>
    <t>https://twitter.com/uonbikeshare</t>
  </si>
  <si>
    <t>https://twitter.com/goahead_global</t>
  </si>
  <si>
    <t>https://twitter.com/pipelinercrm</t>
  </si>
  <si>
    <t>https://twitter.com/greentechdon</t>
  </si>
  <si>
    <t>https://twitter.com/karen_w_bach</t>
  </si>
  <si>
    <t>https://twitter.com/visible_banking</t>
  </si>
  <si>
    <t>https://twitter.com/yunus_sb</t>
  </si>
  <si>
    <t>https://twitter.com/thesocialswede</t>
  </si>
  <si>
    <t>https://twitter.com/billnigh</t>
  </si>
  <si>
    <t>https://twitter.com/dme_health</t>
  </si>
  <si>
    <t>https://twitter.com/cjenmm</t>
  </si>
  <si>
    <t>https://twitter.com/timsalau</t>
  </si>
  <si>
    <t>https://twitter.com/alanlepo</t>
  </si>
  <si>
    <t>https://twitter.com/davidfcarr</t>
  </si>
  <si>
    <t>https://twitter.com/rwang0</t>
  </si>
  <si>
    <t>https://twitter.com/tomoausd</t>
  </si>
  <si>
    <t>https://twitter.com/katkul_</t>
  </si>
  <si>
    <t>https://twitter.com/_futureofwork_</t>
  </si>
  <si>
    <t>https://twitter.com/sokkis</t>
  </si>
  <si>
    <t>https://twitter.com/carstenrose</t>
  </si>
  <si>
    <t>https://twitter.com/bhaines0</t>
  </si>
  <si>
    <t>https://twitter.com/christinelocher</t>
  </si>
  <si>
    <t>https://twitter.com/schulsiegel</t>
  </si>
  <si>
    <t>https://twitter.com/martingaedt</t>
  </si>
  <si>
    <t>https://twitter.com/stefboettcher</t>
  </si>
  <si>
    <t>https://twitter.com/visier</t>
  </si>
  <si>
    <t>https://twitter.com/familienfreund</t>
  </si>
  <si>
    <t>https://twitter.com/marconcert</t>
  </si>
  <si>
    <t>https://twitter.com/jwillie</t>
  </si>
  <si>
    <t>https://twitter.com/domnicastro</t>
  </si>
  <si>
    <t>https://twitter.com/grissombrad</t>
  </si>
  <si>
    <t>https://twitter.com/dom</t>
  </si>
  <si>
    <t>https://twitter.com/cmswire</t>
  </si>
  <si>
    <t>https://twitter.com/steffikowalski</t>
  </si>
  <si>
    <t>https://twitter.com/sabrinatismora1</t>
  </si>
  <si>
    <t>https://twitter.com/andycapaloff</t>
  </si>
  <si>
    <t>https://twitter.com/connect2taral</t>
  </si>
  <si>
    <t>https://twitter.com/blinkmarketers</t>
  </si>
  <si>
    <t>https://twitter.com/janlgordon</t>
  </si>
  <si>
    <t>https://twitter.com/profdrpassos</t>
  </si>
  <si>
    <t>https://twitter.com/quip</t>
  </si>
  <si>
    <t>https://twitter.com/asimgekar</t>
  </si>
  <si>
    <t>https://twitter.com/fca_hq</t>
  </si>
  <si>
    <t>https://twitter.com/tribalimpact</t>
  </si>
  <si>
    <t>https://twitter.com/gaggleamp</t>
  </si>
  <si>
    <t>https://twitter.com/sociabble</t>
  </si>
  <si>
    <t>https://twitter.com/socialbakers</t>
  </si>
  <si>
    <t>https://twitter.com/amorten</t>
  </si>
  <si>
    <t>https://twitter.com/amworldtraveler</t>
  </si>
  <si>
    <t>https://twitter.com/integration_d</t>
  </si>
  <si>
    <t>https://twitter.com/guyintransition</t>
  </si>
  <si>
    <t>https://twitter.com/kfarmakis</t>
  </si>
  <si>
    <t>https://twitter.com/aliciatillman</t>
  </si>
  <si>
    <t>https://twitter.com/shane_barker</t>
  </si>
  <si>
    <t>https://twitter.com/nathaliegregg</t>
  </si>
  <si>
    <t>https://twitter.com/zacharyjeans</t>
  </si>
  <si>
    <t>https://twitter.com/dreamforce</t>
  </si>
  <si>
    <t>https://twitter.com/stefihane</t>
  </si>
  <si>
    <t>https://twitter.com/valaafshar</t>
  </si>
  <si>
    <t>https://twitter.com/tiffani_bova</t>
  </si>
  <si>
    <t>https://twitter.com/pivotcloud</t>
  </si>
  <si>
    <t>https://twitter.com/zoom_us</t>
  </si>
  <si>
    <t>https://twitter.com/stephendale</t>
  </si>
  <si>
    <t>https://twitter.com/lajbiz</t>
  </si>
  <si>
    <t>https://twitter.com/bevylabs</t>
  </si>
  <si>
    <t>https://twitter.com/cmx</t>
  </si>
  <si>
    <t>https://twitter.com/lilleis</t>
  </si>
  <si>
    <t>https://twitter.com/chadneufeld</t>
  </si>
  <si>
    <t>https://twitter.com/bryankramer</t>
  </si>
  <si>
    <t>https://twitter.com/entrepreneur</t>
  </si>
  <si>
    <t>https://twitter.com/harvardbiz</t>
  </si>
  <si>
    <t>https://twitter.com/frank_strong</t>
  </si>
  <si>
    <t>https://twitter.com/dustinwstout</t>
  </si>
  <si>
    <t>https://twitter.com/brand24</t>
  </si>
  <si>
    <t>https://twitter.com/vinniesd</t>
  </si>
  <si>
    <t>https://twitter.com/to_growth</t>
  </si>
  <si>
    <t>https://twitter.com/friedmangrp</t>
  </si>
  <si>
    <t>https://twitter.com/salesforceca</t>
  </si>
  <si>
    <t>https://twitter.com/tbanting</t>
  </si>
  <si>
    <t>https://twitter.com/benioff</t>
  </si>
  <si>
    <t>https://twitter.com/box</t>
  </si>
  <si>
    <t>https://twitter.com/slackhq</t>
  </si>
  <si>
    <t>https://twitter.com/atiimhq</t>
  </si>
  <si>
    <t>https://twitter.com/workfront</t>
  </si>
  <si>
    <t>https://twitter.com/dreamingsyd</t>
  </si>
  <si>
    <t>https://twitter.com/salescloud</t>
  </si>
  <si>
    <t>https://twitter.com/salesforce</t>
  </si>
  <si>
    <t>https://twitter.com/amandaperkins2</t>
  </si>
  <si>
    <t>https://twitter.com/taylorwellsnews</t>
  </si>
  <si>
    <t>https://twitter.com/janlg</t>
  </si>
  <si>
    <t>https://twitter.com/johngoldenfrr</t>
  </si>
  <si>
    <t>https://twitter.com/chiefdooropener</t>
  </si>
  <si>
    <t>https://twitter.com/kimlanikolaus</t>
  </si>
  <si>
    <t>https://twitter.com/nessajbaker</t>
  </si>
  <si>
    <t>https://twitter.com/linkedin</t>
  </si>
  <si>
    <t>https://twitter.com/hubspot</t>
  </si>
  <si>
    <t>https://twitter.com/sarahgoodall</t>
  </si>
  <si>
    <t>https://twitter.com/renesternberg</t>
  </si>
  <si>
    <t>https://twitter.com/lukaspfeiffer</t>
  </si>
  <si>
    <t>https://twitter.com/mintelligencia</t>
  </si>
  <si>
    <t>bubbles4tw
RT @Richard_Sink: How do #content
teams integrate a #growthmindset?
It starts with experimentation.
@emilia_chagas https://t.co/2HVb1WAtmL…</t>
  </si>
  <si>
    <t xml:space="preserve">emilia_chagas
</t>
  </si>
  <si>
    <t>richard_sink
How To Make Money On #SocialMedia
by @shane_barker https://t.co/O9guAQxFdd
#affiliates #socialmediamarketing
#socbiz #EZShareVideos #FreelanceChat
#freelance</t>
  </si>
  <si>
    <t>fadanconsultant
RT @Richard_Sink: How do #content
teams integrate a #growthmindset?
It starts with experimentation.
@emilia_chagas https://t.co/2HVb1WAtmL…</t>
  </si>
  <si>
    <t>studionima
At Studio Nima we are very excited
to be Editing Partner for the new
@SiemensStiftung report on Innovative
Financing for Social Entrepreneurs.
Full report here https://t.co/lcnj08x8EU
A big thanks to @huber_rolf and
@Carola1512 @Emp_Ppl_Award #socbiz
#SocEnt https://t.co/QXhAPCp2D1</t>
  </si>
  <si>
    <t xml:space="preserve">emp_ppl_award
</t>
  </si>
  <si>
    <t xml:space="preserve">carola1512
</t>
  </si>
  <si>
    <t>teraspri
RT @StudioNima: At Studio Nima
we are very excited to be Editing
Partner for the new @SiemensStiftung
report on Innovative Financing
for So…</t>
  </si>
  <si>
    <t xml:space="preserve">siemensstiftung
</t>
  </si>
  <si>
    <t>huber_rolf
RT @StudioNima: At Studio Nima
we are very excited to be Editing
Partner for the new @SiemensStiftung
report on Innovative Financing
for So…</t>
  </si>
  <si>
    <t>stories4impact
I´ve just enjoyed being a panelist
at #Tallinn #Entrepreneurship Day´s
discussion "Is responsible and
social entrepreneurship just a
#PR stunt?" In my opinion, the
answer comes down to intention
AND impact. #CSR #SocEnt #SocBiz
#ResponsibleBusiness #Enterprise
#SocialImpact #SDGs https://t.co/l5JV3ZHpO1</t>
  </si>
  <si>
    <t>sdgsbot
RT @stories4impact: I´ve just enjoyed
being a panelist at #Tallinn #Entrepreneurship
Day´s discussion "Is responsible
and social entreprene…</t>
  </si>
  <si>
    <t>uonbikeshare
RT @StudioNima: At Studio Nima
we are very excited to be Editing
Partner for the new @SiemensStiftung
report on Innovative Financing
for So…</t>
  </si>
  <si>
    <t>goahead_global
[#Infographic] 10 Don’ts for #SocialMedia
on @PipelinerCRM &amp;gt;&amp;gt; https://t.co/JHvzqSTbMI
#socbiz https://t.co/0mOp6ZWXT8</t>
  </si>
  <si>
    <t>pipelinercrm
[#Infographic] 10 Don’ts for #SocialMedia
on @PipelinerCRM &amp;gt;&amp;gt; https://t.co/aTFzpxCHky
#socbiz https://t.co/m6yJlJNPu7</t>
  </si>
  <si>
    <t>greentechdon
RT @GoAhead_Global: [#Infographic]
10 Don’ts for #SocialMedia on @PipelinerCRM
&amp;gt;&amp;gt; https://t.co/JHvzqSTbMI
#socbiz https://t.co/0mOp6ZWXT8</t>
  </si>
  <si>
    <t>karen_w_bach
Thank you for the follow @Visible_Banking
I look forward to your #CMO #founder
tweets on #fintech #socbiz #digital
#marketing #sales #strategy and
#tech</t>
  </si>
  <si>
    <t xml:space="preserve">visible_banking
</t>
  </si>
  <si>
    <t>yunus_sb
We are looking for a Partnerships
Manager and a German-speaking Finance
Officer in Berlin. Share with someone
who is interested in harnessing
the power of business to fight
poverty! #hiringberlin #Goodjobs
#SocEnt #SocBiz https://t.co/tHqeD2niQx
https://t.co/VglsBvf9Yz</t>
  </si>
  <si>
    <t>thesocialswede
As the wheels turn faster, people
are more important than ever before
https://t.co/G1qCrFzF59 #socbiz
#wol https://t.co/NUg5TPcihG</t>
  </si>
  <si>
    <t>billnigh
RT @thesocialswede: As the wheels
turn faster, people are more important
than ever before https://t.co/G1qCrFzF59
#socbiz #wol https://t.c…</t>
  </si>
  <si>
    <t>dme_health
RT @cjenmm: Has anyone had a PT
from #sports #medicine call you
on the phone for #PT #Consultation
before. I had one today. It was
a good…</t>
  </si>
  <si>
    <t>cjenmm
This #ebaydeal is good for #bobblehead
#collectors, #baseball #fans, and
#SFGiants fans. #CheckItOut this
#ebayfinds #deal. #gooddeal #deals
#bobbleheads #funkopop #funkopops
#itemsforsale #items4sale #ForSale
#ForSell #toystory #toysforsale
#funko #collector #MLB #socbiz
https://t.co/e5semSvNnB</t>
  </si>
  <si>
    <t>timsalau
RT @alanlepo: Collaboration is
a method of working together, productivity
is a measurement of how effective
that work is. They are related…</t>
  </si>
  <si>
    <t>alanlepo
Happy Sunday everyone. I hope you're
having a wonderful time with those
you love. It's about a month until
@Dreamforce, I can't wait to see
you all there. #DF19 #RoadToDF19
#futureofwork #socbiz #EmployeeExperience
#crm https://t.co/W49pXRp3VK</t>
  </si>
  <si>
    <t>davidfcarr
RT @alanlepo: Collaboration is
a method of working together, productivity
is a measurement of how effective
that work is. They are related…</t>
  </si>
  <si>
    <t>rwang0
RT @alanlepo: Collaboration is
a method of working together, productivity
is a measurement of how effective
that work is. They are related…</t>
  </si>
  <si>
    <t>tomoausd
RT @katkul_: My scribble for #howto
use #Twitter #SocialMedia #fordummies
#Content #Marketing #digital #contentmarketing
#socbiz https://t.…</t>
  </si>
  <si>
    <t>katkul_
My scribble for #howto use #Twitter
#SocialMedia #fordummies #Content
#Marketing #digital #contentmarketing
#socbiz https://t.co/zk7vwEVqWa</t>
  </si>
  <si>
    <t>_futureofwork_
Are Robots Coming For Your Job?
#AdobeTT and the #FutureOfWork
https://t.co/gCQtcEGyJn featuring
@alanlepo #SocBiz #AI</t>
  </si>
  <si>
    <t>sokkis
RT @_futureofwork_: Are Robots
Coming For Your Job? #AdobeTT and
the #FutureOfWork https://t.co/gCQtcEGyJn
featuring @alanlepo #SocBiz #AI</t>
  </si>
  <si>
    <t>carstenrose
My must reads of last month - just
in case you missed them: my #Social
#Business #Digest archives as of
Septemver 2019 https://t.co/o6WUJUBIMv
... just another #socbiz #esn #e20
#review incl. #rss</t>
  </si>
  <si>
    <t>bhaines0
RT @alanlepo: Collaboration is
a method of working together, productivity
is a measurement of how effective
that work is. They are related…</t>
  </si>
  <si>
    <t>christinelocher
RT @katkul_: My scribble for #howto
use #Twitter #SocialMedia #fordummies
#Content #Marketing #digital #contentmarketing
#socbiz https://t.…</t>
  </si>
  <si>
    <t>schulsiegel
RT @katkul_: My scribble for #howto
use #Twitter #SocialMedia #fordummies
#Content #Marketing #digital #contentmarketing
#socbiz https://t.…</t>
  </si>
  <si>
    <t>martingaedt
RT @katkul_: My scribble for #howto
use #Twitter #SocialMedia #fordummies
#Content #Marketing #digital #contentmarketing
#socbiz https://t.…</t>
  </si>
  <si>
    <t>stefboettcher
RT @katkul_: My scribble for #howto
use #Twitter #SocialMedia #fordummies
#Content #Marketing #digital #contentmarketing
#socbiz https://t.…</t>
  </si>
  <si>
    <t>visier
The #HR leader’s guide to #PeopleAnalytics
has arrived. Download now: https://t.co/yd7Ql46vTc
#HRTech #socbiz https://t.co/QcrQCi6Aqt</t>
  </si>
  <si>
    <t>familienfreund
RT @katkul_: My scribble for #howto
use #Twitter #SocialMedia #fordummies
#Content #Marketing #digital #contentmarketing
#socbiz https://t.…</t>
  </si>
  <si>
    <t>marconcert
RT @katkul_: My scribble for #howto
use #Twitter #SocialMedia #fordummies
#Content #Marketing #digital #contentmarketing
#socbiz https://t.…</t>
  </si>
  <si>
    <t>jwillie
@grissombrad and I collaborating
on a @cmswire future of digital
workplace article. #Collaboration
#socbiz #DallasInLA cc @DomNicastro
https://t.co/PjsykJSjKc</t>
  </si>
  <si>
    <t xml:space="preserve">domnicastro
</t>
  </si>
  <si>
    <t>grissombrad
RT @jwillie: @grissombrad and I
collaborating on a @cmswire future
of digital workplace article. #Collaboration
#socbiz #DallasInLA cc @Dom…</t>
  </si>
  <si>
    <t xml:space="preserve">dom
</t>
  </si>
  <si>
    <t xml:space="preserve">cmswire
</t>
  </si>
  <si>
    <t>steffikowalski
RT @katkul_: My scribble for #howto
use #Twitter #SocialMedia #fordummies
#Content #Marketing #digital #contentmarketing
#socbiz https://t.…</t>
  </si>
  <si>
    <t>sabrinatismora1
RT @katkul_: My scribble for #howto
use #Twitter #SocialMedia #fordummies
#Content #Marketing #digital #contentmarketing
#socbiz https://t.…</t>
  </si>
  <si>
    <t>andycapaloff
Does #InstagramMarketing Have a
Place in #B2B? Yes, and Here’s
How https://t.co/6xHXjJ5BzO via
@janlgordon @connect2taral #SMM
#Instagram #socbiz</t>
  </si>
  <si>
    <t xml:space="preserve">connect2taral
</t>
  </si>
  <si>
    <t>blinkmarketers
RT @LAJbiz: 5 Ways to Make a Bad
Review #Online Work for Your #Business
| @Brand24 #blog #smm #cmgr #socialmedia
#socbiz #reviews #onlinebusiness
https://t.co/pkdasLUzdN https://t.co/Id2knJRZoz</t>
  </si>
  <si>
    <t xml:space="preserve">janlgordon
</t>
  </si>
  <si>
    <t>profdrpassos
RT @alanlepo: I often get asked
about the power of @Quip. This
short video does an amazing job
of highlighting how Sales teams
can now work…</t>
  </si>
  <si>
    <t xml:space="preserve">quip
</t>
  </si>
  <si>
    <t>asimgekar
RT @alanlepo: I often get asked
about the power of @Quip. This
short video does an amazing job
of highlighting how Sales teams
can now work…</t>
  </si>
  <si>
    <t>fca_hq
RT @alanlepo: I often get asked
about the power of @Quip. This
short video does an amazing job
of highlighting how Sales teams
can now work…</t>
  </si>
  <si>
    <t>tribalimpact
10 Steps to Managing a Social Media
Crisis Like a Boss https://t.co/8MsSu1YxD2
by @socialbakers #SocialMedia #SocBiz</t>
  </si>
  <si>
    <t xml:space="preserve">gaggleamp
</t>
  </si>
  <si>
    <t xml:space="preserve">sociabble
</t>
  </si>
  <si>
    <t xml:space="preserve">socialbakers
</t>
  </si>
  <si>
    <t>amorten
#CheckOut this #upandcomingartist's
#artwork. #CheckThisOut #supportthearts
#supporttheart #artshare #artworks
#upcomingartist #upcomingart #filmisart
#photographyisart #arteyart #fotografia
#exhibition #digital #socbiz #biztalk
#techtalk #devart #boostart #decorart
https://t.co/hgfX7IvhQn</t>
  </si>
  <si>
    <t>amworldtraveler
Please tell me that vegan pet food
is not a thing. Friend of mine
told me she heard about it from
another friend. #unhealthy #petslivesmatter
#saveourpets #veganfood #cats #dogs
#petlovers #petlover #socbiz #biztalk
#techtalk #doctors #sayitaintso
#foodie #foodsafety #foods</t>
  </si>
  <si>
    <t>integration_d
RT @cjenmm: Congrats to all #worldwide
#artists that were selected for
the #showcase #exhibit in #Berlin,
#Germany. #artworld #artlovers
#p…</t>
  </si>
  <si>
    <t>guyintransition
RT @alanlepo: I often get asked
about the power of @Quip. This
short video does an amazing job
of highlighting how Sales teams
can now work…</t>
  </si>
  <si>
    <t xml:space="preserve">kfarmakis
</t>
  </si>
  <si>
    <t xml:space="preserve">aliciatillman
</t>
  </si>
  <si>
    <t xml:space="preserve">shane_barker
</t>
  </si>
  <si>
    <t>nathaliegregg
RT @Richard_Sink: How To Make Money
On #SocialMedia by @shane_barker
https://t.co/O9guAQxFdd #affiliates
#socialmediamarketing #socbiz #E…</t>
  </si>
  <si>
    <t>zacharyjeans
RT @alanlepo: Working on my slides
for @Dreamforce #DF19. #roadtodf19
#futureofwork #socbiz #teamcollaboration
#productivity #CRM https://…</t>
  </si>
  <si>
    <t xml:space="preserve">dreamforce
</t>
  </si>
  <si>
    <t>stefihane
RT @alanlepo: Please watch this
great interview with @Tiffani_Bova
and @ValaAfshar, two of the most
innovative, kind, intelligent and
char…</t>
  </si>
  <si>
    <t xml:space="preserve">valaafshar
</t>
  </si>
  <si>
    <t xml:space="preserve">tiffani_bova
</t>
  </si>
  <si>
    <t>pivotcloud
RT @alanlepo: Please watch this
great interview with @Tiffani_Bova
and @ValaAfshar, two of the most
innovative, kind, intelligent and
char…</t>
  </si>
  <si>
    <t xml:space="preserve">zoom_us
</t>
  </si>
  <si>
    <t>stephendale
The Business Of Being Human https://t.co/FmkRxG86Gu
#socbiz</t>
  </si>
  <si>
    <t>lajbiz
#LinkedIn For Lawyers via @FriedmanGrp
#SocBiz https://t.co/GxSsmGkJv5
https://t.co/6Xx4SVXkTr</t>
  </si>
  <si>
    <t xml:space="preserve">bevylabs
</t>
  </si>
  <si>
    <t xml:space="preserve">cmx
</t>
  </si>
  <si>
    <t xml:space="preserve">lilleis
</t>
  </si>
  <si>
    <t xml:space="preserve">chadneufeld
</t>
  </si>
  <si>
    <t xml:space="preserve">bryankramer
</t>
  </si>
  <si>
    <t xml:space="preserve">entrepreneur
</t>
  </si>
  <si>
    <t xml:space="preserve">harvardbiz
</t>
  </si>
  <si>
    <t xml:space="preserve">frank_strong
</t>
  </si>
  <si>
    <t xml:space="preserve">dustinwstout
</t>
  </si>
  <si>
    <t xml:space="preserve">brand24
</t>
  </si>
  <si>
    <t xml:space="preserve">vinniesd
</t>
  </si>
  <si>
    <t xml:space="preserve">to_growth
</t>
  </si>
  <si>
    <t xml:space="preserve">friedmangrp
</t>
  </si>
  <si>
    <t xml:space="preserve">salesforceca
</t>
  </si>
  <si>
    <t xml:space="preserve">tbanting
</t>
  </si>
  <si>
    <t xml:space="preserve">benioff
</t>
  </si>
  <si>
    <t xml:space="preserve">box
</t>
  </si>
  <si>
    <t xml:space="preserve">slackhq
</t>
  </si>
  <si>
    <t xml:space="preserve">atiimhq
</t>
  </si>
  <si>
    <t xml:space="preserve">workfront
</t>
  </si>
  <si>
    <t xml:space="preserve">dreamingsyd
</t>
  </si>
  <si>
    <t xml:space="preserve">salescloud
</t>
  </si>
  <si>
    <t xml:space="preserve">salesforce
</t>
  </si>
  <si>
    <t xml:space="preserve">amandaperkins2
</t>
  </si>
  <si>
    <t>taylorwellsnews
RT @BlinkMarketers: RT @AndyCapaloff:
Does #InstagramMarketing Have a
Place in #B2B? Yes, and Here’s
How https://t.co/Yyd2s1RJpt via
@janlg…</t>
  </si>
  <si>
    <t xml:space="preserve">janlg
</t>
  </si>
  <si>
    <t>johngoldenfrr
When a #LinkedIn Introduction Stalls
by @ChiefDoorOpener on #SalesPOP!
https://t.co/4tzzDFiPPg #socbiz
@PipelinerCRM</t>
  </si>
  <si>
    <t xml:space="preserve">chiefdooropener
</t>
  </si>
  <si>
    <t>kimlanikolaus
RT @PipelinerCRM: [#Infographic]
10 Don’ts for #SocialMedia on @PipelinerCRM
&amp;gt;&amp;gt; https://t.co/aTFzpxCHky
#socbiz https://t.co/m6yJlJNPu7</t>
  </si>
  <si>
    <t>nessajbaker
How to Write a Winning @LinkedIn
Summary - 7 Examples &amp;amp; How
to Write Your Own via @HubSpot
#socialselling #socbiz https://t.co/P3hny1Sdhd</t>
  </si>
  <si>
    <t xml:space="preserve">linkedin
</t>
  </si>
  <si>
    <t xml:space="preserve">hubspot
</t>
  </si>
  <si>
    <t>sarahgoodall
Are You Empowering Your Employees
To Become Ambassadors On Social
Media? https://t.co/KueDhwZCm0
#employeeadvocacy #socbiz</t>
  </si>
  <si>
    <t>renesternberg
Viele ertrinken momentan in der
Flut von #Informationen, die im
#Arbeitsalltag herrscht. Im Beitrag
beschreibe ich, was dagegen hilft:
Digitale #Siebe #hirschtec #socbiz
#digitalworkplace #digitalisierung
#intranet #e20 https://t.co/44BEsA4Rda</t>
  </si>
  <si>
    <t>lukaspfeiffer
RT @ReneSternberg: Viele ertrinken
momentan in der Flut von #Informationen,
die im #Arbeitsalltag herrscht.
Im Beitrag beschreibe ich, was…</t>
  </si>
  <si>
    <t>mintelligencia
You business goals need to include
this! CEO's, owners and marketers
take note. https://t.co/Fgo7QcZHlq
#socbiz #ROI #inboundmarketing</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</si>
  <si>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</si>
  <si>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</si>
  <si>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</si>
  <si>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</si>
  <si>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</si>
  <si>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</si>
  <si>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</si>
  <si>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t>
  </si>
  <si>
    <t>Workbook Settings 5</t>
  </si>
  <si>
    <t>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t>
  </si>
  <si>
    <t>Workbook Settings 6</t>
  </si>
  <si>
    <t xml:space="preserve">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t>
  </si>
  <si>
    <t>Workbook Settings 7</t>
  </si>
  <si>
    <t>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t>
  </si>
  <si>
    <t>Workbook Settings 8</t>
  </si>
  <si>
    <t xml:space="preserve">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t>
  </si>
  <si>
    <t>Workbook Settings 9</t>
  </si>
  <si>
    <t xml:space="preserve">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t>
  </si>
  <si>
    <t>Workbook Settings 10</t>
  </si>
  <si>
    <t>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t>
  </si>
  <si>
    <t>Workbook Settings 11</t>
  </si>
  <si>
    <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t>
  </si>
  <si>
    <t>Workbook Settings 12</t>
  </si>
  <si>
    <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t>
  </si>
  <si>
    <t>Workbook Settings 13</t>
  </si>
  <si>
    <t>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t>
  </si>
  <si>
    <t>Workbook Settings 14</t>
  </si>
  <si>
    <t>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t>
  </si>
  <si>
    <t>Workbook Settings 15</t>
  </si>
  <si>
    <t>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t>
  </si>
  <si>
    <t>Workbook Settings 16</t>
  </si>
  <si>
    <t xml:space="preserve">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t>
  </si>
  <si>
    <t>Workbook Settings 17</t>
  </si>
  <si>
    <t>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t>
  </si>
  <si>
    <t>Workbook Settings 18</t>
  </si>
  <si>
    <t>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</si>
  <si>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</si>
  <si>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</si>
  <si>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</si>
  <si>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</si>
  <si>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</si>
  <si>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</si>
  <si>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</si>
  <si>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</si>
  <si>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</si>
  <si>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G7</t>
  </si>
  <si>
    <t>G8</t>
  </si>
  <si>
    <t>G9</t>
  </si>
  <si>
    <t>G10</t>
  </si>
  <si>
    <t>G11</t>
  </si>
  <si>
    <t>G12</t>
  </si>
  <si>
    <t>G13</t>
  </si>
  <si>
    <t>G14</t>
  </si>
  <si>
    <t>G15</t>
  </si>
  <si>
    <t>G16</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</si>
  <si>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</si>
  <si>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</si>
  <si>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</si>
  <si>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</si>
  <si>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</si>
  <si>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</si>
  <si>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</si>
  <si>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</si>
  <si>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</si>
  <si>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</si>
  <si>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</si>
  <si>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</si>
  <si>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</si>
  <si>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</si>
  <si>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</si>
  <si>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</si>
  <si>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</si>
  <si>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</si>
  <si>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</si>
  <si>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</si>
  <si>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</si>
  <si>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</si>
  <si>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</si>
  <si>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</si>
  <si>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</si>
  <si>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</si>
  <si>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</si>
  <si>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</si>
  <si>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</si>
  <si>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</si>
  <si>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</si>
  <si>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</si>
  <si>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</si>
  <si>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</si>
  <si>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</si>
  <si>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</si>
  <si>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</si>
  <si>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</si>
  <si>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</si>
  <si>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https://quip.com/blog/keys-to-successful-collaboration https://www.constellationr.com/blog-news/are-robots-coming-your-job-adobe-think-tank-2017-future-work https://www.youtube.com/watch?v=uxe7bHqZ7bk&amp;feature=youtu.be https://quip.com/blog/how-to-guide-account-planning https://twitter.com/SalesforceCA/status/1177272125373255680 https://twitter.com/tbanting/status/1181949209773301761 https://www.workfront.com/news/Workfront-Acquires-Strategic-Goals-Management-Startup-Atiim http://salesforce.vidyard.com/watch/qtdWEt75yiU2yf7chb35yD https://www.linkedin.com/slink?code=eGUdNDD</t>
  </si>
  <si>
    <t>https://lynnabatejohnson.com/the-road-to-growth-podcast/ https://friedmansocialmedia.com/linkedin-for-lawyers/ http://bryankramer.com/hashtags-earthquakes-and-everyday-people/ https://www.impactbnd.com/blog/how-treating-your-business-facebook-group-like-a-backyard-bbq-increases-engagement https://www.advantageservices.net/blog/137/How-your-small-business-can-take-advantage-of-Twitter?utm_medium=nealschaffer https://lynnabatejohnson.com/blog/ https://cmxhub.com/rules-of-engagement/ https://www.entrepreneur.com/article/335465 https://hbr.org/2019/06/can-algorithms-help-us-decide-who-to-trust?utm_medium=social&amp;utm_campaign=hbr&amp;utm_source=twitter https://www.swordandthescript.com/2019/05/backlink-pr-value/?utm_source=feedburner&amp;utm_medium=feed&amp;utm_campaign=Feed:+SwordAndTheScript+(Sword+and+the+Script)</t>
  </si>
  <si>
    <t>https://contentmarketinginstitute.com/2019/10/adopt-growth-mindset/ https://link.medium.com/lzirP8pER0 https://www.emarketer.com/content/sap-alicia-tillman-on-the-makeup-of-a-modern-marketing-team-and-an-experience-driven-economy</t>
  </si>
  <si>
    <t>https://curatti.com/does-instagram-marketing-have-a-place-in-b2b-yes-and-heres-how/ https://brand24.com/blog/5-ways-to-make-a-bad-review-online-work-for-your-business/</t>
  </si>
  <si>
    <t>https://www.pipelinersales.com/library/10-donts-for-social-media/ https://salespop.net/sales-professionals/when-a-linkedin-introduction-stalls/</t>
  </si>
  <si>
    <t>https://twitter.com/amorten/status/1186061584033959937 https://twitter.com/amworldtraveler/status/1181979866675040258 https://twitter.com/amworldtraveler/status/1184630494891147270 https://twitter.com/amworldtraveler/status/1184636032949506048</t>
  </si>
  <si>
    <t>http://mightymediagroup.com.au/seven-questions-to-ask-yourself-about-your-inbound-marketing-strategy-q1/ http://mightymediagroup.com.au/six-key-aspects-inbound-marketing-roi-part-4-operational-efficiency/ http://mightymediagroup.com.au/six-key-aspects-inbound-marketing-roi-part-1-brand-health/ http://mightymediagroup.com.au/six-key-aspects-inbound-marketing-roi-part-5-customer-experience/ http://mightymediagroup.com.au/six-key-aspects-inbound-marketing-roi-part-6-innovation/ http://mightymediagroup.com.au/six-key-aspects-inbound-marketing-roi-part-2-revenue-generation/ http://www.slideshare.net/Digitalgodess/the-10-commandments-of-digital-marketing https://www.yunussb.com/jobs https://www.social-business-digest.com/2019-09 https://hello.visier.com/ebook-what-is-people-analytics.html?utm_source=twitter&amp;utm_campaign=mmfy20&amp;utm_medium=organic-social</t>
  </si>
  <si>
    <t>https://www.forbes.com/sites/forbescommunicationscouncil/2019/04/15/are-you-empowering-your-employees-to-become-ambassadors-on-social-media/#1868d8671276 https://marketinginsidergroup.com/employee-activation/employee-advocacy-on-social-media-how-to-make-it-work-for-your-business/?utm_source=B2B+Marketing+Insider&amp;utm_campaign=173f3ea9e9-Marketing+Insider+Group+Top+Posts+Subscribers&amp;utm_medium=email&amp;utm_term=0_40b372c1a0-173f3ea9e9-108452889&amp;mc_cid=173f3ea9e9&amp;mc_eid=63fc7d0b78 https://tribalimpact.smh.re/7o https://tribalimpact.smh.re/7n</t>
  </si>
  <si>
    <t>https://www.tribalimpact.com/blog/social-media-for-business-why-socialising-your-business-is-key-for-growth?utm_campaign=Awareness%20-%20Employee%20Advocacy&amp;utm_content=102480994&amp;utm_medium=social&amp;utm_source=twitter&amp;hss_channel=tw-2926870430 https://www.socialbakers.com/blog/10-easy-steps-to-managing-social-media-crisis?utm_content=103344513&amp;utm_medium=social&amp;utm_source=twitter&amp;hss_channel=tw-2926870430 https://blog.gaggleamp.com/what-are-the-benefits-of-employee-advocacy?utm_content=102482704&amp;utm_medium=social&amp;utm_source=twitter&amp;hss_channel=tw-2926870430 https://www.sociabble.com/blog/10-stats-impact-employee-advocacy/?utm_content=102481098&amp;utm_medium=social&amp;utm_source=twitter&amp;hss_channel=tw-2926870430</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</si>
  <si>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</si>
  <si>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</si>
  <si>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</si>
  <si>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</si>
  <si>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</si>
  <si>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</si>
  <si>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</si>
  <si>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</si>
  <si>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</si>
  <si>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</si>
  <si>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</si>
  <si>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</si>
  <si>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quip.com twitter.com constellationr.com youtube.com workfront.com vidyard.com linkedin.com</t>
  </si>
  <si>
    <t>lynnabatejohnson.com friedmansocialmedia.com bryankramer.com impactbnd.com advantageservices.net cmxhub.com entrepreneur.com hbr.org swordandthescript.com dustinstout.com</t>
  </si>
  <si>
    <t>contentmarketinginstitute.com medium.com emarketer.com</t>
  </si>
  <si>
    <t>curatti.com brand24.com</t>
  </si>
  <si>
    <t>pipelinersales.com salespop.net</t>
  </si>
  <si>
    <t>com.au slideshare.net digitaltonto.com yunussb.com social-business-digest.com visier.com</t>
  </si>
  <si>
    <t>smh.re forbes.com marketinginsidergroup.com</t>
  </si>
  <si>
    <t>tribalimpact.com socialbakers.com gaggleamp.com sociabble.com</t>
  </si>
  <si>
    <t>Top Hashtags in Tweet in Entire Graph</t>
  </si>
  <si>
    <t>roi</t>
  </si>
  <si>
    <t>futureofwork</t>
  </si>
  <si>
    <t>inboundmarketing</t>
  </si>
  <si>
    <t>marketing</t>
  </si>
  <si>
    <t>content</t>
  </si>
  <si>
    <t>smm</t>
  </si>
  <si>
    <t>employeeexperience</t>
  </si>
  <si>
    <t>crm</t>
  </si>
  <si>
    <t>Top Hashtags in Tweet in G1</t>
  </si>
  <si>
    <t>df19</t>
  </si>
  <si>
    <t>roadtodf19</t>
  </si>
  <si>
    <t>gtd</t>
  </si>
  <si>
    <t>digitaltransformation</t>
  </si>
  <si>
    <t>teamcollaboration</t>
  </si>
  <si>
    <t>productivity</t>
  </si>
  <si>
    <t>Top Hashtags in Tweet in G2</t>
  </si>
  <si>
    <t>community</t>
  </si>
  <si>
    <t>business</t>
  </si>
  <si>
    <t>digitalmarketing</t>
  </si>
  <si>
    <t>blog</t>
  </si>
  <si>
    <t>cmgr</t>
  </si>
  <si>
    <t>facebook</t>
  </si>
  <si>
    <t>Top Hashtags in Tweet in G3</t>
  </si>
  <si>
    <t>howto</t>
  </si>
  <si>
    <t>twitter</t>
  </si>
  <si>
    <t>fordummies</t>
  </si>
  <si>
    <t>digital</t>
  </si>
  <si>
    <t>contentmarketing</t>
  </si>
  <si>
    <t>Top Hashtags in Tweet in G4</t>
  </si>
  <si>
    <t>growthmindset</t>
  </si>
  <si>
    <t>affiliates</t>
  </si>
  <si>
    <t>socialmediamarketing</t>
  </si>
  <si>
    <t>ezsharevideos</t>
  </si>
  <si>
    <t>marketingtips</t>
  </si>
  <si>
    <t>storytelling</t>
  </si>
  <si>
    <t>Top Hashtags in Tweet in G5</t>
  </si>
  <si>
    <t>instagrammarketing</t>
  </si>
  <si>
    <t>b2b</t>
  </si>
  <si>
    <t>instagram</t>
  </si>
  <si>
    <t>online</t>
  </si>
  <si>
    <t>Top Hashtags in Tweet in G6</t>
  </si>
  <si>
    <t>socent</t>
  </si>
  <si>
    <t>Top Hashtags in Tweet in G7</t>
  </si>
  <si>
    <t>infographic</t>
  </si>
  <si>
    <t>salespop</t>
  </si>
  <si>
    <t>Top Hashtags in Tweet in G8</t>
  </si>
  <si>
    <t>biztalk</t>
  </si>
  <si>
    <t>techtalk</t>
  </si>
  <si>
    <t>artworld</t>
  </si>
  <si>
    <t>checkout</t>
  </si>
  <si>
    <t>artshare</t>
  </si>
  <si>
    <t>vegan</t>
  </si>
  <si>
    <t>animalabuse</t>
  </si>
  <si>
    <t>veganfood</t>
  </si>
  <si>
    <t>forsale</t>
  </si>
  <si>
    <t>Top Hashtags in Tweet in G9</t>
  </si>
  <si>
    <t>collaboration</t>
  </si>
  <si>
    <t>dallasinla</t>
  </si>
  <si>
    <t>Top Hashtags in Tweet in G10</t>
  </si>
  <si>
    <t>brandhealth</t>
  </si>
  <si>
    <t>governance</t>
  </si>
  <si>
    <t>strategy</t>
  </si>
  <si>
    <t>onlinereputationmgmt</t>
  </si>
  <si>
    <t>hiringberlin</t>
  </si>
  <si>
    <t>Top Hashtags in Tweet</t>
  </si>
  <si>
    <t>socbiz futureofwork employeeexperience crm df19 roadtodf19 gtd digitaltransformation teamcollaboration productivity</t>
  </si>
  <si>
    <t>socbiz smm socialmedia community business digitalmarketing marketing blog cmgr facebook</t>
  </si>
  <si>
    <t>socbiz content growthmindset socialmedia affiliates socialmediamarketing ezsharevideos marketingtips storytelling marketing</t>
  </si>
  <si>
    <t>instagrammarketing b2b smm socbiz instagram online business blog cmgr socialmedia</t>
  </si>
  <si>
    <t>socbiz infographic socialmedia linkedin salespop</t>
  </si>
  <si>
    <t>socbiz biztalk techtalk artworld checkout artshare vegan animalabuse veganfood forsale</t>
  </si>
  <si>
    <t>socbiz roi inboundmarketing socialmedia brandhealth digitalmarketing governance strategy onlinereputationmgmt hiringberlin</t>
  </si>
  <si>
    <t>socbiz employeeadvocacy socialmedia socialselling inboundmarketing</t>
  </si>
  <si>
    <t>socbiz socialmedia social buyerjourney socialbusiness employeeadvocacy soci employeeengagemnet</t>
  </si>
  <si>
    <t>tallinn entrepreneurship csr socbiz sdgs sustainablefinanceeu pr socent responsiblebusiness enterprise</t>
  </si>
  <si>
    <t>Top Words in Tweet in Entire Graph</t>
  </si>
  <si>
    <t>Words in Sentiment List#1: Positive</t>
  </si>
  <si>
    <t>Words in Sentiment List#2: Negative</t>
  </si>
  <si>
    <t>Words in Sentiment List#3: Angry/Violent</t>
  </si>
  <si>
    <t>Non-categorized Words</t>
  </si>
  <si>
    <t>Total Words</t>
  </si>
  <si>
    <t>#socbiz</t>
  </si>
  <si>
    <t>#socialmedia</t>
  </si>
  <si>
    <t>#roi</t>
  </si>
  <si>
    <t>gt</t>
  </si>
  <si>
    <t>#futureofwork</t>
  </si>
  <si>
    <t>Top Words in Tweet in G1</t>
  </si>
  <si>
    <t>work</t>
  </si>
  <si>
    <t>#employeeexperience</t>
  </si>
  <si>
    <t>#crm</t>
  </si>
  <si>
    <t>#df19</t>
  </si>
  <si>
    <t>Top Words in Tweet in G2</t>
  </si>
  <si>
    <t>#smm</t>
  </si>
  <si>
    <t>#community</t>
  </si>
  <si>
    <t>#digitalmarketing</t>
  </si>
  <si>
    <t>#business</t>
  </si>
  <si>
    <t>#marketing</t>
  </si>
  <si>
    <t>engagement</t>
  </si>
  <si>
    <t>#blog</t>
  </si>
  <si>
    <t>#cmgr</t>
  </si>
  <si>
    <t>Top Words in Tweet in G3</t>
  </si>
  <si>
    <t>scribble</t>
  </si>
  <si>
    <t>#howto</t>
  </si>
  <si>
    <t>use</t>
  </si>
  <si>
    <t>#twitter</t>
  </si>
  <si>
    <t>#fordummies</t>
  </si>
  <si>
    <t>#content</t>
  </si>
  <si>
    <t>#digital</t>
  </si>
  <si>
    <t>#contentmarketing</t>
  </si>
  <si>
    <t>Top Words in Tweet in G4</t>
  </si>
  <si>
    <t>teams</t>
  </si>
  <si>
    <t>integrate</t>
  </si>
  <si>
    <t>#growthmindset</t>
  </si>
  <si>
    <t>starts</t>
  </si>
  <si>
    <t>experimentation</t>
  </si>
  <si>
    <t>make</t>
  </si>
  <si>
    <t>Top Words in Tweet in G5</t>
  </si>
  <si>
    <t>#instagrammarketing</t>
  </si>
  <si>
    <t>place</t>
  </si>
  <si>
    <t>#b2b</t>
  </si>
  <si>
    <t>yes</t>
  </si>
  <si>
    <t>here</t>
  </si>
  <si>
    <t>s</t>
  </si>
  <si>
    <t>Top Words in Tweet in G6</t>
  </si>
  <si>
    <t>report</t>
  </si>
  <si>
    <t>studio</t>
  </si>
  <si>
    <t>nima</t>
  </si>
  <si>
    <t>very</t>
  </si>
  <si>
    <t>excited</t>
  </si>
  <si>
    <t>editing</t>
  </si>
  <si>
    <t>partner</t>
  </si>
  <si>
    <t>new</t>
  </si>
  <si>
    <t>innovative</t>
  </si>
  <si>
    <t>Top Words in Tweet in G7</t>
  </si>
  <si>
    <t>#infographic</t>
  </si>
  <si>
    <t>10</t>
  </si>
  <si>
    <t>don</t>
  </si>
  <si>
    <t>ts</t>
  </si>
  <si>
    <t>#linkedin</t>
  </si>
  <si>
    <t>introduction</t>
  </si>
  <si>
    <t>Top Words in Tweet in G8</t>
  </si>
  <si>
    <t>thing</t>
  </si>
  <si>
    <t>friend</t>
  </si>
  <si>
    <t>#biztalk</t>
  </si>
  <si>
    <t>please</t>
  </si>
  <si>
    <t>tell</t>
  </si>
  <si>
    <t>pet</t>
  </si>
  <si>
    <t>food</t>
  </si>
  <si>
    <t>mine</t>
  </si>
  <si>
    <t>Top Words in Tweet in G9</t>
  </si>
  <si>
    <t>collaborating</t>
  </si>
  <si>
    <t>future</t>
  </si>
  <si>
    <t>workplace</t>
  </si>
  <si>
    <t>article</t>
  </si>
  <si>
    <t>#collaboration</t>
  </si>
  <si>
    <t>#dallasinla</t>
  </si>
  <si>
    <t>Top Words in Tweet in G10</t>
  </si>
  <si>
    <t>#inboundmarketing</t>
  </si>
  <si>
    <t>ceo's</t>
  </si>
  <si>
    <t>4</t>
  </si>
  <si>
    <t>marketers</t>
  </si>
  <si>
    <t>Top Words in Tweet</t>
  </si>
  <si>
    <t>#socbiz #futureofwork quip work alanlepo #employeeexperience collaboration #crm #df19 salescloud</t>
  </si>
  <si>
    <t>#socbiz #smm #socialmedia #community #digitalmarketing #business #marketing engagement #blog #cmgr</t>
  </si>
  <si>
    <t>scribble #howto use #twitter #socialmedia #fordummies #content #marketing #digital #contentmarketing</t>
  </si>
  <si>
    <t>#socbiz richard_sink #content teams integrate #growthmindset starts experimentation emilia_chagas make</t>
  </si>
  <si>
    <t>#instagrammarketing place #b2b yes here s #smm #socbiz andycapaloff janlgordon</t>
  </si>
  <si>
    <t>report studio nima very excited editing partner new siemensstiftung innovative</t>
  </si>
  <si>
    <t>gt pipelinercrm #socbiz #infographic 10 don ts #socialmedia #linkedin introduction</t>
  </si>
  <si>
    <t>#socbiz thing friend #biztalk please tell vegan pet food mine</t>
  </si>
  <si>
    <t>grissombrad collaborating cmswire future digital workplace article #collaboration #socbiz #dallasinla</t>
  </si>
  <si>
    <t>#socbiz #roi business #inboundmarketing #socialmedia ceo's online marketing 4 marketers</t>
  </si>
  <si>
    <t>#socbiz tools social media hubspot #employeeadvocacy 6 #socialmedia calendars templates</t>
  </si>
  <si>
    <t>#socbiz social #socialmedia #social primary reason getting evolution #buyerjourney according</t>
  </si>
  <si>
    <t>viele ertrinken momentan flut #informationen #arbeitsalltag herrscht beitrag beschreibe</t>
  </si>
  <si>
    <t>wheels turn faster people more important before #socbiz #wol</t>
  </si>
  <si>
    <t>ve enjoyed being panelist #tallinn #entrepreneurship day s discussion responsible</t>
  </si>
  <si>
    <t>Top Word Pairs in Tweet in Entire Graph</t>
  </si>
  <si>
    <t>#socbiz,#inboundmarketing</t>
  </si>
  <si>
    <t>#infographic,10</t>
  </si>
  <si>
    <t>10,don</t>
  </si>
  <si>
    <t>don,ts</t>
  </si>
  <si>
    <t>ts,#socialmedia</t>
  </si>
  <si>
    <t>#socialmedia,pipelinercrm</t>
  </si>
  <si>
    <t>pipelinercrm,gt</t>
  </si>
  <si>
    <t>gt,gt</t>
  </si>
  <si>
    <t>gt,#socbiz</t>
  </si>
  <si>
    <t>use,#twitter</t>
  </si>
  <si>
    <t>Top Word Pairs in Tweet in G1</t>
  </si>
  <si>
    <t>#futureofwork,#socbiz</t>
  </si>
  <si>
    <t>#socbiz,#employeeexperience</t>
  </si>
  <si>
    <t>sales,teams</t>
  </si>
  <si>
    <t>collaboration,method</t>
  </si>
  <si>
    <t>method,working</t>
  </si>
  <si>
    <t>working,together</t>
  </si>
  <si>
    <t>together,productivity</t>
  </si>
  <si>
    <t>productivity,measurement</t>
  </si>
  <si>
    <t>measurement,effective</t>
  </si>
  <si>
    <t>effective,work</t>
  </si>
  <si>
    <t>Top Word Pairs in Tweet in G2</t>
  </si>
  <si>
    <t>#smm,#socbiz</t>
  </si>
  <si>
    <t>#socbiz,#smm</t>
  </si>
  <si>
    <t>lawyers,friedmangrp</t>
  </si>
  <si>
    <t>friedmangrp,#socbiz</t>
  </si>
  <si>
    <t>#socialmedia,#digitalmarketing</t>
  </si>
  <si>
    <t>#cmgr,#socbiz</t>
  </si>
  <si>
    <t>#smm,#community</t>
  </si>
  <si>
    <t>#socialmedia,#socbiz</t>
  </si>
  <si>
    <t>#socbiz,#socialmedia</t>
  </si>
  <si>
    <t>to_growth,thx</t>
  </si>
  <si>
    <t>Top Word Pairs in Tweet in G3</t>
  </si>
  <si>
    <t>scribble,#howto</t>
  </si>
  <si>
    <t>#howto,use</t>
  </si>
  <si>
    <t>#twitter,#socialmedia</t>
  </si>
  <si>
    <t>#socialmedia,#fordummies</t>
  </si>
  <si>
    <t>#fordummies,#content</t>
  </si>
  <si>
    <t>#content,#marketing</t>
  </si>
  <si>
    <t>#marketing,#digital</t>
  </si>
  <si>
    <t>#digital,#contentmarketing</t>
  </si>
  <si>
    <t>#contentmarketing,#socbiz</t>
  </si>
  <si>
    <t>Top Word Pairs in Tweet in G4</t>
  </si>
  <si>
    <t>#content,teams</t>
  </si>
  <si>
    <t>teams,integrate</t>
  </si>
  <si>
    <t>integrate,#growthmindset</t>
  </si>
  <si>
    <t>#growthmindset,starts</t>
  </si>
  <si>
    <t>starts,experimentation</t>
  </si>
  <si>
    <t>experimentation,emilia_chagas</t>
  </si>
  <si>
    <t>make,money</t>
  </si>
  <si>
    <t>money,#socialmedia</t>
  </si>
  <si>
    <t>#socialmedia,shane_barker</t>
  </si>
  <si>
    <t>shane_barker,#affiliates</t>
  </si>
  <si>
    <t>Top Word Pairs in Tweet in G5</t>
  </si>
  <si>
    <t>#instagrammarketing,place</t>
  </si>
  <si>
    <t>place,#b2b</t>
  </si>
  <si>
    <t>#b2b,yes</t>
  </si>
  <si>
    <t>yes,here</t>
  </si>
  <si>
    <t>here,s</t>
  </si>
  <si>
    <t>andycapaloff,#instagrammarketing</t>
  </si>
  <si>
    <t>s,janlgordon</t>
  </si>
  <si>
    <t>janlgordon,connect2taral</t>
  </si>
  <si>
    <t>connect2taral,#smm</t>
  </si>
  <si>
    <t>#smm,#instagram</t>
  </si>
  <si>
    <t>Top Word Pairs in Tweet in G6</t>
  </si>
  <si>
    <t>studio,nima</t>
  </si>
  <si>
    <t>nima,very</t>
  </si>
  <si>
    <t>very,excited</t>
  </si>
  <si>
    <t>excited,editing</t>
  </si>
  <si>
    <t>editing,partner</t>
  </si>
  <si>
    <t>partner,new</t>
  </si>
  <si>
    <t>new,siemensstiftung</t>
  </si>
  <si>
    <t>siemensstiftung,report</t>
  </si>
  <si>
    <t>report,innovative</t>
  </si>
  <si>
    <t>innovative,financing</t>
  </si>
  <si>
    <t>Top Word Pairs in Tweet in G7</t>
  </si>
  <si>
    <t>#linkedin,introduction</t>
  </si>
  <si>
    <t>introduction,stalls</t>
  </si>
  <si>
    <t>Top Word Pairs in Tweet in G8</t>
  </si>
  <si>
    <t>#socbiz,#biztalk</t>
  </si>
  <si>
    <t>please,tell</t>
  </si>
  <si>
    <t>tell,vegan</t>
  </si>
  <si>
    <t>vegan,pet</t>
  </si>
  <si>
    <t>pet,food</t>
  </si>
  <si>
    <t>food,thing</t>
  </si>
  <si>
    <t>thing,friend</t>
  </si>
  <si>
    <t>friend,mine</t>
  </si>
  <si>
    <t>mine,told</t>
  </si>
  <si>
    <t>told,heard</t>
  </si>
  <si>
    <t>Top Word Pairs in Tweet in G9</t>
  </si>
  <si>
    <t>grissombrad,collaborating</t>
  </si>
  <si>
    <t>collaborating,cmswire</t>
  </si>
  <si>
    <t>cmswire,future</t>
  </si>
  <si>
    <t>future,digital</t>
  </si>
  <si>
    <t>digital,workplace</t>
  </si>
  <si>
    <t>workplace,article</t>
  </si>
  <si>
    <t>article,#collaboration</t>
  </si>
  <si>
    <t>#collaboration,#socbiz</t>
  </si>
  <si>
    <t>#socbiz,#dallasinla</t>
  </si>
  <si>
    <t>#dallasinla,cc</t>
  </si>
  <si>
    <t>Top Word Pairs in Tweet in G10</t>
  </si>
  <si>
    <t>#socbiz,#roi</t>
  </si>
  <si>
    <t>operational,efficiency</t>
  </si>
  <si>
    <t>take,note</t>
  </si>
  <si>
    <t>note,#socbiz</t>
  </si>
  <si>
    <t>#roi,#inboundmarketing</t>
  </si>
  <si>
    <t>#inboundmarketing,#socbiz</t>
  </si>
  <si>
    <t>inbound,marketing</t>
  </si>
  <si>
    <t>answer,#socbiz</t>
  </si>
  <si>
    <t>Top Word Pairs in Tweet</t>
  </si>
  <si>
    <t>#futureofwork,#socbiz  #socbiz,#employeeexperience  sales,teams  collaboration,method  method,working  working,together  together,productivity  productivity,measurement  measurement,effective  effective,work</t>
  </si>
  <si>
    <t>#smm,#socbiz  #socbiz,#smm  lawyers,friedmangrp  friedmangrp,#socbiz  #socialmedia,#digitalmarketing  #cmgr,#socbiz  #smm,#community  #socialmedia,#socbiz  #socbiz,#socialmedia  to_growth,thx</t>
  </si>
  <si>
    <t>scribble,#howto  #howto,use  use,#twitter  #twitter,#socialmedia  #socialmedia,#fordummies  #fordummies,#content  #content,#marketing  #marketing,#digital  #digital,#contentmarketing  #contentmarketing,#socbiz</t>
  </si>
  <si>
    <t>#content,teams  teams,integrate  integrate,#growthmindset  #growthmindset,starts  starts,experimentation  experimentation,emilia_chagas  make,money  money,#socialmedia  #socialmedia,shane_barker  shane_barker,#affiliates</t>
  </si>
  <si>
    <t>#instagrammarketing,place  place,#b2b  #b2b,yes  yes,here  here,s  andycapaloff,#instagrammarketing  s,janlgordon  janlgordon,connect2taral  connect2taral,#smm  #smm,#instagram</t>
  </si>
  <si>
    <t>studio,nima  nima,very  very,excited  excited,editing  editing,partner  partner,new  new,siemensstiftung  siemensstiftung,report  report,innovative  innovative,financing</t>
  </si>
  <si>
    <t>#infographic,10  10,don  don,ts  ts,#socialmedia  #socialmedia,pipelinercrm  pipelinercrm,gt  gt,gt  gt,#socbiz  #linkedin,introduction  introduction,stalls</t>
  </si>
  <si>
    <t>#socbiz,#biztalk  please,tell  tell,vegan  vegan,pet  pet,food  food,thing  thing,friend  friend,mine  mine,told  told,heard</t>
  </si>
  <si>
    <t>grissombrad,collaborating  collaborating,cmswire  cmswire,future  future,digital  digital,workplace  workplace,article  article,#collaboration  #collaboration,#socbiz  #socbiz,#dallasinla  #dallasinla,cc</t>
  </si>
  <si>
    <t>#socbiz,#inboundmarketing  #socbiz,#roi  operational,efficiency  #socbiz,#socialmedia  take,note  note,#socbiz  #roi,#inboundmarketing  #inboundmarketing,#socbiz  inbound,marketing  answer,#socbiz</t>
  </si>
  <si>
    <t>social,media  6,#socialmedia  #socialmedia,calendars  calendars,tools  tools,templates  templates,plan  plan,content  content,hubspot  hubspot,share  share,really</t>
  </si>
  <si>
    <t>primary,reason  reason,getting  getting,social  social,evolution  evolution,#buyerjourney  #buyerjourney,according  according,ceb  ceb,57  57,purchase  purchase,decision</t>
  </si>
  <si>
    <t>viele,ertrinken  ertrinken,momentan  momentan,flut  flut,#informationen  #informationen,#arbeitsalltag  #arbeitsalltag,herrscht  herrscht,beitrag  beitrag,beschreibe</t>
  </si>
  <si>
    <t>wheels,turn  turn,faster  faster,people  people,more  more,important  important,before  before,#socbiz  #socbiz,#wol</t>
  </si>
  <si>
    <t>ve,enjoyed  enjoyed,being  being,panelist  panelist,#tallinn  #tallinn,#entrepreneurship  #entrepreneurship,day  day,s  s,discussion  discussion,responsible  responsible,social</t>
  </si>
  <si>
    <t>Top Replied-To in Entire Graph</t>
  </si>
  <si>
    <t>Top Mentioned in Entire Graph</t>
  </si>
  <si>
    <t>Top Replied-To in G1</t>
  </si>
  <si>
    <t>Top Replied-To in G2</t>
  </si>
  <si>
    <t>Top Mentioned in G1</t>
  </si>
  <si>
    <t>Top Mentioned in G2</t>
  </si>
  <si>
    <t>Top Replied-To in G3</t>
  </si>
  <si>
    <t>bella_pets</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</si>
  <si>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</si>
  <si>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</si>
  <si>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</si>
  <si>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</si>
  <si>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</si>
  <si>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</si>
  <si>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</si>
  <si>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</si>
  <si>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</si>
  <si>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</si>
  <si>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</si>
  <si>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</si>
  <si>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</si>
  <si>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</si>
  <si>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</si>
  <si>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</si>
  <si>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quip benioff</t>
  </si>
  <si>
    <t>Top Mentioned in Tweet</t>
  </si>
  <si>
    <t>alanlepo quip salescloud dreamforce salesforce tiffani_bova valaafshar zoom_us amandaperkins2 salesforceca</t>
  </si>
  <si>
    <t>friedmangrp vinniesd bella_pets chadneufeld lilleis cmx bevylabs entrepreneur harvardbiz frank_strong</t>
  </si>
  <si>
    <t>richard_sink emilia_chagas shane_barker kfarmakis aliciatillman</t>
  </si>
  <si>
    <t>andycapaloff janlgordon connect2taral blinkmarketers janlg lajbiz brand24</t>
  </si>
  <si>
    <t>siemensstiftung studionima huber_rolf carola1512 emp_ppl_award</t>
  </si>
  <si>
    <t>pipelinercrm chiefdooropener kimlanikolaus johngoldenfrr goahead_global</t>
  </si>
  <si>
    <t>cjenmm amworldtraveler amorten</t>
  </si>
  <si>
    <t>cmswire jwillie grissombrad dom domnicastro</t>
  </si>
  <si>
    <t>hubspot nessajbaker linkedin</t>
  </si>
  <si>
    <t>socialbakers gaggleamp sociabble</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</si>
  <si>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</si>
  <si>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</si>
  <si>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</si>
  <si>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</si>
  <si>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</si>
  <si>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</si>
  <si>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</si>
  <si>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</si>
  <si>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</si>
  <si>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</si>
  <si>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</si>
  <si>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</si>
  <si>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valaafshar rwang0 slackhq zacharyjeans profdrpassos salesforce alanlepo fca_hq pivotcloud bhaines0</t>
  </si>
  <si>
    <t>entrepreneur harvardbiz bryankramer lajbiz dustinwstout frank_strong cmx friedmangrp vinniesd chadneufeld</t>
  </si>
  <si>
    <t>martingaedt familienfreund steffikowalski christinelocher stefboettcher marconcert katkul_ schulsiegel sabrinatismora1 tomoausd</t>
  </si>
  <si>
    <t>bubbles4tw shane_barker nathaliegregg fadanconsultant richard_sink emilia_chagas aliciatillman kfarmakis</t>
  </si>
  <si>
    <t>janlgordon brand24 blinkmarketers andycapaloff taylorwellsnews connect2taral janlg</t>
  </si>
  <si>
    <t>uonbikeshare teraspri emp_ppl_award siemensstiftung huber_rolf carola1512 studionima</t>
  </si>
  <si>
    <t>greentechdon pipelinercrm kimlanikolaus johngoldenfrr goahead_global chiefdooropener</t>
  </si>
  <si>
    <t>dme_health integration_d amorten amworldtraveler cjenmm</t>
  </si>
  <si>
    <t>cmswire jwillie domnicastro dom grissombrad</t>
  </si>
  <si>
    <t>mintelligencia carstenrose stephendale visier yunus_sb</t>
  </si>
  <si>
    <t>hubspot linkedin sarahgoodall nessajbaker</t>
  </si>
  <si>
    <t>socialbakers gaggleamp tribalimpact sociabble</t>
  </si>
  <si>
    <t>lukaspfeiffer renesternberg</t>
  </si>
  <si>
    <t>billnigh thesocialswede</t>
  </si>
  <si>
    <t>visible_banking karen_w_bach</t>
  </si>
  <si>
    <t>sdgsbot stories4impact</t>
  </si>
  <si>
    <t>Top URLs in Tweet by Count</t>
  </si>
  <si>
    <t>https://link.medium.com/lzirP8pER0 https://www.emarketer.com/content/sap-alicia-tillman-on-the-makeup-of-a-modern-marketing-team-and-an-experience-driven-economy https://contentmarketinginstitute.com/2019/10/adopt-growth-mindset/</t>
  </si>
  <si>
    <t>https://twitter.com/amorten/status/1186061584033959937 https://twitter.com/amworldtraveler/status/1181979866675040258 https://twitter.com/amworldtraveler/status/1184630494891147270</t>
  </si>
  <si>
    <t>https://quip.com/blog/keys-to-successful-collaboration https://www.youtube.com/watch?v=uxe7bHqZ7bk&amp;feature=youtu.be https://www.linkedin.com/slink?code=eGUdNDD http://salesforce.vidyard.com/watch/qtdWEt75yiU2yf7chb35yD https://www.workfront.com/news/Workfront-Acquires-Strategic-Goals-Management-Startup-Atiim https://twitter.com/tbanting/status/1181949209773301761 https://twitter.com/SalesforceCA/status/1177272125373255680 https://quip.com/blog/how-to-guide-account-planning</t>
  </si>
  <si>
    <t>https://brand24.com/blog/5-ways-to-make-a-bad-review-online-work-for-your-business/ https://curatti.com/does-instagram-marketing-have-a-place-in-b2b-yes-and-heres-how/</t>
  </si>
  <si>
    <t>https://www.tribalimpact.com/blog/social-media-for-business-why-socialising-your-business-is-key-for-growth?utm_campaign=Awareness%20-%20Employee%20Advocacy&amp;utm_content=102480994&amp;utm_medium=social&amp;utm_source=twitter&amp;hss_channel=tw-2926870430 https://www.socialbakers.com/blog/10-easy-steps-to-managing-social-media-crisis?utm_content=103344513&amp;utm_medium=social&amp;utm_source=twitter&amp;hss_channel=tw-2926870430 https://www.sociabble.com/blog/10-stats-impact-employee-advocacy/?utm_content=102481098&amp;utm_medium=social&amp;utm_source=twitter&amp;hss_channel=tw-2926870430 https://blog.gaggleamp.com/what-are-the-benefits-of-employee-advocacy?utm_content=102482704&amp;utm_medium=social&amp;utm_source=twitter&amp;hss_channel=tw-2926870430</t>
  </si>
  <si>
    <t>https://www.digitaltonto.com/2019/the-business-of-being-human/ https://www.digitaltonto.com/2019/what-googles-quantum-supremacy-means-for-the-future/</t>
  </si>
  <si>
    <t>https://lynnabatejohnson.com/the-road-to-growth-podcast/ https://friedmansocialmedia.com/linkedin-for-lawyers/ https://friedmansocialmedia.com/facebook-marketing-for-lawyers-law-firms/ https://brand24.com/blog/5-ways-to-make-a-bad-review-online-work-for-your-business/ https://dustinstout.com/how-to-use-twitter/?utm_source=twitter&amp;utm_medium=social&amp;utm_campaign=agorapulse https://www.swordandthescript.com/2019/05/backlink-pr-value/?utm_source=feedburner&amp;utm_medium=feed&amp;utm_campaign=Feed:+SwordAndTheScript+(Sword+and+the+Script) https://hbr.org/2019/06/can-algorithms-help-us-decide-who-to-trust?utm_medium=social&amp;utm_campaign=hbr&amp;utm_source=twitter https://www.entrepreneur.com/article/335465 https://cmxhub.com/rules-of-engagement/ https://lynnabatejohnson.com/blog/</t>
  </si>
  <si>
    <t>https://tribalimpact.smh.re/7o https://tribalimpact.smh.re/7n</t>
  </si>
  <si>
    <t>https://www.forbes.com/sites/forbescommunicationscouncil/2019/04/15/are-you-empowering-your-employees-to-become-ambassadors-on-social-media/#1868d8671276 https://marketinginsidergroup.com/employee-activation/employee-advocacy-on-social-media-how-to-make-it-work-for-your-business/?utm_source=B2B+Marketing+Insider&amp;utm_campaign=173f3ea9e9-Marketing+Insider+Group+Top+Posts+Subscribers&amp;utm_medium=email&amp;utm_term=0_40b372c1a0-173f3ea9e9-108452889&amp;mc_cid=173f3ea9e9&amp;mc_eid=63fc7d0b78</t>
  </si>
  <si>
    <t>http://mightymediagroup.com.au/seven-questions-to-ask-yourself-about-your-inbound-marketing-strategy-q1/ http://mightymediagroup.com.au/six-key-aspects-inbound-marketing-roi-part-4-operational-efficiency/ http://mightymediagroup.com.au/six-key-aspects-inbound-marketing-roi-part-1-brand-health/ http://mightymediagroup.com.au/six-key-aspects-inbound-marketing-roi-part-5-customer-experience/ http://mightymediagroup.com.au/six-key-aspects-inbound-marketing-roi-part-6-innovation/ http://www.slideshare.net/Digitalgodess/the-10-commandments-of-digital-marketing http://mightymediagroup.com.au/six-key-aspects-inbound-marketing-roi-part-2-revenue-generation/</t>
  </si>
  <si>
    <t>Top URLs in Tweet by Salience</t>
  </si>
  <si>
    <t>https://salespop.net/sales-professionals/when-a-linkedin-introduction-stalls/ https://www.pipelinersales.com/library/10-donts-for-social-media/</t>
  </si>
  <si>
    <t>https://twitter.com/amworldtraveler/status/1181979866675040258 https://twitter.com/amorten/status/1186061584033959937 https://twitter.com/amworldtraveler/status/1184630494891147270</t>
  </si>
  <si>
    <t>Top Domains in Tweet by Count</t>
  </si>
  <si>
    <t>medium.com emarketer.com contentmarketinginstitute.com</t>
  </si>
  <si>
    <t>quip.com twitter.com youtube.com linkedin.com vidyard.com workfront.com</t>
  </si>
  <si>
    <t>brand24.com curatti.com</t>
  </si>
  <si>
    <t>tribalimpact.com socialbakers.com sociabble.com gaggleamp.com</t>
  </si>
  <si>
    <t>lynnabatejohnson.com friedmansocialmedia.com brand24.com dustinstout.com swordandthescript.com hbr.org entrepreneur.com cmxhub.com advantageservices.net impactbnd.com</t>
  </si>
  <si>
    <t>forbes.com marketinginsidergroup.com</t>
  </si>
  <si>
    <t>com.au slideshare.net</t>
  </si>
  <si>
    <t>Top Domains in Tweet by Salience</t>
  </si>
  <si>
    <t>salespop.net pipelinersales.com</t>
  </si>
  <si>
    <t>slideshare.net com.au</t>
  </si>
  <si>
    <t>Top Hashtags in Tweet by Count</t>
  </si>
  <si>
    <t>socbiz ezsharevideos marketing storytelling marketingtips socialmedia affiliates socialmediamarketing freelancechat freelance</t>
  </si>
  <si>
    <t>csr socbiz sdgs sustainablefinanceeu tallinn entrepreneurship pr socent responsiblebusiness enterprise</t>
  </si>
  <si>
    <t>socbiz bobblehead bobbleheads funkopop funkopops itemsforsale forsale biztalk collectors ebayfinds</t>
  </si>
  <si>
    <t>socbiz futureofwork employeeexperience crm df19 gtd roadtodf19 digitaltransformation teamcollaboration ucc</t>
  </si>
  <si>
    <t>smm socbiz online business blog cmgr socialmedia reviews onlinebusiness instagrammarketing</t>
  </si>
  <si>
    <t>socbiz socialmedia social employeeadvocacy buyerjourney socialbusiness employeeengagemnet soci</t>
  </si>
  <si>
    <t>checkout upandcomingartist artwork checkthisout supportthearts supporttheart artshare artworks upcomingartist upcomingart</t>
  </si>
  <si>
    <t>unhealthy petslivesmatter saveourpets veganfood cats dogs petlovers petlover socbiz biztalk</t>
  </si>
  <si>
    <t>worldwide artists showcase exhibit berlin germany artworld artlovers shame vegan</t>
  </si>
  <si>
    <t>socbiz smm socialmedia community business marketing digitalmarketing blog cmgr facebook</t>
  </si>
  <si>
    <t>socbiz socialselling socialmedia inboundmarketing</t>
  </si>
  <si>
    <t>employeeadvocacy socbiz socialmedia</t>
  </si>
  <si>
    <t>socbiz roi inboundmarketing socialmedia brandhealth digitalmarketing governance strategy onlinereputationmgmt reputation</t>
  </si>
  <si>
    <t>Top Hashtags in Tweet by Salience</t>
  </si>
  <si>
    <t>marketing ezsharevideos storytelling marketingtips socialmedia affiliates socialmediamarketing freelancechat freelance economy</t>
  </si>
  <si>
    <t>sustainablefinanceeu tallinn entrepreneurship pr socent responsiblebusiness enterprise socialimpact taxonomy sustainable</t>
  </si>
  <si>
    <t>linkedin salespop infographic socialmedia socbiz</t>
  </si>
  <si>
    <t>bobblehead bobbleheads funkopop funkopops itemsforsale forsale biztalk collectors ebayfinds gooddeal</t>
  </si>
  <si>
    <t>df19 gtd crm employeeexperience roadtodf19 digitaltransformation teamcollaboration ucc productivity pmp</t>
  </si>
  <si>
    <t>online business blog cmgr socialmedia reviews onlinebusiness instagrammarketing b2b instagram</t>
  </si>
  <si>
    <t>employeeadvocacy buyerjourney socialbusiness employeeengagemnet soci socialmedia social socbiz</t>
  </si>
  <si>
    <t>community rules advantage business marketing digitalmarketing socialmedia blog cmgr facebook</t>
  </si>
  <si>
    <t>socialselling socialmedia inboundmarketing socbiz</t>
  </si>
  <si>
    <t>socialmedia employeeadvocacy socbiz</t>
  </si>
  <si>
    <t>inboundmarketing socialmedia roi brandhealth digitalmarketing governance strategy onlinereputationmgmt reputation onlinereputation</t>
  </si>
  <si>
    <t>Top Words in Tweet by Count</t>
  </si>
  <si>
    <t>richard_sink #content teams integrate #growthmindset starts experimentation emilia_chagas</t>
  </si>
  <si>
    <t>#ezsharevideos s #marketing #storytelling forget #marketingtips make money #socialmedia shane_barker</t>
  </si>
  <si>
    <t>studionima studio nima very excited editing partner new siemensstiftung report</t>
  </si>
  <si>
    <t>#csr #sdgs #sustainablefinanceeu ve enjoyed being panelist #tallinn #entrepreneurship day</t>
  </si>
  <si>
    <t>stories4impact ve enjoyed being panelist #tallinn #entrepreneurship day s discussion</t>
  </si>
  <si>
    <t>gt #infographic 10 don ts #socialmedia pipelinercrm</t>
  </si>
  <si>
    <t>gt pipelinercrm #infographic 10 don ts #socialmedia kimlanikolaus johngoldenfrr #linkedin</t>
  </si>
  <si>
    <t>gt goahead_global #infographic 10 don ts #socialmedia pipelinercrm</t>
  </si>
  <si>
    <t>thank follow visible_banking look forward #cmo #founder tweets #fintech #digital</t>
  </si>
  <si>
    <t>looking partnerships manager german speaking finance officer berlin share someone</t>
  </si>
  <si>
    <t>wheels turn faster people more important before #wol</t>
  </si>
  <si>
    <t>thesocialswede wheels turn faster people more important before #wol</t>
  </si>
  <si>
    <t>cjenmm anyone pt #sports #medicine call phone #pt #consultation before</t>
  </si>
  <si>
    <t>thing #bobblehead #bobbleheads #funkopop #funkopops #itemsforsale #forsale #biztalk friend good</t>
  </si>
  <si>
    <t>alanlepo collaboration method working together productivity measurement effective work related</t>
  </si>
  <si>
    <t>#futureofwork quip #employeeexperience #crm #df19 salescloud salesforce collaboration work dreamforce</t>
  </si>
  <si>
    <t>katkul_ scribble #howto use #twitter #socialmedia #fordummies #content #marketing #digital</t>
  </si>
  <si>
    <t>robots coming job #adobett #futureofwork featuring alanlepo #ai</t>
  </si>
  <si>
    <t>_futureofwork_ robots coming job #adobett #futureofwork featuring alanlepo #ai</t>
  </si>
  <si>
    <t>reads last month case missed #social #business #digest archives septemver</t>
  </si>
  <si>
    <t>#hr leader s guide #peopleanalytics arrived download now #hrtech</t>
  </si>
  <si>
    <t>grissombrad collaborating cmswire future digital workplace article #collaboration #dallasinla cc</t>
  </si>
  <si>
    <t>jwillie grissombrad collaborating cmswire future digital workplace article #collaboration #dallasinla</t>
  </si>
  <si>
    <t>#instagrammarketing place #b2b yes here s via janlgordon connect2taral #smm</t>
  </si>
  <si>
    <t>#smm lajbiz 5 ways make bad review #online work #business</t>
  </si>
  <si>
    <t>alanlepo asked power quip short video amazing job highlighting sales</t>
  </si>
  <si>
    <t>alanlepo work asked power quip short video amazing job highlighting</t>
  </si>
  <si>
    <t>social #socialmedia #social #employeeadvocacy primary reason getting evolution #buyerjourney according</t>
  </si>
  <si>
    <t>friend amworldtraveler please tell vegan pet food thing mine told</t>
  </si>
  <si>
    <t>friend please tell vegan pet food thing mine told heard</t>
  </si>
  <si>
    <t>cjenmm thing friend congrats #worldwide #artists selected #showcase #exhibit #berlin</t>
  </si>
  <si>
    <t>richard_sink make money #socialmedia shane_barker #affiliates #socialmediamarketing #e</t>
  </si>
  <si>
    <t>alanlepo working slides dreamforce #df19 #roadtodf19 #futureofwork #teamcollaboration #productivity #crm</t>
  </si>
  <si>
    <t>alanlepo please watch great interview tiffani_bova valaafshar two innovative kind</t>
  </si>
  <si>
    <t>alanlepo week zoom's #zoomtopia19 conference fox corp shared employee collaboration</t>
  </si>
  <si>
    <t>business being human google s quantum supremacy means future</t>
  </si>
  <si>
    <t>#smm #socialmedia via #community #marketing #business #digitalmarketing #blog #cmgr engagement</t>
  </si>
  <si>
    <t>blinkmarketers andycapaloff #instagrammarketing place #b2b yes here s via janlg</t>
  </si>
  <si>
    <t>#linkedin introduction stalls chiefdooropener #salespop pipelinercrm</t>
  </si>
  <si>
    <t>gt pipelinercrm #infographic 10 don ts #socialmedia</t>
  </si>
  <si>
    <t>write hubspot tools winning linkedin summary 7 examples via #socialselling</t>
  </si>
  <si>
    <t>social media #employeeadvocacy tools empowering employees become ambassadors surprised conversation</t>
  </si>
  <si>
    <t>im viele ertrinken momentan der flut von #informationen die #arbeitsalltag</t>
  </si>
  <si>
    <t>im renesternberg viele ertrinken momentan der flut von #informationen die</t>
  </si>
  <si>
    <t>#roi business #inboundmarketing #socialmedia ceo's marketing online 4 marketers operational</t>
  </si>
  <si>
    <t>Top Words in Tweet by Salience</t>
  </si>
  <si>
    <t>#marketing forget #ezsharevideos s #storytelling #marketingtips make money #socialmedia shane_barker</t>
  </si>
  <si>
    <t>#sustainablefinanceeu ve enjoyed being panelist #tallinn #entrepreneurship day s discussion</t>
  </si>
  <si>
    <t>kimlanikolaus gt johngoldenfrr #linkedin introduction stalls chiefdooropener #salespop #infographic 10</t>
  </si>
  <si>
    <t>friend one thing #bobblehead #bobbleheads #funkopop #funkopops #itemsforsale #forsale #biztalk</t>
  </si>
  <si>
    <t>quip salesforce salescloud directly teams collaboration sales purpose work #df19</t>
  </si>
  <si>
    <t>lajbiz 5 ways make bad review #online work #business brand24</t>
  </si>
  <si>
    <t>asked power quip short video amazing job highlighting sales teams</t>
  </si>
  <si>
    <t>#employeeadvocacy primary reason getting evolution #buyerjourney according ceb 57 purchase</t>
  </si>
  <si>
    <t>friend cjenmm thing congrats #worldwide #artists selected #showcase #exhibit #berlin</t>
  </si>
  <si>
    <t>week zoom's #zoomtopia19 conference fox corp shared employee collaboration toolset</t>
  </si>
  <si>
    <t>#community engagement #rules #advantage via #marketing #business #digitalmarketing #socialmedia #blog</t>
  </si>
  <si>
    <t>write tools winning linkedin summary 7 examples via #socialselling 6</t>
  </si>
  <si>
    <t>tools empowering employees become ambassadors surprised conversation rates higher employee</t>
  </si>
  <si>
    <t>business #inboundmarketing #socialmedia #roi ceo's marketing online 4 line marketers</t>
  </si>
  <si>
    <t>Top Word Pairs in Tweet by Count</t>
  </si>
  <si>
    <t>richard_sink,#content  #content,teams  teams,integrate  integrate,#growthmindset  #growthmindset,starts  starts,experimentation  experimentation,emilia_chagas</t>
  </si>
  <si>
    <t>#socbiz,#marketingtips  make,money  money,#socialmedia  #socialmedia,shane_barker  shane_barker,#affiliates  #affiliates,#socialmediamarketing  #socialmediamarketing,#socbiz  #socbiz,#ezsharevideos  #ezsharevideos,#freelancechat  #freelancechat,#freelance</t>
  </si>
  <si>
    <t>studionima,studio  studio,nima  nima,very  very,excited  excited,editing  editing,partner  partner,new  new,siemensstiftung  siemensstiftung,report  report,innovative</t>
  </si>
  <si>
    <t>stories4impact,ve  ve,enjoyed  enjoyed,being  being,panelist  panelist,#tallinn  #tallinn,#entrepreneurship  #entrepreneurship,day  day,s  s,discussion  discussion,responsible</t>
  </si>
  <si>
    <t>#infographic,10  10,don  don,ts  ts,#socialmedia  #socialmedia,pipelinercrm  pipelinercrm,gt  gt,gt  gt,#socbiz</t>
  </si>
  <si>
    <t>#infographic,10  10,don  don,ts  ts,#socialmedia  #socialmedia,pipelinercrm  pipelinercrm,gt  gt,gt  gt,#socbiz  kimlanikolaus,#infographic  johngoldenfrr,#linkedin</t>
  </si>
  <si>
    <t>goahead_global,#infographic  #infographic,10  10,don  don,ts  ts,#socialmedia  #socialmedia,pipelinercrm  pipelinercrm,gt  gt,gt  gt,#socbiz</t>
  </si>
  <si>
    <t>thank,follow  follow,visible_banking  visible_banking,look  look,forward  forward,#cmo  #cmo,#founder  #founder,tweets  tweets,#fintech  #fintech,#socbiz  #socbiz,#digital</t>
  </si>
  <si>
    <t>looking,partnerships  partnerships,manager  manager,german  german,speaking  speaking,finance  finance,officer  officer,berlin  berlin,share  share,someone  someone,interested</t>
  </si>
  <si>
    <t>thesocialswede,wheels  wheels,turn  turn,faster  faster,people  people,more  more,important  important,before  before,#socbiz  #socbiz,#wol</t>
  </si>
  <si>
    <t>cjenmm,anyone  anyone,pt  pt,#sports  #sports,#medicine  #medicine,call  call,phone  phone,#pt  #pt,#consultation  #consultation,before  before,one</t>
  </si>
  <si>
    <t>#socbiz,#biztalk  #bobblehead,#collectors  #bobbleheads,#funkopop  #funkopop,#funkopops  #forsale,#forsell  #biztalk,#techtalk  amworldtraveler,please  please,tell  tell,vegan  vegan,pet</t>
  </si>
  <si>
    <t>alanlepo,collaboration  collaboration,method  method,working  working,together  together,productivity  productivity,measurement  measurement,effective  effective,work  work,related</t>
  </si>
  <si>
    <t>#futureofwork,#socbiz  #socbiz,#employeeexperience  #futureofwork,#crm  #socbiz,#futureofwork  #df19,#futureofwork  quip,salescloud  sales,teams  dreamforce,#df19  #roadtodf19,#futureofwork  #employeeexperience,#gtd</t>
  </si>
  <si>
    <t>katkul_,scribble  scribble,#howto  #howto,use  use,#twitter  #twitter,#socialmedia  #socialmedia,#fordummies  #fordummies,#content  #content,#marketing  #marketing,#digital  #digital,#contentmarketing</t>
  </si>
  <si>
    <t>robots,coming  coming,job  job,#adobett  #adobett,#futureofwork  #futureofwork,featuring  featuring,alanlepo  alanlepo,#socbiz  #socbiz,#ai</t>
  </si>
  <si>
    <t>_futureofwork_,robots  robots,coming  coming,job  job,#adobett  #adobett,#futureofwork  #futureofwork,featuring  featuring,alanlepo  alanlepo,#socbiz  #socbiz,#ai</t>
  </si>
  <si>
    <t>reads,last  last,month  month,case  case,missed  missed,#social  #social,#business  #business,#digest  #digest,archives  archives,septemver  septemver,2019</t>
  </si>
  <si>
    <t>#hr,leader  leader,s  s,guide  guide,#peopleanalytics  #peopleanalytics,arrived  arrived,download  download,now  now,#hrtech  #hrtech,#socbiz</t>
  </si>
  <si>
    <t>jwillie,grissombrad  grissombrad,collaborating  collaborating,cmswire  cmswire,future  future,digital  digital,workplace  workplace,article  article,#collaboration  #collaboration,#socbiz  #socbiz,#dallasinla</t>
  </si>
  <si>
    <t>#instagrammarketing,place  place,#b2b  #b2b,yes  yes,here  here,s  s,via  via,janlgordon  janlgordon,connect2taral  connect2taral,#smm  #smm,#instagram</t>
  </si>
  <si>
    <t>lajbiz,5  5,ways  ways,make  make,bad  bad,review  review,#online  #online,work  work,#business  #business,brand24  brand24,#blog</t>
  </si>
  <si>
    <t>alanlepo,asked  asked,power  power,quip  quip,short  short,video  video,amazing  amazing,job  job,highlighting  highlighting,sales  sales,teams</t>
  </si>
  <si>
    <t>#socialmedia,#social  #social,#socbiz  primary,reason  reason,getting  getting,social  social,evolution  evolution,#buyerjourney  #buyerjourney,according  according,ceb  ceb,57</t>
  </si>
  <si>
    <t>amworldtraveler,please  please,tell  tell,vegan  vegan,pet  pet,food  food,thing  thing,friend  friend,mine  mine,told  told,heard</t>
  </si>
  <si>
    <t>please,tell  tell,vegan  vegan,pet  pet,food  food,thing  thing,friend  friend,mine  mine,told  told,heard  heard,another</t>
  </si>
  <si>
    <t>cjenmm,congrats  congrats,#worldwide  #worldwide,#artists  #artists,selected  selected,#showcase  #showcase,#exhibit  #exhibit,#berlin  #berlin,#germany  #germany,#artworld  #artworld,#artlovers</t>
  </si>
  <si>
    <t>richard_sink,make  make,money  money,#socialmedia  #socialmedia,shane_barker  shane_barker,#affiliates  #affiliates,#socialmediamarketing  #socialmediamarketing,#socbiz  #socbiz,#e</t>
  </si>
  <si>
    <t>alanlepo,working  working,slides  slides,dreamforce  dreamforce,#df19  #df19,#roadtodf19  #roadtodf19,#futureofwork  #futureofwork,#socbiz  #socbiz,#teamcollaboration  #teamcollaboration,#productivity  #productivity,#crm</t>
  </si>
  <si>
    <t>alanlepo,please  please,watch  watch,great  great,interview  interview,tiffani_bova  tiffani_bova,valaafshar  valaafshar,two  two,innovative  innovative,kind  kind,intelligent</t>
  </si>
  <si>
    <t>alanlepo,week  week,zoom's  zoom's,#zoomtopia19  #zoomtopia19,conference  conference,fox  fox,corp  corp,shared  shared,employee  employee,collaboration  collaboration,toolset</t>
  </si>
  <si>
    <t>business,being  being,human  human,#socbiz  google,s  s,quantum  quantum,supremacy  supremacy,means  means,future  future,#socbiz</t>
  </si>
  <si>
    <t>#smm,#socbiz  #socbiz,#smm  lawyers,via  via,friedmangrp  friedmangrp,#socbiz  to_growth,thx  cheers,vinniesd  #entrepreneurs,#smm  #socialmedia,#socbiz  #socbiz,#socialmedia</t>
  </si>
  <si>
    <t>blinkmarketers,andycapaloff  andycapaloff,#instagrammarketing  #instagrammarketing,place  place,#b2b  #b2b,yes  yes,here  here,s  s,via  via,janlg</t>
  </si>
  <si>
    <t>#linkedin,introduction  introduction,stalls  stalls,chiefdooropener  chiefdooropener,#salespop  #salespop,#socbiz  #socbiz,pipelinercrm</t>
  </si>
  <si>
    <t>#infographic,10  10,don  don,ts  ts,#socialmedia  #socialmedia,pipelinercrm  pipelinercrm,gt  gt,gt  gt,#socbiz  pipelinercrm,#infographic</t>
  </si>
  <si>
    <t>write,winning  winning,linkedin  linkedin,summary  summary,7  7,examples  examples,write  write,via  via,hubspot  hubspot,#socialselling  #socialselling,#socbiz</t>
  </si>
  <si>
    <t>social,media  empowering,employees  employees,become  become,ambassadors  ambassadors,social  media,#employeeadvocacy  #employeeadvocacy,#socbiz  surprised,conversation  conversation,rates  rates,higher</t>
  </si>
  <si>
    <t>viele,ertrinken  ertrinken,momentan  momentan,der  der,flut  flut,von  von,#informationen  #informationen,die  die,im  im,#arbeitsalltag  #arbeitsalltag,herrscht</t>
  </si>
  <si>
    <t>renesternberg,viele  viele,ertrinken  ertrinken,momentan  momentan,der  der,flut  flut,von  von,#informationen  #informationen,die  die,im  im,#arbeitsalltag</t>
  </si>
  <si>
    <t>#socbiz,#inboundmarketing  #socbiz,#roi  operational,efficiency  #socbiz,#socialmedia  take,note  note,#socbiz  #roi,#inboundmarketing  #socbiz,#digitalmarketing  efficiency,#socbiz  inbound,marketing</t>
  </si>
  <si>
    <t>Top Word Pairs in Tweet by Salience</t>
  </si>
  <si>
    <t>kimlanikolaus,#infographic  johngoldenfrr,#linkedin  #linkedin,introduction  introduction,stalls  stalls,chiefdooropener  chiefdooropener,#salespop  #salespop,#socbiz  #socbiz,pipelinercrm  #infographic,10  10,don</t>
  </si>
  <si>
    <t>#futureofwork,#socbiz  #socbiz,#employeeexperience  sales,teams  #futureofwork,#crm  #socbiz,#futureofwork  #df19,#futureofwork  quip,salescloud  dreamforce,#df19  #roadtodf19,#futureofwork  #employeeexperience,#gtd</t>
  </si>
  <si>
    <t>pipelinercrm,#infographic  #infographic,10  10,don  don,ts  ts,#socialmedia  #socialmedia,pipelinercrm  pipelinercrm,gt  gt,gt  gt,#socbiz</t>
  </si>
  <si>
    <t>empowering,employees  employees,become  become,ambassadors  ambassadors,social  media,#employeeadvocacy  #employeeadvocacy,#socbiz  surprised,conversation  conversation,rates  rates,higher  higher,employee</t>
  </si>
  <si>
    <t>Word</t>
  </si>
  <si>
    <t>social</t>
  </si>
  <si>
    <t>now</t>
  </si>
  <si>
    <t>job</t>
  </si>
  <si>
    <t>sales</t>
  </si>
  <si>
    <t>working</t>
  </si>
  <si>
    <t>efficiency</t>
  </si>
  <si>
    <t>things</t>
  </si>
  <si>
    <t>before</t>
  </si>
  <si>
    <t>together</t>
  </si>
  <si>
    <t>need</t>
  </si>
  <si>
    <t>take</t>
  </si>
  <si>
    <t>operational</t>
  </si>
  <si>
    <t>#brandhealth</t>
  </si>
  <si>
    <t>important</t>
  </si>
  <si>
    <t>media</t>
  </si>
  <si>
    <t>help</t>
  </si>
  <si>
    <t>short</t>
  </si>
  <si>
    <t>tools</t>
  </si>
  <si>
    <t>power</t>
  </si>
  <si>
    <t>amazing</t>
  </si>
  <si>
    <t>one</t>
  </si>
  <si>
    <t>great</t>
  </si>
  <si>
    <t>method</t>
  </si>
  <si>
    <t>measurement</t>
  </si>
  <si>
    <t>effective</t>
  </si>
  <si>
    <t>related</t>
  </si>
  <si>
    <t>watch</t>
  </si>
  <si>
    <t>check</t>
  </si>
  <si>
    <t>t</t>
  </si>
  <si>
    <t>best</t>
  </si>
  <si>
    <t>measure</t>
  </si>
  <si>
    <t>answer</t>
  </si>
  <si>
    <t>four</t>
  </si>
  <si>
    <t>customer</t>
  </si>
  <si>
    <t>experience</t>
  </si>
  <si>
    <t>read</t>
  </si>
  <si>
    <t>#roadtodf19</t>
  </si>
  <si>
    <t>#gtd</t>
  </si>
  <si>
    <t>directly</t>
  </si>
  <si>
    <t>asked</t>
  </si>
  <si>
    <t>video</t>
  </si>
  <si>
    <t>highlighting</t>
  </si>
  <si>
    <t>people</t>
  </si>
  <si>
    <t>another</t>
  </si>
  <si>
    <t>note</t>
  </si>
  <si>
    <t>looking</t>
  </si>
  <si>
    <t>money</t>
  </si>
  <si>
    <t>line</t>
  </si>
  <si>
    <t>inbound</t>
  </si>
  <si>
    <t>out</t>
  </si>
  <si>
    <t>6</t>
  </si>
  <si>
    <t>know</t>
  </si>
  <si>
    <t>team</t>
  </si>
  <si>
    <t>company</t>
  </si>
  <si>
    <t>#governance</t>
  </si>
  <si>
    <t>#employeeadvocacy</t>
  </si>
  <si>
    <t>employee</t>
  </si>
  <si>
    <t>really</t>
  </si>
  <si>
    <t>#digitaltransformation</t>
  </si>
  <si>
    <t>#teamcollaboration</t>
  </si>
  <si>
    <t>two</t>
  </si>
  <si>
    <t>being</t>
  </si>
  <si>
    <t>told</t>
  </si>
  <si>
    <t>heard</t>
  </si>
  <si>
    <t>#techtalk</t>
  </si>
  <si>
    <t>#social</t>
  </si>
  <si>
    <t>purpose</t>
  </si>
  <si>
    <t>financing</t>
  </si>
  <si>
    <t>goals</t>
  </si>
  <si>
    <t>owners</t>
  </si>
  <si>
    <t>way</t>
  </si>
  <si>
    <t>attention</t>
  </si>
  <si>
    <t>pillars</t>
  </si>
  <si>
    <t>managers</t>
  </si>
  <si>
    <t>#strategy</t>
  </si>
  <si>
    <t>reputation</t>
  </si>
  <si>
    <t>risk</t>
  </si>
  <si>
    <t>difference</t>
  </si>
  <si>
    <t>look</t>
  </si>
  <si>
    <t>follow</t>
  </si>
  <si>
    <t>share</t>
  </si>
  <si>
    <t>stalls</t>
  </si>
  <si>
    <t>#salespop</t>
  </si>
  <si>
    <t>data</t>
  </si>
  <si>
    <t>easily</t>
  </si>
  <si>
    <t>call</t>
  </si>
  <si>
    <t>wait</t>
  </si>
  <si>
    <t>making</t>
  </si>
  <si>
    <t>more</t>
  </si>
  <si>
    <t>successful</t>
  </si>
  <si>
    <t>congrats</t>
  </si>
  <si>
    <t>interview</t>
  </si>
  <si>
    <t>kind</t>
  </si>
  <si>
    <t>intelligent</t>
  </si>
  <si>
    <t>#ai</t>
  </si>
  <si>
    <t>up</t>
  </si>
  <si>
    <t>enjoyed</t>
  </si>
  <si>
    <t>#socialbusiness</t>
  </si>
  <si>
    <t>those</t>
  </si>
  <si>
    <t>#productivity</t>
  </si>
  <si>
    <t>even</t>
  </si>
  <si>
    <t>#artworld</t>
  </si>
  <si>
    <t>person</t>
  </si>
  <si>
    <t>thought</t>
  </si>
  <si>
    <t>#vegan</t>
  </si>
  <si>
    <t>#animalabuse</t>
  </si>
  <si>
    <t>#u</t>
  </si>
  <si>
    <t>#checkout</t>
  </si>
  <si>
    <t>#artshare</t>
  </si>
  <si>
    <t>#veganfood</t>
  </si>
  <si>
    <t>ve</t>
  </si>
  <si>
    <t>approach</t>
  </si>
  <si>
    <t>context</t>
  </si>
  <si>
    <t>good</t>
  </si>
  <si>
    <t>#bobblehead</t>
  </si>
  <si>
    <t>#bobbleheads</t>
  </si>
  <si>
    <t>#funkopop</t>
  </si>
  <si>
    <t>#funkopops</t>
  </si>
  <si>
    <t>#itemsforsale</t>
  </si>
  <si>
    <t>#forsale</t>
  </si>
  <si>
    <t>#socent</t>
  </si>
  <si>
    <t>include</t>
  </si>
  <si>
    <t>spent</t>
  </si>
  <si>
    <t>bottom</t>
  </si>
  <si>
    <t>hawk</t>
  </si>
  <si>
    <t>part</t>
  </si>
  <si>
    <t>series</t>
  </si>
  <si>
    <t>https</t>
  </si>
  <si>
    <t>co</t>
  </si>
  <si>
    <t>fgo7qczhlq</t>
  </si>
  <si>
    <t>1</t>
  </si>
  <si>
    <t>portfolio</t>
  </si>
  <si>
    <t>vital</t>
  </si>
  <si>
    <t>level</t>
  </si>
  <si>
    <t>questions</t>
  </si>
  <si>
    <t>needs</t>
  </si>
  <si>
    <t>essential</t>
  </si>
  <si>
    <t>reading</t>
  </si>
  <si>
    <t>exposed</t>
  </si>
  <si>
    <t>innovation</t>
  </si>
  <si>
    <t>return</t>
  </si>
  <si>
    <t>exceptional</t>
  </si>
  <si>
    <t>here's</t>
  </si>
  <si>
    <t>dear</t>
  </si>
  <si>
    <t>biz</t>
  </si>
  <si>
    <t>owner</t>
  </si>
  <si>
    <t>cx</t>
  </si>
  <si>
    <t>counts</t>
  </si>
  <si>
    <t>customers</t>
  </si>
  <si>
    <t>#onlinereputationmgmt</t>
  </si>
  <si>
    <t>policy</t>
  </si>
  <si>
    <t>awesome</t>
  </si>
  <si>
    <t>commandments</t>
  </si>
  <si>
    <t>viele</t>
  </si>
  <si>
    <t>ertrinken</t>
  </si>
  <si>
    <t>momentan</t>
  </si>
  <si>
    <t>flut</t>
  </si>
  <si>
    <t>#informationen</t>
  </si>
  <si>
    <t>#arbeitsalltag</t>
  </si>
  <si>
    <t>herrscht</t>
  </si>
  <si>
    <t>beitrag</t>
  </si>
  <si>
    <t>beschreibe</t>
  </si>
  <si>
    <t>#digitalworkplace</t>
  </si>
  <si>
    <t>#e20</t>
  </si>
  <si>
    <t>advocacy</t>
  </si>
  <si>
    <t>calendars</t>
  </si>
  <si>
    <t>templates</t>
  </si>
  <si>
    <t>plan</t>
  </si>
  <si>
    <t>handy</t>
  </si>
  <si>
    <t>write</t>
  </si>
  <si>
    <t>forward</t>
  </si>
  <si>
    <t>winter</t>
  </si>
  <si>
    <t>20</t>
  </si>
  <si>
    <t>release</t>
  </si>
  <si>
    <t>embed</t>
  </si>
  <si>
    <t>pages</t>
  </si>
  <si>
    <t>around</t>
  </si>
  <si>
    <t>blending</t>
  </si>
  <si>
    <t>everyone</t>
  </si>
  <si>
    <t>see</t>
  </si>
  <si>
    <t>much</t>
  </si>
  <si>
    <t>week</t>
  </si>
  <si>
    <t>zoom's</t>
  </si>
  <si>
    <t>#zoomtopia19</t>
  </si>
  <si>
    <t>conference</t>
  </si>
  <si>
    <t>fox</t>
  </si>
  <si>
    <t>corp</t>
  </si>
  <si>
    <t>shared</t>
  </si>
  <si>
    <t>toolset</t>
  </si>
  <si>
    <t>consists</t>
  </si>
  <si>
    <t>#ucc</t>
  </si>
  <si>
    <t>#esn</t>
  </si>
  <si>
    <t>thank</t>
  </si>
  <si>
    <t>lawyers</t>
  </si>
  <si>
    <t>#facebook</t>
  </si>
  <si>
    <t>thx</t>
  </si>
  <si>
    <t>having</t>
  </si>
  <si>
    <t>#roadtogrowth</t>
  </si>
  <si>
    <t>#success</t>
  </si>
  <si>
    <t>cheers</t>
  </si>
  <si>
    <t>#podcast</t>
  </si>
  <si>
    <t>#entrepreneurs</t>
  </si>
  <si>
    <t>5</t>
  </si>
  <si>
    <t>ways</t>
  </si>
  <si>
    <t>bad</t>
  </si>
  <si>
    <t>review</t>
  </si>
  <si>
    <t>#online</t>
  </si>
  <si>
    <t>#reviews</t>
  </si>
  <si>
    <t>#onlinebusiness</t>
  </si>
  <si>
    <t>#rules</t>
  </si>
  <si>
    <t>#advantage</t>
  </si>
  <si>
    <t>char</t>
  </si>
  <si>
    <t>hope</t>
  </si>
  <si>
    <t>month</t>
  </si>
  <si>
    <t>slides</t>
  </si>
  <si>
    <t>#affiliates</t>
  </si>
  <si>
    <t>#socialmediamarketing</t>
  </si>
  <si>
    <t>#ezsharevideos</t>
  </si>
  <si>
    <t>modern</t>
  </si>
  <si>
    <t>#storytelling</t>
  </si>
  <si>
    <t>forget</t>
  </si>
  <si>
    <t>never</t>
  </si>
  <si>
    <t>change</t>
  </si>
  <si>
    <t>#marketingtips</t>
  </si>
  <si>
    <t>#worldwide</t>
  </si>
  <si>
    <t>#artists</t>
  </si>
  <si>
    <t>selected</t>
  </si>
  <si>
    <t>#showcase</t>
  </si>
  <si>
    <t>#exhibit</t>
  </si>
  <si>
    <t>#berlin</t>
  </si>
  <si>
    <t>#germany</t>
  </si>
  <si>
    <t>#artlovers</t>
  </si>
  <si>
    <t>#shame</t>
  </si>
  <si>
    <t>#petfood</t>
  </si>
  <si>
    <t>#natural</t>
  </si>
  <si>
    <t>hopefully</t>
  </si>
  <si>
    <t>#upandcomingartist's</t>
  </si>
  <si>
    <t>#artwork</t>
  </si>
  <si>
    <t>#checkthisout</t>
  </si>
  <si>
    <t>#supportthearts</t>
  </si>
  <si>
    <t>#supporttheart</t>
  </si>
  <si>
    <t>#artworks</t>
  </si>
  <si>
    <t>#saveourpets</t>
  </si>
  <si>
    <t>#cats</t>
  </si>
  <si>
    <t>#dogs</t>
  </si>
  <si>
    <t>#sayitaintso</t>
  </si>
  <si>
    <t>#foodie</t>
  </si>
  <si>
    <t>#upcomingartist</t>
  </si>
  <si>
    <t>#upcomingart</t>
  </si>
  <si>
    <t>#arteyart</t>
  </si>
  <si>
    <t>#devart</t>
  </si>
  <si>
    <t>#boostart</t>
  </si>
  <si>
    <t>primary</t>
  </si>
  <si>
    <t>reason</t>
  </si>
  <si>
    <t>getting</t>
  </si>
  <si>
    <t>evolution</t>
  </si>
  <si>
    <t>#buyerjourney</t>
  </si>
  <si>
    <t>according</t>
  </si>
  <si>
    <t>ceb</t>
  </si>
  <si>
    <t>57</t>
  </si>
  <si>
    <t>purchase</t>
  </si>
  <si>
    <t>decision</t>
  </si>
  <si>
    <t>complete</t>
  </si>
  <si>
    <t>calls</t>
  </si>
  <si>
    <t>supplier</t>
  </si>
  <si>
    <t>footfall</t>
  </si>
  <si>
    <t>replaced</t>
  </si>
  <si>
    <t>finger</t>
  </si>
  <si>
    <t>fall</t>
  </si>
  <si>
    <t>#instagram</t>
  </si>
  <si>
    <t>cc</t>
  </si>
  <si>
    <t>guide</t>
  </si>
  <si>
    <t>robots</t>
  </si>
  <si>
    <t>coming</t>
  </si>
  <si>
    <t>#adobett</t>
  </si>
  <si>
    <t>featuring</t>
  </si>
  <si>
    <t>#collectors</t>
  </si>
  <si>
    <t>#ebayfinds</t>
  </si>
  <si>
    <t>#gooddeal</t>
  </si>
  <si>
    <t>#items4sale</t>
  </si>
  <si>
    <t>#forsell</t>
  </si>
  <si>
    <t>#funko</t>
  </si>
  <si>
    <t>anyone</t>
  </si>
  <si>
    <t>pt</t>
  </si>
  <si>
    <t>#sports</t>
  </si>
  <si>
    <t>#medicine</t>
  </si>
  <si>
    <t>phone</t>
  </si>
  <si>
    <t>#pt</t>
  </si>
  <si>
    <t>#consultation</t>
  </si>
  <si>
    <t>today</t>
  </si>
  <si>
    <t>#animals</t>
  </si>
  <si>
    <t>wheels</t>
  </si>
  <si>
    <t>turn</t>
  </si>
  <si>
    <t>faster</t>
  </si>
  <si>
    <t>#wol</t>
  </si>
  <si>
    <t>panelist</t>
  </si>
  <si>
    <t>#tallinn</t>
  </si>
  <si>
    <t>#entrepreneurship</t>
  </si>
  <si>
    <t>day</t>
  </si>
  <si>
    <t>discussion</t>
  </si>
  <si>
    <t>responsible</t>
  </si>
  <si>
    <t>#csr</t>
  </si>
  <si>
    <t>#sdgs</t>
  </si>
  <si>
    <t>#sustainablefinanceeu</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</si>
  <si>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</si>
  <si>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</si>
  <si>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</si>
  <si>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</si>
  <si>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</si>
  <si>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</si>
  <si>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</si>
  <si>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</si>
  <si>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</si>
  <si>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</si>
  <si>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</si>
  <si>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</si>
  <si>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</si>
  <si>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</si>
  <si>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</si>
  <si>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</si>
  <si>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</si>
  <si>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</si>
  <si>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</si>
  <si>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</si>
  <si>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</si>
  <si>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</si>
  <si>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</si>
  <si>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</si>
  <si>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</si>
  <si>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</si>
  <si>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Group 1</t>
  </si>
  <si>
    <t>Group 2</t>
  </si>
  <si>
    <t>Edges</t>
  </si>
  <si>
    <t>Graph Type</t>
  </si>
  <si>
    <t>Number of Edge Types</t>
  </si>
  <si>
    <t>Modularity</t>
  </si>
  <si>
    <t>NodeXL Version</t>
  </si>
  <si>
    <t>Graph Gallery URL</t>
  </si>
  <si>
    <t>Graph Source</t>
  </si>
  <si>
    <t>Graph Term</t>
  </si>
  <si>
    <t>Data Import</t>
  </si>
  <si>
    <t>Layout Algorithm</t>
  </si>
  <si>
    <t>Groups</t>
  </si>
  <si>
    <t>Autofill Columns</t>
  </si>
  <si>
    <t>Top Items</t>
  </si>
  <si>
    <t>Network Top Items</t>
  </si>
  <si>
    <t>1.0.1.420</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</si>
  <si>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</si>
  <si>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</si>
  <si>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</si>
  <si>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</si>
  <si>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</si>
  <si>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</si>
  <si>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</si>
  <si>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</si>
  <si>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</si>
  <si>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</si>
  <si>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</si>
  <si>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</si>
  <si>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</si>
  <si>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Count of Tweet Date (UTC)</t>
  </si>
  <si>
    <t>Row Labels</t>
  </si>
  <si>
    <t>Grand Total</t>
  </si>
  <si>
    <t>2016</t>
  </si>
  <si>
    <t>Mar</t>
  </si>
  <si>
    <t>22-Mar</t>
  </si>
  <si>
    <t>10 PM</t>
  </si>
  <si>
    <t>May</t>
  </si>
  <si>
    <t>20-May</t>
  </si>
  <si>
    <t>11 AM</t>
  </si>
  <si>
    <t>2017</t>
  </si>
  <si>
    <t>Feb</t>
  </si>
  <si>
    <t>28-Feb</t>
  </si>
  <si>
    <t>7 PM</t>
  </si>
  <si>
    <t>2019</t>
  </si>
  <si>
    <t>Sep</t>
  </si>
  <si>
    <t>27-Sep</t>
  </si>
  <si>
    <t>2 PM</t>
  </si>
  <si>
    <t>Oct</t>
  </si>
  <si>
    <t>6-Oct</t>
  </si>
  <si>
    <t>8-Oct</t>
  </si>
  <si>
    <t>3 AM</t>
  </si>
  <si>
    <t>6 AM</t>
  </si>
  <si>
    <t>8 AM</t>
  </si>
  <si>
    <t>10 AM</t>
  </si>
  <si>
    <t>12 PM</t>
  </si>
  <si>
    <t>1 PM</t>
  </si>
  <si>
    <t>4 PM</t>
  </si>
  <si>
    <t>5 PM</t>
  </si>
  <si>
    <t>6 PM</t>
  </si>
  <si>
    <t>9-Oct</t>
  </si>
  <si>
    <t>1 AM</t>
  </si>
  <si>
    <t>2 AM</t>
  </si>
  <si>
    <t>8 PM</t>
  </si>
  <si>
    <t>10-Oct</t>
  </si>
  <si>
    <t>9 AM</t>
  </si>
  <si>
    <t>11 PM</t>
  </si>
  <si>
    <t>11-Oct</t>
  </si>
  <si>
    <t>5 AM</t>
  </si>
  <si>
    <t>3 PM</t>
  </si>
  <si>
    <t>12-Oct</t>
  </si>
  <si>
    <t>9 PM</t>
  </si>
  <si>
    <t>13-Oct</t>
  </si>
  <si>
    <t>7 AM</t>
  </si>
  <si>
    <t>14-Oct</t>
  </si>
  <si>
    <t>15-Oct</t>
  </si>
  <si>
    <t>4 AM</t>
  </si>
  <si>
    <t>16-Oct</t>
  </si>
  <si>
    <t>17-Oct</t>
  </si>
  <si>
    <t>12 AM</t>
  </si>
  <si>
    <t>18-Oct</t>
  </si>
  <si>
    <t>19-Oct</t>
  </si>
  <si>
    <t>20-Oct</t>
  </si>
  <si>
    <t>21-Oct</t>
  </si>
  <si>
    <t>128, 128, 128</t>
  </si>
  <si>
    <t>144, 112, 112</t>
  </si>
  <si>
    <t>184, 72, 72</t>
  </si>
  <si>
    <t>199, 56, 56</t>
  </si>
  <si>
    <t>164, 92, 92</t>
  </si>
  <si>
    <t>239, 16, 16</t>
  </si>
  <si>
    <t>Red</t>
  </si>
  <si>
    <t>G1: #socbiz #futureofwork quip work alanlepo #employeeexperience collaboration #crm #df19 salescloud</t>
  </si>
  <si>
    <t>G2: #socbiz #smm #socialmedia #community #digitalmarketing #business #marketing engagement #blog #cmgr</t>
  </si>
  <si>
    <t>G3: scribble #howto use #twitter #socialmedia #fordummies #content #marketing #digital #contentmarketing</t>
  </si>
  <si>
    <t>G4: #socbiz richard_sink #content teams integrate #growthmindset starts experimentation emilia_chagas make</t>
  </si>
  <si>
    <t>G5: #instagrammarketing place #b2b yes here s #smm #socbiz andycapaloff janlgordon</t>
  </si>
  <si>
    <t>G6: report studio nima very excited editing partner new siemensstiftung innovative</t>
  </si>
  <si>
    <t>G7: gt pipelinercrm #socbiz #infographic 10 don ts #socialmedia #linkedin introduction</t>
  </si>
  <si>
    <t>G8: #socbiz thing friend #biztalk please tell vegan pet food mine</t>
  </si>
  <si>
    <t>G9: grissombrad collaborating cmswire future digital workplace article #collaboration #socbiz #dallasinla</t>
  </si>
  <si>
    <t>G10: #socbiz #roi business #inboundmarketing #socialmedia ceo's online marketing 4 marketers</t>
  </si>
  <si>
    <t>G11: #socbiz tools social media hubspot #employeeadvocacy 6 #socialmedia calendars templates</t>
  </si>
  <si>
    <t>G12: #socbiz social #socialmedia #social primary reason getting evolution #buyerjourney according</t>
  </si>
  <si>
    <t>G13: viele ertrinken momentan flut #informationen #arbeitsalltag herrscht beitrag beschreibe</t>
  </si>
  <si>
    <t>G14: wheels turn faster people more important before #socbiz #wol</t>
  </si>
  <si>
    <t>G16: ve enjoyed being panelist #tallinn #entrepreneurship day s discussion responsible</t>
  </si>
  <si>
    <t>Autofill Workbook Results</t>
  </si>
  <si>
    <t>Edge Weight▓1▓8▓0▓True▓Gray▓Red▓▓Edge Weight▓1▓8▓0▓3▓10▓False▓Edge Weight▓1▓8▓0▓35▓12▓False▓▓0▓0▓0▓True▓Black▓Black▓▓Followers▓1▓747189▓0▓162▓1000▓False▓▓0▓0▓0▓0▓0▓False▓▓0▓0▓0▓0▓0▓False▓▓0▓0▓0▓0▓0▓False</t>
  </si>
  <si>
    <t>GraphSource░GraphServerTwitterSearch▓GraphTerm░#SocBiz▓ImportDescription░The graph represents a network of 112 Twitter users whose tweets in the requested range contained "#SocBiz", or who were replied to or mentioned in those tweets.  The network was obtained from the NodeXL Graph Server on Tuesday, 22 October 2019 at 08:52 UTC.
The requested start date was Tuesday, 22 October 2019 at 00:01 UTC and the maximum number of days (going backward) was 14.
The maximum number of tweets collected was 5,000.
The tweets in the network were tweeted over the 13-day, 11-hour, 23-minute period from Tuesday, 08 October 2019 at 03:02 UTC to Monday, 21 October 2019 at 14:25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</si>
</sst>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167" fontId="0" fillId="4" borderId="1" xfId="24"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0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99"/>
      <tableStyleElement type="headerRow" dxfId="498"/>
    </tableStyle>
    <tableStyle name="NodeXL Table" pivot="0" count="1">
      <tableStyleElement type="headerRow" dxfId="49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pivotCacheDefinition" Target="pivotCache/pivotCacheDefinition1.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customXml" Target="../customXml/item1.xml" /><Relationship Id="rId20" Type="http://schemas.microsoft.com/office/2007/relationships/slicerCache" Target="/xl/slicerCaches/slicerCache1.xml" /><Relationship Id="rId21" Type="http://schemas.microsoft.com/office/2007/relationships/slicerCache" Target="/xl/slicerCaches/slicerCache2.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19031867"/>
        <c:axId val="37069076"/>
      </c:barChart>
      <c:catAx>
        <c:axId val="19031867"/>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7069076"/>
        <c:crosses val="autoZero"/>
        <c:auto val="1"/>
        <c:lblOffset val="100"/>
        <c:noMultiLvlLbl val="0"/>
      </c:catAx>
      <c:valAx>
        <c:axId val="3706907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03186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#SocBiz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Series'!$A$26:$A$180</c:f>
              <c:strCache>
                <c:ptCount val="127"/>
                <c:pt idx="0">
                  <c:v>10 PM
22-Mar
Mar
2016</c:v>
                </c:pt>
                <c:pt idx="1">
                  <c:v>11 AM
20-May
May</c:v>
                </c:pt>
                <c:pt idx="2">
                  <c:v>7 PM
28-Feb
Feb
2017</c:v>
                </c:pt>
                <c:pt idx="3">
                  <c:v>2 PM
27-Sep
Sep
2019</c:v>
                </c:pt>
                <c:pt idx="4">
                  <c:v>10 PM
6-Oct
Oct</c:v>
                </c:pt>
                <c:pt idx="5">
                  <c:v>3 AM
8-Oct</c:v>
                </c:pt>
                <c:pt idx="6">
                  <c:v>6 AM</c:v>
                </c:pt>
                <c:pt idx="7">
                  <c:v>8 AM</c:v>
                </c:pt>
                <c:pt idx="8">
                  <c:v>10 AM</c:v>
                </c:pt>
                <c:pt idx="9">
                  <c:v>12 PM</c:v>
                </c:pt>
                <c:pt idx="10">
                  <c:v>1 PM</c:v>
                </c:pt>
                <c:pt idx="11">
                  <c:v>2 PM</c:v>
                </c:pt>
                <c:pt idx="12">
                  <c:v>4 PM</c:v>
                </c:pt>
                <c:pt idx="13">
                  <c:v>5 PM</c:v>
                </c:pt>
                <c:pt idx="14">
                  <c:v>6 PM</c:v>
                </c:pt>
                <c:pt idx="15">
                  <c:v>10 PM</c:v>
                </c:pt>
                <c:pt idx="16">
                  <c:v>1 AM
9-Oct</c:v>
                </c:pt>
                <c:pt idx="17">
                  <c:v>2 AM</c:v>
                </c:pt>
                <c:pt idx="18">
                  <c:v>10 AM</c:v>
                </c:pt>
                <c:pt idx="19">
                  <c:v>2 PM</c:v>
                </c:pt>
                <c:pt idx="20">
                  <c:v>5 PM</c:v>
                </c:pt>
                <c:pt idx="21">
                  <c:v>6 PM</c:v>
                </c:pt>
                <c:pt idx="22">
                  <c:v>8 PM</c:v>
                </c:pt>
                <c:pt idx="23">
                  <c:v>10 PM</c:v>
                </c:pt>
                <c:pt idx="24">
                  <c:v>2 AM
10-Oct</c:v>
                </c:pt>
                <c:pt idx="25">
                  <c:v>8 AM</c:v>
                </c:pt>
                <c:pt idx="26">
                  <c:v>9 AM</c:v>
                </c:pt>
                <c:pt idx="27">
                  <c:v>10 AM</c:v>
                </c:pt>
                <c:pt idx="28">
                  <c:v>1 PM</c:v>
                </c:pt>
                <c:pt idx="29">
                  <c:v>2 PM</c:v>
                </c:pt>
                <c:pt idx="30">
                  <c:v>6 PM</c:v>
                </c:pt>
                <c:pt idx="31">
                  <c:v>7 PM</c:v>
                </c:pt>
                <c:pt idx="32">
                  <c:v>8 PM</c:v>
                </c:pt>
                <c:pt idx="33">
                  <c:v>10 PM</c:v>
                </c:pt>
                <c:pt idx="34">
                  <c:v>11 PM</c:v>
                </c:pt>
                <c:pt idx="35">
                  <c:v>2 AM
11-Oct</c:v>
                </c:pt>
                <c:pt idx="36">
                  <c:v>5 AM</c:v>
                </c:pt>
                <c:pt idx="37">
                  <c:v>6 AM</c:v>
                </c:pt>
                <c:pt idx="38">
                  <c:v>8 AM</c:v>
                </c:pt>
                <c:pt idx="39">
                  <c:v>9 AM</c:v>
                </c:pt>
                <c:pt idx="40">
                  <c:v>10 AM</c:v>
                </c:pt>
                <c:pt idx="41">
                  <c:v>2 PM</c:v>
                </c:pt>
                <c:pt idx="42">
                  <c:v>3 PM</c:v>
                </c:pt>
                <c:pt idx="43">
                  <c:v>6 PM</c:v>
                </c:pt>
                <c:pt idx="44">
                  <c:v>7 PM</c:v>
                </c:pt>
                <c:pt idx="45">
                  <c:v>8 PM</c:v>
                </c:pt>
                <c:pt idx="46">
                  <c:v>10 PM</c:v>
                </c:pt>
                <c:pt idx="47">
                  <c:v>2 AM
12-Oct</c:v>
                </c:pt>
                <c:pt idx="48">
                  <c:v>5 AM</c:v>
                </c:pt>
                <c:pt idx="49">
                  <c:v>6 AM</c:v>
                </c:pt>
                <c:pt idx="50">
                  <c:v>1 PM</c:v>
                </c:pt>
                <c:pt idx="51">
                  <c:v>3 PM</c:v>
                </c:pt>
                <c:pt idx="52">
                  <c:v>9 PM</c:v>
                </c:pt>
                <c:pt idx="53">
                  <c:v>5 AM
13-Oct</c:v>
                </c:pt>
                <c:pt idx="54">
                  <c:v>6 AM</c:v>
                </c:pt>
                <c:pt idx="55">
                  <c:v>7 AM</c:v>
                </c:pt>
                <c:pt idx="56">
                  <c:v>11 AM</c:v>
                </c:pt>
                <c:pt idx="57">
                  <c:v>1 PM</c:v>
                </c:pt>
                <c:pt idx="58">
                  <c:v>2 PM</c:v>
                </c:pt>
                <c:pt idx="59">
                  <c:v>5 PM</c:v>
                </c:pt>
                <c:pt idx="60">
                  <c:v>6 PM</c:v>
                </c:pt>
                <c:pt idx="61">
                  <c:v>1 AM
14-Oct</c:v>
                </c:pt>
                <c:pt idx="62">
                  <c:v>5 AM</c:v>
                </c:pt>
                <c:pt idx="63">
                  <c:v>6 AM</c:v>
                </c:pt>
                <c:pt idx="64">
                  <c:v>10 AM</c:v>
                </c:pt>
                <c:pt idx="65">
                  <c:v>11 AM</c:v>
                </c:pt>
                <c:pt idx="66">
                  <c:v>12 PM</c:v>
                </c:pt>
                <c:pt idx="67">
                  <c:v>1 PM</c:v>
                </c:pt>
                <c:pt idx="68">
                  <c:v>2 PM</c:v>
                </c:pt>
                <c:pt idx="69">
                  <c:v>8 PM</c:v>
                </c:pt>
                <c:pt idx="70">
                  <c:v>9 PM</c:v>
                </c:pt>
                <c:pt idx="71">
                  <c:v>10 PM</c:v>
                </c:pt>
                <c:pt idx="72">
                  <c:v>1 AM
15-Oct</c:v>
                </c:pt>
                <c:pt idx="73">
                  <c:v>2 AM</c:v>
                </c:pt>
                <c:pt idx="74">
                  <c:v>3 AM</c:v>
                </c:pt>
                <c:pt idx="75">
                  <c:v>4 AM</c:v>
                </c:pt>
                <c:pt idx="76">
                  <c:v>5 AM</c:v>
                </c:pt>
                <c:pt idx="77">
                  <c:v>6 AM</c:v>
                </c:pt>
                <c:pt idx="78">
                  <c:v>10 AM</c:v>
                </c:pt>
                <c:pt idx="79">
                  <c:v>11 AM</c:v>
                </c:pt>
                <c:pt idx="80">
                  <c:v>12 PM</c:v>
                </c:pt>
                <c:pt idx="81">
                  <c:v>2 PM</c:v>
                </c:pt>
                <c:pt idx="82">
                  <c:v>2 AM
16-Oct</c:v>
                </c:pt>
                <c:pt idx="83">
                  <c:v>6 AM</c:v>
                </c:pt>
                <c:pt idx="84">
                  <c:v>10 AM</c:v>
                </c:pt>
                <c:pt idx="85">
                  <c:v>2 PM</c:v>
                </c:pt>
                <c:pt idx="86">
                  <c:v>6 PM</c:v>
                </c:pt>
                <c:pt idx="87">
                  <c:v>12 AM
17-Oct</c:v>
                </c:pt>
                <c:pt idx="88">
                  <c:v>1 AM</c:v>
                </c:pt>
                <c:pt idx="89">
                  <c:v>2 AM</c:v>
                </c:pt>
                <c:pt idx="90">
                  <c:v>4 AM</c:v>
                </c:pt>
                <c:pt idx="91">
                  <c:v>6 AM</c:v>
                </c:pt>
                <c:pt idx="92">
                  <c:v>10 AM</c:v>
                </c:pt>
                <c:pt idx="93">
                  <c:v>2 PM</c:v>
                </c:pt>
                <c:pt idx="94">
                  <c:v>3 PM</c:v>
                </c:pt>
                <c:pt idx="95">
                  <c:v>4 PM</c:v>
                </c:pt>
                <c:pt idx="96">
                  <c:v>6 PM</c:v>
                </c:pt>
                <c:pt idx="97">
                  <c:v>10 PM</c:v>
                </c:pt>
                <c:pt idx="98">
                  <c:v>2 AM
18-Oct</c:v>
                </c:pt>
                <c:pt idx="99">
                  <c:v>2 PM</c:v>
                </c:pt>
                <c:pt idx="100">
                  <c:v>3 PM</c:v>
                </c:pt>
                <c:pt idx="101">
                  <c:v>6 PM</c:v>
                </c:pt>
                <c:pt idx="102">
                  <c:v>9 PM</c:v>
                </c:pt>
                <c:pt idx="103">
                  <c:v>10 PM</c:v>
                </c:pt>
                <c:pt idx="104">
                  <c:v>2 AM
19-Oct</c:v>
                </c:pt>
                <c:pt idx="105">
                  <c:v>6 AM</c:v>
                </c:pt>
                <c:pt idx="106">
                  <c:v>12 PM</c:v>
                </c:pt>
                <c:pt idx="107">
                  <c:v>1 PM</c:v>
                </c:pt>
                <c:pt idx="108">
                  <c:v>6 PM</c:v>
                </c:pt>
                <c:pt idx="109">
                  <c:v>10 PM</c:v>
                </c:pt>
                <c:pt idx="110">
                  <c:v>2 AM
20-Oct</c:v>
                </c:pt>
                <c:pt idx="111">
                  <c:v>6 AM</c:v>
                </c:pt>
                <c:pt idx="112">
                  <c:v>11 AM</c:v>
                </c:pt>
                <c:pt idx="113">
                  <c:v>2 PM</c:v>
                </c:pt>
                <c:pt idx="114">
                  <c:v>3 PM</c:v>
                </c:pt>
                <c:pt idx="115">
                  <c:v>6 PM</c:v>
                </c:pt>
                <c:pt idx="116">
                  <c:v>7 PM</c:v>
                </c:pt>
                <c:pt idx="117">
                  <c:v>10 PM</c:v>
                </c:pt>
                <c:pt idx="118">
                  <c:v>11 PM</c:v>
                </c:pt>
                <c:pt idx="119">
                  <c:v>2 AM
21-Oct</c:v>
                </c:pt>
                <c:pt idx="120">
                  <c:v>3 AM</c:v>
                </c:pt>
                <c:pt idx="121">
                  <c:v>5 AM</c:v>
                </c:pt>
                <c:pt idx="122">
                  <c:v>7 AM</c:v>
                </c:pt>
                <c:pt idx="123">
                  <c:v>10 AM</c:v>
                </c:pt>
                <c:pt idx="124">
                  <c:v>11 AM</c:v>
                </c:pt>
                <c:pt idx="125">
                  <c:v>12 PM</c:v>
                </c:pt>
                <c:pt idx="126">
                  <c:v>2 PM</c:v>
                </c:pt>
              </c:strCache>
            </c:strRef>
          </c:cat>
          <c:val>
            <c:numRef>
              <c:f>'Time Series'!$B$26:$B$180</c:f>
              <c:numCache>
                <c:formatCode>General</c:formatCode>
                <c:ptCount val="127"/>
                <c:pt idx="0">
                  <c:v>1</c:v>
                </c:pt>
                <c:pt idx="1">
                  <c:v>1</c:v>
                </c:pt>
                <c:pt idx="2">
                  <c:v>1</c:v>
                </c:pt>
                <c:pt idx="3">
                  <c:v>1</c:v>
                </c:pt>
                <c:pt idx="4">
                  <c:v>1</c:v>
                </c:pt>
                <c:pt idx="5">
                  <c:v>4</c:v>
                </c:pt>
                <c:pt idx="6">
                  <c:v>1</c:v>
                </c:pt>
                <c:pt idx="7">
                  <c:v>1</c:v>
                </c:pt>
                <c:pt idx="8">
                  <c:v>3</c:v>
                </c:pt>
                <c:pt idx="9">
                  <c:v>1</c:v>
                </c:pt>
                <c:pt idx="10">
                  <c:v>2</c:v>
                </c:pt>
                <c:pt idx="11">
                  <c:v>1</c:v>
                </c:pt>
                <c:pt idx="12">
                  <c:v>1</c:v>
                </c:pt>
                <c:pt idx="13">
                  <c:v>1</c:v>
                </c:pt>
                <c:pt idx="14">
                  <c:v>1</c:v>
                </c:pt>
                <c:pt idx="15">
                  <c:v>1</c:v>
                </c:pt>
                <c:pt idx="16">
                  <c:v>2</c:v>
                </c:pt>
                <c:pt idx="17">
                  <c:v>1</c:v>
                </c:pt>
                <c:pt idx="18">
                  <c:v>2</c:v>
                </c:pt>
                <c:pt idx="19">
                  <c:v>1</c:v>
                </c:pt>
                <c:pt idx="20">
                  <c:v>1</c:v>
                </c:pt>
                <c:pt idx="21">
                  <c:v>1</c:v>
                </c:pt>
                <c:pt idx="22">
                  <c:v>1</c:v>
                </c:pt>
                <c:pt idx="23">
                  <c:v>1</c:v>
                </c:pt>
                <c:pt idx="24">
                  <c:v>1</c:v>
                </c:pt>
                <c:pt idx="25">
                  <c:v>1</c:v>
                </c:pt>
                <c:pt idx="26">
                  <c:v>1</c:v>
                </c:pt>
                <c:pt idx="27">
                  <c:v>2</c:v>
                </c:pt>
                <c:pt idx="28">
                  <c:v>1</c:v>
                </c:pt>
                <c:pt idx="29">
                  <c:v>1</c:v>
                </c:pt>
                <c:pt idx="30">
                  <c:v>1</c:v>
                </c:pt>
                <c:pt idx="31">
                  <c:v>1</c:v>
                </c:pt>
                <c:pt idx="32">
                  <c:v>5</c:v>
                </c:pt>
                <c:pt idx="33">
                  <c:v>1</c:v>
                </c:pt>
                <c:pt idx="34">
                  <c:v>1</c:v>
                </c:pt>
                <c:pt idx="35">
                  <c:v>1</c:v>
                </c:pt>
                <c:pt idx="36">
                  <c:v>1</c:v>
                </c:pt>
                <c:pt idx="37">
                  <c:v>1</c:v>
                </c:pt>
                <c:pt idx="38">
                  <c:v>1</c:v>
                </c:pt>
                <c:pt idx="39">
                  <c:v>1</c:v>
                </c:pt>
                <c:pt idx="40">
                  <c:v>2</c:v>
                </c:pt>
                <c:pt idx="41">
                  <c:v>1</c:v>
                </c:pt>
                <c:pt idx="42">
                  <c:v>1</c:v>
                </c:pt>
                <c:pt idx="43">
                  <c:v>3</c:v>
                </c:pt>
                <c:pt idx="44">
                  <c:v>3</c:v>
                </c:pt>
                <c:pt idx="45">
                  <c:v>1</c:v>
                </c:pt>
                <c:pt idx="46">
                  <c:v>1</c:v>
                </c:pt>
                <c:pt idx="47">
                  <c:v>1</c:v>
                </c:pt>
                <c:pt idx="48">
                  <c:v>1</c:v>
                </c:pt>
                <c:pt idx="49">
                  <c:v>1</c:v>
                </c:pt>
                <c:pt idx="50">
                  <c:v>1</c:v>
                </c:pt>
                <c:pt idx="51">
                  <c:v>1</c:v>
                </c:pt>
                <c:pt idx="52">
                  <c:v>1</c:v>
                </c:pt>
                <c:pt idx="53">
                  <c:v>1</c:v>
                </c:pt>
                <c:pt idx="54">
                  <c:v>1</c:v>
                </c:pt>
                <c:pt idx="55">
                  <c:v>1</c:v>
                </c:pt>
                <c:pt idx="56">
                  <c:v>1</c:v>
                </c:pt>
                <c:pt idx="57">
                  <c:v>1</c:v>
                </c:pt>
                <c:pt idx="58">
                  <c:v>1</c:v>
                </c:pt>
                <c:pt idx="59">
                  <c:v>1</c:v>
                </c:pt>
                <c:pt idx="60">
                  <c:v>1</c:v>
                </c:pt>
                <c:pt idx="61">
                  <c:v>1</c:v>
                </c:pt>
                <c:pt idx="62">
                  <c:v>2</c:v>
                </c:pt>
                <c:pt idx="63">
                  <c:v>1</c:v>
                </c:pt>
                <c:pt idx="64">
                  <c:v>5</c:v>
                </c:pt>
                <c:pt idx="65">
                  <c:v>2</c:v>
                </c:pt>
                <c:pt idx="66">
                  <c:v>1</c:v>
                </c:pt>
                <c:pt idx="67">
                  <c:v>1</c:v>
                </c:pt>
                <c:pt idx="68">
                  <c:v>2</c:v>
                </c:pt>
                <c:pt idx="69">
                  <c:v>1</c:v>
                </c:pt>
                <c:pt idx="70">
                  <c:v>1</c:v>
                </c:pt>
                <c:pt idx="71">
                  <c:v>1</c:v>
                </c:pt>
                <c:pt idx="72">
                  <c:v>1</c:v>
                </c:pt>
                <c:pt idx="73">
                  <c:v>3</c:v>
                </c:pt>
                <c:pt idx="74">
                  <c:v>1</c:v>
                </c:pt>
                <c:pt idx="75">
                  <c:v>1</c:v>
                </c:pt>
                <c:pt idx="76">
                  <c:v>2</c:v>
                </c:pt>
                <c:pt idx="77">
                  <c:v>1</c:v>
                </c:pt>
                <c:pt idx="78">
                  <c:v>4</c:v>
                </c:pt>
                <c:pt idx="79">
                  <c:v>2</c:v>
                </c:pt>
                <c:pt idx="80">
                  <c:v>1</c:v>
                </c:pt>
                <c:pt idx="81">
                  <c:v>2</c:v>
                </c:pt>
                <c:pt idx="82">
                  <c:v>1</c:v>
                </c:pt>
                <c:pt idx="83">
                  <c:v>1</c:v>
                </c:pt>
                <c:pt idx="84">
                  <c:v>1</c:v>
                </c:pt>
                <c:pt idx="85">
                  <c:v>1</c:v>
                </c:pt>
                <c:pt idx="86">
                  <c:v>8</c:v>
                </c:pt>
                <c:pt idx="87">
                  <c:v>3</c:v>
                </c:pt>
                <c:pt idx="88">
                  <c:v>2</c:v>
                </c:pt>
                <c:pt idx="89">
                  <c:v>2</c:v>
                </c:pt>
                <c:pt idx="90">
                  <c:v>1</c:v>
                </c:pt>
                <c:pt idx="91">
                  <c:v>1</c:v>
                </c:pt>
                <c:pt idx="92">
                  <c:v>4</c:v>
                </c:pt>
                <c:pt idx="93">
                  <c:v>1</c:v>
                </c:pt>
                <c:pt idx="94">
                  <c:v>2</c:v>
                </c:pt>
                <c:pt idx="95">
                  <c:v>1</c:v>
                </c:pt>
                <c:pt idx="96">
                  <c:v>2</c:v>
                </c:pt>
                <c:pt idx="97">
                  <c:v>1</c:v>
                </c:pt>
                <c:pt idx="98">
                  <c:v>2</c:v>
                </c:pt>
                <c:pt idx="99">
                  <c:v>1</c:v>
                </c:pt>
                <c:pt idx="100">
                  <c:v>1</c:v>
                </c:pt>
                <c:pt idx="101">
                  <c:v>1</c:v>
                </c:pt>
                <c:pt idx="102">
                  <c:v>2</c:v>
                </c:pt>
                <c:pt idx="103">
                  <c:v>1</c:v>
                </c:pt>
                <c:pt idx="104">
                  <c:v>3</c:v>
                </c:pt>
                <c:pt idx="105">
                  <c:v>1</c:v>
                </c:pt>
                <c:pt idx="106">
                  <c:v>1</c:v>
                </c:pt>
                <c:pt idx="107">
                  <c:v>1</c:v>
                </c:pt>
                <c:pt idx="108">
                  <c:v>1</c:v>
                </c:pt>
                <c:pt idx="109">
                  <c:v>2</c:v>
                </c:pt>
                <c:pt idx="110">
                  <c:v>1</c:v>
                </c:pt>
                <c:pt idx="111">
                  <c:v>1</c:v>
                </c:pt>
                <c:pt idx="112">
                  <c:v>1</c:v>
                </c:pt>
                <c:pt idx="113">
                  <c:v>1</c:v>
                </c:pt>
                <c:pt idx="114">
                  <c:v>1</c:v>
                </c:pt>
                <c:pt idx="115">
                  <c:v>1</c:v>
                </c:pt>
                <c:pt idx="116">
                  <c:v>1</c:v>
                </c:pt>
                <c:pt idx="117">
                  <c:v>1</c:v>
                </c:pt>
                <c:pt idx="118">
                  <c:v>2</c:v>
                </c:pt>
                <c:pt idx="119">
                  <c:v>1</c:v>
                </c:pt>
                <c:pt idx="120">
                  <c:v>1</c:v>
                </c:pt>
                <c:pt idx="121">
                  <c:v>2</c:v>
                </c:pt>
                <c:pt idx="122">
                  <c:v>1</c:v>
                </c:pt>
                <c:pt idx="123">
                  <c:v>1</c:v>
                </c:pt>
                <c:pt idx="124">
                  <c:v>2</c:v>
                </c:pt>
                <c:pt idx="125">
                  <c:v>1</c:v>
                </c:pt>
                <c:pt idx="126">
                  <c:v>1</c:v>
                </c:pt>
              </c:numCache>
            </c:numRef>
          </c:val>
        </c:ser>
        <c:axId val="63644165"/>
        <c:axId val="35926574"/>
      </c:barChart>
      <c:catAx>
        <c:axId val="63644165"/>
        <c:scaling>
          <c:orientation val="minMax"/>
        </c:scaling>
        <c:axPos val="b"/>
        <c:delete val="0"/>
        <c:numFmt formatCode="General" sourceLinked="1"/>
        <c:majorTickMark val="out"/>
        <c:minorTickMark val="none"/>
        <c:tickLblPos val="nextTo"/>
        <c:crossAx val="35926574"/>
        <c:crosses val="autoZero"/>
        <c:auto val="1"/>
        <c:lblOffset val="100"/>
        <c:noMultiLvlLbl val="0"/>
      </c:catAx>
      <c:valAx>
        <c:axId val="35926574"/>
        <c:scaling>
          <c:orientation val="minMax"/>
        </c:scaling>
        <c:axPos val="l"/>
        <c:majorGridlines/>
        <c:delete val="0"/>
        <c:numFmt formatCode="General" sourceLinked="1"/>
        <c:majorTickMark val="out"/>
        <c:minorTickMark val="none"/>
        <c:tickLblPos val="nextTo"/>
        <c:crossAx val="63644165"/>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34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65186229"/>
        <c:axId val="49805150"/>
      </c:barChart>
      <c:catAx>
        <c:axId val="65186229"/>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9805150"/>
        <c:crosses val="autoZero"/>
        <c:auto val="1"/>
        <c:lblOffset val="100"/>
        <c:noMultiLvlLbl val="0"/>
      </c:catAx>
      <c:valAx>
        <c:axId val="4980515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18622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49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45593167"/>
        <c:axId val="7685320"/>
      </c:barChart>
      <c:catAx>
        <c:axId val="45593167"/>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7685320"/>
        <c:crosses val="autoZero"/>
        <c:auto val="1"/>
        <c:lblOffset val="100"/>
        <c:noMultiLvlLbl val="0"/>
      </c:catAx>
      <c:valAx>
        <c:axId val="768532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59316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104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2059017"/>
        <c:axId val="18531154"/>
      </c:barChart>
      <c:catAx>
        <c:axId val="2059017"/>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8531154"/>
        <c:crosses val="autoZero"/>
        <c:auto val="1"/>
        <c:lblOffset val="100"/>
        <c:noMultiLvlLbl val="0"/>
      </c:catAx>
      <c:valAx>
        <c:axId val="1853115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5901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30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32562659"/>
        <c:axId val="24628476"/>
      </c:barChart>
      <c:catAx>
        <c:axId val="32562659"/>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4628476"/>
        <c:crosses val="autoZero"/>
        <c:auto val="1"/>
        <c:lblOffset val="100"/>
        <c:noMultiLvlLbl val="0"/>
      </c:catAx>
      <c:valAx>
        <c:axId val="2462847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56265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82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20329693"/>
        <c:axId val="48749510"/>
      </c:barChart>
      <c:catAx>
        <c:axId val="20329693"/>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8749510"/>
        <c:crosses val="autoZero"/>
        <c:auto val="1"/>
        <c:lblOffset val="100"/>
        <c:noMultiLvlLbl val="0"/>
      </c:catAx>
      <c:valAx>
        <c:axId val="4874951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32969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66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36092407"/>
        <c:axId val="56396208"/>
      </c:barChart>
      <c:catAx>
        <c:axId val="36092407"/>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6396208"/>
        <c:crosses val="autoZero"/>
        <c:auto val="1"/>
        <c:lblOffset val="100"/>
        <c:noMultiLvlLbl val="0"/>
      </c:catAx>
      <c:valAx>
        <c:axId val="5639620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09240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49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37803825"/>
        <c:axId val="4690106"/>
      </c:barChart>
      <c:catAx>
        <c:axId val="37803825"/>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690106"/>
        <c:crosses val="autoZero"/>
        <c:auto val="1"/>
        <c:lblOffset val="100"/>
        <c:noMultiLvlLbl val="0"/>
      </c:catAx>
      <c:valAx>
        <c:axId val="469010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80382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42210955"/>
        <c:axId val="44354276"/>
      </c:barChart>
      <c:catAx>
        <c:axId val="42210955"/>
        <c:scaling>
          <c:orientation val="minMax"/>
        </c:scaling>
        <c:axPos val="b"/>
        <c:delete val="1"/>
        <c:majorTickMark val="out"/>
        <c:minorTickMark val="none"/>
        <c:tickLblPos val="none"/>
        <c:crossAx val="44354276"/>
        <c:crosses val="autoZero"/>
        <c:auto val="1"/>
        <c:lblOffset val="100"/>
        <c:noMultiLvlLbl val="0"/>
      </c:catAx>
      <c:valAx>
        <c:axId val="44354276"/>
        <c:scaling>
          <c:orientation val="minMax"/>
        </c:scaling>
        <c:axPos val="l"/>
        <c:delete val="1"/>
        <c:majorTickMark val="out"/>
        <c:minorTickMark val="none"/>
        <c:tickLblPos val="none"/>
        <c:crossAx val="42210955"/>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50</xdr:row>
      <xdr:rowOff>38100</xdr:rowOff>
    </xdr:from>
    <xdr:to>
      <xdr:col>1</xdr:col>
      <xdr:colOff>914400</xdr:colOff>
      <xdr:row>57</xdr:row>
      <xdr:rowOff>180975</xdr:rowOff>
    </xdr:to>
    <xdr:graphicFrame macro="">
      <xdr:nvGraphicFramePr>
        <xdr:cNvPr id="2" name="DegreeHistogram"/>
        <xdr:cNvGraphicFramePr/>
      </xdr:nvGraphicFramePr>
      <xdr:xfrm>
        <a:off x="0" y="9572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64</xdr:row>
      <xdr:rowOff>38100</xdr:rowOff>
    </xdr:from>
    <xdr:to>
      <xdr:col>1</xdr:col>
      <xdr:colOff>914400</xdr:colOff>
      <xdr:row>71</xdr:row>
      <xdr:rowOff>180975</xdr:rowOff>
    </xdr:to>
    <xdr:graphicFrame macro="">
      <xdr:nvGraphicFramePr>
        <xdr:cNvPr id="5" name="InDegreeHistogram"/>
        <xdr:cNvGraphicFramePr/>
      </xdr:nvGraphicFramePr>
      <xdr:xfrm>
        <a:off x="0" y="12239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78</xdr:row>
      <xdr:rowOff>28575</xdr:rowOff>
    </xdr:from>
    <xdr:to>
      <xdr:col>1</xdr:col>
      <xdr:colOff>914400</xdr:colOff>
      <xdr:row>85</xdr:row>
      <xdr:rowOff>171450</xdr:rowOff>
    </xdr:to>
    <xdr:graphicFrame macro="">
      <xdr:nvGraphicFramePr>
        <xdr:cNvPr id="4" name="OutDegreeHistogram"/>
        <xdr:cNvGraphicFramePr/>
      </xdr:nvGraphicFramePr>
      <xdr:xfrm>
        <a:off x="0" y="14897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92</xdr:row>
      <xdr:rowOff>9525</xdr:rowOff>
    </xdr:from>
    <xdr:to>
      <xdr:col>1</xdr:col>
      <xdr:colOff>914400</xdr:colOff>
      <xdr:row>99</xdr:row>
      <xdr:rowOff>152400</xdr:rowOff>
    </xdr:to>
    <xdr:graphicFrame macro="">
      <xdr:nvGraphicFramePr>
        <xdr:cNvPr id="6" name="BetweennessCentralityHistogram"/>
        <xdr:cNvGraphicFramePr/>
      </xdr:nvGraphicFramePr>
      <xdr:xfrm>
        <a:off x="0" y="17545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106</xdr:row>
      <xdr:rowOff>19050</xdr:rowOff>
    </xdr:from>
    <xdr:to>
      <xdr:col>2</xdr:col>
      <xdr:colOff>0</xdr:colOff>
      <xdr:row>113</xdr:row>
      <xdr:rowOff>161925</xdr:rowOff>
    </xdr:to>
    <xdr:graphicFrame macro="">
      <xdr:nvGraphicFramePr>
        <xdr:cNvPr id="7" name="ClosenessCentralityHistogram"/>
        <xdr:cNvGraphicFramePr/>
      </xdr:nvGraphicFramePr>
      <xdr:xfrm>
        <a:off x="9525" y="20221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120</xdr:row>
      <xdr:rowOff>19050</xdr:rowOff>
    </xdr:from>
    <xdr:to>
      <xdr:col>1</xdr:col>
      <xdr:colOff>914400</xdr:colOff>
      <xdr:row>127</xdr:row>
      <xdr:rowOff>161925</xdr:rowOff>
    </xdr:to>
    <xdr:graphicFrame macro="">
      <xdr:nvGraphicFramePr>
        <xdr:cNvPr id="8" name="EigenvectorCentralityHistogram"/>
        <xdr:cNvGraphicFramePr/>
      </xdr:nvGraphicFramePr>
      <xdr:xfrm>
        <a:off x="0" y="22888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148</xdr:row>
      <xdr:rowOff>9525</xdr:rowOff>
    </xdr:from>
    <xdr:to>
      <xdr:col>1</xdr:col>
      <xdr:colOff>914400</xdr:colOff>
      <xdr:row>155</xdr:row>
      <xdr:rowOff>152400</xdr:rowOff>
    </xdr:to>
    <xdr:graphicFrame macro="">
      <xdr:nvGraphicFramePr>
        <xdr:cNvPr id="9" name="ClusteringCoefficientHistogram"/>
        <xdr:cNvGraphicFramePr/>
      </xdr:nvGraphicFramePr>
      <xdr:xfrm>
        <a:off x="0" y="28213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134</xdr:row>
      <xdr:rowOff>0</xdr:rowOff>
    </xdr:from>
    <xdr:to>
      <xdr:col>1</xdr:col>
      <xdr:colOff>914400</xdr:colOff>
      <xdr:row>141</xdr:row>
      <xdr:rowOff>142875</xdr:rowOff>
    </xdr:to>
    <xdr:graphicFrame macro="">
      <xdr:nvGraphicFramePr>
        <xdr:cNvPr id="10" name="ClusteringCoefficientHistogram"/>
        <xdr:cNvGraphicFramePr/>
      </xdr:nvGraphicFramePr>
      <xdr:xfrm>
        <a:off x="0" y="25536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84" refreshedBy="Marc Smith" refreshedVersion="5">
  <cacheSource type="worksheet">
    <worksheetSource ref="A2:BL186" sheet="Time Series Edges"/>
  </cacheSource>
  <cacheFields count="6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longText="1" count="0"/>
    </cacheField>
    <cacheField name="Domains in Tweet">
      <sharedItems containsBlank="1" containsMixedTypes="0" count="0"/>
    </cacheField>
    <cacheField name="Hashtags in Tweet">
      <sharedItems containsBlank="1" containsMixedTypes="0" count="107">
        <s v="content growthmindset"/>
        <s v="socbiz socent"/>
        <m/>
        <s v="taxonomy sustainable investors sustainablefinanceeu investment sdgs socinv socfin impinv wealthmanagement socbiz csr sustainablefinanceeu"/>
        <s v="tallinn entrepreneurship pr csr socent socbiz responsiblebusiness enterprise socialimpact sdgs"/>
        <s v="tallinn entrepreneurship"/>
        <s v="infographic socialmedia socbiz"/>
        <s v="cmo founder fintech socbiz digital marketing sales strategy tech"/>
        <s v="hiringberlin goodjobs socent socbiz"/>
        <s v="socbiz wol"/>
        <s v="sports medicine pt consultation"/>
        <s v="howto twitter socialmedia fordummies content marketing digital contentmarketing socbiz"/>
        <s v="adobett futureofwork socbiz ai"/>
        <s v="social business digest socbiz esn e20 review rss"/>
        <s v="hr peopleanalytics hrtech socbiz"/>
        <s v="collaboration socbiz dallasinla"/>
        <s v="instagrammarketing b2b smm instagram socbiz"/>
        <s v="employeeadvocacy employeeengagemnet socialmedia social socbiz"/>
        <s v="employeeadvocacy socialmedia social socbiz"/>
        <s v="socialmedia socbiz"/>
        <s v="buyerjourney socbiz socialbusiness social"/>
        <s v="buyerjourney socbiz socialbusiness soci"/>
        <s v="checkout upandcomingartist artwork checkthisout supportthearts supporttheart artshare artworks upcomingartist upcomingart filmisart photographyisart arteyart fotografia exhibition digital socbiz biztalk techtalk devart boostart decorart"/>
        <s v="checkout upandcomingartist artwork checkthisout supportthearts supporttheart artshare artworks"/>
        <s v="shame vegan petfood natural animalabuse"/>
        <s v="worldwide artists showcase exhibit berlin germany artworld artlovers"/>
        <s v="content growthmindset growthhacking metrics contentmarketing socbiz marketingtips"/>
        <s v="writing storytelling ezsharevideos socbiz marketingtips"/>
        <s v="marketing economy socbiz marketing storytelling"/>
        <s v="socialmedia affiliates socialmediamarketing socbiz ezsharevideos freelancechat freelance"/>
        <s v="socialmedia affiliates socialmediamarketing socbiz"/>
        <s v="df19 roadtodf19 futureofwork socbiz teamcollaboration productivity crm"/>
        <s v="zoomtopia19"/>
        <s v="socbiz"/>
        <s v="rules community blog community cmgr socbiz outreach rules engagement"/>
        <s v="roadtogrowth success podcast entrepreneurs smm socbiz"/>
        <s v="business bizdev businessgrowth website marketing digitalmarketing contentmarketing socialbusiness socbiz smm community"/>
        <s v="socialmedia socbiz smm community trust knowliketrust relationship"/>
        <s v="media seo search blogging backlink smm socbiz socialmedia"/>
        <s v="twitter smm socbiz socialmedia digitalmarketing marketing"/>
        <s v="online business blog smm cmgr socialmedia socbiz reviews onlinebusiness"/>
        <s v="facebook marketing socbiz"/>
        <s v="linkedin socbiz"/>
        <s v="hashtags socialmedia smm travel newzealand americanculture socbiz"/>
        <s v="business facebook digitalmarketing facebookgroups community h2h smm socbiz"/>
        <s v="business advantage twitter advantage smm socialmedia digitalmarketing socbiz"/>
        <s v="blog business community socialmedia cmgr socbiz smm marketing"/>
        <s v="futureofwork employeeexperience socbiz ai digitaltransformation cx crm"/>
        <s v="teamcollaboration esn socbiz ucc"/>
        <s v="df19 futureofwork crm employeeexperience socbiz"/>
        <s v="zoomtopia19 futureofwork socbiz employeeexperience ucc gtd efs ecm digitaltransformation"/>
        <s v="socbiz futureofwork gtd"/>
        <s v="socbiz futureofwork"/>
        <s v="df19 crm futureofwork socbiz employeeexperience gtd collaboration"/>
        <s v="crm futureofwork socbiz df19 employeeexperience"/>
        <s v="df19 futureofwork crm socbiz employeeexperience"/>
        <s v="df19 roadtodf19 futureofwork socbiz employeeexperience gtd pmp"/>
        <s v="df19 roadtodf19 futureofwork socbiz employeeexperience crm"/>
        <s v="roadtodf19 df19 futureofwork socbiz employeeexperience digitaltransformation digitalworkplace"/>
        <s v="futureofwork teamcollaboration socbiz"/>
        <s v="socbiz futureofwork employeeexperience gtd df19 cce19"/>
        <s v="futureofwork socbiz employeeexperience digitaltransformation productivity"/>
        <s v="futureofwork socbiz crm"/>
        <s v="socbiz futureofwork crm"/>
        <s v="instagrammarketing b2b"/>
        <s v="unhealthy petslivesmatter saveourpets veganfood cats dogs petlovers petlover socbiz biztalk techtalk doctors sayitaintso foodie foodsafety foods"/>
        <s v="vegan petfoods killouranimals animalabuse shameonyou veganfood cats dogs animals socbiz"/>
        <s v="shame vegan petfood natural animalabuse saveourpets saveouranimals animals animallivesmatter veganfood foodie socbiz biztalk techtalk sayitaintso food"/>
        <s v="sports medicine pt consultation healthcare sportsmedicine medical health healthforall healthtech healthlifestyle socbiz dothemostgood"/>
        <s v="worldwide artists showcase exhibit berlin germany artworld artlovers photographsareart artshare supporthearts artistontwitter upcomingartist upcomingartwork upcomingart socbiz biztalk techtalk devart boostart"/>
        <s v="forsale bobblehead funkopop bobbleheads funkopops funkopopnews bobbleheadnews socbiz biztalk artworld toycollector collections arteyart itemsforsale property toys pop pops funkofamily funko"/>
        <s v="retweetandlike bobblehead collectors checkout itemsforsale retweetingandliking items4sale ebay ebaydeals ebayfinds bobbleheads funkopop funkopops shareandlike sharepoint sharemarket forsale forsell socbiz goodvibes gooddeal"/>
        <s v="ebaydeal bobblehead collectors baseball fans sfgiants checkitout ebayfinds deal gooddeal deals bobbleheads funkopop funkopops itemsforsale items4sale forsale forsell toystory toysforsale funko collector mlb socbiz"/>
        <s v="linkedin salespop socbiz"/>
        <s v="socialselling socbiz"/>
        <s v="socialmedia inboundmarketing socbiz"/>
        <s v="socialmedia"/>
        <s v="socbiz employeeadvocacy"/>
        <s v="employeeadvocacy socbiz"/>
        <s v="informationen arbeitsalltag siebe hirschtec socbiz digitalworkplace digitalisierung intranet e20"/>
        <s v="informationen arbeitsalltag"/>
        <s v="socialmedia socbiz roi"/>
        <s v="socbiz inboundmarketing roi"/>
        <s v="roi socbiz inboundmarketing"/>
        <s v="socialmedia strategy socbiz"/>
        <s v="brandhealth socbiz inboundmarketing"/>
        <s v="brandhealth socbiz roi"/>
        <s v="roi inboundmarketing socbiz"/>
        <s v="socbiz digitalmarketing roi"/>
        <s v="roi socbiz digitalmarketing"/>
        <s v="socbiz roi inboundmarketing"/>
        <s v="roi socbiz"/>
        <s v="brand socbiz inboundmarekting"/>
        <s v="socbiz socialmedia marketing"/>
        <s v="socbiz inboundmarketing"/>
        <s v="socbiz socialmedia content"/>
        <s v="governance socbiz"/>
        <s v="socbiz socialmedia"/>
        <s v="socbiz policy"/>
        <s v="onlinereputationmgmt socbiz"/>
        <s v="governance socbiz socialmedia"/>
        <s v="socbiz socialmedia governance"/>
        <s v="onlinereputation socbiz"/>
        <s v="reputation socbiz governance"/>
        <s v="socialmedia socbiz onlinereputationmgmt"/>
        <s v="socbiz socialmedia digitalmarketing"/>
        <s v="socbiz inboundmarketing socialmedia"/>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84">
        <d v="2019-10-08T03:18:19.000"/>
        <d v="2019-10-08T03:21:07.000"/>
        <d v="2019-10-08T10:50:46.000"/>
        <d v="2019-10-08T10:56:36.000"/>
        <d v="2019-10-08T12:03:33.000"/>
        <d v="2019-10-08T08:12:07.000"/>
        <d v="2019-10-08T13:09:05.000"/>
        <d v="2019-10-08T13:12:11.000"/>
        <d v="2019-10-08T16:33:42.000"/>
        <d v="2019-10-09T01:10:06.000"/>
        <d v="2019-10-09T01:11:06.000"/>
        <d v="2019-10-10T08:23:03.000"/>
        <d v="2019-10-10T09:53:39.000"/>
        <d v="2016-03-22T22:04:19.000"/>
        <d v="2019-10-10T18:30:53.000"/>
        <d v="2019-10-10T20:39:42.000"/>
        <d v="2019-10-11T19:07:06.000"/>
        <d v="2019-10-11T19:41:40.000"/>
        <d v="2019-10-12T15:41:44.000"/>
        <d v="2019-10-13T05:17:25.000"/>
        <d v="2017-02-28T19:15:33.000"/>
        <d v="2019-10-13T07:45:04.000"/>
        <d v="2019-10-13T13:13:36.000"/>
        <d v="2019-10-13T17:04:52.000"/>
        <d v="2019-10-14T05:19:55.000"/>
        <d v="2019-10-14T05:37:10.000"/>
        <d v="2019-10-14T11:49:03.000"/>
        <d v="2019-10-14T11:51:09.000"/>
        <d v="2019-10-14T12:15:02.000"/>
        <d v="2019-10-14T20:02:47.000"/>
        <d v="2019-10-15T01:02:24.000"/>
        <d v="2019-10-15T02:44:01.000"/>
        <d v="2019-10-15T03:30:25.000"/>
        <d v="2019-10-15T04:56:39.000"/>
        <d v="2016-05-20T11:05:25.000"/>
        <d v="2019-10-15T05:31:58.000"/>
        <d v="2019-10-15T10:55:05.000"/>
        <d v="2019-10-15T10:56:44.000"/>
        <d v="2019-10-16T18:26:26.000"/>
        <d v="2019-10-16T18:48:42.000"/>
        <d v="2019-10-11T19:21:30.000"/>
        <d v="2019-10-16T18:51:30.000"/>
        <d v="2019-10-11T15:51:59.000"/>
        <d v="2019-10-14T10:06:14.000"/>
        <d v="2019-10-17T10:01:59.000"/>
        <d v="2019-10-14T13:05:59.000"/>
        <d v="2019-10-14T14:31:21.000"/>
        <d v="2019-10-10T20:14:11.000"/>
        <d v="2019-10-17T01:23:23.000"/>
        <d v="2019-10-17T10:25:14.000"/>
        <d v="2019-10-10T10:53:49.000"/>
        <d v="2019-10-11T08:56:15.000"/>
        <d v="2019-10-17T10:25:27.000"/>
        <d v="2019-10-17T15:15:59.000"/>
        <d v="2019-10-08T03:05:03.000"/>
        <d v="2019-10-11T18:20:46.000"/>
        <d v="2019-10-12T05:14:57.000"/>
        <d v="2019-10-17T18:06:15.000"/>
        <d v="2019-10-18T02:52:27.000"/>
        <d v="2019-10-18T21:12:28.000"/>
        <d v="2019-10-19T02:03:06.000"/>
        <d v="2019-10-17T04:32:24.000"/>
        <d v="2019-10-19T02:20:15.000"/>
        <d v="2019-10-13T11:39:24.000"/>
        <d v="2019-10-20T11:06:25.000"/>
        <d v="2019-10-11T02:45:06.000"/>
        <d v="2019-10-12T21:45:03.000"/>
        <d v="2019-10-14T01:05:09.000"/>
        <d v="2019-10-14T21:45:17.000"/>
        <d v="2019-10-15T02:45:08.000"/>
        <d v="2019-10-15T10:05:08.000"/>
        <d v="2019-10-15T12:03:54.000"/>
        <d v="2019-10-15T11:45:03.000"/>
        <d v="2019-10-17T02:45:07.000"/>
        <d v="2019-10-18T14:15:04.000"/>
        <d v="2019-10-20T15:05:08.000"/>
        <d v="2019-10-09T02:45:14.000"/>
        <d v="2019-10-14T10:05:02.000"/>
        <d v="2019-10-15T14:15:08.000"/>
        <d v="2019-10-20T02:45:02.000"/>
        <d v="2019-09-27T14:20:09.000"/>
        <d v="2019-10-10T13:56:00.000"/>
        <d v="2019-10-11T20:49:56.000"/>
        <d v="2019-10-17T00:40:56.000"/>
        <d v="2019-10-17T00:57:43.000"/>
        <d v="2019-10-17T10:00:10.000"/>
        <d v="2019-10-10T23:05:06.000"/>
        <d v="2019-10-16T18:19:09.000"/>
        <d v="2019-10-16T18:22:33.000"/>
        <d v="2019-10-16T18:24:53.000"/>
        <d v="2019-10-16T18:27:28.000"/>
        <d v="2019-10-19T13:24:26.000"/>
        <d v="2019-10-18T21:08:04.000"/>
        <d v="2019-10-20T19:28:12.000"/>
        <d v="2019-10-08T03:02:03.000"/>
        <d v="2019-10-10T02:44:51.000"/>
        <d v="2019-10-11T18:58:52.000"/>
        <d v="2019-10-17T00:10:11.000"/>
        <d v="2019-10-17T15:55:00.000"/>
        <d v="2019-10-17T16:01:00.000"/>
        <d v="2019-10-18T15:58:00.000"/>
        <d v="2019-10-19T12:44:01.000"/>
        <d v="2019-10-20T23:16:36.000"/>
        <d v="2019-10-09T17:08:54.000"/>
        <d v="2019-10-10T20:03:53.000"/>
        <d v="2019-10-10T19:59:37.000"/>
        <d v="2019-10-10T20:03:47.000"/>
        <d v="2019-10-10T20:24:52.000"/>
        <d v="2019-10-17T01:10:22.000"/>
        <d v="2019-10-20T23:31:51.000"/>
        <d v="2019-10-21T03:55:31.000"/>
        <d v="2019-10-21T05:01:54.000"/>
        <d v="2019-10-12T13:15:16.000"/>
        <d v="2019-10-19T22:45:06.000"/>
        <d v="2019-10-14T10:10:52.000"/>
        <d v="2019-10-06T22:45:02.000"/>
        <d v="2019-10-08T22:50:03.000"/>
        <d v="2019-10-11T10:11:50.000"/>
        <d v="2019-10-11T22:30:14.000"/>
        <d v="2019-10-15T11:55:19.000"/>
        <d v="2019-10-11T09:58:26.000"/>
        <d v="2019-10-14T10:11:09.000"/>
        <d v="2019-10-11T05:45:05.000"/>
        <d v="2019-10-15T05:35:03.000"/>
        <d v="2019-10-21T05:55:05.000"/>
        <d v="2019-10-21T07:30:12.000"/>
        <d v="2019-10-09T10:16:11.000"/>
        <d v="2019-10-09T20:29:06.000"/>
        <d v="2019-10-08T17:16:01.000"/>
        <d v="2019-10-21T11:04:00.000"/>
        <d v="2019-10-21T11:17:00.000"/>
        <d v="2019-10-21T12:08:40.000"/>
        <d v="2019-10-08T06:25:13.000"/>
        <d v="2019-10-08T10:25:33.000"/>
        <d v="2019-10-08T14:25:13.000"/>
        <d v="2019-10-08T18:25:24.000"/>
        <d v="2019-10-09T10:25:16.000"/>
        <d v="2019-10-09T14:25:22.000"/>
        <d v="2019-10-09T18:25:30.000"/>
        <d v="2019-10-09T22:25:14.000"/>
        <d v="2019-10-10T10:25:12.000"/>
        <d v="2019-10-10T14:25:08.000"/>
        <d v="2019-10-10T22:25:09.000"/>
        <d v="2019-10-11T06:25:07.000"/>
        <d v="2019-10-11T10:25:08.000"/>
        <d v="2019-10-11T14:25:12.000"/>
        <d v="2019-10-11T18:25:08.000"/>
        <d v="2019-10-12T02:25:10.000"/>
        <d v="2019-10-12T06:25:10.000"/>
        <d v="2019-10-13T06:25:11.000"/>
        <d v="2019-10-13T14:25:13.000"/>
        <d v="2019-10-13T18:25:16.000"/>
        <d v="2019-10-14T06:25:11.000"/>
        <d v="2019-10-14T10:25:11.000"/>
        <d v="2019-10-14T14:25:13.000"/>
        <d v="2019-10-14T22:25:08.000"/>
        <d v="2019-10-15T02:25:11.000"/>
        <d v="2019-10-15T06:25:13.000"/>
        <d v="2019-10-15T10:25:13.000"/>
        <d v="2019-10-15T14:25:15.000"/>
        <d v="2019-10-16T02:25:10.000"/>
        <d v="2019-10-16T06:25:14.000"/>
        <d v="2019-10-16T10:25:31.000"/>
        <d v="2019-10-16T14:25:18.000"/>
        <d v="2019-10-16T18:25:14.000"/>
        <d v="2019-10-17T02:25:10.000"/>
        <d v="2019-10-17T06:25:11.000"/>
        <d v="2019-10-17T14:25:09.000"/>
        <d v="2019-10-17T18:25:16.000"/>
        <d v="2019-10-17T22:25:19.000"/>
        <d v="2019-10-18T02:25:09.000"/>
        <d v="2019-10-18T18:25:14.000"/>
        <d v="2019-10-18T22:25:56.000"/>
        <d v="2019-10-19T02:25:13.000"/>
        <d v="2019-10-19T06:25:17.000"/>
        <d v="2019-10-19T18:25:26.000"/>
        <d v="2019-10-19T22:25:10.000"/>
        <d v="2019-10-20T06:25:13.000"/>
        <d v="2019-10-20T14:25:09.000"/>
        <d v="2019-10-20T18:25:12.000"/>
        <d v="2019-10-20T22:25:09.000"/>
        <d v="2019-10-21T02:25:09.000"/>
        <d v="2019-10-21T10:25:08.000"/>
        <d v="2019-10-21T14:25:11.000"/>
      </sharedItems>
      <fieldGroup par="66" base="22">
        <rangePr groupBy="hours" autoEnd="1" autoStart="1" startDate="2016-03-22T22:04:19.000" endDate="2019-10-21T14:25:11.000"/>
        <groupItems count="26">
          <s v="&lt;3/22/2016"/>
          <s v="12 AM"/>
          <s v="1 AM"/>
          <s v="2 AM"/>
          <s v="3 AM"/>
          <s v="4 AM"/>
          <s v="5 AM"/>
          <s v="6 AM"/>
          <s v="7 AM"/>
          <s v="8 AM"/>
          <s v="9 AM"/>
          <s v="10 AM"/>
          <s v="11 AM"/>
          <s v="12 PM"/>
          <s v="1 PM"/>
          <s v="2 PM"/>
          <s v="3 PM"/>
          <s v="4 PM"/>
          <s v="5 PM"/>
          <s v="6 PM"/>
          <s v="7 PM"/>
          <s v="8 PM"/>
          <s v="9 PM"/>
          <s v="10 PM"/>
          <s v="11 PM"/>
          <s v="&gt;10/21/2019"/>
        </groupItems>
      </fieldGroup>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6-03-22T22:04:19.000" endDate="2019-10-21T14:25:11.000"/>
        <groupItems count="368">
          <s v="&lt;3/22/2016"/>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0/21/2019"/>
        </groupItems>
      </fieldGroup>
    </cacheField>
    <cacheField name="Months" databaseField="0">
      <sharedItems containsMixedTypes="0" count="0"/>
      <fieldGroup base="22">
        <rangePr groupBy="months" autoEnd="1" autoStart="1" startDate="2016-03-22T22:04:19.000" endDate="2019-10-21T14:25:11.000"/>
        <groupItems count="14">
          <s v="&lt;3/22/2016"/>
          <s v="Jan"/>
          <s v="Feb"/>
          <s v="Mar"/>
          <s v="Apr"/>
          <s v="May"/>
          <s v="Jun"/>
          <s v="Jul"/>
          <s v="Aug"/>
          <s v="Sep"/>
          <s v="Oct"/>
          <s v="Nov"/>
          <s v="Dec"/>
          <s v="&gt;10/21/2019"/>
        </groupItems>
      </fieldGroup>
    </cacheField>
    <cacheField name="Years" databaseField="0">
      <sharedItems containsMixedTypes="0" count="0"/>
      <fieldGroup base="22">
        <rangePr groupBy="years" autoEnd="1" autoStart="1" startDate="2016-03-22T22:04:19.000" endDate="2019-10-21T14:25:11.000"/>
        <groupItems count="6">
          <s v="&lt;3/22/2016"/>
          <s v="2016"/>
          <s v="2017"/>
          <s v="2018"/>
          <s v="2019"/>
          <s v="&gt;10/21/2019"/>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84">
  <r>
    <s v="bubbles4tw"/>
    <s v="emilia_chagas"/>
    <m/>
    <m/>
    <m/>
    <m/>
    <m/>
    <m/>
    <m/>
    <m/>
    <s v="No"/>
    <n v="3"/>
    <m/>
    <m/>
    <x v="0"/>
    <d v="2019-10-08T03:18:19.000"/>
    <s v="RT @Richard_Sink: How do #content teams integrate a #growthmindset? It starts with experimentation. @emilia_chagas https://t.co/2HVb1WAtmL…"/>
    <s v="https://contentmarketinginstitute.com/2019/10/adopt-growth-mindset/"/>
    <s v="contentmarketinginstitute.com"/>
    <x v="0"/>
    <m/>
    <s v="http://pbs.twimg.com/profile_images/754439130675810304/G8_87Zo__normal.jpg"/>
    <x v="0"/>
    <s v="https://twitter.com/#!/bubbles4tw/status/1181408452519825408"/>
    <m/>
    <m/>
    <s v="1181408452519825408"/>
    <m/>
    <b v="0"/>
    <n v="0"/>
    <s v=""/>
    <b v="0"/>
    <s v="en"/>
    <m/>
    <s v=""/>
    <b v="0"/>
    <n v="2"/>
    <s v="1181405114063417345"/>
    <s v="Bubble For Twitter"/>
    <b v="0"/>
    <s v="1181405114063417345"/>
    <s v="Tweet"/>
    <n v="0"/>
    <n v="0"/>
    <m/>
    <m/>
    <m/>
    <m/>
    <m/>
    <m/>
    <m/>
    <m/>
    <n v="1"/>
    <s v="4"/>
    <s v="4"/>
    <m/>
    <m/>
    <m/>
    <m/>
    <m/>
    <m/>
    <m/>
    <m/>
    <m/>
  </r>
  <r>
    <s v="fadanconsultant"/>
    <s v="emilia_chagas"/>
    <m/>
    <m/>
    <m/>
    <m/>
    <m/>
    <m/>
    <m/>
    <m/>
    <s v="No"/>
    <n v="5"/>
    <m/>
    <m/>
    <x v="0"/>
    <d v="2019-10-08T03:21:07.000"/>
    <s v="RT @Richard_Sink: How do #content teams integrate a #growthmindset? It starts with experimentation. @emilia_chagas https://t.co/2HVb1WAtmL…"/>
    <s v="https://contentmarketinginstitute.com/2019/10/adopt-growth-mindset/"/>
    <s v="contentmarketinginstitute.com"/>
    <x v="0"/>
    <m/>
    <s v="http://pbs.twimg.com/profile_images/1081469011651637248/tOEza-nY_normal.png"/>
    <x v="1"/>
    <s v="https://twitter.com/#!/fadanconsultant/status/1181409160057049088"/>
    <m/>
    <m/>
    <s v="1181409160057049088"/>
    <m/>
    <b v="0"/>
    <n v="0"/>
    <s v=""/>
    <b v="0"/>
    <s v="en"/>
    <m/>
    <s v=""/>
    <b v="0"/>
    <n v="2"/>
    <s v="1181405114063417345"/>
    <s v="Fadan website"/>
    <b v="0"/>
    <s v="1181405114063417345"/>
    <s v="Tweet"/>
    <n v="0"/>
    <n v="0"/>
    <m/>
    <m/>
    <m/>
    <m/>
    <m/>
    <m/>
    <m/>
    <m/>
    <n v="1"/>
    <s v="4"/>
    <s v="4"/>
    <m/>
    <m/>
    <m/>
    <m/>
    <m/>
    <m/>
    <m/>
    <m/>
    <m/>
  </r>
  <r>
    <s v="studionima"/>
    <s v="emp_ppl_award"/>
    <m/>
    <m/>
    <m/>
    <m/>
    <m/>
    <m/>
    <m/>
    <m/>
    <s v="No"/>
    <n v="7"/>
    <m/>
    <m/>
    <x v="0"/>
    <d v="2019-10-08T10:50:46.000"/>
    <s v="At Studio Nima we are very excited to be Editing Partner for the new @SiemensStiftung report on Innovative Financing for Social Entrepreneurs. Full report here https://t.co/lcnj08x8EU_x000a__x000a_A big thanks to @huber_rolf and @Carola1512 @Emp_Ppl_Award #socbiz #SocEnt https://t.co/QXhAPCp2D1"/>
    <s v="https://www.empowering-people-network.siemens-stiftung.org/fileadmin/user_upload/Publications/SiemensStiftung_Report_Round_Table_Cairo_2019_SCREEN_final.pdf"/>
    <s v="siemens-stiftung.org"/>
    <x v="1"/>
    <s v="https://pbs.twimg.com/media/EGWcSDGXYAA0-Pr.jpg"/>
    <s v="https://pbs.twimg.com/media/EGWcSDGXYAA0-Pr.jpg"/>
    <x v="2"/>
    <s v="https://twitter.com/#!/studionima/status/1181522315328327681"/>
    <m/>
    <m/>
    <s v="1181522315328327681"/>
    <m/>
    <b v="0"/>
    <n v="6"/>
    <s v=""/>
    <b v="0"/>
    <s v="en"/>
    <m/>
    <s v=""/>
    <b v="0"/>
    <n v="2"/>
    <s v=""/>
    <s v="Twitter Web App"/>
    <b v="0"/>
    <s v="1181522315328327681"/>
    <s v="Tweet"/>
    <n v="0"/>
    <n v="0"/>
    <m/>
    <m/>
    <m/>
    <m/>
    <m/>
    <m/>
    <m/>
    <m/>
    <n v="1"/>
    <s v="6"/>
    <s v="6"/>
    <m/>
    <m/>
    <m/>
    <m/>
    <m/>
    <m/>
    <m/>
    <m/>
    <m/>
  </r>
  <r>
    <s v="teraspri"/>
    <s v="siemensstiftung"/>
    <m/>
    <m/>
    <m/>
    <m/>
    <m/>
    <m/>
    <m/>
    <m/>
    <s v="No"/>
    <n v="9"/>
    <m/>
    <m/>
    <x v="0"/>
    <d v="2019-10-08T10:56:36.000"/>
    <s v="RT @StudioNima: At Studio Nima we are very excited to be Editing Partner for the new @SiemensStiftung report on Innovative Financing for So…"/>
    <m/>
    <m/>
    <x v="2"/>
    <m/>
    <s v="http://pbs.twimg.com/profile_images/1178366482981543943/4OFNg6s__normal.jpg"/>
    <x v="3"/>
    <s v="https://twitter.com/#!/teraspri/status/1181523784991424512"/>
    <m/>
    <m/>
    <s v="1181523784991424512"/>
    <m/>
    <b v="0"/>
    <n v="0"/>
    <s v=""/>
    <b v="0"/>
    <s v="en"/>
    <m/>
    <s v=""/>
    <b v="0"/>
    <n v="2"/>
    <s v="1181522315328327681"/>
    <s v="Twitter for iPhone"/>
    <b v="0"/>
    <s v="1181522315328327681"/>
    <s v="Tweet"/>
    <n v="0"/>
    <n v="0"/>
    <m/>
    <m/>
    <m/>
    <m/>
    <m/>
    <m/>
    <m/>
    <m/>
    <n v="1"/>
    <s v="6"/>
    <s v="6"/>
    <n v="2"/>
    <n v="8.695652173913043"/>
    <n v="0"/>
    <n v="0"/>
    <n v="0"/>
    <n v="0"/>
    <n v="21"/>
    <n v="91.30434782608695"/>
    <n v="23"/>
  </r>
  <r>
    <s v="huber_rolf"/>
    <s v="siemensstiftung"/>
    <m/>
    <m/>
    <m/>
    <m/>
    <m/>
    <m/>
    <m/>
    <m/>
    <s v="No"/>
    <n v="12"/>
    <m/>
    <m/>
    <x v="0"/>
    <d v="2019-10-08T12:03:33.000"/>
    <s v="RT @StudioNima: At Studio Nima we are very excited to be Editing Partner for the new @SiemensStiftung report on Innovative Financing for So…"/>
    <m/>
    <m/>
    <x v="2"/>
    <m/>
    <s v="http://pbs.twimg.com/profile_images/1157634541672173568/jMs3270O_normal.jpg"/>
    <x v="4"/>
    <s v="https://twitter.com/#!/huber_rolf/status/1181540634047504387"/>
    <m/>
    <m/>
    <s v="1181540634047504387"/>
    <m/>
    <b v="0"/>
    <n v="0"/>
    <s v=""/>
    <b v="0"/>
    <s v="en"/>
    <m/>
    <s v=""/>
    <b v="0"/>
    <n v="2"/>
    <s v="1181522315328327681"/>
    <s v="Twitter for iPhone"/>
    <b v="0"/>
    <s v="1181522315328327681"/>
    <s v="Tweet"/>
    <n v="0"/>
    <n v="0"/>
    <m/>
    <m/>
    <m/>
    <m/>
    <m/>
    <m/>
    <m/>
    <m/>
    <n v="1"/>
    <s v="6"/>
    <s v="6"/>
    <m/>
    <m/>
    <m/>
    <m/>
    <m/>
    <m/>
    <m/>
    <m/>
    <m/>
  </r>
  <r>
    <s v="stories4impact"/>
    <s v="stories4impact"/>
    <m/>
    <m/>
    <m/>
    <m/>
    <m/>
    <m/>
    <m/>
    <m/>
    <s v="No"/>
    <n v="14"/>
    <m/>
    <m/>
    <x v="1"/>
    <d v="2019-10-08T08:12:07.000"/>
    <s v="Change in systems requires systematic approach. So the agreement to establish a unified #taxonomy for #sustainable activities to guide #investors is great news! #SustainableFinanceEU #investment #SDGs #SocInv #SocFin #ImpInv #WealthManagement #SocBiz #CSR #SustainableFinanceEU https://t.co/OWbb3Wcwn1"/>
    <s v="https://twitter.com/EU_Finance/status/1176840907968196608"/>
    <s v="twitter.com"/>
    <x v="3"/>
    <m/>
    <s v="http://pbs.twimg.com/profile_images/465803361061588993/rsl3aG1F_normal.jpeg"/>
    <x v="5"/>
    <s v="https://twitter.com/#!/stories4impact/status/1181482389089992705"/>
    <m/>
    <m/>
    <s v="1181482389089992705"/>
    <m/>
    <b v="0"/>
    <n v="0"/>
    <s v=""/>
    <b v="1"/>
    <s v="en"/>
    <m/>
    <s v="1176840907968196608"/>
    <b v="0"/>
    <n v="0"/>
    <s v=""/>
    <s v="Twitter Web App"/>
    <b v="0"/>
    <s v="1181482389089992705"/>
    <s v="Tweet"/>
    <n v="0"/>
    <n v="0"/>
    <m/>
    <m/>
    <m/>
    <m/>
    <m/>
    <m/>
    <m/>
    <m/>
    <n v="2"/>
    <s v="16"/>
    <s v="16"/>
    <n v="2"/>
    <n v="6.0606060606060606"/>
    <n v="0"/>
    <n v="0"/>
    <n v="0"/>
    <n v="0"/>
    <n v="31"/>
    <n v="93.93939393939394"/>
    <n v="33"/>
  </r>
  <r>
    <s v="stories4impact"/>
    <s v="stories4impact"/>
    <m/>
    <m/>
    <m/>
    <m/>
    <m/>
    <m/>
    <m/>
    <m/>
    <s v="No"/>
    <n v="15"/>
    <m/>
    <m/>
    <x v="1"/>
    <d v="2019-10-08T13:09:05.000"/>
    <s v="I´ve just enjoyed being a panelist at #Tallinn #Entrepreneurship Day´s discussion &quot;Is responsible and social entrepreneurship just a #PR stunt?&quot; In my opinion, the answer comes down to intention AND impact. #CSR #SocEnt #SocBiz #ResponsibleBusiness #Enterprise #SocialImpact #SDGs https://t.co/l5JV3ZHpO1"/>
    <m/>
    <m/>
    <x v="4"/>
    <s v="https://pbs.twimg.com/media/EGW78L7XYAEKkXC.jpg"/>
    <s v="https://pbs.twimg.com/media/EGW78L7XYAEKkXC.jpg"/>
    <x v="6"/>
    <s v="https://twitter.com/#!/stories4impact/status/1181557126570876939"/>
    <m/>
    <m/>
    <s v="1181557126570876939"/>
    <m/>
    <b v="0"/>
    <n v="1"/>
    <s v=""/>
    <b v="0"/>
    <s v="en"/>
    <m/>
    <s v=""/>
    <b v="0"/>
    <n v="1"/>
    <s v=""/>
    <s v="Twitter Web App"/>
    <b v="0"/>
    <s v="1181557126570876939"/>
    <s v="Tweet"/>
    <n v="0"/>
    <n v="0"/>
    <m/>
    <m/>
    <m/>
    <m/>
    <m/>
    <m/>
    <m/>
    <m/>
    <n v="2"/>
    <s v="16"/>
    <s v="16"/>
    <n v="1"/>
    <n v="2.5"/>
    <n v="1"/>
    <n v="2.5"/>
    <n v="0"/>
    <n v="0"/>
    <n v="38"/>
    <n v="95"/>
    <n v="40"/>
  </r>
  <r>
    <s v="sdgsbot"/>
    <s v="stories4impact"/>
    <m/>
    <m/>
    <m/>
    <m/>
    <m/>
    <m/>
    <m/>
    <m/>
    <s v="No"/>
    <n v="16"/>
    <m/>
    <m/>
    <x v="0"/>
    <d v="2019-10-08T13:12:11.000"/>
    <s v="RT @stories4impact: I´ve just enjoyed being a panelist at #Tallinn #Entrepreneurship Day´s discussion &quot;Is responsible and social entreprene…"/>
    <m/>
    <m/>
    <x v="5"/>
    <m/>
    <s v="http://pbs.twimg.com/profile_images/878533181258907649/RL3-HX09_normal.jpg"/>
    <x v="7"/>
    <s v="https://twitter.com/#!/sdgsbot/status/1181557903406309378"/>
    <m/>
    <m/>
    <s v="1181557903406309378"/>
    <m/>
    <b v="0"/>
    <n v="0"/>
    <s v=""/>
    <b v="0"/>
    <s v="en"/>
    <m/>
    <s v=""/>
    <b v="0"/>
    <n v="1"/>
    <s v="1181557126570876939"/>
    <s v="SDGsbot"/>
    <b v="0"/>
    <s v="1181557126570876939"/>
    <s v="Tweet"/>
    <n v="0"/>
    <n v="0"/>
    <m/>
    <m/>
    <m/>
    <m/>
    <m/>
    <m/>
    <m/>
    <m/>
    <n v="1"/>
    <s v="16"/>
    <s v="16"/>
    <n v="1"/>
    <n v="5"/>
    <n v="0"/>
    <n v="0"/>
    <n v="0"/>
    <n v="0"/>
    <n v="19"/>
    <n v="95"/>
    <n v="20"/>
  </r>
  <r>
    <s v="uonbikeshare"/>
    <s v="siemensstiftung"/>
    <m/>
    <m/>
    <m/>
    <m/>
    <m/>
    <m/>
    <m/>
    <m/>
    <s v="No"/>
    <n v="18"/>
    <m/>
    <m/>
    <x v="0"/>
    <d v="2019-10-08T16:33:42.000"/>
    <s v="RT @StudioNima: At Studio Nima we are very excited to be Editing Partner for the new @SiemensStiftung report on Innovative Financing for So…"/>
    <m/>
    <m/>
    <x v="2"/>
    <m/>
    <s v="http://pbs.twimg.com/profile_images/827090248366694400/GITDpAFs_normal.jpg"/>
    <x v="8"/>
    <s v="https://twitter.com/#!/uonbikeshare/status/1181608618334011392"/>
    <m/>
    <m/>
    <s v="1181608618334011392"/>
    <m/>
    <b v="0"/>
    <n v="0"/>
    <s v=""/>
    <b v="0"/>
    <s v="en"/>
    <m/>
    <s v=""/>
    <b v="0"/>
    <n v="3"/>
    <s v="1181522315328327681"/>
    <s v="Twitter for iPhone"/>
    <b v="0"/>
    <s v="1181522315328327681"/>
    <s v="Tweet"/>
    <n v="0"/>
    <n v="0"/>
    <m/>
    <m/>
    <m/>
    <m/>
    <m/>
    <m/>
    <m/>
    <m/>
    <n v="1"/>
    <s v="6"/>
    <s v="6"/>
    <m/>
    <m/>
    <m/>
    <m/>
    <m/>
    <m/>
    <m/>
    <m/>
    <m/>
  </r>
  <r>
    <s v="goahead_global"/>
    <s v="pipelinercrm"/>
    <m/>
    <m/>
    <m/>
    <m/>
    <m/>
    <m/>
    <m/>
    <m/>
    <s v="No"/>
    <n v="20"/>
    <m/>
    <m/>
    <x v="0"/>
    <d v="2019-10-09T01:10:06.000"/>
    <s v="[#Infographic] 10 Don’ts for #SocialMedia on @PipelinerCRM &amp;gt;&amp;gt; https://t.co/JHvzqSTbMI  #socbiz https://t.co/0mOp6ZWXT8"/>
    <s v="https://www.pipelinersales.com/library/10-donts-for-social-media/"/>
    <s v="pipelinersales.com"/>
    <x v="6"/>
    <s v="https://pbs.twimg.com/media/DqK54SnXQAAmglq.jpg"/>
    <s v="https://pbs.twimg.com/media/DqK54SnXQAAmglq.jpg"/>
    <x v="9"/>
    <s v="https://twitter.com/#!/goahead_global/status/1181738573940301825"/>
    <m/>
    <m/>
    <s v="1181738573940301825"/>
    <m/>
    <b v="0"/>
    <n v="0"/>
    <s v=""/>
    <b v="0"/>
    <s v="en"/>
    <m/>
    <s v=""/>
    <b v="0"/>
    <n v="1"/>
    <s v=""/>
    <s v="Hootsuite Inc."/>
    <b v="0"/>
    <s v="1181738573940301825"/>
    <s v="Tweet"/>
    <n v="0"/>
    <n v="0"/>
    <m/>
    <m/>
    <m/>
    <m/>
    <m/>
    <m/>
    <m/>
    <m/>
    <n v="1"/>
    <s v="7"/>
    <s v="7"/>
    <n v="0"/>
    <n v="0"/>
    <n v="0"/>
    <n v="0"/>
    <n v="0"/>
    <n v="0"/>
    <n v="11"/>
    <n v="100"/>
    <n v="11"/>
  </r>
  <r>
    <s v="greentechdon"/>
    <s v="goahead_global"/>
    <m/>
    <m/>
    <m/>
    <m/>
    <m/>
    <m/>
    <m/>
    <m/>
    <s v="No"/>
    <n v="21"/>
    <m/>
    <m/>
    <x v="0"/>
    <d v="2019-10-09T01:11:06.000"/>
    <s v="RT @GoAhead_Global: [#Infographic] 10 Don’ts for #SocialMedia on @PipelinerCRM &amp;gt;&amp;gt; https://t.co/JHvzqSTbMI  #socbiz https://t.co/0mOp6ZWXT8"/>
    <s v="https://www.pipelinersales.com/library/10-donts-for-social-media/"/>
    <s v="pipelinersales.com"/>
    <x v="6"/>
    <s v="https://pbs.twimg.com/media/DqK54SnXQAAmglq.jpg"/>
    <s v="https://pbs.twimg.com/media/DqK54SnXQAAmglq.jpg"/>
    <x v="10"/>
    <s v="https://twitter.com/#!/greentechdon/status/1181738825837633536"/>
    <m/>
    <m/>
    <s v="1181738825837633536"/>
    <m/>
    <b v="0"/>
    <n v="0"/>
    <s v=""/>
    <b v="0"/>
    <s v="en"/>
    <m/>
    <s v=""/>
    <b v="0"/>
    <n v="1"/>
    <s v="1181738573940301825"/>
    <s v="Information Critical"/>
    <b v="0"/>
    <s v="1181738573940301825"/>
    <s v="Tweet"/>
    <n v="0"/>
    <n v="0"/>
    <m/>
    <m/>
    <m/>
    <m/>
    <m/>
    <m/>
    <m/>
    <m/>
    <n v="1"/>
    <s v="7"/>
    <s v="7"/>
    <m/>
    <m/>
    <m/>
    <m/>
    <m/>
    <m/>
    <m/>
    <m/>
    <m/>
  </r>
  <r>
    <s v="karen_w_bach"/>
    <s v="visible_banking"/>
    <m/>
    <m/>
    <m/>
    <m/>
    <m/>
    <m/>
    <m/>
    <m/>
    <s v="No"/>
    <n v="23"/>
    <m/>
    <m/>
    <x v="0"/>
    <d v="2019-10-10T08:23:03.000"/>
    <s v="Thank you for the follow @Visible_Banking_x000a__x000a_I look forward to your #CMO #founder tweets on #fintech #socbiz #digital #marketing #sales #strategy and #tech"/>
    <m/>
    <m/>
    <x v="7"/>
    <m/>
    <s v="http://pbs.twimg.com/profile_images/1159107404845527042/Azhz0y0m_normal.jpg"/>
    <x v="11"/>
    <s v="https://twitter.com/#!/karen_w_bach/status/1182209916045611009"/>
    <m/>
    <m/>
    <s v="1182209916045611009"/>
    <m/>
    <b v="0"/>
    <n v="3"/>
    <s v=""/>
    <b v="0"/>
    <s v="en"/>
    <m/>
    <s v=""/>
    <b v="0"/>
    <n v="0"/>
    <s v=""/>
    <s v="Friends Me"/>
    <b v="0"/>
    <s v="1182209916045611009"/>
    <s v="Tweet"/>
    <n v="0"/>
    <n v="0"/>
    <m/>
    <m/>
    <m/>
    <m/>
    <m/>
    <m/>
    <m/>
    <m/>
    <n v="1"/>
    <s v="15"/>
    <s v="15"/>
    <n v="1"/>
    <n v="4.3478260869565215"/>
    <n v="0"/>
    <n v="0"/>
    <n v="0"/>
    <n v="0"/>
    <n v="22"/>
    <n v="95.65217391304348"/>
    <n v="23"/>
  </r>
  <r>
    <s v="yunus_sb"/>
    <s v="yunus_sb"/>
    <m/>
    <m/>
    <m/>
    <m/>
    <m/>
    <m/>
    <m/>
    <m/>
    <s v="No"/>
    <n v="24"/>
    <m/>
    <m/>
    <x v="1"/>
    <d v="2019-10-10T09:53:39.000"/>
    <s v="We are looking for a Partnerships Manager and a German-speaking Finance Officer in Berlin. Share with someone who is interested in harnessing the power of business to fight poverty! #hiringberlin #Goodjobs #SocEnt #SocBiz  https://t.co/tHqeD2niQx https://t.co/VglsBvf9Yz"/>
    <s v="https://www.yunussb.com/jobs"/>
    <s v="yunussb.com"/>
    <x v="8"/>
    <s v="https://pbs.twimg.com/media/EGgiYQ4WsAAWP0x.jpg"/>
    <s v="https://pbs.twimg.com/media/EGgiYQ4WsAAWP0x.jpg"/>
    <x v="12"/>
    <s v="https://twitter.com/#!/yunus_sb/status/1182232718211465216"/>
    <m/>
    <m/>
    <s v="1182232718211465216"/>
    <m/>
    <b v="0"/>
    <n v="0"/>
    <s v=""/>
    <b v="0"/>
    <s v="en"/>
    <m/>
    <s v=""/>
    <b v="0"/>
    <n v="0"/>
    <s v=""/>
    <s v="Twitter Web App"/>
    <b v="0"/>
    <s v="1182232718211465216"/>
    <s v="Tweet"/>
    <n v="0"/>
    <n v="0"/>
    <m/>
    <m/>
    <m/>
    <m/>
    <m/>
    <m/>
    <m/>
    <m/>
    <n v="1"/>
    <s v="10"/>
    <s v="10"/>
    <n v="0"/>
    <n v="0"/>
    <n v="1"/>
    <n v="2.9411764705882355"/>
    <n v="0"/>
    <n v="0"/>
    <n v="33"/>
    <n v="97.05882352941177"/>
    <n v="34"/>
  </r>
  <r>
    <s v="thesocialswede"/>
    <s v="thesocialswede"/>
    <m/>
    <m/>
    <m/>
    <m/>
    <m/>
    <m/>
    <m/>
    <m/>
    <s v="No"/>
    <n v="25"/>
    <m/>
    <m/>
    <x v="1"/>
    <d v="2016-03-22T22:04:19.000"/>
    <s v="As the wheels turn faster, people are more important than ever before  https://t.co/G1qCrFzF59 #socbiz #wol https://t.co/NUg5TPcihG"/>
    <s v="https://thesocialswede.wordpress.com/2015/12/03/as-the-wheels-turn-faster-people-are-more-important-than-ever-before/"/>
    <s v="wordpress.com"/>
    <x v="9"/>
    <s v="https://pbs.twimg.com/media/CeLzmc0W8AEUpuO.jpg"/>
    <s v="https://pbs.twimg.com/media/CeLzmc0W8AEUpuO.jpg"/>
    <x v="13"/>
    <s v="https://twitter.com/#!/thesocialswede/status/712399533515350016"/>
    <m/>
    <m/>
    <s v="712399533515350016"/>
    <m/>
    <b v="0"/>
    <n v="19"/>
    <s v=""/>
    <b v="0"/>
    <s v="en"/>
    <m/>
    <s v=""/>
    <b v="0"/>
    <n v="12"/>
    <s v=""/>
    <s v="Tweet Jukebox"/>
    <b v="0"/>
    <s v="712399533515350016"/>
    <s v="Retweet"/>
    <n v="0"/>
    <n v="0"/>
    <m/>
    <m/>
    <m/>
    <m/>
    <m/>
    <m/>
    <m/>
    <m/>
    <n v="1"/>
    <s v="14"/>
    <s v="14"/>
    <n v="2"/>
    <n v="14.285714285714286"/>
    <n v="0"/>
    <n v="0"/>
    <n v="0"/>
    <n v="0"/>
    <n v="12"/>
    <n v="85.71428571428571"/>
    <n v="14"/>
  </r>
  <r>
    <s v="billnigh"/>
    <s v="thesocialswede"/>
    <m/>
    <m/>
    <m/>
    <m/>
    <m/>
    <m/>
    <m/>
    <m/>
    <s v="No"/>
    <n v="26"/>
    <m/>
    <m/>
    <x v="0"/>
    <d v="2019-10-10T18:30:53.000"/>
    <s v="RT @thesocialswede: As the wheels turn faster, people are more important than ever before  https://t.co/G1qCrFzF59 #socbiz #wol https://t.c…"/>
    <s v="https://thesocialswede.wordpress.com/2015/12/03/as-the-wheels-turn-faster-people-are-more-important-than-ever-before/"/>
    <s v="wordpress.com"/>
    <x v="9"/>
    <m/>
    <s v="http://pbs.twimg.com/profile_images/1834936719/LochNessCloseUp2_normal.PNG"/>
    <x v="14"/>
    <s v="https://twitter.com/#!/billnigh/status/1182362882874445827"/>
    <m/>
    <m/>
    <s v="1182362882874445827"/>
    <m/>
    <b v="0"/>
    <n v="0"/>
    <s v=""/>
    <b v="0"/>
    <s v="en"/>
    <m/>
    <s v=""/>
    <b v="0"/>
    <n v="12"/>
    <s v="712399533515350016"/>
    <s v="Twitter Web App"/>
    <b v="0"/>
    <s v="712399533515350016"/>
    <s v="Tweet"/>
    <n v="0"/>
    <n v="0"/>
    <m/>
    <m/>
    <m/>
    <m/>
    <m/>
    <m/>
    <m/>
    <m/>
    <n v="1"/>
    <s v="14"/>
    <s v="14"/>
    <n v="2"/>
    <n v="12.5"/>
    <n v="0"/>
    <n v="0"/>
    <n v="0"/>
    <n v="0"/>
    <n v="14"/>
    <n v="87.5"/>
    <n v="16"/>
  </r>
  <r>
    <s v="dme_health"/>
    <s v="cjenmm"/>
    <m/>
    <m/>
    <m/>
    <m/>
    <m/>
    <m/>
    <m/>
    <m/>
    <s v="No"/>
    <n v="27"/>
    <m/>
    <m/>
    <x v="0"/>
    <d v="2019-10-10T20:39:42.000"/>
    <s v="RT @cjenmm: Has anyone had a PT from #sports #medicine call you on the phone for #PT #Consultation before.  I had one today.  It was a good…"/>
    <m/>
    <m/>
    <x v="10"/>
    <m/>
    <s v="http://pbs.twimg.com/profile_images/958905443673346048/JW4roxU5_normal.jpg"/>
    <x v="15"/>
    <s v="https://twitter.com/#!/dme_health/status/1182395300117450769"/>
    <m/>
    <m/>
    <s v="1182395300117450769"/>
    <m/>
    <b v="0"/>
    <n v="0"/>
    <s v=""/>
    <b v="0"/>
    <s v="en"/>
    <m/>
    <s v=""/>
    <b v="0"/>
    <n v="1"/>
    <s v="1182391567144734720"/>
    <s v="DME Intelligence Jul"/>
    <b v="0"/>
    <s v="1182391567144734720"/>
    <s v="Tweet"/>
    <n v="0"/>
    <n v="0"/>
    <m/>
    <m/>
    <m/>
    <m/>
    <m/>
    <m/>
    <m/>
    <m/>
    <n v="1"/>
    <s v="8"/>
    <s v="8"/>
    <n v="1"/>
    <n v="3.7037037037037037"/>
    <n v="0"/>
    <n v="0"/>
    <n v="0"/>
    <n v="0"/>
    <n v="26"/>
    <n v="96.29629629629629"/>
    <n v="27"/>
  </r>
  <r>
    <s v="timsalau"/>
    <s v="alanlepo"/>
    <m/>
    <m/>
    <m/>
    <m/>
    <m/>
    <m/>
    <m/>
    <m/>
    <s v="No"/>
    <n v="28"/>
    <m/>
    <m/>
    <x v="0"/>
    <d v="2019-10-11T19:07:06.000"/>
    <s v="RT @alanlepo: Collaboration is a method of working together, productivity is a measurement of how effective that work is. They are related…"/>
    <m/>
    <m/>
    <x v="2"/>
    <m/>
    <s v="http://pbs.twimg.com/profile_images/1185415115971055617/x59127Og_normal.jpg"/>
    <x v="16"/>
    <s v="https://twitter.com/#!/timsalau/status/1182734384408875008"/>
    <m/>
    <m/>
    <s v="1182734384408875008"/>
    <m/>
    <b v="0"/>
    <n v="0"/>
    <s v=""/>
    <b v="0"/>
    <s v="en"/>
    <m/>
    <s v=""/>
    <b v="0"/>
    <n v="4"/>
    <s v="1182732314754850821"/>
    <s v="Twitter for iPhone"/>
    <b v="0"/>
    <s v="1182732314754850821"/>
    <s v="Tweet"/>
    <n v="0"/>
    <n v="0"/>
    <m/>
    <m/>
    <m/>
    <m/>
    <m/>
    <m/>
    <m/>
    <m/>
    <n v="1"/>
    <s v="1"/>
    <s v="1"/>
    <n v="2"/>
    <n v="9.090909090909092"/>
    <n v="0"/>
    <n v="0"/>
    <n v="0"/>
    <n v="0"/>
    <n v="20"/>
    <n v="90.9090909090909"/>
    <n v="22"/>
  </r>
  <r>
    <s v="davidfcarr"/>
    <s v="alanlepo"/>
    <m/>
    <m/>
    <m/>
    <m/>
    <m/>
    <m/>
    <m/>
    <m/>
    <s v="No"/>
    <n v="29"/>
    <m/>
    <m/>
    <x v="0"/>
    <d v="2019-10-11T19:41:40.000"/>
    <s v="RT @alanlepo: Collaboration is a method of working together, productivity is a measurement of how effective that work is. They are related…"/>
    <m/>
    <m/>
    <x v="2"/>
    <m/>
    <s v="http://pbs.twimg.com/profile_images/608619004152840194/sfdIhOdr_normal.jpg"/>
    <x v="17"/>
    <s v="https://twitter.com/#!/davidfcarr/status/1182743083605282817"/>
    <m/>
    <m/>
    <s v="1182743083605282817"/>
    <m/>
    <b v="0"/>
    <n v="0"/>
    <s v=""/>
    <b v="0"/>
    <s v="en"/>
    <m/>
    <s v=""/>
    <b v="0"/>
    <n v="4"/>
    <s v="1182732314754850821"/>
    <s v="Twitter Web App"/>
    <b v="0"/>
    <s v="1182732314754850821"/>
    <s v="Tweet"/>
    <n v="0"/>
    <n v="0"/>
    <m/>
    <m/>
    <m/>
    <m/>
    <m/>
    <m/>
    <m/>
    <m/>
    <n v="1"/>
    <s v="1"/>
    <s v="1"/>
    <n v="2"/>
    <n v="9.090909090909092"/>
    <n v="0"/>
    <n v="0"/>
    <n v="0"/>
    <n v="0"/>
    <n v="20"/>
    <n v="90.9090909090909"/>
    <n v="22"/>
  </r>
  <r>
    <s v="rwang0"/>
    <s v="alanlepo"/>
    <m/>
    <m/>
    <m/>
    <m/>
    <m/>
    <m/>
    <m/>
    <m/>
    <s v="No"/>
    <n v="30"/>
    <m/>
    <m/>
    <x v="0"/>
    <d v="2019-10-12T15:41:44.000"/>
    <s v="RT @alanlepo: Collaboration is a method of working together, productivity is a measurement of how effective that work is. They are related…"/>
    <m/>
    <m/>
    <x v="2"/>
    <m/>
    <s v="http://pbs.twimg.com/profile_images/1046576251949862912/axeUR8EK_normal.jpg"/>
    <x v="18"/>
    <s v="https://twitter.com/#!/rwang0/status/1183045091142750208"/>
    <m/>
    <m/>
    <s v="1183045091142750208"/>
    <m/>
    <b v="0"/>
    <n v="0"/>
    <s v=""/>
    <b v="0"/>
    <s v="en"/>
    <m/>
    <s v=""/>
    <b v="0"/>
    <n v="4"/>
    <s v="1182732314754850821"/>
    <s v="TweetDeck"/>
    <b v="0"/>
    <s v="1182732314754850821"/>
    <s v="Tweet"/>
    <n v="0"/>
    <n v="0"/>
    <m/>
    <m/>
    <m/>
    <m/>
    <m/>
    <m/>
    <m/>
    <m/>
    <n v="1"/>
    <s v="1"/>
    <s v="1"/>
    <n v="2"/>
    <n v="9.090909090909092"/>
    <n v="0"/>
    <n v="0"/>
    <n v="0"/>
    <n v="0"/>
    <n v="20"/>
    <n v="90.9090909090909"/>
    <n v="22"/>
  </r>
  <r>
    <s v="tomoausd"/>
    <s v="katkul_"/>
    <m/>
    <m/>
    <m/>
    <m/>
    <m/>
    <m/>
    <m/>
    <m/>
    <s v="No"/>
    <n v="31"/>
    <m/>
    <m/>
    <x v="0"/>
    <d v="2019-10-13T05:17:25.000"/>
    <s v="RT @katkul_: My scribble for #howto use #Twitter #SocialMedia #fordummies #Content #Marketing #digital #contentmarketing #socbiz https://t.…"/>
    <m/>
    <m/>
    <x v="11"/>
    <m/>
    <s v="http://pbs.twimg.com/profile_images/1181564315582771200/wd3lmYyv_normal.jpg"/>
    <x v="19"/>
    <s v="https://twitter.com/#!/tomoausd/status/1183250366311391232"/>
    <m/>
    <m/>
    <s v="1183250366311391232"/>
    <m/>
    <b v="0"/>
    <n v="0"/>
    <s v=""/>
    <b v="0"/>
    <s v="en"/>
    <m/>
    <s v=""/>
    <b v="0"/>
    <n v="106"/>
    <s v="733614600772538368"/>
    <s v="Twitter for iPhone"/>
    <b v="0"/>
    <s v="733614600772538368"/>
    <s v="Tweet"/>
    <n v="0"/>
    <n v="0"/>
    <m/>
    <m/>
    <m/>
    <m/>
    <m/>
    <m/>
    <m/>
    <m/>
    <n v="1"/>
    <s v="3"/>
    <s v="3"/>
    <n v="0"/>
    <n v="0"/>
    <n v="0"/>
    <n v="0"/>
    <n v="0"/>
    <n v="0"/>
    <n v="15"/>
    <n v="100"/>
    <n v="15"/>
  </r>
  <r>
    <s v="_futureofwork_"/>
    <s v="alanlepo"/>
    <m/>
    <m/>
    <m/>
    <m/>
    <m/>
    <m/>
    <m/>
    <m/>
    <s v="No"/>
    <n v="32"/>
    <m/>
    <m/>
    <x v="0"/>
    <d v="2017-02-28T19:15:33.000"/>
    <s v="Are Robots Coming For Your Job? #AdobeTT and the #FutureOfWork https://t.co/gCQtcEGyJn  featuring @alanlepo #SocBiz #AI"/>
    <s v="https://www.constellationr.com/blog-news/are-robots-coming-your-job-adobe-think-tank-2017-future-work"/>
    <s v="constellationr.com"/>
    <x v="12"/>
    <m/>
    <s v="http://pbs.twimg.com/profile_images/780510783935488000/5PlTdU3c_normal.jpg"/>
    <x v="20"/>
    <s v="https://twitter.com/#!/_futureofwork_/status/836656101361766400"/>
    <m/>
    <m/>
    <s v="836656101361766400"/>
    <m/>
    <b v="0"/>
    <n v="16"/>
    <s v=""/>
    <b v="0"/>
    <s v="en"/>
    <m/>
    <s v=""/>
    <b v="0"/>
    <n v="9"/>
    <s v=""/>
    <s v="Twitter Web Client"/>
    <b v="0"/>
    <s v="836656101361766400"/>
    <s v="Retweet"/>
    <n v="0"/>
    <n v="0"/>
    <m/>
    <m/>
    <m/>
    <m/>
    <m/>
    <m/>
    <m/>
    <m/>
    <n v="1"/>
    <s v="1"/>
    <s v="1"/>
    <n v="0"/>
    <n v="0"/>
    <n v="0"/>
    <n v="0"/>
    <n v="0"/>
    <n v="0"/>
    <n v="14"/>
    <n v="100"/>
    <n v="14"/>
  </r>
  <r>
    <s v="sokkis"/>
    <s v="_futureofwork_"/>
    <m/>
    <m/>
    <m/>
    <m/>
    <m/>
    <m/>
    <m/>
    <m/>
    <s v="No"/>
    <n v="33"/>
    <m/>
    <m/>
    <x v="0"/>
    <d v="2019-10-13T07:45:04.000"/>
    <s v="RT @_futureofwork_: Are Robots Coming For Your Job? #AdobeTT and the #FutureOfWork https://t.co/gCQtcEGyJn  featuring @alanlepo #SocBiz #AI"/>
    <s v="https://www.constellationr.com/blog-news/are-robots-coming-your-job-adobe-think-tank-2017-future-work"/>
    <s v="constellationr.com"/>
    <x v="12"/>
    <m/>
    <s v="http://pbs.twimg.com/profile_images/635893531274559488/AiRPZ4r4_normal.jpg"/>
    <x v="21"/>
    <s v="https://twitter.com/#!/sokkis/status/1183287523482562560"/>
    <m/>
    <m/>
    <s v="1183287523482562560"/>
    <m/>
    <b v="0"/>
    <n v="0"/>
    <s v=""/>
    <b v="0"/>
    <s v="en"/>
    <m/>
    <s v=""/>
    <b v="0"/>
    <n v="9"/>
    <s v="836656101361766400"/>
    <s v="Twitter for iPhone"/>
    <b v="0"/>
    <s v="836656101361766400"/>
    <s v="Tweet"/>
    <n v="0"/>
    <n v="0"/>
    <m/>
    <m/>
    <m/>
    <m/>
    <m/>
    <m/>
    <m/>
    <m/>
    <n v="1"/>
    <s v="1"/>
    <s v="1"/>
    <m/>
    <m/>
    <m/>
    <m/>
    <m/>
    <m/>
    <m/>
    <m/>
    <m/>
  </r>
  <r>
    <s v="carstenrose"/>
    <s v="carstenrose"/>
    <m/>
    <m/>
    <m/>
    <m/>
    <m/>
    <m/>
    <m/>
    <m/>
    <s v="No"/>
    <n v="35"/>
    <m/>
    <m/>
    <x v="1"/>
    <d v="2019-10-13T13:13:36.000"/>
    <s v="My must reads of last month - just in case you missed them:_x000a_my #Social #Business #Digest archives as of Septemver 2019_x000a_https://t.co/o6WUJUBIMv_x000a_... just another #socbiz #esn #e20 #review incl. #rss"/>
    <s v="https://www.social-business-digest.com/2019-09"/>
    <s v="social-business-digest.com"/>
    <x v="13"/>
    <m/>
    <s v="http://pbs.twimg.com/profile_images/948616432501260288/jsKRB1SW_normal.jpg"/>
    <x v="22"/>
    <s v="https://twitter.com/#!/carstenrose/status/1183370201456435212"/>
    <m/>
    <m/>
    <s v="1183370201456435212"/>
    <m/>
    <b v="0"/>
    <n v="0"/>
    <s v=""/>
    <b v="0"/>
    <s v="en"/>
    <m/>
    <s v=""/>
    <b v="0"/>
    <n v="0"/>
    <s v=""/>
    <s v="Twitter Web App"/>
    <b v="0"/>
    <s v="1183370201456435212"/>
    <s v="Tweet"/>
    <n v="0"/>
    <n v="0"/>
    <m/>
    <m/>
    <m/>
    <m/>
    <m/>
    <m/>
    <m/>
    <m/>
    <n v="1"/>
    <s v="10"/>
    <s v="10"/>
    <n v="0"/>
    <n v="0"/>
    <n v="1"/>
    <n v="3.4482758620689653"/>
    <n v="0"/>
    <n v="0"/>
    <n v="28"/>
    <n v="96.55172413793103"/>
    <n v="29"/>
  </r>
  <r>
    <s v="bhaines0"/>
    <s v="alanlepo"/>
    <m/>
    <m/>
    <m/>
    <m/>
    <m/>
    <m/>
    <m/>
    <m/>
    <s v="No"/>
    <n v="36"/>
    <m/>
    <m/>
    <x v="0"/>
    <d v="2019-10-13T17:04:52.000"/>
    <s v="RT @alanlepo: Collaboration is a method of working together, productivity is a measurement of how effective that work is. They are related…"/>
    <m/>
    <m/>
    <x v="2"/>
    <m/>
    <s v="http://pbs.twimg.com/profile_images/1156560957214208000/xuqMvO62_normal.jpg"/>
    <x v="23"/>
    <s v="https://twitter.com/#!/bhaines0/status/1183428402352721922"/>
    <m/>
    <m/>
    <s v="1183428402352721922"/>
    <m/>
    <b v="0"/>
    <n v="0"/>
    <s v=""/>
    <b v="0"/>
    <s v="en"/>
    <m/>
    <s v=""/>
    <b v="0"/>
    <n v="5"/>
    <s v="1182732314754850821"/>
    <s v="Twitter for iPad"/>
    <b v="0"/>
    <s v="1182732314754850821"/>
    <s v="Tweet"/>
    <n v="0"/>
    <n v="0"/>
    <m/>
    <m/>
    <m/>
    <m/>
    <m/>
    <m/>
    <m/>
    <m/>
    <n v="1"/>
    <s v="1"/>
    <s v="1"/>
    <n v="2"/>
    <n v="9.090909090909092"/>
    <n v="0"/>
    <n v="0"/>
    <n v="0"/>
    <n v="0"/>
    <n v="20"/>
    <n v="90.9090909090909"/>
    <n v="22"/>
  </r>
  <r>
    <s v="christinelocher"/>
    <s v="katkul_"/>
    <m/>
    <m/>
    <m/>
    <m/>
    <m/>
    <m/>
    <m/>
    <m/>
    <s v="No"/>
    <n v="37"/>
    <m/>
    <m/>
    <x v="0"/>
    <d v="2019-10-14T05:19:55.000"/>
    <s v="RT @katkul_: My scribble for #howto use #Twitter #SocialMedia #fordummies #Content #Marketing #digital #contentmarketing #socbiz https://t.…"/>
    <m/>
    <m/>
    <x v="11"/>
    <m/>
    <s v="http://pbs.twimg.com/profile_images/1183465598476574727/mrSMep54_normal.jpg"/>
    <x v="24"/>
    <s v="https://twitter.com/#!/christinelocher/status/1183613381032497155"/>
    <m/>
    <m/>
    <s v="1183613381032497155"/>
    <m/>
    <b v="0"/>
    <n v="0"/>
    <s v=""/>
    <b v="0"/>
    <s v="en"/>
    <m/>
    <s v=""/>
    <b v="0"/>
    <n v="110"/>
    <s v="733614600772538368"/>
    <s v="Twitter for iPhone"/>
    <b v="0"/>
    <s v="733614600772538368"/>
    <s v="Tweet"/>
    <n v="0"/>
    <n v="0"/>
    <m/>
    <m/>
    <m/>
    <m/>
    <m/>
    <m/>
    <m/>
    <m/>
    <n v="1"/>
    <s v="3"/>
    <s v="3"/>
    <n v="0"/>
    <n v="0"/>
    <n v="0"/>
    <n v="0"/>
    <n v="0"/>
    <n v="0"/>
    <n v="15"/>
    <n v="100"/>
    <n v="15"/>
  </r>
  <r>
    <s v="schulsiegel"/>
    <s v="katkul_"/>
    <m/>
    <m/>
    <m/>
    <m/>
    <m/>
    <m/>
    <m/>
    <m/>
    <s v="No"/>
    <n v="38"/>
    <m/>
    <m/>
    <x v="0"/>
    <d v="2019-10-14T05:37:10.000"/>
    <s v="RT @katkul_: My scribble for #howto use #Twitter #SocialMedia #fordummies #Content #Marketing #digital #contentmarketing #socbiz https://t.…"/>
    <m/>
    <m/>
    <x v="11"/>
    <m/>
    <s v="http://pbs.twimg.com/profile_images/1102477724994756608/QuMzulFr_normal.png"/>
    <x v="25"/>
    <s v="https://twitter.com/#!/schulsiegel/status/1183617722988617728"/>
    <m/>
    <m/>
    <s v="1183617722988617728"/>
    <m/>
    <b v="0"/>
    <n v="0"/>
    <s v=""/>
    <b v="0"/>
    <s v="en"/>
    <m/>
    <s v=""/>
    <b v="0"/>
    <n v="110"/>
    <s v="733614600772538368"/>
    <s v="Twitter for Android"/>
    <b v="0"/>
    <s v="733614600772538368"/>
    <s v="Tweet"/>
    <n v="0"/>
    <n v="0"/>
    <m/>
    <m/>
    <m/>
    <m/>
    <m/>
    <m/>
    <m/>
    <m/>
    <n v="1"/>
    <s v="3"/>
    <s v="3"/>
    <n v="0"/>
    <n v="0"/>
    <n v="0"/>
    <n v="0"/>
    <n v="0"/>
    <n v="0"/>
    <n v="15"/>
    <n v="100"/>
    <n v="15"/>
  </r>
  <r>
    <s v="martingaedt"/>
    <s v="katkul_"/>
    <m/>
    <m/>
    <m/>
    <m/>
    <m/>
    <m/>
    <m/>
    <m/>
    <s v="No"/>
    <n v="39"/>
    <m/>
    <m/>
    <x v="0"/>
    <d v="2019-10-14T11:49:03.000"/>
    <s v="RT @katkul_: My scribble for #howto use #Twitter #SocialMedia #fordummies #Content #Marketing #digital #contentmarketing #socbiz https://t.…"/>
    <m/>
    <m/>
    <x v="11"/>
    <m/>
    <s v="http://pbs.twimg.com/profile_images/1170807115696525321/qj-QlZ7L_normal.jpg"/>
    <x v="26"/>
    <s v="https://twitter.com/#!/martingaedt/status/1183711309570990086"/>
    <m/>
    <m/>
    <s v="1183711309570990086"/>
    <m/>
    <b v="0"/>
    <n v="0"/>
    <s v=""/>
    <b v="0"/>
    <s v="en"/>
    <m/>
    <s v=""/>
    <b v="0"/>
    <n v="110"/>
    <s v="733614600772538368"/>
    <s v="Twitter for Android"/>
    <b v="0"/>
    <s v="733614600772538368"/>
    <s v="Tweet"/>
    <n v="0"/>
    <n v="0"/>
    <m/>
    <m/>
    <m/>
    <m/>
    <m/>
    <m/>
    <m/>
    <m/>
    <n v="1"/>
    <s v="3"/>
    <s v="3"/>
    <n v="0"/>
    <n v="0"/>
    <n v="0"/>
    <n v="0"/>
    <n v="0"/>
    <n v="0"/>
    <n v="15"/>
    <n v="100"/>
    <n v="15"/>
  </r>
  <r>
    <s v="stefboettcher"/>
    <s v="katkul_"/>
    <m/>
    <m/>
    <m/>
    <m/>
    <m/>
    <m/>
    <m/>
    <m/>
    <s v="No"/>
    <n v="40"/>
    <m/>
    <m/>
    <x v="0"/>
    <d v="2019-10-14T11:51:09.000"/>
    <s v="RT @katkul_: My scribble for #howto use #Twitter #SocialMedia #fordummies #Content #Marketing #digital #contentmarketing #socbiz https://t.…"/>
    <m/>
    <m/>
    <x v="11"/>
    <m/>
    <s v="http://pbs.twimg.com/profile_images/1126469294387335168/JJ8JEC-t_normal.png"/>
    <x v="27"/>
    <s v="https://twitter.com/#!/stefboettcher/status/1183711840326606849"/>
    <m/>
    <m/>
    <s v="1183711840326606849"/>
    <m/>
    <b v="0"/>
    <n v="0"/>
    <s v=""/>
    <b v="0"/>
    <s v="en"/>
    <m/>
    <s v=""/>
    <b v="0"/>
    <n v="110"/>
    <s v="733614600772538368"/>
    <s v="Twitter Web App"/>
    <b v="0"/>
    <s v="733614600772538368"/>
    <s v="Tweet"/>
    <n v="0"/>
    <n v="0"/>
    <m/>
    <m/>
    <m/>
    <m/>
    <m/>
    <m/>
    <m/>
    <m/>
    <n v="1"/>
    <s v="3"/>
    <s v="3"/>
    <n v="0"/>
    <n v="0"/>
    <n v="0"/>
    <n v="0"/>
    <n v="0"/>
    <n v="0"/>
    <n v="15"/>
    <n v="100"/>
    <n v="15"/>
  </r>
  <r>
    <s v="visier"/>
    <s v="visier"/>
    <m/>
    <m/>
    <m/>
    <m/>
    <m/>
    <m/>
    <m/>
    <m/>
    <s v="No"/>
    <n v="41"/>
    <m/>
    <m/>
    <x v="1"/>
    <d v="2019-10-14T12:15:02.000"/>
    <s v="The #HR leader’s guide to #PeopleAnalytics has arrived. Download now: https://t.co/yd7Ql46vTc #HRTech #socbiz https://t.co/QcrQCi6Aqt"/>
    <s v="https://hello.visier.com/ebook-what-is-people-analytics.html?utm_source=twitter&amp;utm_campaign=mmfy20&amp;utm_medium=organic-social"/>
    <s v="visier.com"/>
    <x v="14"/>
    <s v="https://pbs.twimg.com/media/EG1pHQLW4AU9Xez.png"/>
    <s v="https://pbs.twimg.com/media/EG1pHQLW4AU9Xez.png"/>
    <x v="28"/>
    <s v="https://twitter.com/#!/visier/status/1183717851947061248"/>
    <m/>
    <m/>
    <s v="1183717851947061248"/>
    <m/>
    <b v="0"/>
    <n v="0"/>
    <s v=""/>
    <b v="0"/>
    <s v="en"/>
    <m/>
    <s v=""/>
    <b v="0"/>
    <n v="0"/>
    <s v=""/>
    <s v="Buffer"/>
    <b v="0"/>
    <s v="1183717851947061248"/>
    <s v="Tweet"/>
    <n v="0"/>
    <n v="0"/>
    <m/>
    <m/>
    <m/>
    <m/>
    <m/>
    <m/>
    <m/>
    <m/>
    <n v="1"/>
    <s v="10"/>
    <s v="10"/>
    <n v="0"/>
    <n v="0"/>
    <n v="0"/>
    <n v="0"/>
    <n v="0"/>
    <n v="0"/>
    <n v="13"/>
    <n v="100"/>
    <n v="13"/>
  </r>
  <r>
    <s v="familienfreund"/>
    <s v="katkul_"/>
    <m/>
    <m/>
    <m/>
    <m/>
    <m/>
    <m/>
    <m/>
    <m/>
    <s v="No"/>
    <n v="42"/>
    <m/>
    <m/>
    <x v="0"/>
    <d v="2019-10-14T20:02:47.000"/>
    <s v="RT @katkul_: My scribble for #howto use #Twitter #SocialMedia #fordummies #Content #Marketing #digital #contentmarketing #socbiz https://t.…"/>
    <m/>
    <m/>
    <x v="11"/>
    <m/>
    <s v="http://pbs.twimg.com/profile_images/30997062/ff_normal.gif"/>
    <x v="29"/>
    <s v="https://twitter.com/#!/familienfreund/status/1183835564803530753"/>
    <m/>
    <m/>
    <s v="1183835564803530753"/>
    <m/>
    <b v="0"/>
    <n v="0"/>
    <s v=""/>
    <b v="0"/>
    <s v="en"/>
    <m/>
    <s v=""/>
    <b v="0"/>
    <n v="114"/>
    <s v="733614600772538368"/>
    <s v="Twitter for Android"/>
    <b v="0"/>
    <s v="733614600772538368"/>
    <s v="Tweet"/>
    <n v="0"/>
    <n v="0"/>
    <m/>
    <m/>
    <m/>
    <m/>
    <m/>
    <m/>
    <m/>
    <m/>
    <n v="1"/>
    <s v="3"/>
    <s v="3"/>
    <n v="0"/>
    <n v="0"/>
    <n v="0"/>
    <n v="0"/>
    <n v="0"/>
    <n v="0"/>
    <n v="15"/>
    <n v="100"/>
    <n v="15"/>
  </r>
  <r>
    <s v="marconcert"/>
    <s v="katkul_"/>
    <m/>
    <m/>
    <m/>
    <m/>
    <m/>
    <m/>
    <m/>
    <m/>
    <s v="No"/>
    <n v="43"/>
    <m/>
    <m/>
    <x v="0"/>
    <d v="2019-10-15T01:02:24.000"/>
    <s v="RT @katkul_: My scribble for #howto use #Twitter #SocialMedia #fordummies #Content #Marketing #digital #contentmarketing #socbiz https://t.…"/>
    <m/>
    <m/>
    <x v="11"/>
    <m/>
    <s v="http://pbs.twimg.com/profile_images/610336845650595840/TOxdshHe_normal.jpg"/>
    <x v="30"/>
    <s v="https://twitter.com/#!/marconcert/status/1183910965001240577"/>
    <m/>
    <m/>
    <s v="1183910965001240577"/>
    <m/>
    <b v="0"/>
    <n v="0"/>
    <s v=""/>
    <b v="0"/>
    <s v="en"/>
    <m/>
    <s v=""/>
    <b v="0"/>
    <n v="114"/>
    <s v="733614600772538368"/>
    <s v="Twitter for iPad"/>
    <b v="0"/>
    <s v="733614600772538368"/>
    <s v="Tweet"/>
    <n v="0"/>
    <n v="0"/>
    <m/>
    <m/>
    <m/>
    <m/>
    <m/>
    <m/>
    <m/>
    <m/>
    <n v="1"/>
    <s v="3"/>
    <s v="3"/>
    <n v="0"/>
    <n v="0"/>
    <n v="0"/>
    <n v="0"/>
    <n v="0"/>
    <n v="0"/>
    <n v="15"/>
    <n v="100"/>
    <n v="15"/>
  </r>
  <r>
    <s v="jwillie"/>
    <s v="domnicastro"/>
    <m/>
    <m/>
    <m/>
    <m/>
    <m/>
    <m/>
    <m/>
    <m/>
    <s v="No"/>
    <n v="44"/>
    <m/>
    <m/>
    <x v="0"/>
    <d v="2019-10-15T02:44:01.000"/>
    <s v="@grissombrad and I collaborating on a @cmswire future of digital workplace article. #Collaboration #socbiz #DallasInLA cc @DomNicastro https://t.co/PjsykJSjKc"/>
    <m/>
    <m/>
    <x v="15"/>
    <s v="https://pbs.twimg.com/media/EG4wAB4UEAAZikf.jpg"/>
    <s v="https://pbs.twimg.com/media/EG4wAB4UEAAZikf.jpg"/>
    <x v="31"/>
    <s v="https://twitter.com/#!/jwillie/status/1183936534883389441"/>
    <m/>
    <m/>
    <s v="1183936534883389441"/>
    <m/>
    <b v="0"/>
    <n v="2"/>
    <s v="273526295"/>
    <b v="0"/>
    <s v="en"/>
    <m/>
    <s v=""/>
    <b v="0"/>
    <n v="1"/>
    <s v=""/>
    <s v="Twitter for iPhone"/>
    <b v="0"/>
    <s v="1183936534883389441"/>
    <s v="Tweet"/>
    <n v="0"/>
    <n v="0"/>
    <m/>
    <m/>
    <m/>
    <m/>
    <m/>
    <m/>
    <m/>
    <m/>
    <n v="1"/>
    <s v="9"/>
    <s v="9"/>
    <m/>
    <m/>
    <m/>
    <m/>
    <m/>
    <m/>
    <m/>
    <m/>
    <m/>
  </r>
  <r>
    <s v="grissombrad"/>
    <s v="dom"/>
    <m/>
    <m/>
    <m/>
    <m/>
    <m/>
    <m/>
    <m/>
    <m/>
    <s v="No"/>
    <n v="45"/>
    <m/>
    <m/>
    <x v="0"/>
    <d v="2019-10-15T03:30:25.000"/>
    <s v="RT @jwillie: @grissombrad and I collaborating on a @cmswire future of digital workplace article. #Collaboration #socbiz #DallasInLA cc @Dom…"/>
    <m/>
    <m/>
    <x v="15"/>
    <m/>
    <s v="http://pbs.twimg.com/profile_images/972319705594781696/Wvf2Y5Fh_normal.jpg"/>
    <x v="32"/>
    <s v="https://twitter.com/#!/grissombrad/status/1183948214250000384"/>
    <m/>
    <m/>
    <s v="1183948214250000384"/>
    <m/>
    <b v="0"/>
    <n v="0"/>
    <s v=""/>
    <b v="0"/>
    <s v="en"/>
    <m/>
    <s v=""/>
    <b v="0"/>
    <n v="1"/>
    <s v="1183936534883389441"/>
    <s v="Twitter for Android"/>
    <b v="0"/>
    <s v="1183936534883389441"/>
    <s v="Tweet"/>
    <n v="0"/>
    <n v="0"/>
    <m/>
    <m/>
    <m/>
    <m/>
    <m/>
    <m/>
    <m/>
    <m/>
    <n v="1"/>
    <s v="9"/>
    <s v="9"/>
    <m/>
    <m/>
    <m/>
    <m/>
    <m/>
    <m/>
    <m/>
    <m/>
    <m/>
  </r>
  <r>
    <s v="steffikowalski"/>
    <s v="katkul_"/>
    <m/>
    <m/>
    <m/>
    <m/>
    <m/>
    <m/>
    <m/>
    <m/>
    <s v="No"/>
    <n v="50"/>
    <m/>
    <m/>
    <x v="0"/>
    <d v="2019-10-15T04:56:39.000"/>
    <s v="RT @katkul_: My scribble for #howto use #Twitter #SocialMedia #fordummies #Content #Marketing #digital #contentmarketing #socbiz https://t.…"/>
    <m/>
    <m/>
    <x v="11"/>
    <m/>
    <s v="http://pbs.twimg.com/profile_images/1108962359224098816/rs5OK5Bx_normal.png"/>
    <x v="33"/>
    <s v="https://twitter.com/#!/steffikowalski/status/1183969914127896577"/>
    <m/>
    <m/>
    <s v="1183969914127896577"/>
    <m/>
    <b v="0"/>
    <n v="0"/>
    <s v=""/>
    <b v="0"/>
    <s v="en"/>
    <m/>
    <s v=""/>
    <b v="0"/>
    <n v="114"/>
    <s v="733614600772538368"/>
    <s v="Twitter for Android"/>
    <b v="0"/>
    <s v="733614600772538368"/>
    <s v="Tweet"/>
    <n v="0"/>
    <n v="0"/>
    <m/>
    <m/>
    <m/>
    <m/>
    <m/>
    <m/>
    <m/>
    <m/>
    <n v="1"/>
    <s v="3"/>
    <s v="3"/>
    <n v="0"/>
    <n v="0"/>
    <n v="0"/>
    <n v="0"/>
    <n v="0"/>
    <n v="0"/>
    <n v="15"/>
    <n v="100"/>
    <n v="15"/>
  </r>
  <r>
    <s v="katkul_"/>
    <s v="katkul_"/>
    <m/>
    <m/>
    <m/>
    <m/>
    <m/>
    <m/>
    <m/>
    <m/>
    <s v="No"/>
    <n v="51"/>
    <m/>
    <m/>
    <x v="1"/>
    <d v="2016-05-20T11:05:25.000"/>
    <s v="My scribble for #howto use #Twitter #SocialMedia #fordummies #Content #Marketing #digital #contentmarketing #socbiz https://t.co/zk7vwEVqWa"/>
    <m/>
    <m/>
    <x v="11"/>
    <s v="https://pbs.twimg.com/media/Ci5Skx1WEAEvfHl.jpg"/>
    <s v="https://pbs.twimg.com/media/Ci5Skx1WEAEvfHl.jpg"/>
    <x v="34"/>
    <s v="https://twitter.com/#!/katkul_/status/733614600772538368"/>
    <m/>
    <m/>
    <s v="733614600772538368"/>
    <m/>
    <b v="0"/>
    <n v="222"/>
    <s v=""/>
    <b v="0"/>
    <s v="en"/>
    <m/>
    <s v=""/>
    <b v="0"/>
    <n v="114"/>
    <s v=""/>
    <s v="Twitter for iPhone"/>
    <b v="0"/>
    <s v="733614600772538368"/>
    <s v="Retweet"/>
    <n v="0"/>
    <n v="0"/>
    <m/>
    <m/>
    <m/>
    <m/>
    <m/>
    <m/>
    <m/>
    <m/>
    <n v="1"/>
    <s v="3"/>
    <s v="3"/>
    <n v="0"/>
    <n v="0"/>
    <n v="0"/>
    <n v="0"/>
    <n v="0"/>
    <n v="0"/>
    <n v="13"/>
    <n v="100"/>
    <n v="13"/>
  </r>
  <r>
    <s v="sabrinatismora1"/>
    <s v="katkul_"/>
    <m/>
    <m/>
    <m/>
    <m/>
    <m/>
    <m/>
    <m/>
    <m/>
    <s v="No"/>
    <n v="52"/>
    <m/>
    <m/>
    <x v="0"/>
    <d v="2019-10-15T05:31:58.000"/>
    <s v="RT @katkul_: My scribble for #howto use #Twitter #SocialMedia #fordummies #Content #Marketing #digital #contentmarketing #socbiz https://t.…"/>
    <m/>
    <m/>
    <x v="11"/>
    <m/>
    <s v="http://pbs.twimg.com/profile_images/1157314093575020544/0bYK3Ooo_normal.jpg"/>
    <x v="35"/>
    <s v="https://twitter.com/#!/sabrinatismora1/status/1183978800922710016"/>
    <m/>
    <m/>
    <s v="1183978800922710016"/>
    <m/>
    <b v="0"/>
    <n v="0"/>
    <s v=""/>
    <b v="0"/>
    <s v="en"/>
    <m/>
    <s v=""/>
    <b v="0"/>
    <n v="114"/>
    <s v="733614600772538368"/>
    <s v="Twitter for Android"/>
    <b v="0"/>
    <s v="733614600772538368"/>
    <s v="Tweet"/>
    <n v="0"/>
    <n v="0"/>
    <m/>
    <m/>
    <m/>
    <m/>
    <m/>
    <m/>
    <m/>
    <m/>
    <n v="1"/>
    <s v="3"/>
    <s v="3"/>
    <n v="0"/>
    <n v="0"/>
    <n v="0"/>
    <n v="0"/>
    <n v="0"/>
    <n v="0"/>
    <n v="15"/>
    <n v="100"/>
    <n v="15"/>
  </r>
  <r>
    <s v="andycapaloff"/>
    <s v="connect2taral"/>
    <m/>
    <m/>
    <m/>
    <m/>
    <m/>
    <m/>
    <m/>
    <m/>
    <s v="No"/>
    <n v="53"/>
    <m/>
    <m/>
    <x v="0"/>
    <d v="2019-10-15T10:55:05.000"/>
    <s v="Does #InstagramMarketing Have a Place in #B2B? Yes, and Here’s How https://t.co/6xHXjJ5BzO via @janlgordon @connect2taral #SMM #Instagram #socbiz"/>
    <s v="https://curatti.com/does-instagram-marketing-have-a-place-in-b2b-yes-and-heres-how/"/>
    <s v="curatti.com"/>
    <x v="16"/>
    <m/>
    <s v="http://pbs.twimg.com/profile_images/378800000718005228/e75aac5ee4b042783cd194f59ad43ffb_normal.jpeg"/>
    <x v="36"/>
    <s v="https://twitter.com/#!/andycapaloff/status/1184060116603199488"/>
    <m/>
    <m/>
    <s v="1184060116603199488"/>
    <m/>
    <b v="0"/>
    <n v="1"/>
    <s v=""/>
    <b v="0"/>
    <s v="en"/>
    <m/>
    <s v=""/>
    <b v="0"/>
    <n v="0"/>
    <s v=""/>
    <s v="Hootsuite Inc."/>
    <b v="0"/>
    <s v="1184060116603199488"/>
    <s v="Tweet"/>
    <n v="0"/>
    <n v="0"/>
    <m/>
    <m/>
    <m/>
    <m/>
    <m/>
    <m/>
    <m/>
    <m/>
    <n v="1"/>
    <s v="5"/>
    <s v="5"/>
    <m/>
    <m/>
    <m/>
    <m/>
    <m/>
    <m/>
    <m/>
    <m/>
    <m/>
  </r>
  <r>
    <s v="blinkmarketers"/>
    <s v="connect2taral"/>
    <m/>
    <m/>
    <m/>
    <m/>
    <m/>
    <m/>
    <m/>
    <m/>
    <s v="No"/>
    <n v="54"/>
    <m/>
    <m/>
    <x v="0"/>
    <d v="2019-10-15T10:56:44.000"/>
    <s v="RT @AndyCapaloff: Does #InstagramMarketing Have a Place in #B2B? Yes, and Here’s How https://t.co/Yyd2s1RJpt via @janlgordon @connect2taral #SMM #Instagram #socbiz"/>
    <s v="https://curatti.com/does-instagram-marketing-have-a-place-in-b2b-yes-and-heres-how/"/>
    <s v="curatti.com"/>
    <x v="16"/>
    <m/>
    <s v="http://pbs.twimg.com/profile_images/1176863827310325766/f3xA3b_0_normal.png"/>
    <x v="37"/>
    <s v="https://twitter.com/#!/blinkmarketers/status/1184060533533794304"/>
    <m/>
    <m/>
    <s v="1184060533533794304"/>
    <m/>
    <b v="0"/>
    <n v="0"/>
    <s v=""/>
    <b v="0"/>
    <s v="en"/>
    <m/>
    <s v=""/>
    <b v="0"/>
    <n v="0"/>
    <s v=""/>
    <s v="IFTTT"/>
    <b v="0"/>
    <s v="1184060533533794304"/>
    <s v="Tweet"/>
    <n v="0"/>
    <n v="0"/>
    <m/>
    <m/>
    <m/>
    <m/>
    <m/>
    <m/>
    <m/>
    <m/>
    <n v="1"/>
    <s v="5"/>
    <s v="5"/>
    <m/>
    <m/>
    <m/>
    <m/>
    <m/>
    <m/>
    <m/>
    <m/>
    <m/>
  </r>
  <r>
    <s v="profdrpassos"/>
    <s v="quip"/>
    <m/>
    <m/>
    <m/>
    <m/>
    <m/>
    <m/>
    <m/>
    <m/>
    <s v="No"/>
    <n v="57"/>
    <m/>
    <m/>
    <x v="0"/>
    <d v="2019-10-16T18:26:26.000"/>
    <s v="RT @alanlepo: I often get asked about the power of @Quip. This short video does an amazing job of highlighting how Sales teams can now work…"/>
    <m/>
    <m/>
    <x v="2"/>
    <m/>
    <s v="http://pbs.twimg.com/profile_images/813422968919486464/vYV5cLVY_normal.jpg"/>
    <x v="38"/>
    <s v="https://twitter.com/#!/profdrpassos/status/1184536091082330113"/>
    <m/>
    <m/>
    <s v="1184536091082330113"/>
    <m/>
    <b v="0"/>
    <n v="0"/>
    <s v=""/>
    <b v="0"/>
    <s v="en"/>
    <m/>
    <s v=""/>
    <b v="0"/>
    <n v="4"/>
    <s v="1184534258662232065"/>
    <s v="Twitter Web App"/>
    <b v="0"/>
    <s v="1184534258662232065"/>
    <s v="Tweet"/>
    <n v="0"/>
    <n v="0"/>
    <m/>
    <m/>
    <m/>
    <m/>
    <m/>
    <m/>
    <m/>
    <m/>
    <n v="1"/>
    <s v="1"/>
    <s v="1"/>
    <n v="2"/>
    <n v="7.6923076923076925"/>
    <n v="0"/>
    <n v="0"/>
    <n v="0"/>
    <n v="0"/>
    <n v="24"/>
    <n v="92.3076923076923"/>
    <n v="26"/>
  </r>
  <r>
    <s v="asimgekar"/>
    <s v="quip"/>
    <m/>
    <m/>
    <m/>
    <m/>
    <m/>
    <m/>
    <m/>
    <m/>
    <s v="No"/>
    <n v="59"/>
    <m/>
    <m/>
    <x v="0"/>
    <d v="2019-10-16T18:48:42.000"/>
    <s v="RT @alanlepo: I often get asked about the power of @Quip. This short video does an amazing job of highlighting how Sales teams can now work…"/>
    <m/>
    <m/>
    <x v="2"/>
    <m/>
    <s v="http://pbs.twimg.com/profile_images/1154091712588836864/-O3aeiS7_normal.jpg"/>
    <x v="39"/>
    <s v="https://twitter.com/#!/asimgekar/status/1184541693384761350"/>
    <m/>
    <m/>
    <s v="1184541693384761350"/>
    <m/>
    <b v="0"/>
    <n v="0"/>
    <s v=""/>
    <b v="0"/>
    <s v="en"/>
    <m/>
    <s v=""/>
    <b v="0"/>
    <n v="4"/>
    <s v="1184534258662232065"/>
    <s v="Twitter Web App"/>
    <b v="0"/>
    <s v="1184534258662232065"/>
    <s v="Tweet"/>
    <n v="0"/>
    <n v="0"/>
    <m/>
    <m/>
    <m/>
    <m/>
    <m/>
    <m/>
    <m/>
    <m/>
    <n v="1"/>
    <s v="1"/>
    <s v="1"/>
    <m/>
    <m/>
    <m/>
    <m/>
    <m/>
    <m/>
    <m/>
    <m/>
    <m/>
  </r>
  <r>
    <s v="fca_hq"/>
    <s v="alanlepo"/>
    <m/>
    <m/>
    <m/>
    <m/>
    <m/>
    <m/>
    <m/>
    <m/>
    <s v="No"/>
    <n v="61"/>
    <m/>
    <m/>
    <x v="0"/>
    <d v="2019-10-11T19:21:30.000"/>
    <s v="RT @alanlepo: Collaboration is a method of working together, productivity is a measurement of how effective that work is. They are related…"/>
    <m/>
    <m/>
    <x v="2"/>
    <m/>
    <s v="http://pbs.twimg.com/profile_images/872415772693458944/MvBLujof_normal.jpg"/>
    <x v="40"/>
    <s v="https://twitter.com/#!/fca_hq/status/1182738008233185280"/>
    <m/>
    <m/>
    <s v="1182738008233185280"/>
    <m/>
    <b v="0"/>
    <n v="0"/>
    <s v=""/>
    <b v="0"/>
    <s v="en"/>
    <m/>
    <s v=""/>
    <b v="0"/>
    <n v="4"/>
    <s v="1182732314754850821"/>
    <s v="@AskZob"/>
    <b v="0"/>
    <s v="1182732314754850821"/>
    <s v="Tweet"/>
    <n v="0"/>
    <n v="0"/>
    <m/>
    <m/>
    <m/>
    <m/>
    <m/>
    <m/>
    <m/>
    <m/>
    <n v="2"/>
    <s v="1"/>
    <s v="1"/>
    <n v="2"/>
    <n v="9.090909090909092"/>
    <n v="0"/>
    <n v="0"/>
    <n v="0"/>
    <n v="0"/>
    <n v="20"/>
    <n v="90.9090909090909"/>
    <n v="22"/>
  </r>
  <r>
    <s v="fca_hq"/>
    <s v="quip"/>
    <m/>
    <m/>
    <m/>
    <m/>
    <m/>
    <m/>
    <m/>
    <m/>
    <s v="No"/>
    <n v="62"/>
    <m/>
    <m/>
    <x v="0"/>
    <d v="2019-10-16T18:51:30.000"/>
    <s v="RT @alanlepo: I often get asked about the power of @Quip. This short video does an amazing job of highlighting how Sales teams can now work…"/>
    <m/>
    <m/>
    <x v="2"/>
    <m/>
    <s v="http://pbs.twimg.com/profile_images/872415772693458944/MvBLujof_normal.jpg"/>
    <x v="41"/>
    <s v="https://twitter.com/#!/fca_hq/status/1184542398300524546"/>
    <m/>
    <m/>
    <s v="1184542398300524546"/>
    <m/>
    <b v="0"/>
    <n v="0"/>
    <s v=""/>
    <b v="0"/>
    <s v="en"/>
    <m/>
    <s v=""/>
    <b v="0"/>
    <n v="4"/>
    <s v="1184534258662232065"/>
    <s v="@AskZob"/>
    <b v="0"/>
    <s v="1184534258662232065"/>
    <s v="Tweet"/>
    <n v="0"/>
    <n v="0"/>
    <m/>
    <m/>
    <m/>
    <m/>
    <m/>
    <m/>
    <m/>
    <m/>
    <n v="1"/>
    <s v="1"/>
    <s v="1"/>
    <m/>
    <m/>
    <m/>
    <m/>
    <m/>
    <m/>
    <m/>
    <m/>
    <m/>
  </r>
  <r>
    <s v="tribalimpact"/>
    <s v="gaggleamp"/>
    <m/>
    <m/>
    <m/>
    <m/>
    <m/>
    <m/>
    <m/>
    <m/>
    <s v="No"/>
    <n v="64"/>
    <m/>
    <m/>
    <x v="0"/>
    <d v="2019-10-11T15:51:59.000"/>
    <s v="What Are The Benefits of Employee Advocacy? https://t.co/JbVXvB4oSD by @gaggleamp_x000a__x000a_#employeeadvocacy #employeeengagemnet #socialmedia #social #socbiz"/>
    <s v="https://blog.gaggleamp.com/what-are-the-benefits-of-employee-advocacy?utm_content=102482704&amp;utm_medium=social&amp;utm_source=twitter&amp;hss_channel=tw-2926870430"/>
    <s v="gaggleamp.com"/>
    <x v="17"/>
    <m/>
    <s v="http://pbs.twimg.com/profile_images/916008710245355520/1Hycg-Lh_normal.jpg"/>
    <x v="42"/>
    <s v="https://twitter.com/#!/tribalimpact/status/1182685282669355010"/>
    <m/>
    <m/>
    <s v="1182685282669355010"/>
    <m/>
    <b v="0"/>
    <n v="0"/>
    <s v=""/>
    <b v="0"/>
    <s v="en"/>
    <m/>
    <s v=""/>
    <b v="0"/>
    <n v="0"/>
    <s v=""/>
    <s v="HubSpot"/>
    <b v="0"/>
    <s v="1182685282669355010"/>
    <s v="Tweet"/>
    <n v="0"/>
    <n v="0"/>
    <m/>
    <m/>
    <m/>
    <m/>
    <m/>
    <m/>
    <m/>
    <m/>
    <n v="1"/>
    <s v="12"/>
    <s v="12"/>
    <n v="1"/>
    <n v="7.142857142857143"/>
    <n v="0"/>
    <n v="0"/>
    <n v="0"/>
    <n v="0"/>
    <n v="13"/>
    <n v="92.85714285714286"/>
    <n v="14"/>
  </r>
  <r>
    <s v="tribalimpact"/>
    <s v="sociabble"/>
    <m/>
    <m/>
    <m/>
    <m/>
    <m/>
    <m/>
    <m/>
    <m/>
    <s v="No"/>
    <n v="65"/>
    <m/>
    <m/>
    <x v="0"/>
    <d v="2019-10-14T10:06:14.000"/>
    <s v="&quot;84% of consumers’ value recommendations from friends and family above all forms of advertising &quot;_x000a__x000a_https://t.co/5pT1PabqWV by @sociabble_x000a__x000a_#EmployeeAdvocacy #SocialMedia #Social #SocBiz"/>
    <s v="https://www.sociabble.com/blog/10-stats-impact-employee-advocacy/?utm_content=102481098&amp;utm_medium=social&amp;utm_source=twitter&amp;hss_channel=tw-2926870430"/>
    <s v="sociabble.com"/>
    <x v="18"/>
    <m/>
    <s v="http://pbs.twimg.com/profile_images/916008710245355520/1Hycg-Lh_normal.jpg"/>
    <x v="43"/>
    <s v="https://twitter.com/#!/tribalimpact/status/1183685437413642240"/>
    <m/>
    <m/>
    <s v="1183685437413642240"/>
    <m/>
    <b v="0"/>
    <n v="0"/>
    <s v=""/>
    <b v="0"/>
    <s v="en"/>
    <m/>
    <s v=""/>
    <b v="0"/>
    <n v="0"/>
    <s v=""/>
    <s v="HubSpot"/>
    <b v="0"/>
    <s v="1183685437413642240"/>
    <s v="Tweet"/>
    <n v="0"/>
    <n v="0"/>
    <m/>
    <m/>
    <m/>
    <m/>
    <m/>
    <m/>
    <m/>
    <m/>
    <n v="1"/>
    <s v="12"/>
    <s v="12"/>
    <n v="1"/>
    <n v="5"/>
    <n v="0"/>
    <n v="0"/>
    <n v="0"/>
    <n v="0"/>
    <n v="19"/>
    <n v="95"/>
    <n v="20"/>
  </r>
  <r>
    <s v="tribalimpact"/>
    <s v="socialbakers"/>
    <m/>
    <m/>
    <m/>
    <m/>
    <m/>
    <m/>
    <m/>
    <m/>
    <s v="No"/>
    <n v="66"/>
    <m/>
    <m/>
    <x v="0"/>
    <d v="2019-10-17T10:01:59.000"/>
    <s v="10 Steps to Managing a Social Media Crisis Like a Boss https://t.co/8MsSu1YxD2 by @socialbakers #SocialMedia #SocBiz"/>
    <s v="https://www.socialbakers.com/blog/10-easy-steps-to-managing-social-media-crisis?utm_content=103344513&amp;utm_medium=social&amp;utm_source=twitter&amp;hss_channel=tw-2926870430"/>
    <s v="socialbakers.com"/>
    <x v="19"/>
    <m/>
    <s v="http://pbs.twimg.com/profile_images/916008710245355520/1Hycg-Lh_normal.jpg"/>
    <x v="44"/>
    <s v="https://twitter.com/#!/tribalimpact/status/1184771529084678144"/>
    <m/>
    <m/>
    <s v="1184771529084678144"/>
    <m/>
    <b v="0"/>
    <n v="0"/>
    <s v=""/>
    <b v="0"/>
    <s v="en"/>
    <m/>
    <s v=""/>
    <b v="0"/>
    <n v="0"/>
    <s v=""/>
    <s v="HubSpot"/>
    <b v="0"/>
    <s v="1184771529084678144"/>
    <s v="Tweet"/>
    <n v="0"/>
    <n v="0"/>
    <m/>
    <m/>
    <m/>
    <m/>
    <m/>
    <m/>
    <m/>
    <m/>
    <n v="1"/>
    <s v="12"/>
    <s v="12"/>
    <n v="1"/>
    <n v="6.666666666666667"/>
    <n v="1"/>
    <n v="6.666666666666667"/>
    <n v="0"/>
    <n v="0"/>
    <n v="13"/>
    <n v="86.66666666666667"/>
    <n v="15"/>
  </r>
  <r>
    <s v="tribalimpact"/>
    <s v="tribalimpact"/>
    <m/>
    <m/>
    <m/>
    <m/>
    <m/>
    <m/>
    <m/>
    <m/>
    <s v="No"/>
    <n v="67"/>
    <m/>
    <m/>
    <x v="1"/>
    <d v="2019-10-14T13:05:59.000"/>
    <s v="The primary reason for getting social is the evolution of the #buyerjourney. _x000a__x000a_According to CEB, 57% of the purchase decision is complete before a customer even calls a supplier. Footfall has been replaced by finger-fall. _x000a__x000a_https://t.co/gcB0SFfw7A_x000a__x000a_#SocBiz #SocialBusiness #Social"/>
    <s v="https://www.tribalimpact.com/blog/social-media-for-business-why-socialising-your-business-is-key-for-growth?utm_campaign=Awareness%20-%20Employee%20Advocacy&amp;utm_content=102480994&amp;utm_medium=social&amp;utm_source=twitter&amp;hss_channel=tw-2926870430"/>
    <s v="tribalimpact.com"/>
    <x v="20"/>
    <m/>
    <s v="http://pbs.twimg.com/profile_images/916008710245355520/1Hycg-Lh_normal.jpg"/>
    <x v="45"/>
    <s v="https://twitter.com/#!/tribalimpact/status/1183730671145177088"/>
    <m/>
    <m/>
    <s v="1183730671145177088"/>
    <m/>
    <b v="0"/>
    <n v="0"/>
    <s v=""/>
    <b v="0"/>
    <s v="en"/>
    <m/>
    <s v=""/>
    <b v="0"/>
    <n v="0"/>
    <s v=""/>
    <s v="HubSpot"/>
    <b v="0"/>
    <s v="1183730671145177088"/>
    <s v="Tweet"/>
    <n v="0"/>
    <n v="0"/>
    <m/>
    <m/>
    <m/>
    <m/>
    <m/>
    <m/>
    <m/>
    <m/>
    <n v="2"/>
    <s v="12"/>
    <s v="12"/>
    <n v="0"/>
    <n v="0"/>
    <n v="1"/>
    <n v="2.5641025641025643"/>
    <n v="0"/>
    <n v="0"/>
    <n v="38"/>
    <n v="97.43589743589743"/>
    <n v="39"/>
  </r>
  <r>
    <s v="tribalimpact"/>
    <s v="tribalimpact"/>
    <m/>
    <m/>
    <m/>
    <m/>
    <m/>
    <m/>
    <m/>
    <m/>
    <s v="No"/>
    <n v="68"/>
    <m/>
    <m/>
    <x v="1"/>
    <d v="2019-10-14T14:31:21.000"/>
    <s v="The primary reason for getting social is the evolution of the #buyerjourney. _x000a__x000a_According to CEB, 57% of the purchase decision is complete before a customer even calls a supplier. Footfall has been replaced by finger-fall. _x000a__x000a_https://t.co/gcB0SFfw7A_x000a__x000a_#SocBiz #SocialBusiness #Soci…"/>
    <s v="https://www.tribalimpact.com/blog/social-media-for-business-why-socialising-your-business-is-key-for-growth?utm_campaign=Awareness%20-%20Employee%20Advocacy&amp;utm_content=102480994&amp;utm_medium=social&amp;utm_source=twitter&amp;hss_channel=tw-2926870430"/>
    <s v="tribalimpact.com"/>
    <x v="21"/>
    <m/>
    <s v="http://pbs.twimg.com/profile_images/916008710245355520/1Hycg-Lh_normal.jpg"/>
    <x v="46"/>
    <s v="https://twitter.com/#!/tribalimpact/status/1183752153543913480"/>
    <m/>
    <m/>
    <s v="1183752153543913480"/>
    <m/>
    <b v="0"/>
    <n v="0"/>
    <s v=""/>
    <b v="0"/>
    <s v="en"/>
    <m/>
    <s v=""/>
    <b v="0"/>
    <n v="0"/>
    <s v=""/>
    <s v="IFTTT"/>
    <b v="0"/>
    <s v="1183752153543913480"/>
    <s v="Tweet"/>
    <n v="0"/>
    <n v="0"/>
    <m/>
    <m/>
    <m/>
    <m/>
    <m/>
    <m/>
    <m/>
    <m/>
    <n v="2"/>
    <s v="12"/>
    <s v="12"/>
    <n v="0"/>
    <n v="0"/>
    <n v="1"/>
    <n v="2.5641025641025643"/>
    <n v="0"/>
    <n v="0"/>
    <n v="38"/>
    <n v="97.43589743589743"/>
    <n v="39"/>
  </r>
  <r>
    <s v="amorten"/>
    <s v="amworldtraveler"/>
    <m/>
    <m/>
    <m/>
    <m/>
    <m/>
    <m/>
    <m/>
    <m/>
    <s v="No"/>
    <n v="69"/>
    <m/>
    <m/>
    <x v="0"/>
    <d v="2019-10-10T20:14:11.000"/>
    <s v="RT @amworldtraveler: Please tell me that vegan pet food is not a thing.  Friend of mine told me she heard about it from another friend.  #u…"/>
    <m/>
    <m/>
    <x v="2"/>
    <m/>
    <s v="http://pbs.twimg.com/profile_images/837219044/063_normal.JPG"/>
    <x v="47"/>
    <s v="https://twitter.com/#!/amorten/status/1182388879619284992"/>
    <m/>
    <m/>
    <s v="1182388879619284992"/>
    <m/>
    <b v="0"/>
    <n v="0"/>
    <s v=""/>
    <b v="0"/>
    <s v="en"/>
    <m/>
    <s v=""/>
    <b v="0"/>
    <n v="3"/>
    <s v="1181979866675040258"/>
    <s v="Twitter Web App"/>
    <b v="0"/>
    <s v="1181979866675040258"/>
    <s v="Tweet"/>
    <n v="0"/>
    <n v="0"/>
    <m/>
    <m/>
    <m/>
    <m/>
    <m/>
    <m/>
    <m/>
    <m/>
    <n v="1"/>
    <s v="8"/>
    <s v="8"/>
    <n v="0"/>
    <n v="0"/>
    <n v="0"/>
    <n v="0"/>
    <n v="0"/>
    <n v="0"/>
    <n v="26"/>
    <n v="100"/>
    <n v="26"/>
  </r>
  <r>
    <s v="amorten"/>
    <s v="amorten"/>
    <m/>
    <m/>
    <m/>
    <m/>
    <m/>
    <m/>
    <m/>
    <m/>
    <s v="No"/>
    <n v="70"/>
    <m/>
    <m/>
    <x v="1"/>
    <d v="2019-10-17T01:23:23.000"/>
    <s v="#CheckOut this #upandcomingartist's #artwork.  _x000a_#CheckThisOut #supportthearts #supporttheart #artshare #artworks #upcomingartist #upcomingart #filmisart #photographyisart #arteyart #fotografia #exhibition #digital #socbiz #biztalk #techtalk #devart #boostart #decorart https://t.co/hgfX7IvhQn"/>
    <s v="https://twitter.com/amworldtraveler/status/1184636032949506048"/>
    <s v="twitter.com"/>
    <x v="22"/>
    <m/>
    <s v="http://pbs.twimg.com/profile_images/837219044/063_normal.JPG"/>
    <x v="48"/>
    <s v="https://twitter.com/#!/amorten/status/1184641021432365057"/>
    <m/>
    <m/>
    <s v="1184641021432365057"/>
    <m/>
    <b v="0"/>
    <n v="0"/>
    <s v=""/>
    <b v="1"/>
    <s v="en"/>
    <m/>
    <s v="1184636032949506048"/>
    <b v="0"/>
    <n v="1"/>
    <s v=""/>
    <s v="Twitter Web App"/>
    <b v="0"/>
    <s v="1184641021432365057"/>
    <s v="Tweet"/>
    <n v="0"/>
    <n v="0"/>
    <m/>
    <m/>
    <m/>
    <m/>
    <m/>
    <m/>
    <m/>
    <m/>
    <n v="1"/>
    <s v="8"/>
    <s v="8"/>
    <n v="0"/>
    <n v="0"/>
    <n v="0"/>
    <n v="0"/>
    <n v="0"/>
    <n v="0"/>
    <n v="23"/>
    <n v="100"/>
    <n v="23"/>
  </r>
  <r>
    <s v="integration_d"/>
    <s v="amorten"/>
    <m/>
    <m/>
    <m/>
    <m/>
    <m/>
    <m/>
    <m/>
    <m/>
    <s v="No"/>
    <n v="71"/>
    <m/>
    <m/>
    <x v="0"/>
    <d v="2019-10-17T10:25:14.000"/>
    <s v="RT @amorten: #CheckOut this #upandcomingartist's #artwork.  _x000a_#CheckThisOut #supportthearts #supporttheart #artshare #artworks #upcomingarti…"/>
    <m/>
    <m/>
    <x v="23"/>
    <m/>
    <s v="http://pbs.twimg.com/profile_images/504013374045167616/YY7n_COd_normal.jpeg"/>
    <x v="49"/>
    <s v="https://twitter.com/#!/integration_d/status/1184777383481499649"/>
    <m/>
    <m/>
    <s v="1184777383481499649"/>
    <m/>
    <b v="0"/>
    <n v="0"/>
    <s v=""/>
    <b v="1"/>
    <s v="en"/>
    <m/>
    <s v="1184636032949506048"/>
    <b v="0"/>
    <n v="1"/>
    <s v="1184641021432365057"/>
    <s v="integration_digest"/>
    <b v="0"/>
    <s v="1184641021432365057"/>
    <s v="Tweet"/>
    <n v="0"/>
    <n v="0"/>
    <m/>
    <m/>
    <m/>
    <m/>
    <m/>
    <m/>
    <m/>
    <m/>
    <n v="1"/>
    <s v="8"/>
    <s v="8"/>
    <n v="0"/>
    <n v="0"/>
    <n v="0"/>
    <n v="0"/>
    <n v="0"/>
    <n v="0"/>
    <n v="12"/>
    <n v="100"/>
    <n v="12"/>
  </r>
  <r>
    <s v="integration_d"/>
    <s v="amworldtraveler"/>
    <m/>
    <m/>
    <m/>
    <m/>
    <m/>
    <m/>
    <m/>
    <m/>
    <s v="No"/>
    <n v="72"/>
    <m/>
    <m/>
    <x v="0"/>
    <d v="2019-10-10T10:53:49.000"/>
    <s v="RT @amworldtraveler: Please tell me that vegan pet food is not a thing.  Friend of mine told me she heard about it from another friend.  #u…"/>
    <m/>
    <m/>
    <x v="2"/>
    <m/>
    <s v="http://pbs.twimg.com/profile_images/504013374045167616/YY7n_COd_normal.jpeg"/>
    <x v="50"/>
    <s v="https://twitter.com/#!/integration_d/status/1182247860215017472"/>
    <m/>
    <m/>
    <s v="1182247860215017472"/>
    <m/>
    <b v="0"/>
    <n v="0"/>
    <s v=""/>
    <b v="0"/>
    <s v="en"/>
    <m/>
    <s v=""/>
    <b v="0"/>
    <n v="1"/>
    <s v="1181979866675040258"/>
    <s v="integration_digest"/>
    <b v="0"/>
    <s v="1181979866675040258"/>
    <s v="Tweet"/>
    <n v="0"/>
    <n v="0"/>
    <m/>
    <m/>
    <m/>
    <m/>
    <m/>
    <m/>
    <m/>
    <m/>
    <n v="1"/>
    <s v="8"/>
    <s v="8"/>
    <n v="0"/>
    <n v="0"/>
    <n v="0"/>
    <n v="0"/>
    <n v="0"/>
    <n v="0"/>
    <n v="26"/>
    <n v="100"/>
    <n v="26"/>
  </r>
  <r>
    <s v="integration_d"/>
    <s v="cjenmm"/>
    <m/>
    <m/>
    <m/>
    <m/>
    <m/>
    <m/>
    <m/>
    <m/>
    <s v="No"/>
    <n v="73"/>
    <m/>
    <m/>
    <x v="0"/>
    <d v="2019-10-11T08:56:15.000"/>
    <s v="RT @cjenmm: #Shame on the person who thought of this #vegan #petfood thing because this is not #natural and it is #animalabuse. Hopefully t…"/>
    <m/>
    <m/>
    <x v="24"/>
    <m/>
    <s v="http://pbs.twimg.com/profile_images/504013374045167616/YY7n_COd_normal.jpeg"/>
    <x v="51"/>
    <s v="https://twitter.com/#!/integration_d/status/1182580659241377792"/>
    <m/>
    <m/>
    <s v="1182580659241377792"/>
    <m/>
    <b v="0"/>
    <n v="0"/>
    <s v=""/>
    <b v="1"/>
    <s v="en"/>
    <m/>
    <s v="1181979866675040258"/>
    <b v="0"/>
    <n v="1"/>
    <s v="1182386264412061696"/>
    <s v="integration_digest"/>
    <b v="0"/>
    <s v="1182386264412061696"/>
    <s v="Tweet"/>
    <n v="0"/>
    <n v="0"/>
    <m/>
    <m/>
    <m/>
    <m/>
    <m/>
    <m/>
    <m/>
    <m/>
    <n v="2"/>
    <s v="8"/>
    <s v="8"/>
    <n v="0"/>
    <n v="0"/>
    <n v="1"/>
    <n v="4.166666666666667"/>
    <n v="0"/>
    <n v="0"/>
    <n v="23"/>
    <n v="95.83333333333333"/>
    <n v="24"/>
  </r>
  <r>
    <s v="integration_d"/>
    <s v="cjenmm"/>
    <m/>
    <m/>
    <m/>
    <m/>
    <m/>
    <m/>
    <m/>
    <m/>
    <s v="No"/>
    <n v="74"/>
    <m/>
    <m/>
    <x v="0"/>
    <d v="2019-10-17T10:25:27.000"/>
    <s v="RT @cjenmm: Congrats to all #worldwide #artists that were selected for the #showcase #exhibit in #Berlin, #Germany._x000a_#artworld #artlovers #p…"/>
    <m/>
    <m/>
    <x v="25"/>
    <m/>
    <s v="http://pbs.twimg.com/profile_images/504013374045167616/YY7n_COd_normal.jpeg"/>
    <x v="52"/>
    <s v="https://twitter.com/#!/integration_d/status/1184777435469926401"/>
    <m/>
    <m/>
    <s v="1184777435469926401"/>
    <m/>
    <b v="0"/>
    <n v="0"/>
    <s v=""/>
    <b v="1"/>
    <s v="en"/>
    <m/>
    <s v="1184630494891147270"/>
    <b v="0"/>
    <n v="1"/>
    <s v="1184637744774955008"/>
    <s v="integration_digest"/>
    <b v="0"/>
    <s v="1184637744774955008"/>
    <s v="Tweet"/>
    <n v="0"/>
    <n v="0"/>
    <m/>
    <m/>
    <m/>
    <m/>
    <m/>
    <m/>
    <m/>
    <m/>
    <n v="2"/>
    <s v="8"/>
    <s v="8"/>
    <n v="0"/>
    <n v="0"/>
    <n v="0"/>
    <n v="0"/>
    <n v="0"/>
    <n v="0"/>
    <n v="20"/>
    <n v="100"/>
    <n v="20"/>
  </r>
  <r>
    <s v="guyintransition"/>
    <s v="quip"/>
    <m/>
    <m/>
    <m/>
    <m/>
    <m/>
    <m/>
    <m/>
    <m/>
    <s v="No"/>
    <n v="75"/>
    <m/>
    <m/>
    <x v="0"/>
    <d v="2019-10-17T15:15:59.000"/>
    <s v="RT @alanlepo: I often get asked about the power of @Quip. This short video does an amazing job of highlighting how Sales teams can now work…"/>
    <m/>
    <m/>
    <x v="2"/>
    <m/>
    <s v="http://pbs.twimg.com/profile_images/1166171032824057862/nLEZYKUR_normal.jpg"/>
    <x v="53"/>
    <s v="https://twitter.com/#!/guyintransition/status/1184850550006808577"/>
    <m/>
    <m/>
    <s v="1184850550006808577"/>
    <m/>
    <b v="0"/>
    <n v="0"/>
    <s v=""/>
    <b v="0"/>
    <s v="en"/>
    <m/>
    <s v=""/>
    <b v="0"/>
    <n v="4"/>
    <s v="1184534258662232065"/>
    <s v="Twitter for Android"/>
    <b v="0"/>
    <s v="1184534258662232065"/>
    <s v="Tweet"/>
    <n v="0"/>
    <n v="0"/>
    <m/>
    <m/>
    <m/>
    <m/>
    <m/>
    <m/>
    <m/>
    <m/>
    <n v="1"/>
    <s v="1"/>
    <s v="1"/>
    <m/>
    <m/>
    <m/>
    <m/>
    <m/>
    <m/>
    <m/>
    <m/>
    <m/>
  </r>
  <r>
    <s v="richard_sink"/>
    <s v="emilia_chagas"/>
    <m/>
    <m/>
    <m/>
    <m/>
    <m/>
    <m/>
    <m/>
    <m/>
    <s v="No"/>
    <n v="77"/>
    <m/>
    <m/>
    <x v="0"/>
    <d v="2019-10-08T03:05:03.000"/>
    <s v="How do #content teams integrate a #growthmindset? It starts with experimentation. @emilia_chagas https://t.co/2HVb1WAtmL_x000a__x000a_#GrowthHacking _x000a_#metrics_x000a_#contentmarketing _x000a_#socbiz_x000a_#marketingtips"/>
    <s v="https://contentmarketinginstitute.com/2019/10/adopt-growth-mindset/"/>
    <s v="contentmarketinginstitute.com"/>
    <x v="26"/>
    <m/>
    <s v="http://pbs.twimg.com/profile_images/1089631341648392192/iVyywxtZ_normal.jpg"/>
    <x v="54"/>
    <s v="https://twitter.com/#!/richard_sink/status/1181405114063417345"/>
    <m/>
    <m/>
    <s v="1181405114063417345"/>
    <m/>
    <b v="0"/>
    <n v="2"/>
    <s v=""/>
    <b v="0"/>
    <s v="en"/>
    <m/>
    <s v=""/>
    <b v="0"/>
    <n v="2"/>
    <s v=""/>
    <s v="Twitter for Android"/>
    <b v="0"/>
    <s v="1181405114063417345"/>
    <s v="Tweet"/>
    <n v="0"/>
    <n v="0"/>
    <m/>
    <m/>
    <m/>
    <m/>
    <m/>
    <m/>
    <m/>
    <m/>
    <n v="1"/>
    <s v="4"/>
    <s v="4"/>
    <n v="0"/>
    <n v="0"/>
    <n v="0"/>
    <n v="0"/>
    <n v="0"/>
    <n v="0"/>
    <n v="17"/>
    <n v="100"/>
    <n v="17"/>
  </r>
  <r>
    <s v="richard_sink"/>
    <s v="kfarmakis"/>
    <m/>
    <m/>
    <m/>
    <m/>
    <m/>
    <m/>
    <m/>
    <m/>
    <s v="No"/>
    <n v="78"/>
    <m/>
    <m/>
    <x v="0"/>
    <d v="2019-10-11T18:20:46.000"/>
    <s v="People may forget your name, but they will never forget how you made them feel. The best stories are those who inspire you to change, even a little. And that’s what #writing is all about. @KFarmakis _x000a__x000a_#storytelling_x000a_#EZShareVideos_x000a_#socbiz_x000a_#marketingtips"/>
    <m/>
    <m/>
    <x v="27"/>
    <m/>
    <s v="http://pbs.twimg.com/profile_images/1089631341648392192/iVyywxtZ_normal.jpg"/>
    <x v="55"/>
    <s v="https://twitter.com/#!/richard_sink/status/1182722726236053504"/>
    <m/>
    <m/>
    <s v="1182722726236053504"/>
    <m/>
    <b v="0"/>
    <n v="0"/>
    <s v=""/>
    <b v="0"/>
    <s v="en"/>
    <m/>
    <s v=""/>
    <b v="0"/>
    <n v="0"/>
    <s v=""/>
    <s v="Twitter Web App"/>
    <b v="0"/>
    <s v="1182722726236053504"/>
    <s v="Tweet"/>
    <n v="0"/>
    <n v="0"/>
    <m/>
    <m/>
    <m/>
    <m/>
    <m/>
    <m/>
    <m/>
    <m/>
    <n v="1"/>
    <s v="4"/>
    <s v="4"/>
    <n v="2"/>
    <n v="4.878048780487805"/>
    <n v="0"/>
    <n v="0"/>
    <n v="0"/>
    <n v="0"/>
    <n v="39"/>
    <n v="95.1219512195122"/>
    <n v="41"/>
  </r>
  <r>
    <s v="richard_sink"/>
    <s v="aliciatillman"/>
    <m/>
    <m/>
    <m/>
    <m/>
    <m/>
    <m/>
    <m/>
    <m/>
    <s v="No"/>
    <n v="79"/>
    <m/>
    <m/>
    <x v="0"/>
    <d v="2019-10-12T05:14:57.000"/>
    <s v="SAP’s @aliciatillman on the Makeup of a Modern #Marketing Team and an Experience-Driven #Economy https://t.co/qS5dqPS37z_x000a__x000a_#socbiz_x000a_#marketing_x000a_#storytelling"/>
    <s v="https://www.emarketer.com/content/sap-alicia-tillman-on-the-makeup-of-a-modern-marketing-team-and-an-experience-driven-economy"/>
    <s v="emarketer.com"/>
    <x v="28"/>
    <m/>
    <s v="http://pbs.twimg.com/profile_images/1089631341648392192/iVyywxtZ_normal.jpg"/>
    <x v="56"/>
    <s v="https://twitter.com/#!/richard_sink/status/1182887358447771649"/>
    <m/>
    <m/>
    <s v="1182887358447771649"/>
    <m/>
    <b v="0"/>
    <n v="0"/>
    <s v=""/>
    <b v="0"/>
    <s v="en"/>
    <m/>
    <s v=""/>
    <b v="0"/>
    <n v="0"/>
    <s v=""/>
    <s v="Twitter for Android"/>
    <b v="0"/>
    <s v="1182887358447771649"/>
    <s v="Tweet"/>
    <n v="0"/>
    <n v="0"/>
    <m/>
    <m/>
    <m/>
    <m/>
    <m/>
    <m/>
    <m/>
    <m/>
    <n v="1"/>
    <s v="4"/>
    <s v="4"/>
    <n v="1"/>
    <n v="5.2631578947368425"/>
    <n v="1"/>
    <n v="5.2631578947368425"/>
    <n v="0"/>
    <n v="0"/>
    <n v="17"/>
    <n v="89.47368421052632"/>
    <n v="19"/>
  </r>
  <r>
    <s v="richard_sink"/>
    <s v="shane_barker"/>
    <m/>
    <m/>
    <m/>
    <m/>
    <m/>
    <m/>
    <m/>
    <m/>
    <s v="No"/>
    <n v="80"/>
    <m/>
    <m/>
    <x v="0"/>
    <d v="2019-10-17T18:06:15.000"/>
    <s v="How To Make Money On #SocialMedia by @shane_barker https://t.co/O9guAQxFdd_x000a__x000a_#affiliates_x000a_#socialmediamarketing _x000a_#socbiz_x000a_#EZShareVideos_x000a_#FreelanceChat _x000a_#freelance"/>
    <s v="https://link.medium.com/lzirP8pER0"/>
    <s v="medium.com"/>
    <x v="29"/>
    <m/>
    <s v="http://pbs.twimg.com/profile_images/1089631341648392192/iVyywxtZ_normal.jpg"/>
    <x v="57"/>
    <s v="https://twitter.com/#!/richard_sink/status/1184893399930789888"/>
    <m/>
    <m/>
    <s v="1184893399930789888"/>
    <m/>
    <b v="0"/>
    <n v="2"/>
    <s v=""/>
    <b v="0"/>
    <s v="en"/>
    <m/>
    <s v=""/>
    <b v="0"/>
    <n v="1"/>
    <s v=""/>
    <s v="Twitter Web App"/>
    <b v="0"/>
    <s v="1184893399930789888"/>
    <s v="Tweet"/>
    <n v="0"/>
    <n v="0"/>
    <m/>
    <m/>
    <m/>
    <m/>
    <m/>
    <m/>
    <m/>
    <m/>
    <n v="1"/>
    <s v="4"/>
    <s v="4"/>
    <n v="0"/>
    <n v="0"/>
    <n v="0"/>
    <n v="0"/>
    <n v="0"/>
    <n v="0"/>
    <n v="14"/>
    <n v="100"/>
    <n v="14"/>
  </r>
  <r>
    <s v="nathaliegregg"/>
    <s v="shane_barker"/>
    <m/>
    <m/>
    <m/>
    <m/>
    <m/>
    <m/>
    <m/>
    <m/>
    <s v="No"/>
    <n v="81"/>
    <m/>
    <m/>
    <x v="0"/>
    <d v="2019-10-18T02:52:27.000"/>
    <s v="RT @Richard_Sink: How To Make Money On #SocialMedia by @shane_barker https://t.co/O9guAQxFdd_x000a__x000a_#affiliates_x000a_#socialmediamarketing _x000a_#socbiz_x000a_#E…"/>
    <s v="https://link.medium.com/lzirP8pER0"/>
    <s v="medium.com"/>
    <x v="30"/>
    <m/>
    <s v="http://pbs.twimg.com/profile_images/1313923967/NATHALIE_180X180SMALL_normal.jpg"/>
    <x v="58"/>
    <s v="https://twitter.com/#!/nathaliegregg/status/1185025822400438274"/>
    <m/>
    <m/>
    <s v="1185025822400438274"/>
    <m/>
    <b v="0"/>
    <n v="0"/>
    <s v=""/>
    <b v="0"/>
    <s v="en"/>
    <m/>
    <s v=""/>
    <b v="0"/>
    <n v="1"/>
    <s v="1184893399930789888"/>
    <s v="Twitter for iPhone"/>
    <b v="0"/>
    <s v="1184893399930789888"/>
    <s v="Tweet"/>
    <n v="0"/>
    <n v="0"/>
    <m/>
    <m/>
    <m/>
    <m/>
    <m/>
    <m/>
    <m/>
    <m/>
    <n v="1"/>
    <s v="4"/>
    <s v="4"/>
    <m/>
    <m/>
    <m/>
    <m/>
    <m/>
    <m/>
    <m/>
    <m/>
    <m/>
  </r>
  <r>
    <s v="zacharyjeans"/>
    <s v="dreamforce"/>
    <m/>
    <m/>
    <m/>
    <m/>
    <m/>
    <m/>
    <m/>
    <m/>
    <s v="No"/>
    <n v="83"/>
    <m/>
    <m/>
    <x v="0"/>
    <d v="2019-10-18T21:12:28.000"/>
    <s v="RT @alanlepo: Working on my slides for @Dreamforce #DF19._x000a__x000a_#roadtodf19 #futureofwork #socbiz #teamcollaboration #productivity #CRM https://…"/>
    <m/>
    <m/>
    <x v="31"/>
    <m/>
    <s v="http://pbs.twimg.com/profile_images/1148720994590195712/0gySboe7_normal.png"/>
    <x v="59"/>
    <s v="https://twitter.com/#!/zacharyjeans/status/1185302652214599680"/>
    <m/>
    <m/>
    <s v="1185302652214599680"/>
    <m/>
    <b v="0"/>
    <n v="0"/>
    <s v=""/>
    <b v="0"/>
    <s v="en"/>
    <m/>
    <s v=""/>
    <b v="0"/>
    <n v="1"/>
    <s v="1185301543450501120"/>
    <s v="Twitter Web App"/>
    <b v="0"/>
    <s v="1185301543450501120"/>
    <s v="Tweet"/>
    <n v="0"/>
    <n v="0"/>
    <m/>
    <m/>
    <m/>
    <m/>
    <m/>
    <m/>
    <m/>
    <m/>
    <n v="1"/>
    <s v="1"/>
    <s v="1"/>
    <n v="0"/>
    <n v="0"/>
    <n v="0"/>
    <n v="0"/>
    <n v="0"/>
    <n v="0"/>
    <n v="15"/>
    <n v="100"/>
    <n v="15"/>
  </r>
  <r>
    <s v="stefihane"/>
    <s v="valaafshar"/>
    <m/>
    <m/>
    <m/>
    <m/>
    <m/>
    <m/>
    <m/>
    <m/>
    <s v="No"/>
    <n v="85"/>
    <m/>
    <m/>
    <x v="0"/>
    <d v="2019-10-19T02:03:06.000"/>
    <s v="RT @alanlepo: Please watch this great interview with @Tiffani_Bova and @ValaAfshar,  two of the most innovative, kind, intelligent and char…"/>
    <m/>
    <m/>
    <x v="2"/>
    <m/>
    <s v="http://pbs.twimg.com/profile_images/875755252506533889/fefx2bR6_normal.jpg"/>
    <x v="60"/>
    <s v="https://twitter.com/#!/stefihane/status/1185375792416481281"/>
    <m/>
    <m/>
    <s v="1185375792416481281"/>
    <m/>
    <b v="0"/>
    <n v="0"/>
    <s v=""/>
    <b v="1"/>
    <s v="en"/>
    <m/>
    <s v="1177272125373255680"/>
    <b v="0"/>
    <n v="6"/>
    <s v="1177588743328407554"/>
    <s v="Twitter Web App"/>
    <b v="0"/>
    <s v="1177588743328407554"/>
    <s v="Tweet"/>
    <n v="0"/>
    <n v="0"/>
    <m/>
    <m/>
    <m/>
    <m/>
    <m/>
    <m/>
    <m/>
    <m/>
    <n v="1"/>
    <s v="1"/>
    <s v="1"/>
    <m/>
    <m/>
    <m/>
    <m/>
    <m/>
    <m/>
    <m/>
    <m/>
    <m/>
  </r>
  <r>
    <s v="pivotcloud"/>
    <s v="zoom_us"/>
    <m/>
    <m/>
    <m/>
    <m/>
    <m/>
    <m/>
    <m/>
    <m/>
    <s v="No"/>
    <n v="88"/>
    <m/>
    <m/>
    <x v="0"/>
    <d v="2019-10-17T04:32:24.000"/>
    <s v="RT @alanlepo: This week at Zoom's #Zoomtopia19 conference, Fox Corp shared how their employee collaboration toolset consists of @Zoom_us, @…"/>
    <m/>
    <m/>
    <x v="32"/>
    <m/>
    <s v="http://pbs.twimg.com/profile_images/1040227290691653633/Z1g-upCw_normal.jpg"/>
    <x v="61"/>
    <s v="https://twitter.com/#!/pivotcloud/status/1184688588614782976"/>
    <m/>
    <m/>
    <s v="1184688588614782976"/>
    <m/>
    <b v="0"/>
    <n v="0"/>
    <s v=""/>
    <b v="0"/>
    <s v="en"/>
    <m/>
    <s v=""/>
    <b v="0"/>
    <n v="1"/>
    <s v="1184630336677961728"/>
    <s v="PCStwitterApp"/>
    <b v="0"/>
    <s v="1184630336677961728"/>
    <s v="Tweet"/>
    <n v="0"/>
    <n v="0"/>
    <m/>
    <m/>
    <m/>
    <m/>
    <m/>
    <m/>
    <m/>
    <m/>
    <n v="1"/>
    <s v="1"/>
    <s v="1"/>
    <n v="0"/>
    <n v="0"/>
    <n v="0"/>
    <n v="0"/>
    <n v="0"/>
    <n v="0"/>
    <n v="19"/>
    <n v="100"/>
    <n v="19"/>
  </r>
  <r>
    <s v="pivotcloud"/>
    <s v="valaafshar"/>
    <m/>
    <m/>
    <m/>
    <m/>
    <m/>
    <m/>
    <m/>
    <m/>
    <s v="No"/>
    <n v="90"/>
    <m/>
    <m/>
    <x v="0"/>
    <d v="2019-10-19T02:20:15.000"/>
    <s v="RT @alanlepo: Please watch this great interview with @Tiffani_Bova and @ValaAfshar,  two of the most innovative, kind, intelligent and char…"/>
    <m/>
    <m/>
    <x v="2"/>
    <m/>
    <s v="http://pbs.twimg.com/profile_images/1040227290691653633/Z1g-upCw_normal.jpg"/>
    <x v="62"/>
    <s v="https://twitter.com/#!/pivotcloud/status/1185380106723876864"/>
    <m/>
    <m/>
    <s v="1185380106723876864"/>
    <m/>
    <b v="0"/>
    <n v="0"/>
    <s v=""/>
    <b v="1"/>
    <s v="en"/>
    <m/>
    <s v="1177272125373255680"/>
    <b v="0"/>
    <n v="6"/>
    <s v="1177588743328407554"/>
    <s v="PCStwitterApp"/>
    <b v="0"/>
    <s v="1177588743328407554"/>
    <s v="Tweet"/>
    <n v="0"/>
    <n v="0"/>
    <m/>
    <m/>
    <m/>
    <m/>
    <m/>
    <m/>
    <m/>
    <m/>
    <n v="1"/>
    <s v="1"/>
    <s v="1"/>
    <m/>
    <m/>
    <m/>
    <m/>
    <m/>
    <m/>
    <m/>
    <m/>
    <m/>
  </r>
  <r>
    <s v="stephendale"/>
    <s v="stephendale"/>
    <m/>
    <m/>
    <m/>
    <m/>
    <m/>
    <m/>
    <m/>
    <m/>
    <s v="No"/>
    <n v="93"/>
    <m/>
    <m/>
    <x v="1"/>
    <d v="2019-10-13T11:39:24.000"/>
    <s v="What Google’s Quantum Supremacy Means For The Future https://t.co/mxnf5ubHR6 #socbiz"/>
    <s v="https://www.digitaltonto.com/2019/what-googles-quantum-supremacy-means-for-the-future/"/>
    <s v="digitaltonto.com"/>
    <x v="33"/>
    <m/>
    <s v="http://pbs.twimg.com/profile_images/493347785219923968/OPWK40wF_normal.jpeg"/>
    <x v="63"/>
    <s v="https://twitter.com/#!/stephendale/status/1183346493316632576"/>
    <m/>
    <m/>
    <s v="1183346493316632576"/>
    <m/>
    <b v="0"/>
    <n v="0"/>
    <s v=""/>
    <b v="0"/>
    <s v="en"/>
    <m/>
    <s v=""/>
    <b v="0"/>
    <n v="0"/>
    <s v=""/>
    <s v="IFTTT"/>
    <b v="0"/>
    <s v="1183346493316632576"/>
    <s v="Tweet"/>
    <n v="0"/>
    <n v="0"/>
    <m/>
    <m/>
    <m/>
    <m/>
    <m/>
    <m/>
    <m/>
    <m/>
    <n v="2"/>
    <s v="10"/>
    <s v="10"/>
    <n v="1"/>
    <n v="10"/>
    <n v="0"/>
    <n v="0"/>
    <n v="0"/>
    <n v="0"/>
    <n v="9"/>
    <n v="90"/>
    <n v="10"/>
  </r>
  <r>
    <s v="stephendale"/>
    <s v="stephendale"/>
    <m/>
    <m/>
    <m/>
    <m/>
    <m/>
    <m/>
    <m/>
    <m/>
    <s v="No"/>
    <n v="94"/>
    <m/>
    <m/>
    <x v="1"/>
    <d v="2019-10-20T11:06:25.000"/>
    <s v="The Business Of Being Human https://t.co/FmkRxG86Gu #socbiz"/>
    <s v="https://www.digitaltonto.com/2019/the-business-of-being-human/"/>
    <s v="digitaltonto.com"/>
    <x v="33"/>
    <m/>
    <s v="http://pbs.twimg.com/profile_images/493347785219923968/OPWK40wF_normal.jpeg"/>
    <x v="64"/>
    <s v="https://twitter.com/#!/stephendale/status/1185874909970518016"/>
    <m/>
    <m/>
    <s v="1185874909970518016"/>
    <m/>
    <b v="0"/>
    <n v="0"/>
    <s v=""/>
    <b v="0"/>
    <s v="en"/>
    <m/>
    <s v=""/>
    <b v="0"/>
    <n v="0"/>
    <s v=""/>
    <s v="IFTTT"/>
    <b v="0"/>
    <s v="1185874909970518016"/>
    <s v="Tweet"/>
    <n v="0"/>
    <n v="0"/>
    <m/>
    <m/>
    <m/>
    <m/>
    <m/>
    <m/>
    <m/>
    <m/>
    <n v="2"/>
    <s v="10"/>
    <s v="10"/>
    <n v="0"/>
    <n v="0"/>
    <n v="0"/>
    <n v="0"/>
    <n v="0"/>
    <n v="0"/>
    <n v="6"/>
    <n v="100"/>
    <n v="6"/>
  </r>
  <r>
    <s v="lajbiz"/>
    <s v="bevylabs"/>
    <m/>
    <m/>
    <m/>
    <m/>
    <m/>
    <m/>
    <m/>
    <m/>
    <s v="No"/>
    <n v="95"/>
    <m/>
    <m/>
    <x v="0"/>
    <d v="2019-10-11T02:45:06.000"/>
    <s v="#Rules of #community Engagement: How to Encourage Engagement by @chadneufeld @LilLeis | @CMX #blog powered by @BevyLabs #community #cmgr #socbiz #outreach #rules #engagement https://t.co/O3U1kzlIEC https://t.co/KcZYI2Q3Hz"/>
    <s v="https://cmxhub.com/rules-of-engagement/"/>
    <s v="cmxhub.com"/>
    <x v="34"/>
    <s v="https://pbs.twimg.com/media/EGkJ5OzX0AAjdHA.jpg"/>
    <s v="https://pbs.twimg.com/media/EGkJ5OzX0AAjdHA.jpg"/>
    <x v="65"/>
    <s v="https://twitter.com/#!/lajbiz/status/1182487259406393344"/>
    <m/>
    <m/>
    <s v="1182487259406393344"/>
    <m/>
    <b v="0"/>
    <n v="3"/>
    <s v=""/>
    <b v="0"/>
    <s v="en"/>
    <m/>
    <s v=""/>
    <b v="0"/>
    <n v="0"/>
    <s v=""/>
    <s v="Social Media Publisher App "/>
    <b v="0"/>
    <s v="1182487259406393344"/>
    <s v="Tweet"/>
    <n v="0"/>
    <n v="0"/>
    <m/>
    <m/>
    <m/>
    <m/>
    <m/>
    <m/>
    <m/>
    <m/>
    <n v="1"/>
    <s v="2"/>
    <s v="2"/>
    <m/>
    <m/>
    <m/>
    <m/>
    <m/>
    <m/>
    <m/>
    <m/>
    <m/>
  </r>
  <r>
    <s v="lajbiz"/>
    <s v="bryankramer"/>
    <m/>
    <m/>
    <m/>
    <m/>
    <m/>
    <m/>
    <m/>
    <m/>
    <s v="No"/>
    <n v="99"/>
    <m/>
    <m/>
    <x v="0"/>
    <d v="2019-10-12T21:45:03.000"/>
    <s v="@to_growth thx for hosting me. You got me to open up about my mistakes along the #RoadToGrowth and #success. Cheers, @VinnieSD - I really enjoyed being your #podcast guest and listening to other episodes for #entrepreneurs. #smm #socbiz MT @bryankramer ... https://t.co/kx5E1IGNOU https://t.co/PCUK9SmTRe"/>
    <s v="https://lynnabatejohnson.com/the-road-to-growth-podcast/"/>
    <s v="lynnabatejohnson.com"/>
    <x v="35"/>
    <s v="https://pbs.twimg.com/media/EGtYZYiX4AEUW2N.jpg"/>
    <s v="https://pbs.twimg.com/media/EGtYZYiX4AEUW2N.jpg"/>
    <x v="66"/>
    <s v="https://twitter.com/#!/lajbiz/status/1183136523723689985"/>
    <m/>
    <m/>
    <s v="1183136523723689985"/>
    <m/>
    <b v="0"/>
    <n v="0"/>
    <s v="1083171979476135936"/>
    <b v="0"/>
    <s v="en"/>
    <m/>
    <s v=""/>
    <b v="0"/>
    <n v="0"/>
    <s v=""/>
    <s v="Social Media Publisher App "/>
    <b v="0"/>
    <s v="1183136523723689985"/>
    <s v="Tweet"/>
    <n v="0"/>
    <n v="0"/>
    <m/>
    <m/>
    <m/>
    <m/>
    <m/>
    <m/>
    <m/>
    <m/>
    <n v="1"/>
    <s v="2"/>
    <s v="2"/>
    <m/>
    <m/>
    <m/>
    <m/>
    <m/>
    <m/>
    <m/>
    <m/>
    <m/>
  </r>
  <r>
    <s v="lajbiz"/>
    <s v="entrepreneur"/>
    <m/>
    <m/>
    <m/>
    <m/>
    <m/>
    <m/>
    <m/>
    <m/>
    <s v="No"/>
    <n v="100"/>
    <m/>
    <m/>
    <x v="0"/>
    <d v="2019-10-14T01:05:09.000"/>
    <s v="Does Your #Business Need a Website? via @Entrepreneur #bizdev #businessgrowth #website #marketing #digitalmarketing #contentmarketing #socialbusiness #socbiz #smm #community https://t.co/fT5i1gycOQ https://t.co/Ukj4uFb7cs"/>
    <s v="https://www.entrepreneur.com/article/335465"/>
    <s v="entrepreneur.com"/>
    <x v="36"/>
    <s v="https://pbs.twimg.com/media/EGzPyK5WsAAxXmL.jpg"/>
    <s v="https://pbs.twimg.com/media/EGzPyK5WsAAxXmL.jpg"/>
    <x v="67"/>
    <s v="https://twitter.com/#!/lajbiz/status/1183549267035774976"/>
    <m/>
    <m/>
    <s v="1183549267035774976"/>
    <m/>
    <b v="0"/>
    <n v="1"/>
    <s v=""/>
    <b v="0"/>
    <s v="en"/>
    <m/>
    <s v=""/>
    <b v="0"/>
    <n v="0"/>
    <s v=""/>
    <s v="Social Media Publisher App "/>
    <b v="0"/>
    <s v="1183549267035774976"/>
    <s v="Tweet"/>
    <n v="0"/>
    <n v="0"/>
    <m/>
    <m/>
    <m/>
    <m/>
    <m/>
    <m/>
    <m/>
    <m/>
    <n v="1"/>
    <s v="2"/>
    <s v="2"/>
    <n v="0"/>
    <n v="0"/>
    <n v="0"/>
    <n v="0"/>
    <n v="0"/>
    <n v="0"/>
    <n v="18"/>
    <n v="100"/>
    <n v="18"/>
  </r>
  <r>
    <s v="lajbiz"/>
    <s v="harvardbiz"/>
    <m/>
    <m/>
    <m/>
    <m/>
    <m/>
    <m/>
    <m/>
    <m/>
    <s v="No"/>
    <n v="101"/>
    <m/>
    <m/>
    <x v="0"/>
    <d v="2019-10-14T21:45:17.000"/>
    <s v="Can Algorithms Help Us Decide Who to Trust? via @harvardBiz #socialmedia #socbiz #smm #community #trust #KnowLikeTrust #relationship https://t.co/wphGdEqlht https://t.co/pLE1ZZ3EFp"/>
    <s v="https://hbr.org/2019/06/can-algorithms-help-us-decide-who-to-trust?utm_medium=social&amp;utm_campaign=hbr&amp;utm_source=twitter"/>
    <s v="hbr.org"/>
    <x v="37"/>
    <s v="https://pbs.twimg.com/media/EG3roQzWwAAQ7Tg.jpg"/>
    <s v="https://pbs.twimg.com/media/EG3roQzWwAAQ7Tg.jpg"/>
    <x v="68"/>
    <s v="https://twitter.com/#!/lajbiz/status/1183861358904971264"/>
    <m/>
    <m/>
    <s v="1183861358904971264"/>
    <m/>
    <b v="0"/>
    <n v="0"/>
    <s v=""/>
    <b v="0"/>
    <s v="en"/>
    <m/>
    <s v=""/>
    <b v="0"/>
    <n v="0"/>
    <s v=""/>
    <s v="Social Media Publisher App "/>
    <b v="0"/>
    <s v="1183861358904971264"/>
    <s v="Tweet"/>
    <n v="0"/>
    <n v="0"/>
    <m/>
    <m/>
    <m/>
    <m/>
    <m/>
    <m/>
    <m/>
    <m/>
    <n v="1"/>
    <s v="2"/>
    <s v="2"/>
    <n v="2"/>
    <n v="11.764705882352942"/>
    <n v="0"/>
    <n v="0"/>
    <n v="0"/>
    <n v="0"/>
    <n v="15"/>
    <n v="88.23529411764706"/>
    <n v="17"/>
  </r>
  <r>
    <s v="lajbiz"/>
    <s v="frank_strong"/>
    <m/>
    <m/>
    <m/>
    <m/>
    <m/>
    <m/>
    <m/>
    <m/>
    <s v="No"/>
    <n v="102"/>
    <m/>
    <m/>
    <x v="0"/>
    <d v="2019-10-15T02:45:08.000"/>
    <s v="The types of backlinks that affect search can't be purchased. These are earned, much in the same way #Media relations outreach earns coverage. via @frank_strong #SEO #Search #blogging #backlink #smm #socbiz #socialmedia https://t.co/Ukr19f4vnI https://t.co/hBSi2G1iTl"/>
    <s v="https://www.swordandthescript.com/2019/05/backlink-pr-value/?utm_source=feedburner&amp;utm_medium=feed&amp;utm_campaign=Feed:+SwordAndTheScript+(Sword+and+the+Script)"/>
    <s v="swordandthescript.com"/>
    <x v="38"/>
    <s v="https://pbs.twimg.com/media/EG4wQv5WsAIhsRK.jpg"/>
    <s v="https://pbs.twimg.com/media/EG4wQv5WsAIhsRK.jpg"/>
    <x v="69"/>
    <s v="https://twitter.com/#!/lajbiz/status/1183936819676753920"/>
    <m/>
    <m/>
    <s v="1183936819676753920"/>
    <m/>
    <b v="0"/>
    <n v="1"/>
    <s v=""/>
    <b v="0"/>
    <s v="en"/>
    <m/>
    <s v=""/>
    <b v="0"/>
    <n v="0"/>
    <s v=""/>
    <s v="Social Media Publisher App "/>
    <b v="0"/>
    <s v="1183936819676753920"/>
    <s v="Tweet"/>
    <n v="0"/>
    <n v="0"/>
    <m/>
    <m/>
    <m/>
    <m/>
    <m/>
    <m/>
    <m/>
    <m/>
    <n v="1"/>
    <s v="2"/>
    <s v="2"/>
    <n v="0"/>
    <n v="0"/>
    <n v="0"/>
    <n v="0"/>
    <n v="0"/>
    <n v="0"/>
    <n v="32"/>
    <n v="100"/>
    <n v="32"/>
  </r>
  <r>
    <s v="lajbiz"/>
    <s v="dustinwstout"/>
    <m/>
    <m/>
    <m/>
    <m/>
    <m/>
    <m/>
    <m/>
    <m/>
    <s v="No"/>
    <n v="103"/>
    <m/>
    <m/>
    <x v="0"/>
    <d v="2019-10-15T10:05:08.000"/>
    <s v="How to Use #Twitter: From Beginner to Advanced o @DustinWStout #SMM #SocBiz #SocialMedia #DigitalMarketing #marketing https://t.co/A6cSLYc4mV https://t.co/wIAED6A7SX"/>
    <s v="https://dustinstout.com/how-to-use-twitter/?utm_source=twitter&amp;utm_medium=social&amp;utm_campaign=agorapulse"/>
    <s v="dustinstout.com"/>
    <x v="39"/>
    <s v="https://pbs.twimg.com/media/EG6U-BZX4AAEigV.jpg"/>
    <s v="https://pbs.twimg.com/media/EG6U-BZX4AAEigV.jpg"/>
    <x v="70"/>
    <s v="https://twitter.com/#!/lajbiz/status/1184047548660617216"/>
    <m/>
    <m/>
    <s v="1184047548660617216"/>
    <m/>
    <b v="0"/>
    <n v="1"/>
    <s v=""/>
    <b v="0"/>
    <s v="en"/>
    <m/>
    <s v=""/>
    <b v="0"/>
    <n v="0"/>
    <s v=""/>
    <s v="Social Media Publisher App "/>
    <b v="0"/>
    <s v="1184047548660617216"/>
    <s v="Tweet"/>
    <n v="0"/>
    <n v="0"/>
    <m/>
    <m/>
    <m/>
    <m/>
    <m/>
    <m/>
    <m/>
    <m/>
    <n v="1"/>
    <s v="2"/>
    <s v="2"/>
    <n v="1"/>
    <n v="6.666666666666667"/>
    <n v="0"/>
    <n v="0"/>
    <n v="0"/>
    <n v="0"/>
    <n v="14"/>
    <n v="93.33333333333333"/>
    <n v="15"/>
  </r>
  <r>
    <s v="blinkmarketers"/>
    <s v="brand24"/>
    <m/>
    <m/>
    <m/>
    <m/>
    <m/>
    <m/>
    <m/>
    <m/>
    <s v="No"/>
    <n v="104"/>
    <m/>
    <m/>
    <x v="0"/>
    <d v="2019-10-15T12:03:54.000"/>
    <s v="RT @LAJbiz: 5 Ways to Make a Bad Review #Online Work for Your #Business | @Brand24 #blog #smm #cmgr #socialmedia #socbiz #reviews #onlinebusiness https://t.co/pkdasLUzdN https://t.co/Id2knJRZoz"/>
    <s v="https://brand24.com/blog/5-ways-to-make-a-bad-review-online-work-for-your-business/"/>
    <s v="brand24.com"/>
    <x v="40"/>
    <s v="https://pbs.twimg.com/media/EG6r1hkWkAEuF6M.jpg"/>
    <s v="https://pbs.twimg.com/media/EG6r1hkWkAEuF6M.jpg"/>
    <x v="71"/>
    <s v="https://twitter.com/#!/blinkmarketers/status/1184077435224109058"/>
    <m/>
    <m/>
    <s v="1184077435224109058"/>
    <m/>
    <b v="0"/>
    <n v="1"/>
    <s v=""/>
    <b v="0"/>
    <s v="en"/>
    <m/>
    <s v=""/>
    <b v="0"/>
    <n v="0"/>
    <s v=""/>
    <s v="IFTTT"/>
    <b v="0"/>
    <s v="1184077435224109058"/>
    <s v="Tweet"/>
    <n v="0"/>
    <n v="0"/>
    <m/>
    <m/>
    <m/>
    <m/>
    <m/>
    <m/>
    <m/>
    <m/>
    <n v="1"/>
    <s v="5"/>
    <s v="5"/>
    <n v="1"/>
    <n v="4.545454545454546"/>
    <n v="1"/>
    <n v="4.545454545454546"/>
    <n v="0"/>
    <n v="0"/>
    <n v="20"/>
    <n v="90.9090909090909"/>
    <n v="22"/>
  </r>
  <r>
    <s v="lajbiz"/>
    <s v="brand24"/>
    <m/>
    <m/>
    <m/>
    <m/>
    <m/>
    <m/>
    <m/>
    <m/>
    <s v="No"/>
    <n v="105"/>
    <m/>
    <m/>
    <x v="0"/>
    <d v="2019-10-15T11:45:03.000"/>
    <s v="5 Ways to Make a Bad Review #Online Work for Your #Business | @Brand24 #blog #smm #cmgr #socialmedia #socbiz #reviews #onlinebusiness https://t.co/RliPW2jb7u https://t.co/HiqV2QgkMC"/>
    <s v="https://brand24.com/blog/5-ways-to-make-a-bad-review-online-work-for-your-business/"/>
    <s v="brand24.com"/>
    <x v="40"/>
    <s v="https://pbs.twimg.com/media/EG6r1hkWkAEuF6M.jpg"/>
    <s v="https://pbs.twimg.com/media/EG6r1hkWkAEuF6M.jpg"/>
    <x v="72"/>
    <s v="https://twitter.com/#!/lajbiz/status/1184072692472918016"/>
    <m/>
    <m/>
    <s v="1184072692472918016"/>
    <m/>
    <b v="0"/>
    <n v="1"/>
    <s v=""/>
    <b v="0"/>
    <s v="en"/>
    <m/>
    <s v=""/>
    <b v="0"/>
    <n v="0"/>
    <s v=""/>
    <s v="Social Media Publisher App "/>
    <b v="0"/>
    <s v="1184072692472918016"/>
    <s v="Tweet"/>
    <n v="0"/>
    <n v="0"/>
    <m/>
    <m/>
    <m/>
    <m/>
    <m/>
    <m/>
    <m/>
    <m/>
    <n v="1"/>
    <s v="2"/>
    <s v="5"/>
    <n v="1"/>
    <n v="5"/>
    <n v="1"/>
    <n v="5"/>
    <n v="0"/>
    <n v="0"/>
    <n v="18"/>
    <n v="90"/>
    <n v="20"/>
  </r>
  <r>
    <s v="lajbiz"/>
    <s v="vinniesd"/>
    <m/>
    <m/>
    <m/>
    <m/>
    <m/>
    <m/>
    <m/>
    <m/>
    <s v="No"/>
    <n v="107"/>
    <m/>
    <m/>
    <x v="0"/>
    <d v="2019-10-17T02:45:07.000"/>
    <s v="@to_growth thx for having me on. Classic tale of messing up on my #RoadToGrowth, then making the learnings &quot;stick&quot; for #success. Still learning and growing. Cheers, @VinnieSD - you are a great #podcast host who cares about #entrepreneurs. #smm #socbiz https://t.co/kx5E1IGNOU https://t.co/CYWhPuXDXI"/>
    <s v="https://lynnabatejohnson.com/the-road-to-growth-podcast/"/>
    <s v="lynnabatejohnson.com"/>
    <x v="35"/>
    <s v="https://pbs.twimg.com/media/EHDDb6jWoAAexmU.jpg"/>
    <s v="https://pbs.twimg.com/media/EHDDb6jWoAAexmU.jpg"/>
    <x v="73"/>
    <s v="https://twitter.com/#!/lajbiz/status/1184661589493997571"/>
    <m/>
    <m/>
    <s v="1184661589493997571"/>
    <m/>
    <b v="0"/>
    <n v="2"/>
    <s v="1083171979476135936"/>
    <b v="0"/>
    <s v="en"/>
    <m/>
    <s v=""/>
    <b v="0"/>
    <n v="0"/>
    <s v=""/>
    <s v="Social Media Publisher App "/>
    <b v="0"/>
    <s v="1184661589493997571"/>
    <s v="Tweet"/>
    <n v="0"/>
    <n v="0"/>
    <m/>
    <m/>
    <m/>
    <m/>
    <m/>
    <m/>
    <m/>
    <m/>
    <n v="2"/>
    <s v="2"/>
    <s v="2"/>
    <m/>
    <m/>
    <m/>
    <m/>
    <m/>
    <m/>
    <m/>
    <m/>
    <m/>
  </r>
  <r>
    <s v="lajbiz"/>
    <s v="friedmangrp"/>
    <m/>
    <m/>
    <m/>
    <m/>
    <m/>
    <m/>
    <m/>
    <m/>
    <s v="No"/>
    <n v="110"/>
    <m/>
    <m/>
    <x v="0"/>
    <d v="2019-10-18T14:15:04.000"/>
    <s v="#Facebook #Marketing For Lawyers via @FriedmanGrp #SocBiz https://t.co/xIo3QGUHnb https://t.co/UJ6T0uD85O"/>
    <s v="https://friedmansocialmedia.com/facebook-marketing-for-lawyers-law-firms/"/>
    <s v="friedmansocialmedia.com"/>
    <x v="41"/>
    <s v="https://pbs.twimg.com/media/EHKq8S6X0AAIwOM.jpg"/>
    <s v="https://pbs.twimg.com/media/EHKq8S6X0AAIwOM.jpg"/>
    <x v="74"/>
    <s v="https://twitter.com/#!/lajbiz/status/1185197607410421760"/>
    <m/>
    <m/>
    <s v="1185197607410421760"/>
    <m/>
    <b v="0"/>
    <n v="0"/>
    <s v=""/>
    <b v="0"/>
    <s v="en"/>
    <m/>
    <s v=""/>
    <b v="0"/>
    <n v="0"/>
    <s v=""/>
    <s v="Social Media Publisher App "/>
    <b v="0"/>
    <s v="1185197607410421760"/>
    <s v="Tweet"/>
    <n v="0"/>
    <n v="0"/>
    <m/>
    <m/>
    <m/>
    <m/>
    <m/>
    <m/>
    <m/>
    <m/>
    <n v="2"/>
    <s v="2"/>
    <s v="2"/>
    <n v="0"/>
    <n v="0"/>
    <n v="0"/>
    <n v="0"/>
    <n v="0"/>
    <n v="0"/>
    <n v="7"/>
    <n v="100"/>
    <n v="7"/>
  </r>
  <r>
    <s v="lajbiz"/>
    <s v="friedmangrp"/>
    <m/>
    <m/>
    <m/>
    <m/>
    <m/>
    <m/>
    <m/>
    <m/>
    <s v="No"/>
    <n v="111"/>
    <m/>
    <m/>
    <x v="0"/>
    <d v="2019-10-20T15:05:08.000"/>
    <s v="#LinkedIn For Lawyers via @FriedmanGrp #SocBiz https://t.co/GxSsmGkJv5 https://t.co/6Xx4SVXkTr"/>
    <s v="https://friedmansocialmedia.com/linkedin-for-lawyers/"/>
    <s v="friedmansocialmedia.com"/>
    <x v="42"/>
    <s v="https://pbs.twimg.com/media/EHVJlSJX0AA--Oz.jpg"/>
    <s v="https://pbs.twimg.com/media/EHVJlSJX0AA--Oz.jpg"/>
    <x v="75"/>
    <s v="https://twitter.com/#!/lajbiz/status/1185934984647008257"/>
    <m/>
    <m/>
    <s v="1185934984647008257"/>
    <m/>
    <b v="0"/>
    <n v="1"/>
    <s v=""/>
    <b v="0"/>
    <s v="en"/>
    <m/>
    <s v=""/>
    <b v="0"/>
    <n v="0"/>
    <s v=""/>
    <s v="Social Media Publisher App "/>
    <b v="0"/>
    <s v="1185934984647008257"/>
    <s v="Tweet"/>
    <n v="0"/>
    <n v="0"/>
    <m/>
    <m/>
    <m/>
    <m/>
    <m/>
    <m/>
    <m/>
    <m/>
    <n v="2"/>
    <s v="2"/>
    <s v="2"/>
    <n v="0"/>
    <n v="0"/>
    <n v="0"/>
    <n v="0"/>
    <n v="0"/>
    <n v="0"/>
    <n v="6"/>
    <n v="100"/>
    <n v="6"/>
  </r>
  <r>
    <s v="lajbiz"/>
    <s v="lajbiz"/>
    <m/>
    <m/>
    <m/>
    <m/>
    <m/>
    <m/>
    <m/>
    <m/>
    <s v="No"/>
    <n v="113"/>
    <m/>
    <m/>
    <x v="1"/>
    <d v="2019-10-09T02:45:14.000"/>
    <s v="#Hashtags, Earthquakes, And Everyday People #SocialMedia #SMM #Travel #NewZealand #AmericanCulture #SocBiz https://t.co/HilXX2ENb6 https://t.co/BF9y0fr8De"/>
    <s v="http://bryankramer.com/hashtags-earthquakes-and-everyday-people/"/>
    <s v="bryankramer.com"/>
    <x v="43"/>
    <s v="https://pbs.twimg.com/media/EGZ2vl4WwAA5-ad.png"/>
    <s v="https://pbs.twimg.com/media/EGZ2vl4WwAA5-ad.png"/>
    <x v="76"/>
    <s v="https://twitter.com/#!/lajbiz/status/1181762515019149313"/>
    <m/>
    <m/>
    <s v="1181762515019149313"/>
    <m/>
    <b v="0"/>
    <n v="0"/>
    <s v=""/>
    <b v="0"/>
    <s v="en"/>
    <m/>
    <s v=""/>
    <b v="0"/>
    <n v="0"/>
    <s v=""/>
    <s v="Social Media Publisher App "/>
    <b v="0"/>
    <s v="1181762515019149313"/>
    <s v="Tweet"/>
    <n v="0"/>
    <n v="0"/>
    <m/>
    <m/>
    <m/>
    <m/>
    <m/>
    <m/>
    <m/>
    <m/>
    <n v="4"/>
    <s v="2"/>
    <s v="2"/>
    <n v="0"/>
    <n v="0"/>
    <n v="0"/>
    <n v="0"/>
    <n v="0"/>
    <n v="0"/>
    <n v="11"/>
    <n v="100"/>
    <n v="11"/>
  </r>
  <r>
    <s v="lajbiz"/>
    <s v="lajbiz"/>
    <m/>
    <m/>
    <m/>
    <m/>
    <m/>
    <m/>
    <m/>
    <m/>
    <s v="No"/>
    <n v="114"/>
    <m/>
    <m/>
    <x v="1"/>
    <d v="2019-10-14T10:05:02.000"/>
    <s v="How Treating Your #Business'  #Facebook Group Like a Backyard BBQ Increases Engagement via @Bella_Pets. #DigitalMarketing #FacebookGroups #Community #H2H #SMM #SocBiz https://t.co/b77tKuYdym https://t.co/lSTVvYBMPo"/>
    <s v="https://www.impactbnd.com/blog/how-treating-your-business-facebook-group-like-a-backyard-bbq-increases-engagement"/>
    <s v="impactbnd.com"/>
    <x v="44"/>
    <s v="https://pbs.twimg.com/media/EG1LWqiWoAE9w1U.jpg"/>
    <s v="https://pbs.twimg.com/media/EG1LWqiWoAE9w1U.jpg"/>
    <x v="77"/>
    <s v="https://twitter.com/#!/lajbiz/status/1183685133016145920"/>
    <m/>
    <m/>
    <s v="1183685133016145920"/>
    <m/>
    <b v="0"/>
    <n v="0"/>
    <s v=""/>
    <b v="0"/>
    <s v="en"/>
    <m/>
    <s v=""/>
    <b v="0"/>
    <n v="0"/>
    <s v=""/>
    <s v="Social Media Publisher App "/>
    <b v="0"/>
    <s v="1183685133016145920"/>
    <s v="Tweet"/>
    <n v="0"/>
    <n v="0"/>
    <m/>
    <m/>
    <m/>
    <m/>
    <m/>
    <m/>
    <m/>
    <m/>
    <n v="4"/>
    <s v="2"/>
    <s v="2"/>
    <n v="1"/>
    <n v="5"/>
    <n v="0"/>
    <n v="0"/>
    <n v="0"/>
    <n v="0"/>
    <n v="19"/>
    <n v="95"/>
    <n v="20"/>
  </r>
  <r>
    <s v="lajbiz"/>
    <s v="lajbiz"/>
    <m/>
    <m/>
    <m/>
    <m/>
    <m/>
    <m/>
    <m/>
    <m/>
    <s v="No"/>
    <n v="115"/>
    <m/>
    <m/>
    <x v="1"/>
    <d v="2019-10-15T14:15:08.000"/>
    <s v="How your small #Business can take #Advantage of #Twitter | #Advantage Services #SMM #SocialMedia #DigitalMarketing #SocBiz https://t.co/qFdcSdRR3x"/>
    <s v="https://www.advantageservices.net/blog/137/How-your-small-business-can-take-advantage-of-Twitter?utm_medium=nealschaffer"/>
    <s v="advantageservices.net"/>
    <x v="45"/>
    <m/>
    <s v="http://pbs.twimg.com/profile_images/667169936926617600/j1_V8uzw_normal.jpg"/>
    <x v="78"/>
    <s v="https://twitter.com/#!/lajbiz/status/1184110463556243458"/>
    <m/>
    <m/>
    <s v="1184110463556243458"/>
    <m/>
    <b v="0"/>
    <n v="0"/>
    <s v=""/>
    <b v="0"/>
    <s v="en"/>
    <m/>
    <s v=""/>
    <b v="0"/>
    <n v="0"/>
    <s v=""/>
    <s v="Social Media Publisher App "/>
    <b v="0"/>
    <s v="1184110463556243458"/>
    <s v="Tweet"/>
    <n v="0"/>
    <n v="0"/>
    <m/>
    <m/>
    <m/>
    <m/>
    <m/>
    <m/>
    <m/>
    <m/>
    <n v="4"/>
    <s v="2"/>
    <s v="2"/>
    <n v="2"/>
    <n v="13.333333333333334"/>
    <n v="0"/>
    <n v="0"/>
    <n v="0"/>
    <n v="0"/>
    <n v="13"/>
    <n v="86.66666666666667"/>
    <n v="15"/>
  </r>
  <r>
    <s v="lajbiz"/>
    <s v="lajbiz"/>
    <m/>
    <m/>
    <m/>
    <m/>
    <m/>
    <m/>
    <m/>
    <m/>
    <s v="No"/>
    <n v="116"/>
    <m/>
    <m/>
    <x v="1"/>
    <d v="2019-10-20T02:45:02.000"/>
    <s v="Welcome to my #blog. I'm on the move again, sharing all about life, #Business,  and how true #community building can make all the difference in all areas for real growth. Come say hello! #socialmedia #cmgr #socbiz #smm #marketing https://t.co/PUjHYe0tXd"/>
    <s v="https://lynnabatejohnson.com/blog/"/>
    <s v="lynnabatejohnson.com"/>
    <x v="46"/>
    <m/>
    <s v="http://pbs.twimg.com/profile_images/667169936926617600/j1_V8uzw_normal.jpg"/>
    <x v="79"/>
    <s v="https://twitter.com/#!/lajbiz/status/1185748729938272256"/>
    <m/>
    <m/>
    <s v="1185748729938272256"/>
    <m/>
    <b v="0"/>
    <n v="0"/>
    <s v=""/>
    <b v="0"/>
    <s v="en"/>
    <m/>
    <s v=""/>
    <b v="0"/>
    <n v="0"/>
    <s v=""/>
    <s v="Social Media Publisher App "/>
    <b v="0"/>
    <s v="1185748729938272256"/>
    <s v="Tweet"/>
    <n v="0"/>
    <n v="0"/>
    <m/>
    <m/>
    <m/>
    <m/>
    <m/>
    <m/>
    <m/>
    <m/>
    <n v="4"/>
    <s v="2"/>
    <s v="2"/>
    <n v="1"/>
    <n v="2.6315789473684212"/>
    <n v="0"/>
    <n v="0"/>
    <n v="0"/>
    <n v="0"/>
    <n v="37"/>
    <n v="97.36842105263158"/>
    <n v="38"/>
  </r>
  <r>
    <s v="alanlepo"/>
    <s v="salesforceca"/>
    <m/>
    <m/>
    <m/>
    <m/>
    <m/>
    <m/>
    <m/>
    <m/>
    <s v="No"/>
    <n v="117"/>
    <m/>
    <m/>
    <x v="0"/>
    <d v="2019-09-27T14:20:09.000"/>
    <s v="Please watch this great interview with @Tiffani_Bova and @ValaAfshar,  two of the most innovative, kind, intelligent and characmatic people I know.  _x000a__x000a_#futureofwork #EmployeeExperience #socbiz #ai #DigitalTransformation #cx #crm @SalesforceCA https://t.co/XujqQtrxO2"/>
    <s v="https://twitter.com/SalesforceCA/status/1177272125373255680"/>
    <s v="twitter.com"/>
    <x v="47"/>
    <m/>
    <s v="http://pbs.twimg.com/profile_images/1095785814489997319/oB0tLKv8_normal.png"/>
    <x v="80"/>
    <s v="https://twitter.com/#!/alanlepo/status/1177588743328407554"/>
    <m/>
    <m/>
    <s v="1177588743328407554"/>
    <m/>
    <b v="0"/>
    <n v="10"/>
    <s v=""/>
    <b v="1"/>
    <s v="en"/>
    <m/>
    <s v="1177272125373255680"/>
    <b v="0"/>
    <n v="6"/>
    <s v=""/>
    <s v="Twitter for iPhone"/>
    <b v="0"/>
    <s v="1177588743328407554"/>
    <s v="Retweet"/>
    <n v="0"/>
    <n v="0"/>
    <m/>
    <m/>
    <m/>
    <m/>
    <m/>
    <m/>
    <m/>
    <m/>
    <n v="1"/>
    <s v="1"/>
    <s v="1"/>
    <n v="3"/>
    <n v="10.344827586206897"/>
    <n v="0"/>
    <n v="0"/>
    <n v="0"/>
    <n v="0"/>
    <n v="26"/>
    <n v="89.65517241379311"/>
    <n v="29"/>
  </r>
  <r>
    <s v="alanlepo"/>
    <s v="tbanting"/>
    <m/>
    <m/>
    <m/>
    <m/>
    <m/>
    <m/>
    <m/>
    <m/>
    <s v="No"/>
    <n v="120"/>
    <m/>
    <m/>
    <x v="0"/>
    <d v="2019-10-10T13:56:00.000"/>
    <s v="While I’m really enjoying my new career, I do miss the analyst world around #teamcollaboration, #esn, #socbiz, #ucc... thank you @tbanting for keeping me informed! https://t.co/jYWxHfZP1W"/>
    <s v="https://twitter.com/tbanting/status/1181949209773301761"/>
    <s v="twitter.com"/>
    <x v="48"/>
    <m/>
    <s v="http://pbs.twimg.com/profile_images/1095785814489997319/oB0tLKv8_normal.png"/>
    <x v="81"/>
    <s v="https://twitter.com/#!/alanlepo/status/1182293706843594752"/>
    <m/>
    <m/>
    <s v="1182293706843594752"/>
    <m/>
    <b v="0"/>
    <n v="0"/>
    <s v=""/>
    <b v="1"/>
    <s v="en"/>
    <m/>
    <s v="1181949209773301761"/>
    <b v="0"/>
    <n v="0"/>
    <s v=""/>
    <s v="Twitter for iPhone"/>
    <b v="0"/>
    <s v="1182293706843594752"/>
    <s v="Tweet"/>
    <n v="0"/>
    <n v="0"/>
    <m/>
    <m/>
    <m/>
    <m/>
    <m/>
    <m/>
    <m/>
    <m/>
    <n v="1"/>
    <s v="1"/>
    <s v="1"/>
    <n v="2"/>
    <n v="7.6923076923076925"/>
    <n v="1"/>
    <n v="3.8461538461538463"/>
    <n v="0"/>
    <n v="0"/>
    <n v="23"/>
    <n v="88.46153846153847"/>
    <n v="26"/>
  </r>
  <r>
    <s v="alanlepo"/>
    <s v="benioff"/>
    <m/>
    <m/>
    <m/>
    <m/>
    <m/>
    <m/>
    <m/>
    <m/>
    <s v="No"/>
    <n v="121"/>
    <m/>
    <m/>
    <x v="2"/>
    <d v="2019-10-11T20:49:56.000"/>
    <s v="@Benioff It’s going to be an amazing @Dreamforce! I can’t wait for everyone to see how @Quip blends collaboration directly into @salescloud making sales teams more productive and successful. _x000a__x000a_#DF19 #futureofwork #crm #employeeexperience #socbiz"/>
    <m/>
    <m/>
    <x v="49"/>
    <m/>
    <s v="http://pbs.twimg.com/profile_images/1095785814489997319/oB0tLKv8_normal.png"/>
    <x v="82"/>
    <s v="https://twitter.com/#!/alanlepo/status/1182760265076609024"/>
    <m/>
    <m/>
    <s v="1182760265076609024"/>
    <s v="1182346431555760129"/>
    <b v="0"/>
    <n v="4"/>
    <s v="22330739"/>
    <b v="0"/>
    <s v="en"/>
    <m/>
    <s v=""/>
    <b v="0"/>
    <n v="0"/>
    <s v=""/>
    <s v="Twitter for iPhone"/>
    <b v="0"/>
    <s v="1182346431555760129"/>
    <s v="Tweet"/>
    <n v="0"/>
    <n v="0"/>
    <m/>
    <m/>
    <m/>
    <m/>
    <m/>
    <m/>
    <m/>
    <m/>
    <n v="1"/>
    <s v="1"/>
    <s v="1"/>
    <m/>
    <m/>
    <m/>
    <m/>
    <m/>
    <m/>
    <m/>
    <m/>
    <m/>
  </r>
  <r>
    <s v="alanlepo"/>
    <s v="box"/>
    <m/>
    <m/>
    <m/>
    <m/>
    <m/>
    <m/>
    <m/>
    <m/>
    <s v="No"/>
    <n v="122"/>
    <m/>
    <m/>
    <x v="0"/>
    <d v="2019-10-17T00:40:56.000"/>
    <s v="This week at Zoom's #Zoomtopia19 conference, Fox Corp shared how their employee collaboration toolset consists of @Zoom_us, @SlackHQ, @Box and @Quip.  _x000a__x000a_That's quite a powerful collab stack!_x000a__x000a_#futureofwork #socbiz #employeeexperience #UCC #GTD #EFS #ECM #DigitalTransformation https://t.co/lFcP8oi2R2"/>
    <m/>
    <m/>
    <x v="50"/>
    <s v="https://pbs.twimg.com/media/EHCl0wUXYAEhF9U.jpg"/>
    <s v="https://pbs.twimg.com/media/EHCl0wUXYAEhF9U.jpg"/>
    <x v="83"/>
    <s v="https://twitter.com/#!/alanlepo/status/1184630336677961728"/>
    <m/>
    <m/>
    <s v="1184630336677961728"/>
    <m/>
    <b v="0"/>
    <n v="4"/>
    <s v=""/>
    <b v="0"/>
    <s v="en"/>
    <m/>
    <s v=""/>
    <b v="0"/>
    <n v="1"/>
    <s v=""/>
    <s v="TweetDeck"/>
    <b v="0"/>
    <s v="1184630336677961728"/>
    <s v="Tweet"/>
    <n v="0"/>
    <n v="0"/>
    <m/>
    <m/>
    <m/>
    <m/>
    <m/>
    <m/>
    <m/>
    <m/>
    <n v="1"/>
    <s v="1"/>
    <s v="1"/>
    <m/>
    <m/>
    <m/>
    <m/>
    <m/>
    <m/>
    <m/>
    <m/>
    <m/>
  </r>
  <r>
    <s v="alanlepo"/>
    <s v="atiimhq"/>
    <m/>
    <m/>
    <m/>
    <m/>
    <m/>
    <m/>
    <m/>
    <m/>
    <s v="No"/>
    <n v="125"/>
    <m/>
    <m/>
    <x v="0"/>
    <d v="2019-10-17T00:57:43.000"/>
    <s v="Congrats @workfront on the acquisition of @AtiimHQ. Bringing OKRs (the goals and measurments) together with the tasks and projects (the structure and organization of work) makes a lot of sense._x000a__x000a_https://t.co/nWXXbgI1Tt_x000a__x000a_#socbiz #futureofwork #GTD"/>
    <s v="https://www.workfront.com/news/Workfront-Acquires-Strategic-Goals-Management-Startup-Atiim"/>
    <s v="workfront.com"/>
    <x v="51"/>
    <m/>
    <s v="http://pbs.twimg.com/profile_images/1095785814489997319/oB0tLKv8_normal.png"/>
    <x v="84"/>
    <s v="https://twitter.com/#!/alanlepo/status/1184634563072528386"/>
    <m/>
    <m/>
    <s v="1184634563072528386"/>
    <m/>
    <b v="0"/>
    <n v="0"/>
    <s v=""/>
    <b v="0"/>
    <s v="en"/>
    <m/>
    <s v=""/>
    <b v="0"/>
    <n v="0"/>
    <s v=""/>
    <s v="Twitter Web App"/>
    <b v="0"/>
    <s v="1184634563072528386"/>
    <s v="Tweet"/>
    <n v="0"/>
    <n v="0"/>
    <m/>
    <m/>
    <m/>
    <m/>
    <m/>
    <m/>
    <m/>
    <m/>
    <n v="1"/>
    <s v="1"/>
    <s v="1"/>
    <m/>
    <m/>
    <m/>
    <m/>
    <m/>
    <m/>
    <m/>
    <m/>
    <m/>
  </r>
  <r>
    <s v="alanlepo"/>
    <s v="dreamingsyd"/>
    <m/>
    <m/>
    <m/>
    <m/>
    <m/>
    <m/>
    <m/>
    <m/>
    <s v="No"/>
    <n v="127"/>
    <m/>
    <m/>
    <x v="0"/>
    <d v="2019-10-17T10:00:10.000"/>
    <s v="I look forward to @Salesforce Work Tour Sydney and @DreamingSYD 2022 so that I can visit the new tower!  #socbiz #futureofwork https://t.co/iwxoKTmpvo"/>
    <s v="https://www.linkedin.com/slink?code=eGUdNDD"/>
    <s v="linkedin.com"/>
    <x v="52"/>
    <m/>
    <s v="http://pbs.twimg.com/profile_images/1095785814489997319/oB0tLKv8_normal.png"/>
    <x v="85"/>
    <s v="https://twitter.com/#!/alanlepo/status/1184771073461633024"/>
    <m/>
    <m/>
    <s v="1184771073461633024"/>
    <m/>
    <b v="0"/>
    <n v="1"/>
    <s v=""/>
    <b v="0"/>
    <s v="en"/>
    <m/>
    <s v=""/>
    <b v="0"/>
    <n v="0"/>
    <s v=""/>
    <s v="LinkedIn"/>
    <b v="0"/>
    <s v="1184771073461633024"/>
    <s v="Tweet"/>
    <n v="0"/>
    <n v="0"/>
    <m/>
    <m/>
    <m/>
    <m/>
    <m/>
    <m/>
    <m/>
    <m/>
    <n v="1"/>
    <s v="1"/>
    <s v="1"/>
    <m/>
    <m/>
    <m/>
    <m/>
    <m/>
    <m/>
    <m/>
    <m/>
    <m/>
  </r>
  <r>
    <s v="alanlepo"/>
    <s v="quip"/>
    <m/>
    <m/>
    <m/>
    <m/>
    <m/>
    <m/>
    <m/>
    <m/>
    <s v="No"/>
    <n v="128"/>
    <m/>
    <m/>
    <x v="0"/>
    <d v="2019-10-10T23:05:06.000"/>
    <s v="I can’t wait for @Dreamforce #DF19! _x000a__x000a_Since DF18 @Quip has evolved so much. The blending of Quip and @salescloud is at the point where it’s hard to know where one begins and the other ends. Productivity inside #CRM!_x000a__x000a_#futureofwork #socbiz #EmployeeExperience #gtd #collaboration https://t.co/Elvajk5szJ"/>
    <m/>
    <m/>
    <x v="53"/>
    <s v="https://pbs.twimg.com/media/EGjXiZVWoAAytfY.jpg"/>
    <s v="https://pbs.twimg.com/media/EGjXiZVWoAAytfY.jpg"/>
    <x v="86"/>
    <s v="https://twitter.com/#!/alanlepo/status/1182431892076933121"/>
    <m/>
    <m/>
    <s v="1182431892076933121"/>
    <m/>
    <b v="0"/>
    <n v="2"/>
    <s v=""/>
    <b v="0"/>
    <s v="en"/>
    <m/>
    <s v=""/>
    <b v="0"/>
    <n v="0"/>
    <s v=""/>
    <s v="Twitter for iPhone"/>
    <b v="0"/>
    <s v="1182431892076933121"/>
    <s v="Tweet"/>
    <n v="0"/>
    <n v="0"/>
    <m/>
    <m/>
    <m/>
    <m/>
    <m/>
    <m/>
    <m/>
    <m/>
    <n v="5"/>
    <s v="1"/>
    <s v="1"/>
    <m/>
    <m/>
    <m/>
    <m/>
    <m/>
    <m/>
    <m/>
    <m/>
    <m/>
  </r>
  <r>
    <s v="alanlepo"/>
    <s v="quip"/>
    <m/>
    <m/>
    <m/>
    <m/>
    <m/>
    <m/>
    <m/>
    <m/>
    <s v="No"/>
    <n v="130"/>
    <m/>
    <m/>
    <x v="0"/>
    <d v="2019-10-16T18:19:09.000"/>
    <s v="I often get asked about the power of @Quip. This short video does an amazing job of highlighting how Sales teams can now work via blending collaboration and #CRM in a seamless experience. _x000a__x000a_https://t.co/wgfy7P26oh?_x000a__x000a_#futureofwork #socbiz #DF19 #EmployeeExperience @salescloud"/>
    <s v="http://salesforce.vidyard.com/watch/qtdWEt75yiU2yf7chb35yD"/>
    <s v="vidyard.com"/>
    <x v="54"/>
    <m/>
    <s v="http://pbs.twimg.com/profile_images/1095785814489997319/oB0tLKv8_normal.png"/>
    <x v="87"/>
    <s v="https://twitter.com/#!/alanlepo/status/1184534258662232065"/>
    <m/>
    <m/>
    <s v="1184534258662232065"/>
    <m/>
    <b v="0"/>
    <n v="5"/>
    <s v=""/>
    <b v="0"/>
    <s v="en"/>
    <m/>
    <s v=""/>
    <b v="0"/>
    <n v="4"/>
    <s v=""/>
    <s v="Twitter Web App"/>
    <b v="0"/>
    <s v="1184534258662232065"/>
    <s v="Tweet"/>
    <n v="0"/>
    <n v="0"/>
    <m/>
    <m/>
    <m/>
    <m/>
    <m/>
    <m/>
    <m/>
    <m/>
    <n v="5"/>
    <s v="1"/>
    <s v="1"/>
    <m/>
    <m/>
    <m/>
    <m/>
    <m/>
    <m/>
    <m/>
    <m/>
    <m/>
  </r>
  <r>
    <s v="alanlepo"/>
    <s v="quip"/>
    <m/>
    <m/>
    <m/>
    <m/>
    <m/>
    <m/>
    <m/>
    <m/>
    <s v="No"/>
    <n v="131"/>
    <m/>
    <m/>
    <x v="2"/>
    <d v="2019-10-16T18:22:33.000"/>
    <s v="@quip @salescloud With the @Salesforce Winter 20 release, you can easily embed Salesforce Reports directly into @quip Quip pages, enabling teams to collaborate around the data. _x000a__x000a_@salescloud #DF19 #futureofwork #CRM #socbiz #EmployeeExperience https://t.co/cAb0Jhjw4a"/>
    <m/>
    <m/>
    <x v="55"/>
    <s v="https://pbs.twimg.com/media/EHBQYVQWkAEDF-f.jpg"/>
    <s v="https://pbs.twimg.com/media/EHBQYVQWkAEDF-f.jpg"/>
    <x v="88"/>
    <s v="https://twitter.com/#!/alanlepo/status/1184535112953802752"/>
    <m/>
    <m/>
    <s v="1184535112953802752"/>
    <s v="1184534258662232065"/>
    <b v="0"/>
    <n v="2"/>
    <s v="10458822"/>
    <b v="0"/>
    <s v="en"/>
    <m/>
    <s v=""/>
    <b v="0"/>
    <n v="0"/>
    <s v=""/>
    <s v="Twitter Web App"/>
    <b v="0"/>
    <s v="1184534258662232065"/>
    <s v="Tweet"/>
    <n v="0"/>
    <n v="0"/>
    <m/>
    <m/>
    <m/>
    <m/>
    <m/>
    <m/>
    <m/>
    <m/>
    <n v="3"/>
    <s v="1"/>
    <s v="1"/>
    <m/>
    <m/>
    <m/>
    <m/>
    <m/>
    <m/>
    <m/>
    <m/>
    <m/>
  </r>
  <r>
    <s v="alanlepo"/>
    <s v="quip"/>
    <m/>
    <m/>
    <m/>
    <m/>
    <m/>
    <m/>
    <m/>
    <m/>
    <s v="No"/>
    <n v="132"/>
    <m/>
    <m/>
    <x v="2"/>
    <d v="2019-10-16T18:24:53.000"/>
    <s v="@quip @salescloud You can now easily Log A Call into @SalesCloud directly from within @Quip._x000a__x000a_#DF19 #futureofwork #CRM #socbiz #EmployeeExperience https://t.co/kWJo9fN6dV"/>
    <m/>
    <m/>
    <x v="55"/>
    <s v="https://pbs.twimg.com/media/EHBQ6xKXYAI92fz.jpg"/>
    <s v="https://pbs.twimg.com/media/EHBQ6xKXYAI92fz.jpg"/>
    <x v="89"/>
    <s v="https://twitter.com/#!/alanlepo/status/1184535699762089984"/>
    <m/>
    <m/>
    <s v="1184535699762089984"/>
    <s v="1184534258662232065"/>
    <b v="0"/>
    <n v="1"/>
    <s v="10458822"/>
    <b v="0"/>
    <s v="en"/>
    <m/>
    <s v=""/>
    <b v="0"/>
    <n v="0"/>
    <s v=""/>
    <s v="Twitter Web App"/>
    <b v="0"/>
    <s v="1184534258662232065"/>
    <s v="Tweet"/>
    <n v="0"/>
    <n v="0"/>
    <m/>
    <m/>
    <m/>
    <m/>
    <m/>
    <m/>
    <m/>
    <m/>
    <n v="3"/>
    <s v="1"/>
    <s v="1"/>
    <m/>
    <m/>
    <m/>
    <m/>
    <m/>
    <m/>
    <m/>
    <m/>
    <m/>
  </r>
  <r>
    <s v="alanlepo"/>
    <s v="quip"/>
    <m/>
    <m/>
    <m/>
    <m/>
    <m/>
    <m/>
    <m/>
    <m/>
    <s v="No"/>
    <n v="133"/>
    <m/>
    <m/>
    <x v="2"/>
    <d v="2019-10-16T18:27:28.000"/>
    <s v="@quip @salescloud @salesforce With the @Salesforce Winter 20 release, you can easily embed Salesforce List Views directly into @Quip pages, and the data can be updated and saved directly back into @SalesCloud._x000a__x000a_#DF19 #futureofwork #CRM #socbiz #EmployeeExperience https://t.co/UYqS0DVQyy"/>
    <m/>
    <m/>
    <x v="55"/>
    <s v="https://pbs.twimg.com/media/EHBRhkYXUAIri-q.jpg"/>
    <s v="https://pbs.twimg.com/media/EHBRhkYXUAIri-q.jpg"/>
    <x v="90"/>
    <s v="https://twitter.com/#!/alanlepo/status/1184536350286139395"/>
    <m/>
    <m/>
    <s v="1184536350286139395"/>
    <s v="1184535112953802752"/>
    <b v="0"/>
    <n v="1"/>
    <s v="10458822"/>
    <b v="0"/>
    <s v="en"/>
    <m/>
    <s v=""/>
    <b v="0"/>
    <n v="0"/>
    <s v=""/>
    <s v="Twitter Web App"/>
    <b v="0"/>
    <s v="1184535112953802752"/>
    <s v="Tweet"/>
    <n v="0"/>
    <n v="0"/>
    <m/>
    <m/>
    <m/>
    <m/>
    <m/>
    <m/>
    <m/>
    <m/>
    <n v="3"/>
    <s v="1"/>
    <s v="1"/>
    <m/>
    <m/>
    <m/>
    <m/>
    <m/>
    <m/>
    <m/>
    <m/>
    <m/>
  </r>
  <r>
    <s v="alanlepo"/>
    <s v="quip"/>
    <m/>
    <m/>
    <m/>
    <m/>
    <m/>
    <m/>
    <m/>
    <m/>
    <s v="No"/>
    <n v="135"/>
    <m/>
    <m/>
    <x v="0"/>
    <d v="2019-10-19T13:24:26.000"/>
    <s v="Calling all project managers attending @Dreamforce_x000a_#DF19, you have to attend @amandaperkins2 session on integrating @salesforce @salescloud data into @Quip to manage client relationships._x000a__x000a_#RoadToDF19 #futureofwork #socbiz #EmployeeExperience #gtd #pmp _x000a__x000a_https://t.co/35Mnqgu1EV"/>
    <s v="https://www.youtube.com/watch?v=uxe7bHqZ7bk&amp;feature=youtu.be"/>
    <s v="youtube.com"/>
    <x v="56"/>
    <m/>
    <s v="http://pbs.twimg.com/profile_images/1095785814489997319/oB0tLKv8_normal.png"/>
    <x v="91"/>
    <s v="https://twitter.com/#!/alanlepo/status/1185547255547334656"/>
    <m/>
    <m/>
    <s v="1185547255547334656"/>
    <m/>
    <b v="0"/>
    <n v="5"/>
    <s v=""/>
    <b v="0"/>
    <s v="en"/>
    <m/>
    <s v=""/>
    <b v="0"/>
    <n v="0"/>
    <s v=""/>
    <s v="Twitter for Android"/>
    <b v="0"/>
    <s v="1185547255547334656"/>
    <s v="Tweet"/>
    <n v="0"/>
    <n v="0"/>
    <m/>
    <m/>
    <m/>
    <m/>
    <m/>
    <m/>
    <m/>
    <m/>
    <n v="5"/>
    <s v="1"/>
    <s v="1"/>
    <m/>
    <m/>
    <m/>
    <m/>
    <m/>
    <m/>
    <m/>
    <m/>
    <m/>
  </r>
  <r>
    <s v="alanlepo"/>
    <s v="dreamforce"/>
    <m/>
    <m/>
    <m/>
    <m/>
    <m/>
    <m/>
    <m/>
    <m/>
    <s v="No"/>
    <n v="150"/>
    <m/>
    <m/>
    <x v="0"/>
    <d v="2019-10-18T21:08:04.000"/>
    <s v="Working on my slides for @Dreamforce #DF19._x000a__x000a_#roadtodf19 #futureofwork #socbiz #teamcollaboration #productivity #CRM https://t.co/c9VuAZ2XRx"/>
    <m/>
    <m/>
    <x v="31"/>
    <s v="https://pbs.twimg.com/media/EHMJd6SWsAAhjk6.jpg"/>
    <s v="https://pbs.twimg.com/media/EHMJd6SWsAAhjk6.jpg"/>
    <x v="92"/>
    <s v="https://twitter.com/#!/alanlepo/status/1185301543450501120"/>
    <m/>
    <m/>
    <s v="1185301543450501120"/>
    <m/>
    <b v="0"/>
    <n v="11"/>
    <s v=""/>
    <b v="0"/>
    <s v="en"/>
    <m/>
    <s v=""/>
    <b v="0"/>
    <n v="1"/>
    <s v=""/>
    <s v="Twitter Web App"/>
    <b v="0"/>
    <s v="1185301543450501120"/>
    <s v="Tweet"/>
    <n v="0"/>
    <n v="0"/>
    <m/>
    <m/>
    <m/>
    <m/>
    <m/>
    <m/>
    <m/>
    <m/>
    <n v="5"/>
    <s v="1"/>
    <s v="1"/>
    <n v="0"/>
    <n v="0"/>
    <n v="0"/>
    <n v="0"/>
    <n v="0"/>
    <n v="0"/>
    <n v="13"/>
    <n v="100"/>
    <n v="13"/>
  </r>
  <r>
    <s v="alanlepo"/>
    <s v="dreamforce"/>
    <m/>
    <m/>
    <m/>
    <m/>
    <m/>
    <m/>
    <m/>
    <m/>
    <s v="No"/>
    <n v="152"/>
    <m/>
    <m/>
    <x v="0"/>
    <d v="2019-10-20T19:28:12.000"/>
    <s v="Happy Sunday everyone. I hope you're having a wonderful time with those you love. It's about a month until @Dreamforce, I can't wait to see you all there._x000a__x000a_#DF19 #RoadToDF19 #futureofwork #socbiz #EmployeeExperience #crm https://t.co/W49pXRp3VK"/>
    <m/>
    <m/>
    <x v="57"/>
    <s v="https://pbs.twimg.com/ext_tw_video_thumb/1186001076690010115/pu/img/qYQfcKK72zltoGSR.jpg"/>
    <s v="https://pbs.twimg.com/ext_tw_video_thumb/1186001076690010115/pu/img/qYQfcKK72zltoGSR.jpg"/>
    <x v="93"/>
    <s v="https://twitter.com/#!/alanlepo/status/1186001188816347136"/>
    <m/>
    <m/>
    <s v="1186001188816347136"/>
    <m/>
    <b v="0"/>
    <n v="5"/>
    <s v=""/>
    <b v="0"/>
    <s v="en"/>
    <m/>
    <s v=""/>
    <b v="0"/>
    <n v="0"/>
    <s v=""/>
    <s v="Twitter for Android"/>
    <b v="0"/>
    <s v="1186001188816347136"/>
    <s v="Tweet"/>
    <n v="0"/>
    <n v="0"/>
    <m/>
    <m/>
    <m/>
    <m/>
    <m/>
    <m/>
    <m/>
    <m/>
    <n v="5"/>
    <s v="1"/>
    <s v="1"/>
    <n v="3"/>
    <n v="8.823529411764707"/>
    <n v="0"/>
    <n v="0"/>
    <n v="0"/>
    <n v="0"/>
    <n v="31"/>
    <n v="91.17647058823529"/>
    <n v="34"/>
  </r>
  <r>
    <s v="alanlepo"/>
    <s v="alanlepo"/>
    <m/>
    <m/>
    <m/>
    <m/>
    <m/>
    <m/>
    <m/>
    <m/>
    <s v="No"/>
    <n v="153"/>
    <m/>
    <m/>
    <x v="1"/>
    <d v="2019-10-08T03:02:03.000"/>
    <s v="It's. Gonna. Be. Awesome._x000a__x000a_#RoadToDF19 #DF19 #FutureOfWork #Socbiz #EmployeeExperience #DigitalTransformation #DigitalWorkplace https://t.co/yAvIY9QDnU"/>
    <m/>
    <m/>
    <x v="58"/>
    <s v="https://pbs.twimg.com/media/EGUw_8qWoAAc1KT.png"/>
    <s v="https://pbs.twimg.com/media/EGUw_8qWoAAc1KT.png"/>
    <x v="94"/>
    <s v="https://twitter.com/#!/alanlepo/status/1181404358451310592"/>
    <m/>
    <m/>
    <s v="1181404358451310592"/>
    <m/>
    <b v="0"/>
    <n v="1"/>
    <s v=""/>
    <b v="0"/>
    <s v="en"/>
    <m/>
    <s v=""/>
    <b v="0"/>
    <n v="0"/>
    <s v=""/>
    <s v="Twitter Web App"/>
    <b v="0"/>
    <s v="1181404358451310592"/>
    <s v="Tweet"/>
    <n v="0"/>
    <n v="0"/>
    <m/>
    <m/>
    <m/>
    <m/>
    <m/>
    <m/>
    <m/>
    <m/>
    <n v="8"/>
    <s v="1"/>
    <s v="1"/>
    <n v="1"/>
    <n v="9.090909090909092"/>
    <n v="0"/>
    <n v="0"/>
    <n v="0"/>
    <n v="0"/>
    <n v="10"/>
    <n v="90.9090909090909"/>
    <n v="11"/>
  </r>
  <r>
    <s v="alanlepo"/>
    <s v="alanlepo"/>
    <m/>
    <m/>
    <m/>
    <m/>
    <m/>
    <m/>
    <m/>
    <m/>
    <s v="No"/>
    <n v="154"/>
    <m/>
    <m/>
    <x v="1"/>
    <d v="2019-10-10T02:44:51.000"/>
    <s v="Which software vendors do you think do the best job of engaging with their online comminity? (and why)_x000a__x000a_#futureofwork #teamcollaboration #socbiz"/>
    <m/>
    <m/>
    <x v="59"/>
    <m/>
    <s v="http://pbs.twimg.com/profile_images/1095785814489997319/oB0tLKv8_normal.png"/>
    <x v="95"/>
    <s v="https://twitter.com/#!/alanlepo/status/1182124806575198208"/>
    <m/>
    <m/>
    <s v="1182124806575198208"/>
    <m/>
    <b v="0"/>
    <n v="6"/>
    <s v=""/>
    <b v="0"/>
    <s v="en"/>
    <m/>
    <s v=""/>
    <b v="0"/>
    <n v="0"/>
    <s v=""/>
    <s v="Twitter for Android"/>
    <b v="0"/>
    <s v="1182124806575198208"/>
    <s v="Tweet"/>
    <n v="0"/>
    <n v="0"/>
    <m/>
    <m/>
    <m/>
    <m/>
    <m/>
    <m/>
    <m/>
    <m/>
    <n v="8"/>
    <s v="1"/>
    <s v="1"/>
    <n v="2"/>
    <n v="9.523809523809524"/>
    <n v="0"/>
    <n v="0"/>
    <n v="0"/>
    <n v="0"/>
    <n v="19"/>
    <n v="90.47619047619048"/>
    <n v="21"/>
  </r>
  <r>
    <s v="alanlepo"/>
    <s v="alanlepo"/>
    <m/>
    <m/>
    <m/>
    <m/>
    <m/>
    <m/>
    <m/>
    <m/>
    <s v="No"/>
    <n v="155"/>
    <m/>
    <m/>
    <x v="1"/>
    <d v="2019-10-11T18:58:52.000"/>
    <s v="Collaboration is a method of working together, productivity is a measurement of how effective that work is. They are related but not interchangeable. _x000a__x000a_#socbiz #futureofwork #employeeexperience #gtd #df19 #cce19 https://t.co/VhZsDps0ds"/>
    <m/>
    <m/>
    <x v="60"/>
    <s v="https://pbs.twimg.com/tweet_video_thumb/EGnowntXkAEeBvd.jpg"/>
    <s v="https://pbs.twimg.com/tweet_video_thumb/EGnowntXkAEeBvd.jpg"/>
    <x v="96"/>
    <s v="https://twitter.com/#!/alanlepo/status/1182732314754850821"/>
    <m/>
    <m/>
    <s v="1182732314754850821"/>
    <m/>
    <b v="0"/>
    <n v="3"/>
    <s v=""/>
    <b v="0"/>
    <s v="en"/>
    <m/>
    <s v=""/>
    <b v="0"/>
    <n v="4"/>
    <s v=""/>
    <s v="Twitter for iPhone"/>
    <b v="0"/>
    <s v="1182732314754850821"/>
    <s v="Tweet"/>
    <n v="0"/>
    <n v="0"/>
    <m/>
    <m/>
    <m/>
    <m/>
    <m/>
    <m/>
    <m/>
    <m/>
    <n v="8"/>
    <s v="1"/>
    <s v="1"/>
    <n v="2"/>
    <n v="6.896551724137931"/>
    <n v="0"/>
    <n v="0"/>
    <n v="0"/>
    <n v="0"/>
    <n v="27"/>
    <n v="93.10344827586206"/>
    <n v="29"/>
  </r>
  <r>
    <s v="alanlepo"/>
    <s v="alanlepo"/>
    <m/>
    <m/>
    <m/>
    <m/>
    <m/>
    <m/>
    <m/>
    <m/>
    <s v="No"/>
    <n v="156"/>
    <m/>
    <m/>
    <x v="1"/>
    <d v="2019-10-17T00:10:11.000"/>
    <s v="Blogged: The Keys to Successful Collaboration: Purpose and Context. _x000a_- Purpose Drives Adoption_x000a_- Context Ensures Efficiency and Accuracy_x000a__x000a_https://t.co/AFtX0POScF_x000a__x000a_#futureofwork #socbiz #employeeexperience #digitaltransformation #productivity"/>
    <s v="https://quip.com/blog/keys-to-successful-collaboration"/>
    <s v="quip.com"/>
    <x v="61"/>
    <m/>
    <s v="http://pbs.twimg.com/profile_images/1095785814489997319/oB0tLKv8_normal.png"/>
    <x v="97"/>
    <s v="https://twitter.com/#!/alanlepo/status/1184622598937829376"/>
    <m/>
    <m/>
    <s v="1184622598937829376"/>
    <m/>
    <b v="0"/>
    <n v="0"/>
    <s v=""/>
    <b v="0"/>
    <s v="en"/>
    <m/>
    <s v=""/>
    <b v="0"/>
    <n v="0"/>
    <s v=""/>
    <s v="Twitter Web App"/>
    <b v="0"/>
    <s v="1184622598937829376"/>
    <s v="Tweet"/>
    <n v="0"/>
    <n v="0"/>
    <m/>
    <m/>
    <m/>
    <m/>
    <m/>
    <m/>
    <m/>
    <m/>
    <n v="8"/>
    <s v="1"/>
    <s v="1"/>
    <n v="1"/>
    <n v="4.545454545454546"/>
    <n v="0"/>
    <n v="0"/>
    <n v="0"/>
    <n v="0"/>
    <n v="21"/>
    <n v="95.45454545454545"/>
    <n v="22"/>
  </r>
  <r>
    <s v="alanlepo"/>
    <s v="alanlepo"/>
    <m/>
    <m/>
    <m/>
    <m/>
    <m/>
    <m/>
    <m/>
    <m/>
    <s v="No"/>
    <n v="157"/>
    <m/>
    <m/>
    <x v="1"/>
    <d v="2019-10-17T15:55:00.000"/>
    <s v="&quot;Living account plans work because information stays up to date, making it easier for sales teams to create actionable strategies to earn the win&quot;_x000a__x000a_Improving workflow for Sales Teams is something every company can benefit from._x000a__x000a_https://t.co/CE07KviL36_x000a__x000a_#futureofwork #socbiz #CRM"/>
    <s v="https://quip.com/blog/how-to-guide-account-planning"/>
    <s v="quip.com"/>
    <x v="62"/>
    <m/>
    <s v="http://pbs.twimg.com/profile_images/1095785814489997319/oB0tLKv8_normal.png"/>
    <x v="98"/>
    <s v="https://twitter.com/#!/alanlepo/status/1184860368926982144"/>
    <m/>
    <m/>
    <s v="1184860368926982144"/>
    <m/>
    <b v="0"/>
    <n v="1"/>
    <s v=""/>
    <b v="0"/>
    <s v="en"/>
    <m/>
    <s v=""/>
    <b v="0"/>
    <n v="0"/>
    <s v=""/>
    <s v="TweetDeck"/>
    <b v="0"/>
    <s v="1184860368926982144"/>
    <s v="Tweet"/>
    <n v="0"/>
    <n v="0"/>
    <m/>
    <m/>
    <m/>
    <m/>
    <m/>
    <m/>
    <m/>
    <m/>
    <n v="8"/>
    <s v="1"/>
    <s v="1"/>
    <n v="5"/>
    <n v="12.820512820512821"/>
    <n v="0"/>
    <n v="0"/>
    <n v="0"/>
    <n v="0"/>
    <n v="34"/>
    <n v="87.17948717948718"/>
    <n v="39"/>
  </r>
  <r>
    <s v="alanlepo"/>
    <s v="alanlepo"/>
    <m/>
    <m/>
    <m/>
    <m/>
    <m/>
    <m/>
    <m/>
    <m/>
    <s v="No"/>
    <n v="158"/>
    <m/>
    <m/>
    <x v="1"/>
    <d v="2019-10-17T16:01:00.000"/>
    <s v="&quot;In order to support a Culture of Action, tools need to take a different approach to collaboration than the tools of the past. Two key elements of this modern approach are purpose and context.&quot;_x000a__x000a_https://t.co/AFtX0POScF_x000a__x000a_#socbiz #futureofwork #CRM https://t.co/fYbeYN16DQ"/>
    <s v="https://quip.com/blog/keys-to-successful-collaboration"/>
    <s v="quip.com"/>
    <x v="63"/>
    <s v="https://pbs.twimg.com/media/EHCkVBeWkAAM1hX.jpg"/>
    <s v="https://pbs.twimg.com/media/EHCkVBeWkAAM1hX.jpg"/>
    <x v="99"/>
    <s v="https://twitter.com/#!/alanlepo/status/1184861879346323456"/>
    <m/>
    <m/>
    <s v="1184861879346323456"/>
    <m/>
    <b v="0"/>
    <n v="0"/>
    <s v=""/>
    <b v="0"/>
    <s v="en"/>
    <m/>
    <s v=""/>
    <b v="0"/>
    <n v="0"/>
    <s v=""/>
    <s v="TweetDeck"/>
    <b v="0"/>
    <s v="1184861879346323456"/>
    <s v="Tweet"/>
    <n v="0"/>
    <n v="0"/>
    <m/>
    <m/>
    <m/>
    <m/>
    <m/>
    <m/>
    <m/>
    <m/>
    <n v="8"/>
    <s v="1"/>
    <s v="1"/>
    <n v="2"/>
    <n v="5.405405405405405"/>
    <n v="0"/>
    <n v="0"/>
    <n v="0"/>
    <n v="0"/>
    <n v="35"/>
    <n v="94.5945945945946"/>
    <n v="37"/>
  </r>
  <r>
    <s v="alanlepo"/>
    <s v="alanlepo"/>
    <m/>
    <m/>
    <m/>
    <m/>
    <m/>
    <m/>
    <m/>
    <m/>
    <s v="No"/>
    <n v="159"/>
    <m/>
    <m/>
    <x v="1"/>
    <d v="2019-10-18T15:58:00.000"/>
    <s v="&quot;One of the most important things I’ve learned during my years in the collaboration market is that while great features and shiny user interfaces are nice, purpose is the most important thing to the successful use of a product&quot;_x000a__x000a_https://t.co/AFtX0Q6t4d_x000a__x000a_#socbiz #futureofwork #CRM https://t.co/ib58s1naVo"/>
    <s v="https://quip.com/blog/keys-to-successful-collaboration"/>
    <s v="quip.com"/>
    <x v="63"/>
    <s v="https://pbs.twimg.com/media/EHClXwtWsAAjBru.jpg"/>
    <s v="https://pbs.twimg.com/media/EHClXwtWsAAjBru.jpg"/>
    <x v="100"/>
    <s v="https://twitter.com/#!/alanlepo/status/1185223511704342529"/>
    <m/>
    <m/>
    <s v="1185223511704342529"/>
    <m/>
    <b v="0"/>
    <n v="2"/>
    <s v=""/>
    <b v="0"/>
    <s v="en"/>
    <m/>
    <s v=""/>
    <b v="0"/>
    <n v="0"/>
    <s v=""/>
    <s v="TweetDeck"/>
    <b v="0"/>
    <s v="1185223511704342529"/>
    <s v="Tweet"/>
    <n v="0"/>
    <n v="0"/>
    <m/>
    <m/>
    <m/>
    <m/>
    <m/>
    <m/>
    <m/>
    <m/>
    <n v="8"/>
    <s v="1"/>
    <s v="1"/>
    <n v="6"/>
    <n v="13.953488372093023"/>
    <n v="0"/>
    <n v="0"/>
    <n v="0"/>
    <n v="0"/>
    <n v="37"/>
    <n v="86.04651162790698"/>
    <n v="43"/>
  </r>
  <r>
    <s v="alanlepo"/>
    <s v="alanlepo"/>
    <m/>
    <m/>
    <m/>
    <m/>
    <m/>
    <m/>
    <m/>
    <m/>
    <s v="No"/>
    <n v="160"/>
    <m/>
    <m/>
    <x v="1"/>
    <d v="2019-10-19T12:44:01.000"/>
    <s v="While discussing some upcoming online community work one of my colleagues brilliantly stated &quot;The Marketing team should not be in there promoting products, but rather provoking discussions.&quot;_x000a__x000a_#socbiz https://t.co/G7dsK9ZGT2"/>
    <m/>
    <m/>
    <x v="33"/>
    <s v="https://pbs.twimg.com/tweet_video_thumb/EHPfr2fWwAMxaDF.jpg"/>
    <s v="https://pbs.twimg.com/tweet_video_thumb/EHPfr2fWwAMxaDF.jpg"/>
    <x v="101"/>
    <s v="https://twitter.com/#!/alanlepo/status/1185537082288201728"/>
    <m/>
    <m/>
    <s v="1185537082288201728"/>
    <m/>
    <b v="0"/>
    <n v="9"/>
    <s v=""/>
    <b v="0"/>
    <s v="en"/>
    <m/>
    <s v=""/>
    <b v="0"/>
    <n v="0"/>
    <s v=""/>
    <s v="Twitter for Android"/>
    <b v="0"/>
    <s v="1185537082288201728"/>
    <s v="Tweet"/>
    <n v="0"/>
    <n v="0"/>
    <m/>
    <m/>
    <m/>
    <m/>
    <m/>
    <m/>
    <m/>
    <m/>
    <n v="8"/>
    <s v="1"/>
    <s v="1"/>
    <n v="2"/>
    <n v="7.142857142857143"/>
    <n v="0"/>
    <n v="0"/>
    <n v="0"/>
    <n v="0"/>
    <n v="26"/>
    <n v="92.85714285714286"/>
    <n v="28"/>
  </r>
  <r>
    <s v="taylorwellsnews"/>
    <s v="janlg"/>
    <m/>
    <m/>
    <m/>
    <m/>
    <m/>
    <m/>
    <m/>
    <m/>
    <s v="No"/>
    <n v="161"/>
    <m/>
    <m/>
    <x v="0"/>
    <d v="2019-10-20T23:16:36.000"/>
    <s v="RT @BlinkMarketers: RT @AndyCapaloff: Does #InstagramMarketing Have a Place in #B2B? Yes, and Here’s How https://t.co/Yyd2s1RJpt via @janlg…"/>
    <s v="https://curatti.com/does-instagram-marketing-have-a-place-in-b2b-yes-and-heres-how/"/>
    <s v="curatti.com"/>
    <x v="64"/>
    <m/>
    <s v="http://pbs.twimg.com/profile_images/711695779782467584/VqoCVFbN_normal.jpg"/>
    <x v="102"/>
    <s v="https://twitter.com/#!/taylorwellsnews/status/1186058664030941185"/>
    <m/>
    <m/>
    <s v="1186058664030941185"/>
    <m/>
    <b v="0"/>
    <n v="0"/>
    <s v=""/>
    <b v="0"/>
    <s v="en"/>
    <m/>
    <s v=""/>
    <b v="0"/>
    <n v="1"/>
    <s v="1184060533533794304"/>
    <s v="Tweepi"/>
    <b v="0"/>
    <s v="1184060533533794304"/>
    <s v="Tweet"/>
    <n v="0"/>
    <n v="0"/>
    <m/>
    <m/>
    <m/>
    <m/>
    <m/>
    <m/>
    <m/>
    <m/>
    <n v="1"/>
    <s v="5"/>
    <s v="5"/>
    <n v="0"/>
    <n v="0"/>
    <n v="0"/>
    <n v="0"/>
    <n v="0"/>
    <n v="0"/>
    <n v="18"/>
    <n v="100"/>
    <n v="18"/>
  </r>
  <r>
    <s v="amworldtraveler"/>
    <s v="amworldtraveler"/>
    <m/>
    <m/>
    <m/>
    <m/>
    <m/>
    <m/>
    <m/>
    <m/>
    <s v="No"/>
    <n v="165"/>
    <m/>
    <m/>
    <x v="1"/>
    <d v="2019-10-09T17:08:54.000"/>
    <s v="Please tell me that vegan pet food is not a thing.  Friend of mine told me she heard about it from another friend.  #unhealthy #petslivesmatter #saveourpets #veganfood #cats #dogs #petlovers #petlover #socbiz #biztalk #techtalk #doctors #sayitaintso #foodie #foodsafety #foods"/>
    <m/>
    <m/>
    <x v="65"/>
    <m/>
    <s v="http://pbs.twimg.com/profile_images/1241807799/pink_car_near_SFSU_2011_normal.jpg"/>
    <x v="103"/>
    <s v="https://twitter.com/#!/amworldtraveler/status/1181979866675040258"/>
    <m/>
    <m/>
    <s v="1181979866675040258"/>
    <m/>
    <b v="0"/>
    <n v="1"/>
    <s v=""/>
    <b v="0"/>
    <s v="en"/>
    <m/>
    <s v=""/>
    <b v="0"/>
    <n v="1"/>
    <s v=""/>
    <s v="Twitter for Android"/>
    <b v="0"/>
    <s v="1181979866675040258"/>
    <s v="Tweet"/>
    <n v="0"/>
    <n v="0"/>
    <m/>
    <m/>
    <m/>
    <m/>
    <m/>
    <m/>
    <m/>
    <m/>
    <n v="1"/>
    <s v="8"/>
    <s v="8"/>
    <n v="0"/>
    <n v="0"/>
    <n v="1"/>
    <n v="2.5641025641025643"/>
    <n v="0"/>
    <n v="0"/>
    <n v="38"/>
    <n v="97.43589743589743"/>
    <n v="39"/>
  </r>
  <r>
    <s v="cjenmm"/>
    <s v="amworldtraveler"/>
    <m/>
    <m/>
    <m/>
    <m/>
    <m/>
    <m/>
    <m/>
    <m/>
    <s v="No"/>
    <n v="166"/>
    <m/>
    <m/>
    <x v="0"/>
    <d v="2019-10-10T20:03:53.000"/>
    <s v="RT @amworldtraveler: Please tell me that vegan pet food is not a thing.  Friend of mine told me she heard about it from another friend.  #u…"/>
    <m/>
    <m/>
    <x v="2"/>
    <m/>
    <s v="http://pbs.twimg.com/profile_images/580840401860325377/GItnGW-t_normal.jpg"/>
    <x v="104"/>
    <s v="https://twitter.com/#!/cjenmm/status/1182386287279362048"/>
    <m/>
    <m/>
    <s v="1182386287279362048"/>
    <m/>
    <b v="0"/>
    <n v="0"/>
    <s v=""/>
    <b v="0"/>
    <s v="en"/>
    <m/>
    <s v=""/>
    <b v="0"/>
    <n v="3"/>
    <s v="1181979866675040258"/>
    <s v="Twitter Web App"/>
    <b v="0"/>
    <s v="1181979866675040258"/>
    <s v="Tweet"/>
    <n v="0"/>
    <n v="0"/>
    <m/>
    <m/>
    <m/>
    <m/>
    <m/>
    <m/>
    <m/>
    <m/>
    <n v="1"/>
    <s v="8"/>
    <s v="8"/>
    <n v="0"/>
    <n v="0"/>
    <n v="0"/>
    <n v="0"/>
    <n v="0"/>
    <n v="0"/>
    <n v="26"/>
    <n v="100"/>
    <n v="26"/>
  </r>
  <r>
    <s v="cjenmm"/>
    <s v="cjenmm"/>
    <m/>
    <m/>
    <m/>
    <m/>
    <m/>
    <m/>
    <m/>
    <m/>
    <s v="No"/>
    <n v="167"/>
    <m/>
    <m/>
    <x v="1"/>
    <d v="2019-10-10T19:59:37.000"/>
    <s v="I hope #vegan #petfoods are not a thing unless we are trying to #killouranimals.  This is #animalabuse.  Whoever thought of this should be ashamed of themselves.  #ShameOnYou to person who wants this. Cats especially  can die without meat.  #veganfood #cats #dogs #animals #socbiz https://t.co/bjRHGup6Mb"/>
    <s v="https://twitter.com/amworldtraveler/status/1181979866675040258"/>
    <s v="twitter.com"/>
    <x v="66"/>
    <m/>
    <s v="http://pbs.twimg.com/profile_images/580840401860325377/GItnGW-t_normal.jpg"/>
    <x v="105"/>
    <s v="https://twitter.com/#!/cjenmm/status/1182385215081074688"/>
    <m/>
    <m/>
    <s v="1182385215081074688"/>
    <m/>
    <b v="0"/>
    <n v="1"/>
    <s v=""/>
    <b v="1"/>
    <s v="en"/>
    <m/>
    <s v="1181979866675040258"/>
    <b v="0"/>
    <n v="0"/>
    <s v=""/>
    <s v="Twitter Web App"/>
    <b v="0"/>
    <s v="1182385215081074688"/>
    <s v="Tweet"/>
    <n v="0"/>
    <n v="0"/>
    <m/>
    <m/>
    <m/>
    <m/>
    <m/>
    <m/>
    <m/>
    <m/>
    <n v="7"/>
    <s v="8"/>
    <s v="8"/>
    <n v="0"/>
    <n v="0"/>
    <n v="2"/>
    <n v="4.651162790697675"/>
    <n v="0"/>
    <n v="0"/>
    <n v="41"/>
    <n v="95.34883720930233"/>
    <n v="43"/>
  </r>
  <r>
    <s v="cjenmm"/>
    <s v="cjenmm"/>
    <m/>
    <m/>
    <m/>
    <m/>
    <m/>
    <m/>
    <m/>
    <m/>
    <s v="No"/>
    <n v="168"/>
    <m/>
    <m/>
    <x v="1"/>
    <d v="2019-10-10T20:03:47.000"/>
    <s v="#Shame on the person who thought of this #vegan #petfood thing because this is not #natural and it is #animalabuse. Hopefully this is not a thing.  #saveourpets #saveouranimals #animals #animallivesmatter #veganfood #foodie #socbiz #biztalk #techtalk_x000a_#sayitaintso for this #food. https://t.co/bjRHGup6Mb"/>
    <s v="https://twitter.com/amworldtraveler/status/1181979866675040258"/>
    <s v="twitter.com"/>
    <x v="67"/>
    <m/>
    <s v="http://pbs.twimg.com/profile_images/580840401860325377/GItnGW-t_normal.jpg"/>
    <x v="106"/>
    <s v="https://twitter.com/#!/cjenmm/status/1182386264412061696"/>
    <m/>
    <m/>
    <s v="1182386264412061696"/>
    <m/>
    <b v="0"/>
    <n v="1"/>
    <s v=""/>
    <b v="1"/>
    <s v="en"/>
    <m/>
    <s v="1181979866675040258"/>
    <b v="0"/>
    <n v="1"/>
    <s v=""/>
    <s v="Twitter Web App"/>
    <b v="0"/>
    <s v="1182386264412061696"/>
    <s v="Tweet"/>
    <n v="0"/>
    <n v="0"/>
    <m/>
    <m/>
    <m/>
    <m/>
    <m/>
    <m/>
    <m/>
    <m/>
    <n v="7"/>
    <s v="8"/>
    <s v="8"/>
    <n v="0"/>
    <n v="0"/>
    <n v="1"/>
    <n v="2.5641025641025643"/>
    <n v="0"/>
    <n v="0"/>
    <n v="38"/>
    <n v="97.43589743589743"/>
    <n v="39"/>
  </r>
  <r>
    <s v="cjenmm"/>
    <s v="cjenmm"/>
    <m/>
    <m/>
    <m/>
    <m/>
    <m/>
    <m/>
    <m/>
    <m/>
    <s v="No"/>
    <n v="169"/>
    <m/>
    <m/>
    <x v="1"/>
    <d v="2019-10-10T20:24:52.000"/>
    <s v="Has anyone had a PT from #sports #medicine call you on the phone for #PT #Consultation before.  I had one today.  It was a good one but never new #healthcare providers do this now.  #sportsmedicine #medical #health #healthforall #healthtech #healthlifestyle #socbiz #dothemostgood"/>
    <m/>
    <m/>
    <x v="68"/>
    <m/>
    <s v="http://pbs.twimg.com/profile_images/580840401860325377/GItnGW-t_normal.jpg"/>
    <x v="107"/>
    <s v="https://twitter.com/#!/cjenmm/status/1182391567144734720"/>
    <m/>
    <m/>
    <s v="1182391567144734720"/>
    <m/>
    <b v="0"/>
    <n v="2"/>
    <s v=""/>
    <b v="0"/>
    <s v="en"/>
    <m/>
    <s v=""/>
    <b v="0"/>
    <n v="1"/>
    <s v=""/>
    <s v="Twitter Web App"/>
    <b v="0"/>
    <s v="1182391567144734720"/>
    <s v="Tweet"/>
    <n v="0"/>
    <n v="0"/>
    <m/>
    <m/>
    <m/>
    <m/>
    <m/>
    <m/>
    <m/>
    <m/>
    <n v="7"/>
    <s v="8"/>
    <s v="8"/>
    <n v="1"/>
    <n v="2.380952380952381"/>
    <n v="0"/>
    <n v="0"/>
    <n v="0"/>
    <n v="0"/>
    <n v="41"/>
    <n v="97.61904761904762"/>
    <n v="42"/>
  </r>
  <r>
    <s v="cjenmm"/>
    <s v="cjenmm"/>
    <m/>
    <m/>
    <m/>
    <m/>
    <m/>
    <m/>
    <m/>
    <m/>
    <s v="No"/>
    <n v="170"/>
    <m/>
    <m/>
    <x v="1"/>
    <d v="2019-10-17T01:10:22.000"/>
    <s v="Congrats to all #worldwide #artists that were selected for the #showcase #exhibit in #Berlin, #Germany._x000a_#artworld #artlovers #photographsareart #artshare #supporthearts #artistontwitter #upcomingartist #upcomingartwork #upcomingart #socbiz #biztalk #techtalk #devart #boostart https://t.co/NbT1pbtI0e"/>
    <s v="https://twitter.com/amworldtraveler/status/1184630494891147270"/>
    <s v="twitter.com"/>
    <x v="69"/>
    <m/>
    <s v="http://pbs.twimg.com/profile_images/580840401860325377/GItnGW-t_normal.jpg"/>
    <x v="108"/>
    <s v="https://twitter.com/#!/cjenmm/status/1184637744774955008"/>
    <m/>
    <m/>
    <s v="1184637744774955008"/>
    <m/>
    <b v="0"/>
    <n v="0"/>
    <s v=""/>
    <b v="1"/>
    <s v="en"/>
    <m/>
    <s v="1184630494891147270"/>
    <b v="0"/>
    <n v="1"/>
    <s v=""/>
    <s v="Twitter Web App"/>
    <b v="0"/>
    <s v="1184637744774955008"/>
    <s v="Tweet"/>
    <n v="0"/>
    <n v="0"/>
    <m/>
    <m/>
    <m/>
    <m/>
    <m/>
    <m/>
    <m/>
    <m/>
    <n v="7"/>
    <s v="8"/>
    <s v="8"/>
    <n v="0"/>
    <n v="0"/>
    <n v="0"/>
    <n v="0"/>
    <n v="0"/>
    <n v="0"/>
    <n v="29"/>
    <n v="100"/>
    <n v="29"/>
  </r>
  <r>
    <s v="cjenmm"/>
    <s v="cjenmm"/>
    <m/>
    <m/>
    <m/>
    <m/>
    <m/>
    <m/>
    <m/>
    <m/>
    <s v="No"/>
    <n v="171"/>
    <m/>
    <m/>
    <x v="1"/>
    <d v="2019-10-20T23:31:51.000"/>
    <s v="#ForSale #Bobblehead #FunkoPop!_x000a_Who wants #bobbleheads and #funkopops?_x000a_#funkopopnews #bobbleheadnews #socbiz #biztalk #artworld #toycollector #collections #arteyart #itemsforsale #property #toys #pop #pops #FunkoFamily #Funko https://t.co/e5semSvNnB"/>
    <s v="https://twitter.com/amorten/status/1186061584033959937"/>
    <s v="twitter.com"/>
    <x v="70"/>
    <m/>
    <s v="http://pbs.twimg.com/profile_images/580840401860325377/GItnGW-t_normal.jpg"/>
    <x v="109"/>
    <s v="https://twitter.com/#!/cjenmm/status/1186062501726703616"/>
    <m/>
    <m/>
    <s v="1186062501726703616"/>
    <m/>
    <b v="0"/>
    <n v="0"/>
    <s v=""/>
    <b v="1"/>
    <s v="en"/>
    <m/>
    <s v="1186061584033959937"/>
    <b v="0"/>
    <n v="0"/>
    <s v=""/>
    <s v="Twitter Web App"/>
    <b v="0"/>
    <s v="1186062501726703616"/>
    <s v="Tweet"/>
    <n v="0"/>
    <n v="0"/>
    <m/>
    <m/>
    <m/>
    <m/>
    <m/>
    <m/>
    <m/>
    <m/>
    <n v="7"/>
    <s v="8"/>
    <s v="8"/>
    <n v="0"/>
    <n v="0"/>
    <n v="0"/>
    <n v="0"/>
    <n v="0"/>
    <n v="0"/>
    <n v="23"/>
    <n v="100"/>
    <n v="23"/>
  </r>
  <r>
    <s v="cjenmm"/>
    <s v="cjenmm"/>
    <m/>
    <m/>
    <m/>
    <m/>
    <m/>
    <m/>
    <m/>
    <m/>
    <s v="No"/>
    <n v="172"/>
    <m/>
    <m/>
    <x v="1"/>
    <d v="2019-10-21T03:55:31.000"/>
    <s v="#retweetandlike so #bobblehead #collectors out there can #checkout the #itemsforsale. #retweetingandliking those #items4sale on #ebay.  #ebaydeals #ebayfinds #bobbleheads #funkopop #funkopops #shareandlike #sharepoint #sharemarket #ForSale #ForSell #socbiz #goodvibes #gooddeal https://t.co/e5semSvNnB"/>
    <s v="https://twitter.com/amorten/status/1186061584033959937"/>
    <s v="twitter.com"/>
    <x v="71"/>
    <m/>
    <s v="http://pbs.twimg.com/profile_images/580840401860325377/GItnGW-t_normal.jpg"/>
    <x v="110"/>
    <s v="https://twitter.com/#!/cjenmm/status/1186128858807820288"/>
    <m/>
    <m/>
    <s v="1186128858807820288"/>
    <m/>
    <b v="0"/>
    <n v="0"/>
    <s v=""/>
    <b v="1"/>
    <s v="en"/>
    <m/>
    <s v="1186061584033959937"/>
    <b v="0"/>
    <n v="0"/>
    <s v=""/>
    <s v="Twitter Web App"/>
    <b v="0"/>
    <s v="1186128858807820288"/>
    <s v="Tweet"/>
    <n v="0"/>
    <n v="0"/>
    <m/>
    <m/>
    <m/>
    <m/>
    <m/>
    <m/>
    <m/>
    <m/>
    <n v="7"/>
    <s v="8"/>
    <s v="8"/>
    <n v="0"/>
    <n v="0"/>
    <n v="0"/>
    <n v="0"/>
    <n v="0"/>
    <n v="0"/>
    <n v="28"/>
    <n v="100"/>
    <n v="28"/>
  </r>
  <r>
    <s v="cjenmm"/>
    <s v="cjenmm"/>
    <m/>
    <m/>
    <m/>
    <m/>
    <m/>
    <m/>
    <m/>
    <m/>
    <s v="No"/>
    <n v="173"/>
    <m/>
    <m/>
    <x v="1"/>
    <d v="2019-10-21T05:01:54.000"/>
    <s v="This #ebaydeal is good for #bobblehead #collectors, #baseball #fans, and #SFGiants fans.  #CheckItOut this #ebayfinds #deal.  #gooddeal #deals #bobbleheads #funkopop #funkopops #itemsforsale #items4sale #ForSale #ForSell #toystory #toysforsale #funko #collector #MLB #socbiz https://t.co/e5semSvNnB"/>
    <s v="https://twitter.com/amorten/status/1186061584033959937"/>
    <s v="twitter.com"/>
    <x v="72"/>
    <m/>
    <s v="http://pbs.twimg.com/profile_images/580840401860325377/GItnGW-t_normal.jpg"/>
    <x v="111"/>
    <s v="https://twitter.com/#!/cjenmm/status/1186145562455764993"/>
    <m/>
    <m/>
    <s v="1186145562455764993"/>
    <m/>
    <b v="0"/>
    <n v="0"/>
    <s v=""/>
    <b v="1"/>
    <s v="en"/>
    <m/>
    <s v="1186061584033959937"/>
    <b v="0"/>
    <n v="0"/>
    <s v=""/>
    <s v="Twitter Web App"/>
    <b v="0"/>
    <s v="1186145562455764993"/>
    <s v="Tweet"/>
    <n v="0"/>
    <n v="0"/>
    <m/>
    <m/>
    <m/>
    <m/>
    <m/>
    <m/>
    <m/>
    <m/>
    <n v="7"/>
    <s v="8"/>
    <s v="8"/>
    <n v="3"/>
    <n v="9.67741935483871"/>
    <n v="0"/>
    <n v="0"/>
    <n v="0"/>
    <n v="0"/>
    <n v="28"/>
    <n v="90.3225806451613"/>
    <n v="31"/>
  </r>
  <r>
    <s v="johngoldenfrr"/>
    <s v="chiefdooropener"/>
    <m/>
    <m/>
    <m/>
    <m/>
    <m/>
    <m/>
    <m/>
    <m/>
    <s v="No"/>
    <n v="174"/>
    <m/>
    <m/>
    <x v="0"/>
    <d v="2019-10-12T13:15:16.000"/>
    <s v="When a #LinkedIn Introduction Stalls by @ChiefDoorOpener on #SalesPOP! https://t.co/4tzzDFiPPg  #socbiz @PipelinerCRM"/>
    <s v="https://salespop.net/sales-professionals/when-a-linkedin-introduction-stalls/"/>
    <s v="salespop.net"/>
    <x v="73"/>
    <m/>
    <s v="http://pbs.twimg.com/profile_images/504491676488855552/megBq2WB_normal.jpeg"/>
    <x v="112"/>
    <s v="https://twitter.com/#!/johngoldenfrr/status/1183008230773088260"/>
    <m/>
    <m/>
    <s v="1183008230773088260"/>
    <m/>
    <b v="0"/>
    <n v="1"/>
    <s v=""/>
    <b v="0"/>
    <s v="en"/>
    <m/>
    <s v=""/>
    <b v="0"/>
    <n v="0"/>
    <s v=""/>
    <s v="Hootsuite Inc."/>
    <b v="0"/>
    <s v="1183008230773088260"/>
    <s v="Tweet"/>
    <n v="0"/>
    <n v="0"/>
    <m/>
    <m/>
    <m/>
    <m/>
    <m/>
    <m/>
    <m/>
    <m/>
    <n v="2"/>
    <s v="7"/>
    <s v="7"/>
    <n v="0"/>
    <n v="0"/>
    <n v="1"/>
    <n v="9.090909090909092"/>
    <n v="0"/>
    <n v="0"/>
    <n v="10"/>
    <n v="90.9090909090909"/>
    <n v="11"/>
  </r>
  <r>
    <s v="johngoldenfrr"/>
    <s v="chiefdooropener"/>
    <m/>
    <m/>
    <m/>
    <m/>
    <m/>
    <m/>
    <m/>
    <m/>
    <s v="No"/>
    <n v="175"/>
    <m/>
    <m/>
    <x v="0"/>
    <d v="2019-10-19T22:45:06.000"/>
    <s v="When a #LinkedIn Introduction Stalls by @ChiefDoorOpener on #SalesPOP! https://t.co/4tzzDFiPPg  #socbiz @PipelinerCRM"/>
    <s v="https://salespop.net/sales-professionals/when-a-linkedin-introduction-stalls/"/>
    <s v="salespop.net"/>
    <x v="73"/>
    <m/>
    <s v="http://pbs.twimg.com/profile_images/504491676488855552/megBq2WB_normal.jpeg"/>
    <x v="113"/>
    <s v="https://twitter.com/#!/johngoldenfrr/status/1185688350713417730"/>
    <m/>
    <m/>
    <s v="1185688350713417730"/>
    <m/>
    <b v="0"/>
    <n v="0"/>
    <s v=""/>
    <b v="0"/>
    <s v="en"/>
    <m/>
    <s v=""/>
    <b v="0"/>
    <n v="0"/>
    <s v=""/>
    <s v="Hootsuite Inc."/>
    <b v="0"/>
    <s v="1185688350713417730"/>
    <s v="Tweet"/>
    <n v="0"/>
    <n v="0"/>
    <m/>
    <m/>
    <m/>
    <m/>
    <m/>
    <m/>
    <m/>
    <m/>
    <n v="2"/>
    <s v="7"/>
    <s v="7"/>
    <n v="0"/>
    <n v="0"/>
    <n v="1"/>
    <n v="9.090909090909092"/>
    <n v="0"/>
    <n v="0"/>
    <n v="10"/>
    <n v="90.9090909090909"/>
    <n v="11"/>
  </r>
  <r>
    <s v="pipelinercrm"/>
    <s v="chiefdooropener"/>
    <m/>
    <m/>
    <m/>
    <m/>
    <m/>
    <m/>
    <m/>
    <m/>
    <s v="No"/>
    <n v="176"/>
    <m/>
    <m/>
    <x v="0"/>
    <d v="2019-10-14T10:10:52.000"/>
    <s v="RT @JohnGoldenFRR: When a #LinkedIn Introduction Stalls by @ChiefDoorOpener on #SalesPOP! https://t.co/4tzzDFiPPg  #socbiz @PipelinerCRM"/>
    <s v="https://salespop.net/sales-professionals/when-a-linkedin-introduction-stalls/"/>
    <s v="salespop.net"/>
    <x v="73"/>
    <m/>
    <s v="http://pbs.twimg.com/profile_images/1180014953044029443/KRWUbicb_normal.png"/>
    <x v="114"/>
    <s v="https://twitter.com/#!/pipelinercrm/status/1183686603530735618"/>
    <m/>
    <m/>
    <s v="1183686603530735618"/>
    <m/>
    <b v="0"/>
    <n v="0"/>
    <s v=""/>
    <b v="0"/>
    <s v="en"/>
    <m/>
    <s v=""/>
    <b v="0"/>
    <n v="1"/>
    <s v="1183008230773088260"/>
    <s v="Hootsuite Inc."/>
    <b v="0"/>
    <s v="1183008230773088260"/>
    <s v="Tweet"/>
    <n v="0"/>
    <n v="0"/>
    <m/>
    <m/>
    <m/>
    <m/>
    <m/>
    <m/>
    <m/>
    <m/>
    <n v="1"/>
    <s v="7"/>
    <s v="7"/>
    <n v="0"/>
    <n v="0"/>
    <n v="1"/>
    <n v="7.6923076923076925"/>
    <n v="0"/>
    <n v="0"/>
    <n v="12"/>
    <n v="92.3076923076923"/>
    <n v="13"/>
  </r>
  <r>
    <s v="kimlanikolaus"/>
    <s v="pipelinercrm"/>
    <m/>
    <m/>
    <m/>
    <m/>
    <m/>
    <m/>
    <m/>
    <m/>
    <s v="Yes"/>
    <n v="180"/>
    <m/>
    <m/>
    <x v="0"/>
    <d v="2019-10-06T22:45:02.000"/>
    <s v="[#Infographic] 10 Don’ts for #SocialMedia on @PipelinerCRM &amp;gt;&amp;gt; https://t.co/fyUV7VbILx  #socbiz https://t.co/PR98kcRGYT"/>
    <s v="https://www.pipelinersales.com/library/10-donts-for-social-media/"/>
    <s v="pipelinersales.com"/>
    <x v="6"/>
    <s v="https://pbs.twimg.com/media/DqK54SnXQAAmglq.jpg"/>
    <s v="https://pbs.twimg.com/media/DqK54SnXQAAmglq.jpg"/>
    <x v="115"/>
    <s v="https://twitter.com/#!/kimlanikolaus/status/1180977291997929472"/>
    <m/>
    <m/>
    <s v="1180977291997929472"/>
    <m/>
    <b v="0"/>
    <n v="0"/>
    <s v=""/>
    <b v="0"/>
    <s v="en"/>
    <m/>
    <s v=""/>
    <b v="0"/>
    <n v="1"/>
    <s v=""/>
    <s v="Hootsuite Inc."/>
    <b v="0"/>
    <s v="1180977291997929472"/>
    <s v="Retweet"/>
    <n v="0"/>
    <n v="0"/>
    <m/>
    <m/>
    <m/>
    <m/>
    <m/>
    <m/>
    <m/>
    <m/>
    <n v="5"/>
    <s v="7"/>
    <s v="7"/>
    <n v="0"/>
    <n v="0"/>
    <n v="0"/>
    <n v="0"/>
    <n v="0"/>
    <n v="0"/>
    <n v="11"/>
    <n v="100"/>
    <n v="11"/>
  </r>
  <r>
    <s v="kimlanikolaus"/>
    <s v="pipelinercrm"/>
    <m/>
    <m/>
    <m/>
    <m/>
    <m/>
    <m/>
    <m/>
    <m/>
    <s v="Yes"/>
    <n v="181"/>
    <m/>
    <m/>
    <x v="0"/>
    <d v="2019-10-08T22:50:03.000"/>
    <s v="[#Infographic] 10 Don’ts for #SocialMedia on @PipelinerCRM &amp;gt;&amp;gt; https://t.co/fyUV7VbILx  #socbiz https://t.co/PR98kcRGYT"/>
    <s v="https://www.pipelinersales.com/library/10-donts-for-social-media/"/>
    <s v="pipelinersales.com"/>
    <x v="6"/>
    <s v="https://pbs.twimg.com/media/DqK54SnXQAAmglq.jpg"/>
    <s v="https://pbs.twimg.com/media/DqK54SnXQAAmglq.jpg"/>
    <x v="116"/>
    <s v="https://twitter.com/#!/kimlanikolaus/status/1181703332013969409"/>
    <m/>
    <m/>
    <s v="1181703332013969409"/>
    <m/>
    <b v="0"/>
    <n v="0"/>
    <s v=""/>
    <b v="0"/>
    <s v="en"/>
    <m/>
    <s v=""/>
    <b v="0"/>
    <n v="0"/>
    <s v=""/>
    <s v="Hootsuite Inc."/>
    <b v="0"/>
    <s v="1181703332013969409"/>
    <s v="Tweet"/>
    <n v="0"/>
    <n v="0"/>
    <m/>
    <m/>
    <m/>
    <m/>
    <m/>
    <m/>
    <m/>
    <m/>
    <n v="5"/>
    <s v="7"/>
    <s v="7"/>
    <n v="0"/>
    <n v="0"/>
    <n v="0"/>
    <n v="0"/>
    <n v="0"/>
    <n v="0"/>
    <n v="11"/>
    <n v="100"/>
    <n v="11"/>
  </r>
  <r>
    <s v="kimlanikolaus"/>
    <s v="pipelinercrm"/>
    <m/>
    <m/>
    <m/>
    <m/>
    <m/>
    <m/>
    <m/>
    <m/>
    <s v="Yes"/>
    <n v="182"/>
    <m/>
    <m/>
    <x v="0"/>
    <d v="2019-10-11T10:11:50.000"/>
    <s v="RT @PipelinerCRM: [#Infographic] 10 Don’ts for #SocialMedia on @PipelinerCRM &amp;gt;&amp;gt; https://t.co/aTFzpxCHky  #socbiz https://t.co/m6yJlJNPu7"/>
    <s v="https://www.pipelinersales.com/library/10-donts-for-social-media/"/>
    <s v="pipelinersales.com"/>
    <x v="6"/>
    <s v="https://pbs.twimg.com/media/DqK54SnXQAAmglq.jpg"/>
    <s v="https://pbs.twimg.com/media/DqK54SnXQAAmglq.jpg"/>
    <x v="117"/>
    <s v="https://twitter.com/#!/kimlanikolaus/status/1182599681983090689"/>
    <m/>
    <m/>
    <s v="1182599681983090689"/>
    <m/>
    <b v="0"/>
    <n v="0"/>
    <s v=""/>
    <b v="0"/>
    <s v="en"/>
    <m/>
    <s v=""/>
    <b v="0"/>
    <n v="0"/>
    <s v="1182532554160824321"/>
    <s v="Twitter Web App"/>
    <b v="0"/>
    <s v="1182532554160824321"/>
    <s v="Tweet"/>
    <n v="0"/>
    <n v="0"/>
    <m/>
    <m/>
    <m/>
    <m/>
    <m/>
    <m/>
    <m/>
    <m/>
    <n v="5"/>
    <s v="7"/>
    <s v="7"/>
    <n v="0"/>
    <n v="0"/>
    <n v="0"/>
    <n v="0"/>
    <n v="0"/>
    <n v="0"/>
    <n v="13"/>
    <n v="100"/>
    <n v="13"/>
  </r>
  <r>
    <s v="kimlanikolaus"/>
    <s v="pipelinercrm"/>
    <m/>
    <m/>
    <m/>
    <m/>
    <m/>
    <m/>
    <m/>
    <m/>
    <s v="Yes"/>
    <n v="183"/>
    <m/>
    <m/>
    <x v="0"/>
    <d v="2019-10-11T22:30:14.000"/>
    <s v="[#Infographic] 10 Don’ts for #SocialMedia on @PipelinerCRM &amp;gt;&amp;gt; https://t.co/fyUV7VbILx  #socbiz https://t.co/PR98kcRGYT"/>
    <s v="https://www.pipelinersales.com/library/10-donts-for-social-media/"/>
    <s v="pipelinersales.com"/>
    <x v="6"/>
    <s v="https://pbs.twimg.com/media/DqK54SnXQAAmglq.jpg"/>
    <s v="https://pbs.twimg.com/media/DqK54SnXQAAmglq.jpg"/>
    <x v="118"/>
    <s v="https://twitter.com/#!/kimlanikolaus/status/1182785507291488256"/>
    <m/>
    <m/>
    <s v="1182785507291488256"/>
    <m/>
    <b v="0"/>
    <n v="0"/>
    <s v=""/>
    <b v="0"/>
    <s v="en"/>
    <m/>
    <s v=""/>
    <b v="0"/>
    <n v="0"/>
    <s v=""/>
    <s v="Hootsuite Inc."/>
    <b v="0"/>
    <s v="1182785507291488256"/>
    <s v="Tweet"/>
    <n v="0"/>
    <n v="0"/>
    <m/>
    <m/>
    <m/>
    <m/>
    <m/>
    <m/>
    <m/>
    <m/>
    <n v="5"/>
    <s v="7"/>
    <s v="7"/>
    <n v="0"/>
    <n v="0"/>
    <n v="0"/>
    <n v="0"/>
    <n v="0"/>
    <n v="0"/>
    <n v="11"/>
    <n v="100"/>
    <n v="11"/>
  </r>
  <r>
    <s v="kimlanikolaus"/>
    <s v="pipelinercrm"/>
    <m/>
    <m/>
    <m/>
    <m/>
    <m/>
    <m/>
    <m/>
    <m/>
    <s v="Yes"/>
    <n v="184"/>
    <m/>
    <m/>
    <x v="0"/>
    <d v="2019-10-15T11:55:19.000"/>
    <s v="RT @PipelinerCRM: [#Infographic] 10 Don’ts for #SocialMedia on @PipelinerCRM &amp;gt;&amp;gt; https://t.co/aTFzpxCHky  #socbiz https://t.co/m6yJlJNPu7"/>
    <s v="https://www.pipelinersales.com/library/10-donts-for-social-media/"/>
    <s v="pipelinersales.com"/>
    <x v="6"/>
    <s v="https://pbs.twimg.com/media/DqK54SnXQAAmglq.jpg"/>
    <s v="https://pbs.twimg.com/media/DqK54SnXQAAmglq.jpg"/>
    <x v="119"/>
    <s v="https://twitter.com/#!/kimlanikolaus/status/1184075276667572224"/>
    <m/>
    <m/>
    <s v="1184075276667572224"/>
    <m/>
    <b v="0"/>
    <n v="0"/>
    <s v=""/>
    <b v="0"/>
    <s v="en"/>
    <m/>
    <s v=""/>
    <b v="0"/>
    <n v="0"/>
    <s v="1183979579897208832"/>
    <s v="Twitter Web App"/>
    <b v="0"/>
    <s v="1183979579897208832"/>
    <s v="Tweet"/>
    <n v="0"/>
    <n v="0"/>
    <m/>
    <m/>
    <m/>
    <m/>
    <m/>
    <m/>
    <m/>
    <m/>
    <n v="5"/>
    <s v="7"/>
    <s v="7"/>
    <n v="0"/>
    <n v="0"/>
    <n v="0"/>
    <n v="0"/>
    <n v="0"/>
    <n v="0"/>
    <n v="13"/>
    <n v="100"/>
    <n v="13"/>
  </r>
  <r>
    <s v="pipelinercrm"/>
    <s v="kimlanikolaus"/>
    <m/>
    <m/>
    <m/>
    <m/>
    <m/>
    <m/>
    <m/>
    <m/>
    <s v="Yes"/>
    <n v="185"/>
    <m/>
    <m/>
    <x v="0"/>
    <d v="2019-10-11T09:58:26.000"/>
    <s v="RT @kimlanikolaus: [#Infographic] 10 Don’ts for #SocialMedia on @PipelinerCRM &amp;gt;&amp;gt; https://t.co/fyUV7VbILx  #socbiz https://t.co/PR98kcRGYT"/>
    <s v="https://www.pipelinersales.com/library/10-donts-for-social-media/"/>
    <s v="pipelinersales.com"/>
    <x v="6"/>
    <s v="https://pbs.twimg.com/media/DqK54SnXQAAmglq.jpg"/>
    <s v="https://pbs.twimg.com/media/DqK54SnXQAAmglq.jpg"/>
    <x v="120"/>
    <s v="https://twitter.com/#!/pipelinercrm/status/1182596309422874625"/>
    <m/>
    <m/>
    <s v="1182596309422874625"/>
    <m/>
    <b v="0"/>
    <n v="0"/>
    <s v=""/>
    <b v="0"/>
    <s v="en"/>
    <m/>
    <s v=""/>
    <b v="0"/>
    <n v="1"/>
    <s v="1180977291997929472"/>
    <s v="Hootsuite Inc."/>
    <b v="0"/>
    <s v="1180977291997929472"/>
    <s v="Tweet"/>
    <n v="0"/>
    <n v="0"/>
    <m/>
    <m/>
    <m/>
    <m/>
    <m/>
    <m/>
    <m/>
    <m/>
    <n v="2"/>
    <s v="7"/>
    <s v="7"/>
    <n v="0"/>
    <n v="0"/>
    <n v="0"/>
    <n v="0"/>
    <n v="0"/>
    <n v="0"/>
    <n v="13"/>
    <n v="100"/>
    <n v="13"/>
  </r>
  <r>
    <s v="pipelinercrm"/>
    <s v="kimlanikolaus"/>
    <m/>
    <m/>
    <m/>
    <m/>
    <m/>
    <m/>
    <m/>
    <m/>
    <s v="Yes"/>
    <n v="186"/>
    <m/>
    <m/>
    <x v="0"/>
    <d v="2019-10-14T10:11:09.000"/>
    <s v="RT @kimlanikolaus: [#Infographic] 10 Don’ts for #SocialMedia on @PipelinerCRM &amp;gt;&amp;gt; https://t.co/fyUV7VbILx  #socbiz https://t.co/PR98kcRGYT"/>
    <s v="https://www.pipelinersales.com/library/10-donts-for-social-media/"/>
    <s v="pipelinersales.com"/>
    <x v="6"/>
    <s v="https://pbs.twimg.com/media/DqK54SnXQAAmglq.jpg"/>
    <s v="https://pbs.twimg.com/media/DqK54SnXQAAmglq.jpg"/>
    <x v="121"/>
    <s v="https://twitter.com/#!/pipelinercrm/status/1183686675723108353"/>
    <m/>
    <m/>
    <s v="1183686675723108353"/>
    <m/>
    <b v="0"/>
    <n v="0"/>
    <s v=""/>
    <b v="0"/>
    <s v="en"/>
    <m/>
    <s v=""/>
    <b v="0"/>
    <n v="1"/>
    <s v="1182785507291488256"/>
    <s v="Hootsuite Inc."/>
    <b v="0"/>
    <s v="1182785507291488256"/>
    <s v="Tweet"/>
    <n v="0"/>
    <n v="0"/>
    <m/>
    <m/>
    <m/>
    <m/>
    <m/>
    <m/>
    <m/>
    <m/>
    <n v="2"/>
    <s v="7"/>
    <s v="7"/>
    <n v="0"/>
    <n v="0"/>
    <n v="0"/>
    <n v="0"/>
    <n v="0"/>
    <n v="0"/>
    <n v="13"/>
    <n v="100"/>
    <n v="13"/>
  </r>
  <r>
    <s v="pipelinercrm"/>
    <s v="pipelinercrm"/>
    <m/>
    <m/>
    <m/>
    <m/>
    <m/>
    <m/>
    <m/>
    <m/>
    <s v="No"/>
    <n v="187"/>
    <m/>
    <m/>
    <x v="1"/>
    <d v="2019-10-11T05:45:05.000"/>
    <s v="[#Infographic] 10 Don’ts for #SocialMedia on @PipelinerCRM &amp;gt;&amp;gt; https://t.co/aTFzpxCHky  #socbiz https://t.co/m6yJlJNPu7"/>
    <s v="https://www.pipelinersales.com/library/10-donts-for-social-media/"/>
    <s v="pipelinersales.com"/>
    <x v="6"/>
    <s v="https://pbs.twimg.com/media/DqK54SnXQAAmglq.jpg"/>
    <s v="https://pbs.twimg.com/media/DqK54SnXQAAmglq.jpg"/>
    <x v="122"/>
    <s v="https://twitter.com/#!/pipelinercrm/status/1182532554160824321"/>
    <m/>
    <m/>
    <s v="1182532554160824321"/>
    <m/>
    <b v="0"/>
    <n v="3"/>
    <s v=""/>
    <b v="0"/>
    <s v="en"/>
    <m/>
    <s v=""/>
    <b v="0"/>
    <n v="0"/>
    <s v=""/>
    <s v="Hootsuite Inc."/>
    <b v="0"/>
    <s v="1182532554160824321"/>
    <s v="Tweet"/>
    <n v="0"/>
    <n v="0"/>
    <m/>
    <m/>
    <m/>
    <m/>
    <m/>
    <m/>
    <m/>
    <m/>
    <n v="3"/>
    <s v="7"/>
    <s v="7"/>
    <n v="0"/>
    <n v="0"/>
    <n v="0"/>
    <n v="0"/>
    <n v="0"/>
    <n v="0"/>
    <n v="11"/>
    <n v="100"/>
    <n v="11"/>
  </r>
  <r>
    <s v="pipelinercrm"/>
    <s v="pipelinercrm"/>
    <m/>
    <m/>
    <m/>
    <m/>
    <m/>
    <m/>
    <m/>
    <m/>
    <s v="No"/>
    <n v="188"/>
    <m/>
    <m/>
    <x v="1"/>
    <d v="2019-10-15T05:35:03.000"/>
    <s v="[#Infographic] 10 Don’ts for #SocialMedia on @PipelinerCRM &amp;gt;&amp;gt; https://t.co/aTFzpxCHky  #socbiz https://t.co/m6yJlJNPu7"/>
    <s v="https://www.pipelinersales.com/library/10-donts-for-social-media/"/>
    <s v="pipelinersales.com"/>
    <x v="6"/>
    <s v="https://pbs.twimg.com/media/DqK54SnXQAAmglq.jpg"/>
    <s v="https://pbs.twimg.com/media/DqK54SnXQAAmglq.jpg"/>
    <x v="123"/>
    <s v="https://twitter.com/#!/pipelinercrm/status/1183979579897208832"/>
    <m/>
    <m/>
    <s v="1183979579897208832"/>
    <m/>
    <b v="0"/>
    <n v="3"/>
    <s v=""/>
    <b v="0"/>
    <s v="en"/>
    <m/>
    <s v=""/>
    <b v="0"/>
    <n v="0"/>
    <s v=""/>
    <s v="Hootsuite Inc."/>
    <b v="0"/>
    <s v="1183979579897208832"/>
    <s v="Tweet"/>
    <n v="0"/>
    <n v="0"/>
    <m/>
    <m/>
    <m/>
    <m/>
    <m/>
    <m/>
    <m/>
    <m/>
    <n v="3"/>
    <s v="7"/>
    <s v="7"/>
    <n v="0"/>
    <n v="0"/>
    <n v="0"/>
    <n v="0"/>
    <n v="0"/>
    <n v="0"/>
    <n v="11"/>
    <n v="100"/>
    <n v="11"/>
  </r>
  <r>
    <s v="pipelinercrm"/>
    <s v="pipelinercrm"/>
    <m/>
    <m/>
    <m/>
    <m/>
    <m/>
    <m/>
    <m/>
    <m/>
    <s v="No"/>
    <n v="189"/>
    <m/>
    <m/>
    <x v="1"/>
    <d v="2019-10-21T05:55:05.000"/>
    <s v="[#Infographic] 10 Don’ts for #SocialMedia on @PipelinerCRM &amp;gt;&amp;gt; https://t.co/aTFzpxCHky  #socbiz https://t.co/m6yJlJNPu7"/>
    <s v="https://www.pipelinersales.com/library/10-donts-for-social-media/"/>
    <s v="pipelinersales.com"/>
    <x v="6"/>
    <s v="https://pbs.twimg.com/media/DqK54SnXQAAmglq.jpg"/>
    <s v="https://pbs.twimg.com/media/DqK54SnXQAAmglq.jpg"/>
    <x v="124"/>
    <s v="https://twitter.com/#!/pipelinercrm/status/1186158947809550337"/>
    <m/>
    <m/>
    <s v="1186158947809550337"/>
    <m/>
    <b v="0"/>
    <n v="0"/>
    <s v=""/>
    <b v="0"/>
    <s v="en"/>
    <m/>
    <s v=""/>
    <b v="0"/>
    <n v="0"/>
    <s v=""/>
    <s v="Hootsuite Inc."/>
    <b v="0"/>
    <s v="1186158947809550337"/>
    <s v="Tweet"/>
    <n v="0"/>
    <n v="0"/>
    <m/>
    <m/>
    <m/>
    <m/>
    <m/>
    <m/>
    <m/>
    <m/>
    <n v="3"/>
    <s v="7"/>
    <s v="7"/>
    <n v="0"/>
    <n v="0"/>
    <n v="0"/>
    <n v="0"/>
    <n v="0"/>
    <n v="0"/>
    <n v="11"/>
    <n v="100"/>
    <n v="11"/>
  </r>
  <r>
    <s v="nessajbaker"/>
    <s v="linkedin"/>
    <m/>
    <m/>
    <m/>
    <m/>
    <m/>
    <m/>
    <m/>
    <m/>
    <s v="No"/>
    <n v="190"/>
    <m/>
    <m/>
    <x v="0"/>
    <d v="2019-10-21T07:30:12.000"/>
    <s v="How to Write a Winning @LinkedIn Summary - 7 Examples &amp;amp; How to Write Your Own via @HubSpot #socialselling #socbiz https://t.co/P3hny1Sdhd"/>
    <s v="https://tribalimpact.smh.re/7o"/>
    <s v="smh.re"/>
    <x v="74"/>
    <m/>
    <s v="http://pbs.twimg.com/profile_images/1073586974995419138/8zvs8WVv_normal.jpg"/>
    <x v="125"/>
    <s v="https://twitter.com/#!/nessajbaker/status/1186182885159686145"/>
    <m/>
    <m/>
    <s v="1186182885159686145"/>
    <m/>
    <b v="0"/>
    <n v="0"/>
    <s v=""/>
    <b v="0"/>
    <s v="en"/>
    <m/>
    <s v=""/>
    <b v="0"/>
    <n v="0"/>
    <s v=""/>
    <s v="Smarp."/>
    <b v="0"/>
    <s v="1186182885159686145"/>
    <s v="Tweet"/>
    <n v="0"/>
    <n v="0"/>
    <m/>
    <m/>
    <m/>
    <m/>
    <m/>
    <m/>
    <m/>
    <m/>
    <n v="1"/>
    <s v="11"/>
    <s v="11"/>
    <m/>
    <m/>
    <m/>
    <m/>
    <m/>
    <m/>
    <m/>
    <m/>
    <m/>
  </r>
  <r>
    <s v="nessajbaker"/>
    <s v="hubspot"/>
    <m/>
    <m/>
    <m/>
    <m/>
    <m/>
    <m/>
    <m/>
    <m/>
    <s v="No"/>
    <n v="191"/>
    <m/>
    <m/>
    <x v="0"/>
    <d v="2019-10-09T10:16:11.000"/>
    <s v="6 #SocialMedia Calendars, Tools, &amp;amp; Templates to Plan Your Content - @HubSpot share some really handy tools to help with your social media planning #inboundmarketing #socbiz https://t.co/VilFC6LVW8"/>
    <s v="https://tribalimpact.smh.re/7n"/>
    <s v="smh.re"/>
    <x v="75"/>
    <m/>
    <s v="http://pbs.twimg.com/profile_images/1073586974995419138/8zvs8WVv_normal.jpg"/>
    <x v="126"/>
    <s v="https://twitter.com/#!/nessajbaker/status/1181875999329411072"/>
    <m/>
    <m/>
    <s v="1181875999329411072"/>
    <m/>
    <b v="0"/>
    <n v="0"/>
    <s v=""/>
    <b v="0"/>
    <s v="en"/>
    <m/>
    <s v=""/>
    <b v="0"/>
    <n v="0"/>
    <s v=""/>
    <s v="Smarp."/>
    <b v="0"/>
    <s v="1181875999329411072"/>
    <s v="Tweet"/>
    <n v="0"/>
    <n v="0"/>
    <m/>
    <m/>
    <m/>
    <m/>
    <m/>
    <m/>
    <m/>
    <m/>
    <n v="2"/>
    <s v="11"/>
    <s v="11"/>
    <n v="1"/>
    <n v="4"/>
    <n v="0"/>
    <n v="0"/>
    <n v="0"/>
    <n v="0"/>
    <n v="24"/>
    <n v="96"/>
    <n v="25"/>
  </r>
  <r>
    <s v="sarahgoodall"/>
    <s v="hubspot"/>
    <m/>
    <m/>
    <m/>
    <m/>
    <m/>
    <m/>
    <m/>
    <m/>
    <s v="No"/>
    <n v="193"/>
    <m/>
    <m/>
    <x v="0"/>
    <d v="2019-10-09T20:29:06.000"/>
    <s v="RT @nessajbaker: 6 #SocialMedia Calendars, Tools, &amp;amp; Templates to Plan Your Content - @HubSpot share some really handy tools to help with yo…"/>
    <m/>
    <m/>
    <x v="76"/>
    <m/>
    <s v="http://pbs.twimg.com/profile_images/816214326122004481/fAVTljeH_normal.jpg"/>
    <x v="127"/>
    <s v="https://twitter.com/#!/sarahgoodall/status/1182030246029283328"/>
    <m/>
    <m/>
    <s v="1182030246029283328"/>
    <m/>
    <b v="0"/>
    <n v="0"/>
    <s v=""/>
    <b v="0"/>
    <s v="en"/>
    <m/>
    <s v=""/>
    <b v="0"/>
    <n v="1"/>
    <s v="1181875999329411072"/>
    <s v="Twitter for iPhone"/>
    <b v="0"/>
    <s v="1181875999329411072"/>
    <s v="Tweet"/>
    <n v="0"/>
    <n v="0"/>
    <m/>
    <m/>
    <m/>
    <m/>
    <m/>
    <m/>
    <m/>
    <m/>
    <n v="1"/>
    <s v="11"/>
    <s v="11"/>
    <m/>
    <m/>
    <m/>
    <m/>
    <m/>
    <m/>
    <m/>
    <m/>
    <m/>
  </r>
  <r>
    <s v="sarahgoodall"/>
    <s v="sarahgoodall"/>
    <m/>
    <m/>
    <m/>
    <m/>
    <m/>
    <m/>
    <m/>
    <m/>
    <s v="No"/>
    <n v="195"/>
    <m/>
    <m/>
    <x v="1"/>
    <d v="2019-10-08T17:16:01.000"/>
    <s v="Surprised conversation rates aren't higher!  Employee Advocacy on Social Media: How to Make It Work for Your Business https://t.co/yjAcsCVeFc #socbiz #employeeadvocacy https://t.co/wgxDJTrfJi"/>
    <s v="https://marketinginsidergroup.com/employee-activation/employee-advocacy-on-social-media-how-to-make-it-work-for-your-business/?utm_source=B2B+Marketing+Insider&amp;utm_campaign=173f3ea9e9-Marketing+Insider+Group+Top+Posts+Subscribers&amp;utm_medium=email&amp;utm_term=0_40b372c1a0-173f3ea9e9-108452889&amp;mc_cid=173f3ea9e9&amp;mc_eid=63fc7d0b78"/>
    <s v="marketinginsidergroup.com"/>
    <x v="77"/>
    <s v="https://pbs.twimg.com/media/EGX0dklWwAEFfMX.png"/>
    <s v="https://pbs.twimg.com/media/EGX0dklWwAEFfMX.png"/>
    <x v="128"/>
    <s v="https://twitter.com/#!/sarahgoodall/status/1181619267499954178"/>
    <m/>
    <m/>
    <s v="1181619267499954178"/>
    <m/>
    <b v="0"/>
    <n v="0"/>
    <s v=""/>
    <b v="0"/>
    <s v="en"/>
    <m/>
    <s v=""/>
    <b v="0"/>
    <n v="0"/>
    <s v=""/>
    <s v="Buffer"/>
    <b v="0"/>
    <s v="1181619267499954178"/>
    <s v="Tweet"/>
    <n v="0"/>
    <n v="0"/>
    <m/>
    <m/>
    <m/>
    <m/>
    <m/>
    <m/>
    <m/>
    <m/>
    <n v="2"/>
    <s v="11"/>
    <s v="11"/>
    <n v="1"/>
    <n v="5"/>
    <n v="0"/>
    <n v="0"/>
    <n v="0"/>
    <n v="0"/>
    <n v="19"/>
    <n v="95"/>
    <n v="20"/>
  </r>
  <r>
    <s v="sarahgoodall"/>
    <s v="sarahgoodall"/>
    <m/>
    <m/>
    <m/>
    <m/>
    <m/>
    <m/>
    <m/>
    <m/>
    <s v="No"/>
    <n v="196"/>
    <m/>
    <m/>
    <x v="1"/>
    <d v="2019-10-21T11:04:00.000"/>
    <s v="Are You Empowering Your Employees To Become Ambassadors On Social Media? https://t.co/KueDhwZCm0 #employeeadvocacy #socbiz"/>
    <s v="https://www.forbes.com/sites/forbescommunicationscouncil/2019/04/15/are-you-empowering-your-employees-to-become-ambassadors-on-social-media/#1868d8671276"/>
    <s v="forbes.com"/>
    <x v="78"/>
    <m/>
    <s v="http://pbs.twimg.com/profile_images/816214326122004481/fAVTljeH_normal.jpg"/>
    <x v="129"/>
    <s v="https://twitter.com/#!/sarahgoodall/status/1186236689284550661"/>
    <m/>
    <m/>
    <s v="1186236689284550661"/>
    <m/>
    <b v="0"/>
    <n v="0"/>
    <s v=""/>
    <b v="0"/>
    <s v="en"/>
    <m/>
    <s v=""/>
    <b v="0"/>
    <n v="0"/>
    <s v=""/>
    <s v="Buffer"/>
    <b v="0"/>
    <s v="1186236689284550661"/>
    <s v="Tweet"/>
    <n v="0"/>
    <n v="0"/>
    <m/>
    <m/>
    <m/>
    <m/>
    <m/>
    <m/>
    <m/>
    <m/>
    <n v="2"/>
    <s v="11"/>
    <s v="11"/>
    <n v="0"/>
    <n v="0"/>
    <n v="0"/>
    <n v="0"/>
    <n v="0"/>
    <n v="0"/>
    <n v="13"/>
    <n v="100"/>
    <n v="13"/>
  </r>
  <r>
    <s v="renesternberg"/>
    <s v="renesternberg"/>
    <m/>
    <m/>
    <m/>
    <m/>
    <m/>
    <m/>
    <m/>
    <m/>
    <s v="No"/>
    <n v="197"/>
    <m/>
    <m/>
    <x v="1"/>
    <d v="2019-10-21T11:17:00.000"/>
    <s v="Viele ertrinken momentan in der Flut von #Informationen, die im #Arbeitsalltag herrscht. Im Beitrag beschreibe ich, was dagegen hilft: Digitale #Siebe _x000a_#hirschtec #socbiz #digitalworkplace #digitalisierung #intranet #e20_x000a_https://t.co/44BEsA4Rda"/>
    <s v="https://hirschtec.eu/informationsflut-digitaler-arbeitsplatz/"/>
    <s v="hirschtec.eu"/>
    <x v="79"/>
    <m/>
    <s v="http://pbs.twimg.com/profile_images/2749946316/ad30667b093491353c72777824dac3bf_normal.jpeg"/>
    <x v="130"/>
    <s v="https://twitter.com/#!/renesternberg/status/1186239961584062465"/>
    <m/>
    <m/>
    <s v="1186239961584062465"/>
    <m/>
    <b v="0"/>
    <n v="1"/>
    <s v=""/>
    <b v="0"/>
    <s v="de"/>
    <m/>
    <s v=""/>
    <b v="0"/>
    <n v="1"/>
    <s v=""/>
    <s v="Twitter Web App"/>
    <b v="0"/>
    <s v="1186239961584062465"/>
    <s v="Tweet"/>
    <n v="0"/>
    <n v="0"/>
    <m/>
    <m/>
    <m/>
    <m/>
    <m/>
    <m/>
    <m/>
    <m/>
    <n v="1"/>
    <s v="13"/>
    <s v="13"/>
    <n v="0"/>
    <n v="0"/>
    <n v="1"/>
    <n v="3.7037037037037037"/>
    <n v="0"/>
    <n v="0"/>
    <n v="26"/>
    <n v="96.29629629629629"/>
    <n v="27"/>
  </r>
  <r>
    <s v="lukaspfeiffer"/>
    <s v="renesternberg"/>
    <m/>
    <m/>
    <m/>
    <m/>
    <m/>
    <m/>
    <m/>
    <m/>
    <s v="No"/>
    <n v="198"/>
    <m/>
    <m/>
    <x v="0"/>
    <d v="2019-10-21T12:08:40.000"/>
    <s v="RT @ReneSternberg: Viele ertrinken momentan in der Flut von #Informationen, die im #Arbeitsalltag herrscht. Im Beitrag beschreibe ich, was…"/>
    <m/>
    <m/>
    <x v="80"/>
    <m/>
    <s v="http://pbs.twimg.com/profile_images/1176394917058420736/mtJTXcUz_normal.png"/>
    <x v="131"/>
    <s v="https://twitter.com/#!/lukaspfeiffer/status/1186252963871907840"/>
    <m/>
    <m/>
    <s v="1186252963871907840"/>
    <m/>
    <b v="0"/>
    <n v="0"/>
    <s v=""/>
    <b v="0"/>
    <s v="de"/>
    <m/>
    <s v=""/>
    <b v="0"/>
    <n v="1"/>
    <s v="1186239961584062465"/>
    <s v="@lukaspfeiffer Twitter Bot"/>
    <b v="0"/>
    <s v="1186239961584062465"/>
    <s v="Tweet"/>
    <n v="0"/>
    <n v="0"/>
    <m/>
    <m/>
    <m/>
    <m/>
    <m/>
    <m/>
    <m/>
    <m/>
    <n v="1"/>
    <s v="13"/>
    <s v="13"/>
    <n v="0"/>
    <n v="0"/>
    <n v="1"/>
    <n v="5.2631578947368425"/>
    <n v="0"/>
    <n v="0"/>
    <n v="18"/>
    <n v="94.73684210526316"/>
    <n v="19"/>
  </r>
  <r>
    <s v="mintelligencia"/>
    <s v="mintelligencia"/>
    <m/>
    <m/>
    <m/>
    <m/>
    <m/>
    <m/>
    <m/>
    <m/>
    <s v="No"/>
    <n v="199"/>
    <m/>
    <m/>
    <x v="1"/>
    <d v="2019-10-08T06:25:13.000"/>
    <s v="Dear Biz owner - your online CX counts! Read why... https://t.co/PKegzy9KIc #socialmedia #socbiz #ROI"/>
    <s v="http://mightymediagroup.com.au/six-key-aspects-inbound-marketing-roi-part-5-customer-experience/"/>
    <s v="com.au"/>
    <x v="81"/>
    <m/>
    <s v="http://pbs.twimg.com/profile_images/774416837937278977/YqsjCC5p_normal.jpg"/>
    <x v="132"/>
    <s v="https://twitter.com/#!/mintelligencia/status/1181455489319788544"/>
    <m/>
    <m/>
    <s v="1181455489319788544"/>
    <m/>
    <b v="0"/>
    <n v="0"/>
    <s v=""/>
    <b v="0"/>
    <s v="en"/>
    <m/>
    <s v=""/>
    <b v="0"/>
    <n v="0"/>
    <s v=""/>
    <s v="SocialOomph"/>
    <b v="0"/>
    <s v="1181455489319788544"/>
    <s v="Tweet"/>
    <n v="0"/>
    <n v="0"/>
    <m/>
    <m/>
    <m/>
    <m/>
    <m/>
    <m/>
    <m/>
    <m/>
    <n v="52"/>
    <s v="10"/>
    <s v="10"/>
    <n v="0"/>
    <n v="0"/>
    <n v="0"/>
    <n v="0"/>
    <n v="0"/>
    <n v="0"/>
    <n v="12"/>
    <n v="100"/>
    <n v="12"/>
  </r>
  <r>
    <s v="mintelligencia"/>
    <s v="mintelligencia"/>
    <m/>
    <m/>
    <m/>
    <m/>
    <m/>
    <m/>
    <m/>
    <m/>
    <s v="No"/>
    <n v="200"/>
    <m/>
    <m/>
    <x v="1"/>
    <d v="2019-10-08T10:25:33.000"/>
    <s v="Exceptional online customer experience will make all the difference. Here's how https://t.co/PKegzy9KIc #socialmedia #inboundmarketing #socbiz"/>
    <s v="http://mightymediagroup.com.au/six-key-aspects-inbound-marketing-roi-part-5-customer-experience/"/>
    <s v="com.au"/>
    <x v="75"/>
    <m/>
    <s v="http://pbs.twimg.com/profile_images/774416837937278977/YqsjCC5p_normal.jpg"/>
    <x v="133"/>
    <s v="https://twitter.com/#!/mintelligencia/status/1181515972009705481"/>
    <m/>
    <m/>
    <s v="1181515972009705481"/>
    <m/>
    <b v="0"/>
    <n v="0"/>
    <s v=""/>
    <b v="0"/>
    <s v="en"/>
    <m/>
    <s v=""/>
    <b v="0"/>
    <n v="0"/>
    <s v=""/>
    <s v="SocialOomph"/>
    <b v="0"/>
    <s v="1181515972009705481"/>
    <s v="Tweet"/>
    <n v="0"/>
    <n v="0"/>
    <m/>
    <m/>
    <m/>
    <m/>
    <m/>
    <m/>
    <m/>
    <m/>
    <n v="52"/>
    <s v="10"/>
    <s v="10"/>
    <n v="1"/>
    <n v="7.142857142857143"/>
    <n v="0"/>
    <n v="0"/>
    <n v="0"/>
    <n v="0"/>
    <n v="13"/>
    <n v="92.85714285714286"/>
    <n v="14"/>
  </r>
  <r>
    <s v="mintelligencia"/>
    <s v="mintelligencia"/>
    <m/>
    <m/>
    <m/>
    <m/>
    <m/>
    <m/>
    <m/>
    <m/>
    <s v="No"/>
    <n v="201"/>
    <m/>
    <m/>
    <x v="1"/>
    <d v="2019-10-08T14:25:13.000"/>
    <s v="Is you company an innovative inbound marketing business? CEO's what is your answer? https://t.co/KphE22GCFt #socbiz #inboundmarketing #ROI"/>
    <s v="http://mightymediagroup.com.au/six-key-aspects-inbound-marketing-roi-part-6-innovation/"/>
    <s v="com.au"/>
    <x v="82"/>
    <m/>
    <s v="http://pbs.twimg.com/profile_images/774416837937278977/YqsjCC5p_normal.jpg"/>
    <x v="134"/>
    <s v="https://twitter.com/#!/mintelligencia/status/1181576286545891330"/>
    <m/>
    <m/>
    <s v="1181576286545891330"/>
    <m/>
    <b v="0"/>
    <n v="2"/>
    <s v=""/>
    <b v="0"/>
    <s v="en"/>
    <m/>
    <s v=""/>
    <b v="0"/>
    <n v="0"/>
    <s v=""/>
    <s v="SocialOomph"/>
    <b v="0"/>
    <s v="1181576286545891330"/>
    <s v="Tweet"/>
    <n v="0"/>
    <n v="0"/>
    <m/>
    <m/>
    <m/>
    <m/>
    <m/>
    <m/>
    <m/>
    <m/>
    <n v="52"/>
    <s v="10"/>
    <s v="10"/>
    <n v="1"/>
    <n v="6.25"/>
    <n v="0"/>
    <n v="0"/>
    <n v="0"/>
    <n v="0"/>
    <n v="15"/>
    <n v="93.75"/>
    <n v="16"/>
  </r>
  <r>
    <s v="mintelligencia"/>
    <s v="mintelligencia"/>
    <m/>
    <m/>
    <m/>
    <m/>
    <m/>
    <m/>
    <m/>
    <m/>
    <s v="No"/>
    <n v="202"/>
    <m/>
    <m/>
    <x v="1"/>
    <d v="2019-10-08T18:25:24.000"/>
    <s v="You business must have innovation to help return on #ROI. https://t.co/KphE22GCFt #socbiz #inboundmarketing"/>
    <s v="http://mightymediagroup.com.au/six-key-aspects-inbound-marketing-roi-part-6-innovation/"/>
    <s v="com.au"/>
    <x v="83"/>
    <m/>
    <s v="http://pbs.twimg.com/profile_images/774416837937278977/YqsjCC5p_normal.jpg"/>
    <x v="135"/>
    <s v="https://twitter.com/#!/mintelligencia/status/1181636730396516352"/>
    <m/>
    <m/>
    <s v="1181636730396516352"/>
    <m/>
    <b v="0"/>
    <n v="0"/>
    <s v=""/>
    <b v="0"/>
    <s v="en"/>
    <m/>
    <s v=""/>
    <b v="0"/>
    <n v="0"/>
    <s v=""/>
    <s v="SocialOomph"/>
    <b v="0"/>
    <s v="1181636730396516352"/>
    <s v="Tweet"/>
    <n v="0"/>
    <n v="0"/>
    <m/>
    <m/>
    <m/>
    <m/>
    <m/>
    <m/>
    <m/>
    <m/>
    <n v="52"/>
    <s v="10"/>
    <s v="10"/>
    <n v="1"/>
    <n v="8.333333333333334"/>
    <n v="0"/>
    <n v="0"/>
    <n v="0"/>
    <n v="0"/>
    <n v="11"/>
    <n v="91.66666666666667"/>
    <n v="12"/>
  </r>
  <r>
    <s v="mintelligencia"/>
    <s v="mintelligencia"/>
    <m/>
    <m/>
    <m/>
    <m/>
    <m/>
    <m/>
    <m/>
    <m/>
    <s v="No"/>
    <n v="203"/>
    <m/>
    <m/>
    <x v="1"/>
    <d v="2019-10-09T10:25:16.000"/>
    <s v="Is your business exposed to reputation risk on social media? https://t.co/ErPz4w7wj4  #socbiz"/>
    <s v="http://mightymediagroup.com.au/seven-questions-to-ask-yourself-about-your-inbound-marketing-strategy-q1/"/>
    <s v="com.au"/>
    <x v="33"/>
    <m/>
    <s v="http://pbs.twimg.com/profile_images/774416837937278977/YqsjCC5p_normal.jpg"/>
    <x v="136"/>
    <s v="https://twitter.com/#!/mintelligencia/status/1181878288584712192"/>
    <m/>
    <m/>
    <s v="1181878288584712192"/>
    <m/>
    <b v="0"/>
    <n v="0"/>
    <s v=""/>
    <b v="0"/>
    <s v="en"/>
    <m/>
    <s v=""/>
    <b v="0"/>
    <n v="0"/>
    <s v=""/>
    <s v="SocialOomph"/>
    <b v="0"/>
    <s v="1181878288584712192"/>
    <s v="Tweet"/>
    <n v="0"/>
    <n v="0"/>
    <m/>
    <m/>
    <m/>
    <m/>
    <m/>
    <m/>
    <m/>
    <m/>
    <n v="52"/>
    <s v="10"/>
    <s v="10"/>
    <n v="1"/>
    <n v="9.090909090909092"/>
    <n v="1"/>
    <n v="9.090909090909092"/>
    <n v="0"/>
    <n v="0"/>
    <n v="9"/>
    <n v="81.81818181818181"/>
    <n v="11"/>
  </r>
  <r>
    <s v="mintelligencia"/>
    <s v="mintelligencia"/>
    <m/>
    <m/>
    <m/>
    <m/>
    <m/>
    <m/>
    <m/>
    <m/>
    <s v="No"/>
    <n v="204"/>
    <m/>
    <m/>
    <x v="1"/>
    <d v="2019-10-09T14:25:22.000"/>
    <s v="Four important things to check in your #socialmedia #strategy. https://t.co/ErPz4w7wj4 #socbiz"/>
    <s v="http://mightymediagroup.com.au/seven-questions-to-ask-yourself-about-your-inbound-marketing-strategy-q1/"/>
    <s v="com.au"/>
    <x v="84"/>
    <m/>
    <s v="http://pbs.twimg.com/profile_images/774416837937278977/YqsjCC5p_normal.jpg"/>
    <x v="137"/>
    <s v="https://twitter.com/#!/mintelligencia/status/1181938709245173760"/>
    <m/>
    <m/>
    <s v="1181938709245173760"/>
    <m/>
    <b v="0"/>
    <n v="0"/>
    <s v=""/>
    <b v="0"/>
    <s v="en"/>
    <m/>
    <s v=""/>
    <b v="0"/>
    <n v="0"/>
    <s v=""/>
    <s v="SocialOomph"/>
    <b v="0"/>
    <s v="1181938709245173760"/>
    <s v="Tweet"/>
    <n v="0"/>
    <n v="0"/>
    <m/>
    <m/>
    <m/>
    <m/>
    <m/>
    <m/>
    <m/>
    <m/>
    <n v="52"/>
    <s v="10"/>
    <s v="10"/>
    <n v="1"/>
    <n v="10"/>
    <n v="0"/>
    <n v="0"/>
    <n v="0"/>
    <n v="0"/>
    <n v="9"/>
    <n v="90"/>
    <n v="10"/>
  </r>
  <r>
    <s v="mintelligencia"/>
    <s v="mintelligencia"/>
    <m/>
    <m/>
    <m/>
    <m/>
    <m/>
    <m/>
    <m/>
    <m/>
    <s v="No"/>
    <n v="205"/>
    <m/>
    <m/>
    <x v="1"/>
    <d v="2019-10-09T18:25:30.000"/>
    <s v="The Four Pillars of Governance - Essential reading #SocBiz Managers https://t.co/ErPz4w7wj4"/>
    <s v="http://mightymediagroup.com.au/seven-questions-to-ask-yourself-about-your-inbound-marketing-strategy-q1/"/>
    <s v="com.au"/>
    <x v="33"/>
    <m/>
    <s v="http://pbs.twimg.com/profile_images/774416837937278977/YqsjCC5p_normal.jpg"/>
    <x v="138"/>
    <s v="https://twitter.com/#!/mintelligencia/status/1181999140202516480"/>
    <m/>
    <m/>
    <s v="1181999140202516480"/>
    <m/>
    <b v="0"/>
    <n v="0"/>
    <s v=""/>
    <b v="0"/>
    <s v="en"/>
    <m/>
    <s v=""/>
    <b v="0"/>
    <n v="0"/>
    <s v=""/>
    <s v="SocialOomph"/>
    <b v="0"/>
    <s v="1181999140202516480"/>
    <s v="Tweet"/>
    <n v="0"/>
    <n v="0"/>
    <m/>
    <m/>
    <m/>
    <m/>
    <m/>
    <m/>
    <m/>
    <m/>
    <n v="52"/>
    <s v="10"/>
    <s v="10"/>
    <n v="0"/>
    <n v="0"/>
    <n v="0"/>
    <n v="0"/>
    <n v="0"/>
    <n v="0"/>
    <n v="9"/>
    <n v="100"/>
    <n v="9"/>
  </r>
  <r>
    <s v="mintelligencia"/>
    <s v="mintelligencia"/>
    <m/>
    <m/>
    <m/>
    <m/>
    <m/>
    <m/>
    <m/>
    <m/>
    <s v="No"/>
    <n v="206"/>
    <m/>
    <m/>
    <x v="1"/>
    <d v="2019-10-09T22:25:14.000"/>
    <s v="The 4 questions your marketing team needs to answer... https://t.co/ErPz4w7wj4  #socbiz"/>
    <s v="http://mightymediagroup.com.au/seven-questions-to-ask-yourself-about-your-inbound-marketing-strategy-q1/"/>
    <s v="com.au"/>
    <x v="33"/>
    <m/>
    <s v="http://pbs.twimg.com/profile_images/774416837937278977/YqsjCC5p_normal.jpg"/>
    <x v="139"/>
    <s v="https://twitter.com/#!/mintelligencia/status/1182059472820277253"/>
    <m/>
    <m/>
    <s v="1182059472820277253"/>
    <m/>
    <b v="0"/>
    <n v="0"/>
    <s v=""/>
    <b v="0"/>
    <s v="en"/>
    <m/>
    <s v=""/>
    <b v="0"/>
    <n v="0"/>
    <s v=""/>
    <s v="SocialOomph"/>
    <b v="0"/>
    <s v="1182059472820277253"/>
    <s v="Tweet"/>
    <n v="0"/>
    <n v="0"/>
    <m/>
    <m/>
    <m/>
    <m/>
    <m/>
    <m/>
    <m/>
    <m/>
    <n v="52"/>
    <s v="10"/>
    <s v="10"/>
    <n v="0"/>
    <n v="0"/>
    <n v="0"/>
    <n v="0"/>
    <n v="0"/>
    <n v="0"/>
    <n v="10"/>
    <n v="100"/>
    <n v="10"/>
  </r>
  <r>
    <s v="mintelligencia"/>
    <s v="mintelligencia"/>
    <m/>
    <m/>
    <m/>
    <m/>
    <m/>
    <m/>
    <m/>
    <m/>
    <s v="No"/>
    <n v="207"/>
    <m/>
    <m/>
    <x v="1"/>
    <d v="2019-10-10T10:25:12.000"/>
    <s v="How is your #brandhealth?  This is vital at every level of business. https://t.co/QNsXHgtmW5 #socbiz #inboundmarketing"/>
    <s v="http://mightymediagroup.com.au/six-key-aspects-inbound-marketing-roi-part-1-brand-health/"/>
    <s v="com.au"/>
    <x v="85"/>
    <m/>
    <s v="http://pbs.twimg.com/profile_images/774416837937278977/YqsjCC5p_normal.jpg"/>
    <x v="140"/>
    <s v="https://twitter.com/#!/mintelligencia/status/1182240659434065920"/>
    <m/>
    <m/>
    <s v="1182240659434065920"/>
    <m/>
    <b v="0"/>
    <n v="0"/>
    <s v=""/>
    <b v="0"/>
    <s v="en"/>
    <m/>
    <s v=""/>
    <b v="0"/>
    <n v="0"/>
    <s v=""/>
    <s v="SocialOomph"/>
    <b v="0"/>
    <s v="1182240659434065920"/>
    <s v="Tweet"/>
    <n v="0"/>
    <n v="0"/>
    <m/>
    <m/>
    <m/>
    <m/>
    <m/>
    <m/>
    <m/>
    <m/>
    <n v="52"/>
    <s v="10"/>
    <s v="10"/>
    <n v="0"/>
    <n v="0"/>
    <n v="0"/>
    <n v="0"/>
    <n v="0"/>
    <n v="0"/>
    <n v="14"/>
    <n v="100"/>
    <n v="14"/>
  </r>
  <r>
    <s v="mintelligencia"/>
    <s v="mintelligencia"/>
    <m/>
    <m/>
    <m/>
    <m/>
    <m/>
    <m/>
    <m/>
    <m/>
    <s v="No"/>
    <n v="208"/>
    <m/>
    <m/>
    <x v="1"/>
    <d v="2019-10-10T14:25:08.000"/>
    <s v="Attention all marketers, how is the #brandhealth of your portfolio? https://t.co/QNsXHgtmW5 #socbiz #ROI"/>
    <s v="http://mightymediagroup.com.au/six-key-aspects-inbound-marketing-roi-part-1-brand-health/"/>
    <s v="com.au"/>
    <x v="86"/>
    <m/>
    <s v="http://pbs.twimg.com/profile_images/774416837937278977/YqsjCC5p_normal.jpg"/>
    <x v="141"/>
    <s v="https://twitter.com/#!/mintelligencia/status/1182301040873496576"/>
    <m/>
    <m/>
    <s v="1182301040873496576"/>
    <m/>
    <b v="0"/>
    <n v="0"/>
    <s v=""/>
    <b v="0"/>
    <s v="en"/>
    <m/>
    <s v=""/>
    <b v="0"/>
    <n v="0"/>
    <s v=""/>
    <s v="SocialOomph"/>
    <b v="0"/>
    <s v="1182301040873496576"/>
    <s v="Tweet"/>
    <n v="0"/>
    <n v="0"/>
    <m/>
    <m/>
    <m/>
    <m/>
    <m/>
    <m/>
    <m/>
    <m/>
    <n v="52"/>
    <s v="10"/>
    <s v="10"/>
    <n v="0"/>
    <n v="0"/>
    <n v="0"/>
    <n v="0"/>
    <n v="0"/>
    <n v="0"/>
    <n v="12"/>
    <n v="100"/>
    <n v="12"/>
  </r>
  <r>
    <s v="mintelligencia"/>
    <s v="mintelligencia"/>
    <m/>
    <m/>
    <m/>
    <m/>
    <m/>
    <m/>
    <m/>
    <m/>
    <s v="No"/>
    <n v="209"/>
    <m/>
    <m/>
    <x v="1"/>
    <d v="2019-10-10T22:25:09.000"/>
    <s v="You know your business, what about your #brandhealth?  CEO's take note. https://t.co/QNsXHgtmW5 #socbiz #ROI"/>
    <s v="http://mightymediagroup.com.au/six-key-aspects-inbound-marketing-roi-part-1-brand-health/"/>
    <s v="com.au"/>
    <x v="86"/>
    <m/>
    <s v="http://pbs.twimg.com/profile_images/774416837937278977/YqsjCC5p_normal.jpg"/>
    <x v="142"/>
    <s v="https://twitter.com/#!/mintelligencia/status/1182421839097806849"/>
    <m/>
    <m/>
    <s v="1182421839097806849"/>
    <m/>
    <b v="0"/>
    <n v="0"/>
    <s v=""/>
    <b v="0"/>
    <s v="en"/>
    <m/>
    <s v=""/>
    <b v="0"/>
    <n v="0"/>
    <s v=""/>
    <s v="SocialOomph"/>
    <b v="0"/>
    <s v="1182421839097806849"/>
    <s v="Tweet"/>
    <n v="0"/>
    <n v="0"/>
    <m/>
    <m/>
    <m/>
    <m/>
    <m/>
    <m/>
    <m/>
    <m/>
    <n v="52"/>
    <s v="10"/>
    <s v="10"/>
    <n v="0"/>
    <n v="0"/>
    <n v="0"/>
    <n v="0"/>
    <n v="0"/>
    <n v="0"/>
    <n v="13"/>
    <n v="100"/>
    <n v="13"/>
  </r>
  <r>
    <s v="mintelligencia"/>
    <s v="mintelligencia"/>
    <m/>
    <m/>
    <m/>
    <m/>
    <m/>
    <m/>
    <m/>
    <m/>
    <s v="No"/>
    <n v="210"/>
    <m/>
    <m/>
    <x v="1"/>
    <d v="2019-10-11T06:25:07.000"/>
    <s v="1 of the 6 best things you can do to measure #ROI of your #Inboundmarketing https://t.co/QNsXHgtmW5 #socbiz"/>
    <s v="http://mightymediagroup.com.au/six-key-aspects-inbound-marketing-roi-part-1-brand-health/"/>
    <s v="com.au"/>
    <x v="87"/>
    <m/>
    <s v="http://pbs.twimg.com/profile_images/774416837937278977/YqsjCC5p_normal.jpg"/>
    <x v="143"/>
    <s v="https://twitter.com/#!/mintelligencia/status/1182542629004857344"/>
    <m/>
    <m/>
    <s v="1182542629004857344"/>
    <m/>
    <b v="0"/>
    <n v="0"/>
    <s v=""/>
    <b v="0"/>
    <s v="en"/>
    <m/>
    <s v=""/>
    <b v="0"/>
    <n v="0"/>
    <s v=""/>
    <s v="SocialOomph"/>
    <b v="0"/>
    <s v="1182542629004857344"/>
    <s v="Tweet"/>
    <n v="0"/>
    <n v="0"/>
    <m/>
    <m/>
    <m/>
    <m/>
    <m/>
    <m/>
    <m/>
    <m/>
    <n v="52"/>
    <s v="10"/>
    <s v="10"/>
    <n v="1"/>
    <n v="6.25"/>
    <n v="0"/>
    <n v="0"/>
    <n v="0"/>
    <n v="0"/>
    <n v="15"/>
    <n v="93.75"/>
    <n v="16"/>
  </r>
  <r>
    <s v="mintelligencia"/>
    <s v="mintelligencia"/>
    <m/>
    <m/>
    <m/>
    <m/>
    <m/>
    <m/>
    <m/>
    <m/>
    <s v="No"/>
    <n v="211"/>
    <m/>
    <m/>
    <x v="1"/>
    <d v="2019-10-11T10:25:08.000"/>
    <s v="Part 4 of our Inbound Marketing and #ROI series.  Check it out here.https://t.co/Fgo7QcZHlq #Socbiz #inboundmarketing"/>
    <s v="http://mightymediagroup.com.au/six-key-aspects-inbound-marketing-roi-part-4-operational-efficiency/"/>
    <s v="com.au"/>
    <x v="83"/>
    <m/>
    <s v="http://pbs.twimg.com/profile_images/774416837937278977/YqsjCC5p_normal.jpg"/>
    <x v="144"/>
    <s v="https://twitter.com/#!/mintelligencia/status/1182603029809369088"/>
    <m/>
    <m/>
    <s v="1182603029809369088"/>
    <m/>
    <b v="0"/>
    <n v="0"/>
    <s v=""/>
    <b v="0"/>
    <s v="en"/>
    <m/>
    <s v=""/>
    <b v="0"/>
    <n v="0"/>
    <s v=""/>
    <s v="SocialOomph"/>
    <b v="0"/>
    <s v="1182603029809369088"/>
    <s v="Tweet"/>
    <n v="0"/>
    <n v="0"/>
    <m/>
    <m/>
    <m/>
    <m/>
    <m/>
    <m/>
    <m/>
    <m/>
    <n v="52"/>
    <s v="10"/>
    <s v="10"/>
    <n v="0"/>
    <n v="0"/>
    <n v="0"/>
    <n v="0"/>
    <n v="0"/>
    <n v="0"/>
    <n v="19"/>
    <n v="100"/>
    <n v="19"/>
  </r>
  <r>
    <s v="mintelligencia"/>
    <s v="mintelligencia"/>
    <m/>
    <m/>
    <m/>
    <m/>
    <m/>
    <m/>
    <m/>
    <m/>
    <s v="No"/>
    <n v="212"/>
    <m/>
    <m/>
    <x v="1"/>
    <d v="2019-10-11T14:25:12.000"/>
    <s v="You watch your bottom line line a hawk CEO's.  How is your Operational efficiency? https://t.co/Fgo7QcZHlq #socbiz #digitalmarketing #ROI"/>
    <s v="http://mightymediagroup.com.au/six-key-aspects-inbound-marketing-roi-part-4-operational-efficiency/"/>
    <s v="com.au"/>
    <x v="88"/>
    <m/>
    <s v="http://pbs.twimg.com/profile_images/774416837937278977/YqsjCC5p_normal.jpg"/>
    <x v="145"/>
    <s v="https://twitter.com/#!/mintelligencia/status/1182663443461165056"/>
    <m/>
    <m/>
    <s v="1182663443461165056"/>
    <m/>
    <b v="0"/>
    <n v="0"/>
    <s v=""/>
    <b v="0"/>
    <s v="en"/>
    <m/>
    <s v=""/>
    <b v="0"/>
    <n v="0"/>
    <s v=""/>
    <s v="SocialOomph"/>
    <b v="0"/>
    <s v="1182663443461165056"/>
    <s v="Tweet"/>
    <n v="0"/>
    <n v="0"/>
    <m/>
    <m/>
    <m/>
    <m/>
    <m/>
    <m/>
    <m/>
    <m/>
    <n v="52"/>
    <s v="10"/>
    <s v="10"/>
    <n v="0"/>
    <n v="0"/>
    <n v="0"/>
    <n v="0"/>
    <n v="0"/>
    <n v="0"/>
    <n v="17"/>
    <n v="100"/>
    <n v="17"/>
  </r>
  <r>
    <s v="mintelligencia"/>
    <s v="mintelligencia"/>
    <m/>
    <m/>
    <m/>
    <m/>
    <m/>
    <m/>
    <m/>
    <m/>
    <s v="No"/>
    <n v="213"/>
    <m/>
    <m/>
    <x v="1"/>
    <d v="2019-10-11T18:25:08.000"/>
    <s v="What do you do for #ROI by way of operational efficiency? https://t.co/Fgo7QcZHlq #socbiz #inboundmarketing"/>
    <s v="http://mightymediagroup.com.au/six-key-aspects-inbound-marketing-roi-part-4-operational-efficiency/"/>
    <s v="com.au"/>
    <x v="83"/>
    <m/>
    <s v="http://pbs.twimg.com/profile_images/774416837937278977/YqsjCC5p_normal.jpg"/>
    <x v="146"/>
    <s v="https://twitter.com/#!/mintelligencia/status/1182723825907224577"/>
    <m/>
    <m/>
    <s v="1182723825907224577"/>
    <m/>
    <b v="0"/>
    <n v="0"/>
    <s v=""/>
    <b v="0"/>
    <s v="en"/>
    <m/>
    <s v=""/>
    <b v="0"/>
    <n v="0"/>
    <s v=""/>
    <s v="SocialOomph"/>
    <b v="0"/>
    <s v="1182723825907224577"/>
    <s v="Tweet"/>
    <n v="0"/>
    <n v="0"/>
    <m/>
    <m/>
    <m/>
    <m/>
    <m/>
    <m/>
    <m/>
    <m/>
    <n v="52"/>
    <s v="10"/>
    <s v="10"/>
    <n v="0"/>
    <n v="0"/>
    <n v="0"/>
    <n v="0"/>
    <n v="0"/>
    <n v="0"/>
    <n v="13"/>
    <n v="100"/>
    <n v="13"/>
  </r>
  <r>
    <s v="mintelligencia"/>
    <s v="mintelligencia"/>
    <m/>
    <m/>
    <m/>
    <m/>
    <m/>
    <m/>
    <m/>
    <m/>
    <s v="No"/>
    <n v="214"/>
    <m/>
    <m/>
    <x v="1"/>
    <d v="2019-10-12T02:25:10.000"/>
    <s v="What is operational efficiency? Every business is looking at #ROI and money spent. https://t.co/Fgo7QcZHlq #socbiz #digitalmarketing"/>
    <s v="http://mightymediagroup.com.au/six-key-aspects-inbound-marketing-roi-part-4-operational-efficiency/"/>
    <s v="com.au"/>
    <x v="89"/>
    <m/>
    <s v="http://pbs.twimg.com/profile_images/774416837937278977/YqsjCC5p_normal.jpg"/>
    <x v="147"/>
    <s v="https://twitter.com/#!/mintelligencia/status/1182844629185716224"/>
    <m/>
    <m/>
    <s v="1182844629185716224"/>
    <m/>
    <b v="0"/>
    <n v="0"/>
    <s v=""/>
    <b v="0"/>
    <s v="en"/>
    <m/>
    <s v=""/>
    <b v="0"/>
    <n v="0"/>
    <s v=""/>
    <s v="SocialOomph"/>
    <b v="0"/>
    <s v="1182844629185716224"/>
    <s v="Tweet"/>
    <n v="0"/>
    <n v="0"/>
    <m/>
    <m/>
    <m/>
    <m/>
    <m/>
    <m/>
    <m/>
    <m/>
    <n v="52"/>
    <s v="10"/>
    <s v="10"/>
    <n v="0"/>
    <n v="0"/>
    <n v="0"/>
    <n v="0"/>
    <n v="0"/>
    <n v="0"/>
    <n v="15"/>
    <n v="100"/>
    <n v="15"/>
  </r>
  <r>
    <s v="mintelligencia"/>
    <s v="mintelligencia"/>
    <m/>
    <m/>
    <m/>
    <m/>
    <m/>
    <m/>
    <m/>
    <m/>
    <s v="No"/>
    <n v="215"/>
    <m/>
    <m/>
    <x v="1"/>
    <d v="2019-10-12T06:25:10.000"/>
    <s v="You business goals need to include this! CEO's, owners and marketers take note. https://t.co/Fgo7QcZHlq #socbiz #ROI #inboundmarketing"/>
    <s v="http://mightymediagroup.com.au/six-key-aspects-inbound-marketing-roi-part-4-operational-efficiency/"/>
    <s v="com.au"/>
    <x v="90"/>
    <m/>
    <s v="http://pbs.twimg.com/profile_images/774416837937278977/YqsjCC5p_normal.jpg"/>
    <x v="148"/>
    <s v="https://twitter.com/#!/mintelligencia/status/1182905028778123264"/>
    <m/>
    <m/>
    <s v="1182905028778123264"/>
    <m/>
    <b v="0"/>
    <n v="0"/>
    <s v=""/>
    <b v="0"/>
    <s v="en"/>
    <m/>
    <s v=""/>
    <b v="0"/>
    <n v="0"/>
    <s v=""/>
    <s v="SocialOomph"/>
    <b v="0"/>
    <s v="1182905028778123264"/>
    <s v="Tweet"/>
    <n v="0"/>
    <n v="0"/>
    <m/>
    <m/>
    <m/>
    <m/>
    <m/>
    <m/>
    <m/>
    <m/>
    <n v="52"/>
    <s v="10"/>
    <s v="10"/>
    <n v="0"/>
    <n v="0"/>
    <n v="0"/>
    <n v="0"/>
    <n v="0"/>
    <n v="0"/>
    <n v="16"/>
    <n v="100"/>
    <n v="16"/>
  </r>
  <r>
    <s v="mintelligencia"/>
    <s v="mintelligencia"/>
    <m/>
    <m/>
    <m/>
    <m/>
    <m/>
    <m/>
    <m/>
    <m/>
    <s v="No"/>
    <n v="216"/>
    <m/>
    <m/>
    <x v="1"/>
    <d v="2019-10-13T06:25:11.000"/>
    <s v="Does your business properly measure #ROI.  CEO's must read! https://t.co/zmNeo9C1Rd #socbiz"/>
    <s v="http://mightymediagroup.com.au/six-key-aspects-inbound-marketing-roi-part-2-revenue-generation/"/>
    <s v="com.au"/>
    <x v="91"/>
    <m/>
    <s v="http://pbs.twimg.com/profile_images/774416837937278977/YqsjCC5p_normal.jpg"/>
    <x v="149"/>
    <s v="https://twitter.com/#!/mintelligencia/status/1183267419290247168"/>
    <m/>
    <m/>
    <s v="1183267419290247168"/>
    <m/>
    <b v="0"/>
    <n v="0"/>
    <s v=""/>
    <b v="0"/>
    <s v="en"/>
    <m/>
    <s v=""/>
    <b v="0"/>
    <n v="0"/>
    <s v=""/>
    <s v="SocialOomph"/>
    <b v="0"/>
    <s v="1183267419290247168"/>
    <s v="Tweet"/>
    <n v="0"/>
    <n v="0"/>
    <m/>
    <m/>
    <m/>
    <m/>
    <m/>
    <m/>
    <m/>
    <m/>
    <n v="52"/>
    <s v="10"/>
    <s v="10"/>
    <n v="1"/>
    <n v="10"/>
    <n v="0"/>
    <n v="0"/>
    <n v="0"/>
    <n v="0"/>
    <n v="9"/>
    <n v="90"/>
    <n v="10"/>
  </r>
  <r>
    <s v="mintelligencia"/>
    <s v="mintelligencia"/>
    <m/>
    <m/>
    <m/>
    <m/>
    <m/>
    <m/>
    <m/>
    <m/>
    <s v="No"/>
    <n v="217"/>
    <m/>
    <m/>
    <x v="1"/>
    <d v="2019-10-13T14:25:13.000"/>
    <s v="Any online business must measure #ROI and revenue generation. https://t.co/zmNeo9C1Rd #socbiz"/>
    <s v="http://mightymediagroup.com.au/six-key-aspects-inbound-marketing-roi-part-2-revenue-generation/"/>
    <s v="com.au"/>
    <x v="91"/>
    <m/>
    <s v="http://pbs.twimg.com/profile_images/774416837937278977/YqsjCC5p_normal.jpg"/>
    <x v="150"/>
    <s v="https://twitter.com/#!/mintelligencia/status/1183388223080415234"/>
    <m/>
    <m/>
    <s v="1183388223080415234"/>
    <m/>
    <b v="0"/>
    <n v="0"/>
    <s v=""/>
    <b v="0"/>
    <s v="en"/>
    <m/>
    <s v=""/>
    <b v="0"/>
    <n v="0"/>
    <s v=""/>
    <s v="SocialOomph"/>
    <b v="0"/>
    <s v="1183388223080415234"/>
    <s v="Tweet"/>
    <n v="0"/>
    <n v="0"/>
    <m/>
    <m/>
    <m/>
    <m/>
    <m/>
    <m/>
    <m/>
    <m/>
    <n v="52"/>
    <s v="10"/>
    <s v="10"/>
    <n v="0"/>
    <n v="0"/>
    <n v="0"/>
    <n v="0"/>
    <n v="0"/>
    <n v="0"/>
    <n v="10"/>
    <n v="100"/>
    <n v="10"/>
  </r>
  <r>
    <s v="mintelligencia"/>
    <s v="mintelligencia"/>
    <m/>
    <m/>
    <m/>
    <m/>
    <m/>
    <m/>
    <m/>
    <m/>
    <s v="No"/>
    <n v="218"/>
    <m/>
    <m/>
    <x v="1"/>
    <d v="2019-10-13T18:25:16.000"/>
    <s v="Why do your customers follow your #brand? https://t.co/zmNeo9C1Rd #socbiz #inboundmarekting"/>
    <s v="http://mightymediagroup.com.au/six-key-aspects-inbound-marketing-roi-part-2-revenue-generation/"/>
    <s v="com.au"/>
    <x v="92"/>
    <m/>
    <s v="http://pbs.twimg.com/profile_images/774416837937278977/YqsjCC5p_normal.jpg"/>
    <x v="151"/>
    <s v="https://twitter.com/#!/mintelligencia/status/1183448635482296320"/>
    <m/>
    <m/>
    <s v="1183448635482296320"/>
    <m/>
    <b v="0"/>
    <n v="0"/>
    <s v=""/>
    <b v="0"/>
    <s v="en"/>
    <m/>
    <s v=""/>
    <b v="0"/>
    <n v="0"/>
    <s v=""/>
    <s v="SocialOomph"/>
    <b v="0"/>
    <s v="1183448635482296320"/>
    <s v="Tweet"/>
    <n v="0"/>
    <n v="0"/>
    <m/>
    <m/>
    <m/>
    <m/>
    <m/>
    <m/>
    <m/>
    <m/>
    <n v="52"/>
    <s v="10"/>
    <s v="10"/>
    <n v="0"/>
    <n v="0"/>
    <n v="0"/>
    <n v="0"/>
    <n v="0"/>
    <n v="0"/>
    <n v="9"/>
    <n v="100"/>
    <n v="9"/>
  </r>
  <r>
    <s v="mintelligencia"/>
    <s v="mintelligencia"/>
    <m/>
    <m/>
    <m/>
    <m/>
    <m/>
    <m/>
    <m/>
    <m/>
    <s v="No"/>
    <n v="219"/>
    <m/>
    <m/>
    <x v="1"/>
    <d v="2019-10-14T06:25:11.000"/>
    <s v="10 commandments business owners should live by online. https://t.co/PWnNMw8Gvv #socbiz #socialmedia #marketing"/>
    <s v="http://www.slideshare.net/Digitalgodess/the-10-commandments-of-digital-marketing"/>
    <s v="slideshare.net"/>
    <x v="93"/>
    <m/>
    <s v="http://pbs.twimg.com/profile_images/774416837937278977/YqsjCC5p_normal.jpg"/>
    <x v="152"/>
    <s v="https://twitter.com/#!/mintelligencia/status/1183629805775929345"/>
    <m/>
    <m/>
    <s v="1183629805775929345"/>
    <m/>
    <b v="0"/>
    <n v="0"/>
    <s v=""/>
    <b v="0"/>
    <s v="en"/>
    <m/>
    <s v=""/>
    <b v="0"/>
    <n v="0"/>
    <s v=""/>
    <s v="SocialOomph"/>
    <b v="0"/>
    <s v="1183629805775929345"/>
    <s v="Tweet"/>
    <n v="0"/>
    <n v="0"/>
    <m/>
    <m/>
    <m/>
    <m/>
    <m/>
    <m/>
    <m/>
    <m/>
    <n v="52"/>
    <s v="10"/>
    <s v="10"/>
    <n v="0"/>
    <n v="0"/>
    <n v="0"/>
    <n v="0"/>
    <n v="0"/>
    <n v="0"/>
    <n v="11"/>
    <n v="100"/>
    <n v="11"/>
  </r>
  <r>
    <s v="mintelligencia"/>
    <s v="mintelligencia"/>
    <m/>
    <m/>
    <m/>
    <m/>
    <m/>
    <m/>
    <m/>
    <m/>
    <s v="No"/>
    <n v="220"/>
    <m/>
    <m/>
    <x v="1"/>
    <d v="2019-10-14T10:25:11.000"/>
    <s v="Digital marketing commandments you will be glad you read. https://t.co/PWnNMw8Gvv #socbiz #inboundmarketing"/>
    <s v="http://www.slideshare.net/Digitalgodess/the-10-commandments-of-digital-marketing"/>
    <s v="slideshare.net"/>
    <x v="94"/>
    <m/>
    <s v="http://pbs.twimg.com/profile_images/774416837937278977/YqsjCC5p_normal.jpg"/>
    <x v="153"/>
    <s v="https://twitter.com/#!/mintelligencia/status/1183690204340801536"/>
    <m/>
    <m/>
    <s v="1183690204340801536"/>
    <m/>
    <b v="0"/>
    <n v="0"/>
    <s v=""/>
    <b v="0"/>
    <s v="en"/>
    <m/>
    <s v=""/>
    <b v="0"/>
    <n v="0"/>
    <s v=""/>
    <s v="SocialOomph"/>
    <b v="0"/>
    <s v="1183690204340801536"/>
    <s v="Tweet"/>
    <n v="0"/>
    <n v="0"/>
    <m/>
    <m/>
    <m/>
    <m/>
    <m/>
    <m/>
    <m/>
    <m/>
    <n v="52"/>
    <s v="10"/>
    <s v="10"/>
    <n v="1"/>
    <n v="9.090909090909092"/>
    <n v="0"/>
    <n v="0"/>
    <n v="0"/>
    <n v="0"/>
    <n v="10"/>
    <n v="90.9090909090909"/>
    <n v="11"/>
  </r>
  <r>
    <s v="mintelligencia"/>
    <s v="mintelligencia"/>
    <m/>
    <m/>
    <m/>
    <m/>
    <m/>
    <m/>
    <m/>
    <m/>
    <s v="No"/>
    <n v="221"/>
    <m/>
    <m/>
    <x v="1"/>
    <d v="2019-10-14T14:25:13.000"/>
    <s v="Easy to follow tips to make you or your business awesome online. https://t.co/PWnNMw8Gvv #socbiz #socialmedia #content"/>
    <s v="http://www.slideshare.net/Digitalgodess/the-10-commandments-of-digital-marketing"/>
    <s v="slideshare.net"/>
    <x v="95"/>
    <m/>
    <s v="http://pbs.twimg.com/profile_images/774416837937278977/YqsjCC5p_normal.jpg"/>
    <x v="154"/>
    <s v="https://twitter.com/#!/mintelligencia/status/1183750609587097601"/>
    <m/>
    <m/>
    <s v="1183750609587097601"/>
    <m/>
    <b v="0"/>
    <n v="0"/>
    <s v=""/>
    <b v="0"/>
    <s v="en"/>
    <m/>
    <s v=""/>
    <b v="0"/>
    <n v="0"/>
    <s v=""/>
    <s v="SocialOomph"/>
    <b v="0"/>
    <s v="1183750609587097601"/>
    <s v="Tweet"/>
    <n v="0"/>
    <n v="0"/>
    <m/>
    <m/>
    <m/>
    <m/>
    <m/>
    <m/>
    <m/>
    <m/>
    <n v="52"/>
    <s v="10"/>
    <s v="10"/>
    <n v="2"/>
    <n v="13.333333333333334"/>
    <n v="0"/>
    <n v="0"/>
    <n v="0"/>
    <n v="0"/>
    <n v="13"/>
    <n v="86.66666666666667"/>
    <n v="15"/>
  </r>
  <r>
    <s v="mintelligencia"/>
    <s v="mintelligencia"/>
    <m/>
    <m/>
    <m/>
    <m/>
    <m/>
    <m/>
    <m/>
    <m/>
    <s v="No"/>
    <n v="222"/>
    <m/>
    <m/>
    <x v="1"/>
    <d v="2019-10-14T22:25:08.000"/>
    <s v="4 things you need to cover off before diving into #socialmedia marketing. https://t.co/ErPz4w7wj4 #socbiz"/>
    <s v="http://mightymediagroup.com.au/seven-questions-to-ask-yourself-about-your-inbound-marketing-strategy-q1/"/>
    <s v="com.au"/>
    <x v="19"/>
    <m/>
    <s v="http://pbs.twimg.com/profile_images/774416837937278977/YqsjCC5p_normal.jpg"/>
    <x v="155"/>
    <s v="https://twitter.com/#!/mintelligencia/status/1183871385392832518"/>
    <m/>
    <m/>
    <s v="1183871385392832518"/>
    <m/>
    <b v="0"/>
    <n v="0"/>
    <s v=""/>
    <b v="0"/>
    <s v="en"/>
    <m/>
    <s v=""/>
    <b v="0"/>
    <n v="0"/>
    <s v=""/>
    <s v="SocialOomph"/>
    <b v="0"/>
    <s v="1183871385392832518"/>
    <s v="Tweet"/>
    <n v="0"/>
    <n v="0"/>
    <m/>
    <m/>
    <m/>
    <m/>
    <m/>
    <m/>
    <m/>
    <m/>
    <n v="52"/>
    <s v="10"/>
    <s v="10"/>
    <n v="0"/>
    <n v="0"/>
    <n v="0"/>
    <n v="0"/>
    <n v="0"/>
    <n v="0"/>
    <n v="13"/>
    <n v="100"/>
    <n v="13"/>
  </r>
  <r>
    <s v="mintelligencia"/>
    <s v="mintelligencia"/>
    <m/>
    <m/>
    <m/>
    <m/>
    <m/>
    <m/>
    <m/>
    <m/>
    <s v="No"/>
    <n v="223"/>
    <m/>
    <m/>
    <x v="1"/>
    <d v="2019-10-15T02:25:11.000"/>
    <s v="Check out digitalgodess article of Four Pillars of #Governance https://t.co/ErPz4w7wj4  #socbiz"/>
    <s v="http://mightymediagroup.com.au/seven-questions-to-ask-yourself-about-your-inbound-marketing-strategy-q1/"/>
    <s v="com.au"/>
    <x v="96"/>
    <m/>
    <s v="http://pbs.twimg.com/profile_images/774416837937278977/YqsjCC5p_normal.jpg"/>
    <x v="156"/>
    <s v="https://twitter.com/#!/mintelligencia/status/1183931796477698050"/>
    <m/>
    <m/>
    <s v="1183931796477698050"/>
    <m/>
    <b v="0"/>
    <n v="0"/>
    <s v=""/>
    <b v="0"/>
    <s v="en"/>
    <m/>
    <s v=""/>
    <b v="0"/>
    <n v="0"/>
    <s v=""/>
    <s v="SocialOomph"/>
    <b v="0"/>
    <s v="1183931796477698050"/>
    <s v="Tweet"/>
    <n v="0"/>
    <n v="0"/>
    <m/>
    <m/>
    <m/>
    <m/>
    <m/>
    <m/>
    <m/>
    <m/>
    <n v="52"/>
    <s v="10"/>
    <s v="10"/>
    <n v="0"/>
    <n v="0"/>
    <n v="0"/>
    <n v="0"/>
    <n v="0"/>
    <n v="0"/>
    <n v="10"/>
    <n v="100"/>
    <n v="10"/>
  </r>
  <r>
    <s v="mintelligencia"/>
    <s v="mintelligencia"/>
    <m/>
    <m/>
    <m/>
    <m/>
    <m/>
    <m/>
    <m/>
    <m/>
    <s v="No"/>
    <n v="224"/>
    <m/>
    <m/>
    <x v="1"/>
    <d v="2019-10-15T06:25:13.000"/>
    <s v="House Rules: They do matter in your #socbiz policy. https://t.co/ErPz4w7wj4 #socialmedia"/>
    <s v="http://mightymediagroup.com.au/seven-questions-to-ask-yourself-about-your-inbound-marketing-strategy-q1/"/>
    <s v="com.au"/>
    <x v="97"/>
    <m/>
    <s v="http://pbs.twimg.com/profile_images/774416837937278977/YqsjCC5p_normal.jpg"/>
    <x v="157"/>
    <s v="https://twitter.com/#!/mintelligencia/status/1183992205494685697"/>
    <m/>
    <m/>
    <s v="1183992205494685697"/>
    <m/>
    <b v="0"/>
    <n v="0"/>
    <s v=""/>
    <b v="0"/>
    <s v="en"/>
    <m/>
    <s v=""/>
    <b v="0"/>
    <n v="0"/>
    <s v=""/>
    <s v="SocialOomph"/>
    <b v="0"/>
    <s v="1183992205494685697"/>
    <s v="Tweet"/>
    <n v="0"/>
    <n v="0"/>
    <m/>
    <m/>
    <m/>
    <m/>
    <m/>
    <m/>
    <m/>
    <m/>
    <n v="52"/>
    <s v="10"/>
    <s v="10"/>
    <n v="0"/>
    <n v="0"/>
    <n v="0"/>
    <n v="0"/>
    <n v="0"/>
    <n v="0"/>
    <n v="10"/>
    <n v="100"/>
    <n v="10"/>
  </r>
  <r>
    <s v="mintelligencia"/>
    <s v="mintelligencia"/>
    <m/>
    <m/>
    <m/>
    <m/>
    <m/>
    <m/>
    <m/>
    <m/>
    <s v="No"/>
    <n v="225"/>
    <m/>
    <m/>
    <x v="1"/>
    <d v="2019-10-15T10:25:13.000"/>
    <s v="When do you need a Disclaimer in #socbiz policy? https://t.co/ErPz4w7wj4 #policy"/>
    <s v="http://mightymediagroup.com.au/seven-questions-to-ask-yourself-about-your-inbound-marketing-strategy-q1/"/>
    <s v="com.au"/>
    <x v="98"/>
    <m/>
    <s v="http://pbs.twimg.com/profile_images/774416837937278977/YqsjCC5p_normal.jpg"/>
    <x v="158"/>
    <s v="https://twitter.com/#!/mintelligencia/status/1184052603623268352"/>
    <m/>
    <m/>
    <s v="1184052603623268352"/>
    <m/>
    <b v="0"/>
    <n v="0"/>
    <s v=""/>
    <b v="0"/>
    <s v="en"/>
    <m/>
    <s v=""/>
    <b v="0"/>
    <n v="0"/>
    <s v=""/>
    <s v="SocialOomph"/>
    <b v="0"/>
    <s v="1184052603623268352"/>
    <s v="Tweet"/>
    <n v="0"/>
    <n v="0"/>
    <m/>
    <m/>
    <m/>
    <m/>
    <m/>
    <m/>
    <m/>
    <m/>
    <n v="52"/>
    <s v="10"/>
    <s v="10"/>
    <n v="0"/>
    <n v="0"/>
    <n v="0"/>
    <n v="0"/>
    <n v="0"/>
    <n v="0"/>
    <n v="10"/>
    <n v="100"/>
    <n v="10"/>
  </r>
  <r>
    <s v="mintelligencia"/>
    <s v="mintelligencia"/>
    <m/>
    <m/>
    <m/>
    <m/>
    <m/>
    <m/>
    <m/>
    <m/>
    <s v="No"/>
    <n v="226"/>
    <m/>
    <m/>
    <x v="1"/>
    <d v="2019-10-15T14:25:15.000"/>
    <s v="4 Things that will help your CEO sleep better at night. https://t.co/ErPz4w7wj4 #onlinereputationmgmt #socbiz"/>
    <s v="http://mightymediagroup.com.au/seven-questions-to-ask-yourself-about-your-inbound-marketing-strategy-q1/"/>
    <s v="com.au"/>
    <x v="99"/>
    <m/>
    <s v="http://pbs.twimg.com/profile_images/774416837937278977/YqsjCC5p_normal.jpg"/>
    <x v="159"/>
    <s v="https://twitter.com/#!/mintelligencia/status/1184113009947488258"/>
    <m/>
    <m/>
    <s v="1184113009947488258"/>
    <m/>
    <b v="0"/>
    <n v="0"/>
    <s v=""/>
    <b v="0"/>
    <s v="en"/>
    <m/>
    <s v=""/>
    <b v="0"/>
    <n v="0"/>
    <s v=""/>
    <s v="SocialOomph"/>
    <b v="0"/>
    <s v="1184113009947488258"/>
    <s v="Tweet"/>
    <n v="0"/>
    <n v="0"/>
    <m/>
    <m/>
    <m/>
    <m/>
    <m/>
    <m/>
    <m/>
    <m/>
    <n v="52"/>
    <s v="10"/>
    <s v="10"/>
    <n v="1"/>
    <n v="7.6923076923076925"/>
    <n v="0"/>
    <n v="0"/>
    <n v="0"/>
    <n v="0"/>
    <n v="12"/>
    <n v="92.3076923076923"/>
    <n v="13"/>
  </r>
  <r>
    <s v="mintelligencia"/>
    <s v="mintelligencia"/>
    <m/>
    <m/>
    <m/>
    <m/>
    <m/>
    <m/>
    <m/>
    <m/>
    <s v="No"/>
    <n v="227"/>
    <m/>
    <m/>
    <x v="1"/>
    <d v="2019-10-16T02:25:10.000"/>
    <s v="Disclaimers, short and succinct. https://t.co/ErPz4w7wj4 #governance #socbiz #socialmedia"/>
    <s v="http://mightymediagroup.com.au/seven-questions-to-ask-yourself-about-your-inbound-marketing-strategy-q1/"/>
    <s v="com.au"/>
    <x v="100"/>
    <m/>
    <s v="http://pbs.twimg.com/profile_images/774416837937278977/YqsjCC5p_normal.jpg"/>
    <x v="160"/>
    <s v="https://twitter.com/#!/mintelligencia/status/1184294178949419008"/>
    <m/>
    <m/>
    <s v="1184294178949419008"/>
    <m/>
    <b v="0"/>
    <n v="0"/>
    <s v=""/>
    <b v="0"/>
    <s v="en"/>
    <m/>
    <s v=""/>
    <b v="0"/>
    <n v="0"/>
    <s v=""/>
    <s v="SocialOomph"/>
    <b v="0"/>
    <s v="1184294178949419008"/>
    <s v="Tweet"/>
    <n v="0"/>
    <n v="0"/>
    <m/>
    <m/>
    <m/>
    <m/>
    <m/>
    <m/>
    <m/>
    <m/>
    <n v="52"/>
    <s v="10"/>
    <s v="10"/>
    <n v="0"/>
    <n v="0"/>
    <n v="0"/>
    <n v="0"/>
    <n v="0"/>
    <n v="0"/>
    <n v="7"/>
    <n v="100"/>
    <n v="7"/>
  </r>
  <r>
    <s v="mintelligencia"/>
    <s v="mintelligencia"/>
    <m/>
    <m/>
    <m/>
    <m/>
    <m/>
    <m/>
    <m/>
    <m/>
    <s v="No"/>
    <n v="228"/>
    <m/>
    <m/>
    <x v="1"/>
    <d v="2019-10-16T06:25:14.000"/>
    <s v="4 policies to minimise social risk. https://t.co/ErPz4w7wj4 #socbiz #socialmedia #governance"/>
    <s v="http://mightymediagroup.com.au/seven-questions-to-ask-yourself-about-your-inbound-marketing-strategy-q1/"/>
    <s v="com.au"/>
    <x v="101"/>
    <m/>
    <s v="http://pbs.twimg.com/profile_images/774416837937278977/YqsjCC5p_normal.jpg"/>
    <x v="161"/>
    <s v="https://twitter.com/#!/mintelligencia/status/1184354596875059200"/>
    <m/>
    <m/>
    <s v="1184354596875059200"/>
    <m/>
    <b v="0"/>
    <n v="0"/>
    <s v=""/>
    <b v="0"/>
    <s v="en"/>
    <m/>
    <s v=""/>
    <b v="0"/>
    <n v="0"/>
    <s v=""/>
    <s v="SocialOomph"/>
    <b v="0"/>
    <s v="1184354596875059200"/>
    <s v="Tweet"/>
    <n v="0"/>
    <n v="0"/>
    <m/>
    <m/>
    <m/>
    <m/>
    <m/>
    <m/>
    <m/>
    <m/>
    <n v="52"/>
    <s v="10"/>
    <s v="10"/>
    <n v="0"/>
    <n v="0"/>
    <n v="1"/>
    <n v="11.11111111111111"/>
    <n v="0"/>
    <n v="0"/>
    <n v="8"/>
    <n v="88.88888888888889"/>
    <n v="9"/>
  </r>
  <r>
    <s v="mintelligencia"/>
    <s v="mintelligencia"/>
    <m/>
    <m/>
    <m/>
    <m/>
    <m/>
    <m/>
    <m/>
    <m/>
    <s v="No"/>
    <n v="229"/>
    <m/>
    <m/>
    <x v="1"/>
    <d v="2019-10-16T10:25:31.000"/>
    <s v="Your company, your reputation!  CEO's  Must read! https://t.co/ErPz4w7wj4 #onlinereputation #socbiz"/>
    <s v="http://mightymediagroup.com.au/seven-questions-to-ask-yourself-about-your-inbound-marketing-strategy-q1/"/>
    <s v="com.au"/>
    <x v="102"/>
    <m/>
    <s v="http://pbs.twimg.com/profile_images/774416837937278977/YqsjCC5p_normal.jpg"/>
    <x v="162"/>
    <s v="https://twitter.com/#!/mintelligencia/status/1184415062829731840"/>
    <m/>
    <m/>
    <s v="1184415062829731840"/>
    <m/>
    <b v="0"/>
    <n v="0"/>
    <s v=""/>
    <b v="0"/>
    <s v="en"/>
    <m/>
    <s v=""/>
    <b v="0"/>
    <n v="0"/>
    <s v=""/>
    <s v="SocialOomph"/>
    <b v="0"/>
    <s v="1184415062829731840"/>
    <s v="Tweet"/>
    <n v="0"/>
    <n v="0"/>
    <m/>
    <m/>
    <m/>
    <m/>
    <m/>
    <m/>
    <m/>
    <m/>
    <n v="52"/>
    <s v="10"/>
    <s v="10"/>
    <n v="1"/>
    <n v="11.11111111111111"/>
    <n v="0"/>
    <n v="0"/>
    <n v="0"/>
    <n v="0"/>
    <n v="8"/>
    <n v="88.88888888888889"/>
    <n v="9"/>
  </r>
  <r>
    <s v="mintelligencia"/>
    <s v="mintelligencia"/>
    <m/>
    <m/>
    <m/>
    <m/>
    <m/>
    <m/>
    <m/>
    <m/>
    <s v="No"/>
    <n v="230"/>
    <m/>
    <m/>
    <x v="1"/>
    <d v="2019-10-16T14:25:18.000"/>
    <s v="Looking after your online #reputation.  https://t.co/ErPz4w7wj4 #socbiz #governance"/>
    <s v="http://mightymediagroup.com.au/seven-questions-to-ask-yourself-about-your-inbound-marketing-strategy-q1/"/>
    <s v="com.au"/>
    <x v="103"/>
    <m/>
    <s v="http://pbs.twimg.com/profile_images/774416837937278977/YqsjCC5p_normal.jpg"/>
    <x v="163"/>
    <s v="https://twitter.com/#!/mintelligencia/status/1184475407841714179"/>
    <m/>
    <m/>
    <s v="1184475407841714179"/>
    <m/>
    <b v="0"/>
    <n v="0"/>
    <s v=""/>
    <b v="0"/>
    <s v="en"/>
    <m/>
    <s v=""/>
    <b v="0"/>
    <n v="0"/>
    <s v=""/>
    <s v="SocialOomph"/>
    <b v="0"/>
    <s v="1184475407841714179"/>
    <s v="Tweet"/>
    <n v="0"/>
    <n v="0"/>
    <m/>
    <m/>
    <m/>
    <m/>
    <m/>
    <m/>
    <m/>
    <m/>
    <n v="52"/>
    <s v="10"/>
    <s v="10"/>
    <n v="1"/>
    <n v="14.285714285714286"/>
    <n v="0"/>
    <n v="0"/>
    <n v="0"/>
    <n v="0"/>
    <n v="6"/>
    <n v="85.71428571428571"/>
    <n v="7"/>
  </r>
  <r>
    <s v="mintelligencia"/>
    <s v="mintelligencia"/>
    <m/>
    <m/>
    <m/>
    <m/>
    <m/>
    <m/>
    <m/>
    <m/>
    <s v="No"/>
    <n v="231"/>
    <m/>
    <m/>
    <x v="1"/>
    <d v="2019-10-16T18:25:14.000"/>
    <s v="Attention #socialmedia marketers!   https://t.co/ErPz4w7wj4 #socbiz #onlinereputationmgmt"/>
    <s v="http://mightymediagroup.com.au/seven-questions-to-ask-yourself-about-your-inbound-marketing-strategy-q1/"/>
    <s v="com.au"/>
    <x v="104"/>
    <m/>
    <s v="http://pbs.twimg.com/profile_images/774416837937278977/YqsjCC5p_normal.jpg"/>
    <x v="164"/>
    <s v="https://twitter.com/#!/mintelligencia/status/1184535791529353216"/>
    <m/>
    <m/>
    <s v="1184535791529353216"/>
    <m/>
    <b v="0"/>
    <n v="0"/>
    <s v=""/>
    <b v="0"/>
    <s v="en"/>
    <m/>
    <s v=""/>
    <b v="0"/>
    <n v="0"/>
    <s v=""/>
    <s v="SocialOomph"/>
    <b v="0"/>
    <s v="1184535791529353216"/>
    <s v="Tweet"/>
    <n v="0"/>
    <n v="0"/>
    <m/>
    <m/>
    <m/>
    <m/>
    <m/>
    <m/>
    <m/>
    <m/>
    <n v="52"/>
    <s v="10"/>
    <s v="10"/>
    <n v="0"/>
    <n v="0"/>
    <n v="0"/>
    <n v="0"/>
    <n v="0"/>
    <n v="0"/>
    <n v="5"/>
    <n v="100"/>
    <n v="5"/>
  </r>
  <r>
    <s v="mintelligencia"/>
    <s v="mintelligencia"/>
    <m/>
    <m/>
    <m/>
    <m/>
    <m/>
    <m/>
    <m/>
    <m/>
    <s v="No"/>
    <n v="232"/>
    <m/>
    <m/>
    <x v="1"/>
    <d v="2019-10-17T02:25:10.000"/>
    <s v="Your customers are your best marketers and biggest brand advocates. Look after them! https://t.co/PKegzy9KIc #socbiz #socialmedia #digitalmarketing"/>
    <s v="http://mightymediagroup.com.au/six-key-aspects-inbound-marketing-roi-part-5-customer-experience/"/>
    <s v="com.au"/>
    <x v="105"/>
    <m/>
    <s v="http://pbs.twimg.com/profile_images/774416837937278977/YqsjCC5p_normal.jpg"/>
    <x v="165"/>
    <s v="https://twitter.com/#!/mintelligencia/status/1184656568064905216"/>
    <m/>
    <m/>
    <s v="1184656568064905216"/>
    <m/>
    <b v="0"/>
    <n v="0"/>
    <s v=""/>
    <b v="0"/>
    <s v="en"/>
    <m/>
    <s v=""/>
    <b v="0"/>
    <n v="0"/>
    <s v=""/>
    <s v="SocialOomph"/>
    <b v="0"/>
    <s v="1184656568064905216"/>
    <s v="Tweet"/>
    <n v="0"/>
    <n v="0"/>
    <m/>
    <m/>
    <m/>
    <m/>
    <m/>
    <m/>
    <m/>
    <m/>
    <n v="52"/>
    <s v="10"/>
    <s v="10"/>
    <n v="2"/>
    <n v="12.5"/>
    <n v="0"/>
    <n v="0"/>
    <n v="0"/>
    <n v="0"/>
    <n v="14"/>
    <n v="87.5"/>
    <n v="16"/>
  </r>
  <r>
    <s v="mintelligencia"/>
    <s v="mintelligencia"/>
    <m/>
    <m/>
    <m/>
    <m/>
    <m/>
    <m/>
    <m/>
    <m/>
    <s v="No"/>
    <n v="233"/>
    <m/>
    <m/>
    <x v="1"/>
    <d v="2019-10-17T06:25:11.000"/>
    <s v="You must measure your business success in regards to customer experience. https://t.co/PKegzy9KIc #socbiz #inboundmarketing #socialmedia"/>
    <s v="http://mightymediagroup.com.au/six-key-aspects-inbound-marketing-roi-part-5-customer-experience/"/>
    <s v="com.au"/>
    <x v="106"/>
    <m/>
    <s v="http://pbs.twimg.com/profile_images/774416837937278977/YqsjCC5p_normal.jpg"/>
    <x v="166"/>
    <s v="https://twitter.com/#!/mintelligencia/status/1184716972380041216"/>
    <m/>
    <m/>
    <s v="1184716972380041216"/>
    <m/>
    <b v="0"/>
    <n v="0"/>
    <s v=""/>
    <b v="0"/>
    <s v="en"/>
    <m/>
    <s v=""/>
    <b v="0"/>
    <n v="0"/>
    <s v=""/>
    <s v="SocialOomph"/>
    <b v="0"/>
    <s v="1184716972380041216"/>
    <s v="Tweet"/>
    <n v="0"/>
    <n v="0"/>
    <m/>
    <m/>
    <m/>
    <m/>
    <m/>
    <m/>
    <m/>
    <m/>
    <n v="52"/>
    <s v="10"/>
    <s v="10"/>
    <n v="1"/>
    <n v="7.142857142857143"/>
    <n v="0"/>
    <n v="0"/>
    <n v="0"/>
    <n v="0"/>
    <n v="13"/>
    <n v="92.85714285714286"/>
    <n v="14"/>
  </r>
  <r>
    <s v="mintelligencia"/>
    <s v="mintelligencia"/>
    <m/>
    <m/>
    <m/>
    <m/>
    <m/>
    <m/>
    <m/>
    <m/>
    <s v="No"/>
    <n v="234"/>
    <m/>
    <m/>
    <x v="1"/>
    <d v="2019-10-17T14:25:09.000"/>
    <s v="Dear Biz owner - your online CX counts! Read why... https://t.co/PKegzy9KIc #socialmedia #socbiz #ROI"/>
    <s v="http://mightymediagroup.com.au/six-key-aspects-inbound-marketing-roi-part-5-customer-experience/"/>
    <s v="com.au"/>
    <x v="81"/>
    <m/>
    <s v="http://pbs.twimg.com/profile_images/774416837937278977/YqsjCC5p_normal.jpg"/>
    <x v="167"/>
    <s v="https://twitter.com/#!/mintelligencia/status/1184837756901568512"/>
    <m/>
    <m/>
    <s v="1184837756901568512"/>
    <m/>
    <b v="0"/>
    <n v="0"/>
    <s v=""/>
    <b v="0"/>
    <s v="en"/>
    <m/>
    <s v=""/>
    <b v="0"/>
    <n v="0"/>
    <s v=""/>
    <s v="SocialOomph"/>
    <b v="0"/>
    <s v="1184837756901568512"/>
    <s v="Tweet"/>
    <n v="0"/>
    <n v="0"/>
    <m/>
    <m/>
    <m/>
    <m/>
    <m/>
    <m/>
    <m/>
    <m/>
    <n v="52"/>
    <s v="10"/>
    <s v="10"/>
    <n v="0"/>
    <n v="0"/>
    <n v="0"/>
    <n v="0"/>
    <n v="0"/>
    <n v="0"/>
    <n v="12"/>
    <n v="100"/>
    <n v="12"/>
  </r>
  <r>
    <s v="mintelligencia"/>
    <s v="mintelligencia"/>
    <m/>
    <m/>
    <m/>
    <m/>
    <m/>
    <m/>
    <m/>
    <m/>
    <s v="No"/>
    <n v="235"/>
    <m/>
    <m/>
    <x v="1"/>
    <d v="2019-10-17T18:25:16.000"/>
    <s v="Exceptional online customer experience will make all the difference. Here's how https://t.co/PKegzy9KIc #socialmedia #inboundmarketing #socbiz"/>
    <s v="http://mightymediagroup.com.au/six-key-aspects-inbound-marketing-roi-part-5-customer-experience/"/>
    <s v="com.au"/>
    <x v="75"/>
    <m/>
    <s v="http://pbs.twimg.com/profile_images/774416837937278977/YqsjCC5p_normal.jpg"/>
    <x v="168"/>
    <s v="https://twitter.com/#!/mintelligencia/status/1184898185334067201"/>
    <m/>
    <m/>
    <s v="1184898185334067201"/>
    <m/>
    <b v="0"/>
    <n v="0"/>
    <s v=""/>
    <b v="0"/>
    <s v="en"/>
    <m/>
    <s v=""/>
    <b v="0"/>
    <n v="0"/>
    <s v=""/>
    <s v="SocialOomph"/>
    <b v="0"/>
    <s v="1184898185334067201"/>
    <s v="Tweet"/>
    <n v="0"/>
    <n v="0"/>
    <m/>
    <m/>
    <m/>
    <m/>
    <m/>
    <m/>
    <m/>
    <m/>
    <n v="52"/>
    <s v="10"/>
    <s v="10"/>
    <n v="1"/>
    <n v="7.142857142857143"/>
    <n v="0"/>
    <n v="0"/>
    <n v="0"/>
    <n v="0"/>
    <n v="13"/>
    <n v="92.85714285714286"/>
    <n v="14"/>
  </r>
  <r>
    <s v="mintelligencia"/>
    <s v="mintelligencia"/>
    <m/>
    <m/>
    <m/>
    <m/>
    <m/>
    <m/>
    <m/>
    <m/>
    <s v="No"/>
    <n v="236"/>
    <m/>
    <m/>
    <x v="1"/>
    <d v="2019-10-17T22:25:19.000"/>
    <s v="Is you company an innovative inbound marketing business? CEO's what is your answer? https://t.co/KphE22GCFt #socbiz #inboundmarketing #ROI"/>
    <s v="http://mightymediagroup.com.au/six-key-aspects-inbound-marketing-roi-part-6-innovation/"/>
    <s v="com.au"/>
    <x v="82"/>
    <m/>
    <s v="http://pbs.twimg.com/profile_images/774416837937278977/YqsjCC5p_normal.jpg"/>
    <x v="169"/>
    <s v="https://twitter.com/#!/mintelligencia/status/1184958595747725314"/>
    <m/>
    <m/>
    <s v="1184958595747725314"/>
    <m/>
    <b v="0"/>
    <n v="0"/>
    <s v=""/>
    <b v="0"/>
    <s v="en"/>
    <m/>
    <s v=""/>
    <b v="0"/>
    <n v="0"/>
    <s v=""/>
    <s v="SocialOomph"/>
    <b v="0"/>
    <s v="1184958595747725314"/>
    <s v="Tweet"/>
    <n v="0"/>
    <n v="0"/>
    <m/>
    <m/>
    <m/>
    <m/>
    <m/>
    <m/>
    <m/>
    <m/>
    <n v="52"/>
    <s v="10"/>
    <s v="10"/>
    <n v="1"/>
    <n v="6.25"/>
    <n v="0"/>
    <n v="0"/>
    <n v="0"/>
    <n v="0"/>
    <n v="15"/>
    <n v="93.75"/>
    <n v="16"/>
  </r>
  <r>
    <s v="mintelligencia"/>
    <s v="mintelligencia"/>
    <m/>
    <m/>
    <m/>
    <m/>
    <m/>
    <m/>
    <m/>
    <m/>
    <s v="No"/>
    <n v="237"/>
    <m/>
    <m/>
    <x v="1"/>
    <d v="2019-10-18T02:25:09.000"/>
    <s v="You business must have innovation to help return on #ROI. https://t.co/KphE22GCFt #socbiz #inboundmarketing"/>
    <s v="http://mightymediagroup.com.au/six-key-aspects-inbound-marketing-roi-part-6-innovation/"/>
    <s v="com.au"/>
    <x v="83"/>
    <m/>
    <s v="http://pbs.twimg.com/profile_images/774416837937278977/YqsjCC5p_normal.jpg"/>
    <x v="170"/>
    <s v="https://twitter.com/#!/mintelligencia/status/1185018952864415744"/>
    <m/>
    <m/>
    <s v="1185018952864415744"/>
    <m/>
    <b v="0"/>
    <n v="1"/>
    <s v=""/>
    <b v="0"/>
    <s v="en"/>
    <m/>
    <s v=""/>
    <b v="0"/>
    <n v="0"/>
    <s v=""/>
    <s v="SocialOomph"/>
    <b v="0"/>
    <s v="1185018952864415744"/>
    <s v="Tweet"/>
    <n v="0"/>
    <n v="0"/>
    <m/>
    <m/>
    <m/>
    <m/>
    <m/>
    <m/>
    <m/>
    <m/>
    <n v="52"/>
    <s v="10"/>
    <s v="10"/>
    <n v="1"/>
    <n v="8.333333333333334"/>
    <n v="0"/>
    <n v="0"/>
    <n v="0"/>
    <n v="0"/>
    <n v="11"/>
    <n v="91.66666666666667"/>
    <n v="12"/>
  </r>
  <r>
    <s v="mintelligencia"/>
    <s v="mintelligencia"/>
    <m/>
    <m/>
    <m/>
    <m/>
    <m/>
    <m/>
    <m/>
    <m/>
    <s v="No"/>
    <n v="238"/>
    <m/>
    <m/>
    <x v="1"/>
    <d v="2019-10-18T18:25:14.000"/>
    <s v="Is your business exposed to reputation risk on social media? https://t.co/ErPz4w7wj4  #socbiz"/>
    <s v="http://mightymediagroup.com.au/seven-questions-to-ask-yourself-about-your-inbound-marketing-strategy-q1/"/>
    <s v="com.au"/>
    <x v="33"/>
    <m/>
    <s v="http://pbs.twimg.com/profile_images/774416837937278977/YqsjCC5p_normal.jpg"/>
    <x v="171"/>
    <s v="https://twitter.com/#!/mintelligencia/status/1185260566526472192"/>
    <m/>
    <m/>
    <s v="1185260566526472192"/>
    <m/>
    <b v="0"/>
    <n v="0"/>
    <s v=""/>
    <b v="0"/>
    <s v="en"/>
    <m/>
    <s v=""/>
    <b v="0"/>
    <n v="0"/>
    <s v=""/>
    <s v="SocialOomph"/>
    <b v="0"/>
    <s v="1185260566526472192"/>
    <s v="Tweet"/>
    <n v="0"/>
    <n v="0"/>
    <m/>
    <m/>
    <m/>
    <m/>
    <m/>
    <m/>
    <m/>
    <m/>
    <n v="52"/>
    <s v="10"/>
    <s v="10"/>
    <n v="1"/>
    <n v="9.090909090909092"/>
    <n v="1"/>
    <n v="9.090909090909092"/>
    <n v="0"/>
    <n v="0"/>
    <n v="9"/>
    <n v="81.81818181818181"/>
    <n v="11"/>
  </r>
  <r>
    <s v="mintelligencia"/>
    <s v="mintelligencia"/>
    <m/>
    <m/>
    <m/>
    <m/>
    <m/>
    <m/>
    <m/>
    <m/>
    <s v="No"/>
    <n v="239"/>
    <m/>
    <m/>
    <x v="1"/>
    <d v="2019-10-18T22:25:56.000"/>
    <s v="Four important things to check in your #socialmedia #strategy. https://t.co/ErPz4w7wj4 #socbiz"/>
    <s v="http://mightymediagroup.com.au/seven-questions-to-ask-yourself-about-your-inbound-marketing-strategy-q1/"/>
    <s v="com.au"/>
    <x v="84"/>
    <m/>
    <s v="http://pbs.twimg.com/profile_images/774416837937278977/YqsjCC5p_normal.jpg"/>
    <x v="172"/>
    <s v="https://twitter.com/#!/mintelligencia/status/1185321138811035653"/>
    <m/>
    <m/>
    <s v="1185321138811035653"/>
    <m/>
    <b v="0"/>
    <n v="0"/>
    <s v=""/>
    <b v="0"/>
    <s v="en"/>
    <m/>
    <s v=""/>
    <b v="0"/>
    <n v="0"/>
    <s v=""/>
    <s v="SocialOomph"/>
    <b v="0"/>
    <s v="1185321138811035653"/>
    <s v="Tweet"/>
    <n v="0"/>
    <n v="0"/>
    <m/>
    <m/>
    <m/>
    <m/>
    <m/>
    <m/>
    <m/>
    <m/>
    <n v="52"/>
    <s v="10"/>
    <s v="10"/>
    <n v="1"/>
    <n v="10"/>
    <n v="0"/>
    <n v="0"/>
    <n v="0"/>
    <n v="0"/>
    <n v="9"/>
    <n v="90"/>
    <n v="10"/>
  </r>
  <r>
    <s v="mintelligencia"/>
    <s v="mintelligencia"/>
    <m/>
    <m/>
    <m/>
    <m/>
    <m/>
    <m/>
    <m/>
    <m/>
    <s v="No"/>
    <n v="240"/>
    <m/>
    <m/>
    <x v="1"/>
    <d v="2019-10-19T02:25:13.000"/>
    <s v="The Four Pillars of Governance - Essential reading #SocBiz Managers https://t.co/ErPz4w7wj4"/>
    <s v="http://mightymediagroup.com.au/seven-questions-to-ask-yourself-about-your-inbound-marketing-strategy-q1/"/>
    <s v="com.au"/>
    <x v="33"/>
    <m/>
    <s v="http://pbs.twimg.com/profile_images/774416837937278977/YqsjCC5p_normal.jpg"/>
    <x v="173"/>
    <s v="https://twitter.com/#!/mintelligencia/status/1185381356899053569"/>
    <m/>
    <m/>
    <s v="1185381356899053569"/>
    <m/>
    <b v="0"/>
    <n v="0"/>
    <s v=""/>
    <b v="0"/>
    <s v="en"/>
    <m/>
    <s v=""/>
    <b v="0"/>
    <n v="0"/>
    <s v=""/>
    <s v="SocialOomph"/>
    <b v="0"/>
    <s v="1185381356899053569"/>
    <s v="Tweet"/>
    <n v="0"/>
    <n v="0"/>
    <m/>
    <m/>
    <m/>
    <m/>
    <m/>
    <m/>
    <m/>
    <m/>
    <n v="52"/>
    <s v="10"/>
    <s v="10"/>
    <n v="0"/>
    <n v="0"/>
    <n v="0"/>
    <n v="0"/>
    <n v="0"/>
    <n v="0"/>
    <n v="9"/>
    <n v="100"/>
    <n v="9"/>
  </r>
  <r>
    <s v="mintelligencia"/>
    <s v="mintelligencia"/>
    <m/>
    <m/>
    <m/>
    <m/>
    <m/>
    <m/>
    <m/>
    <m/>
    <s v="No"/>
    <n v="241"/>
    <m/>
    <m/>
    <x v="1"/>
    <d v="2019-10-19T06:25:17.000"/>
    <s v="The 4 questions your marketing team needs to answer... https://t.co/ErPz4w7wj4  #socbiz"/>
    <s v="http://mightymediagroup.com.au/seven-questions-to-ask-yourself-about-your-inbound-marketing-strategy-q1/"/>
    <s v="com.au"/>
    <x v="33"/>
    <m/>
    <s v="http://pbs.twimg.com/profile_images/774416837937278977/YqsjCC5p_normal.jpg"/>
    <x v="174"/>
    <s v="https://twitter.com/#!/mintelligencia/status/1185441772710825984"/>
    <m/>
    <m/>
    <s v="1185441772710825984"/>
    <m/>
    <b v="0"/>
    <n v="0"/>
    <s v=""/>
    <b v="0"/>
    <s v="en"/>
    <m/>
    <s v=""/>
    <b v="0"/>
    <n v="0"/>
    <s v=""/>
    <s v="SocialOomph"/>
    <b v="0"/>
    <s v="1185441772710825984"/>
    <s v="Tweet"/>
    <n v="0"/>
    <n v="0"/>
    <m/>
    <m/>
    <m/>
    <m/>
    <m/>
    <m/>
    <m/>
    <m/>
    <n v="52"/>
    <s v="10"/>
    <s v="10"/>
    <n v="0"/>
    <n v="0"/>
    <n v="0"/>
    <n v="0"/>
    <n v="0"/>
    <n v="0"/>
    <n v="10"/>
    <n v="100"/>
    <n v="10"/>
  </r>
  <r>
    <s v="mintelligencia"/>
    <s v="mintelligencia"/>
    <m/>
    <m/>
    <m/>
    <m/>
    <m/>
    <m/>
    <m/>
    <m/>
    <s v="No"/>
    <n v="242"/>
    <m/>
    <m/>
    <x v="1"/>
    <d v="2019-10-19T18:25:26.000"/>
    <s v="How is your #brandhealth?  This is vital at every level of business. https://t.co/QNsXHgtmW5 #socbiz #inboundmarketing"/>
    <s v="http://mightymediagroup.com.au/six-key-aspects-inbound-marketing-roi-part-1-brand-health/"/>
    <s v="com.au"/>
    <x v="85"/>
    <m/>
    <s v="http://pbs.twimg.com/profile_images/774416837937278977/YqsjCC5p_normal.jpg"/>
    <x v="175"/>
    <s v="https://twitter.com/#!/mintelligencia/status/1185623003561938944"/>
    <m/>
    <m/>
    <s v="1185623003561938944"/>
    <m/>
    <b v="0"/>
    <n v="0"/>
    <s v=""/>
    <b v="0"/>
    <s v="en"/>
    <m/>
    <s v=""/>
    <b v="0"/>
    <n v="0"/>
    <s v=""/>
    <s v="SocialOomph"/>
    <b v="0"/>
    <s v="1185623003561938944"/>
    <s v="Tweet"/>
    <n v="0"/>
    <n v="0"/>
    <m/>
    <m/>
    <m/>
    <m/>
    <m/>
    <m/>
    <m/>
    <m/>
    <n v="52"/>
    <s v="10"/>
    <s v="10"/>
    <n v="0"/>
    <n v="0"/>
    <n v="0"/>
    <n v="0"/>
    <n v="0"/>
    <n v="0"/>
    <n v="14"/>
    <n v="100"/>
    <n v="14"/>
  </r>
  <r>
    <s v="mintelligencia"/>
    <s v="mintelligencia"/>
    <m/>
    <m/>
    <m/>
    <m/>
    <m/>
    <m/>
    <m/>
    <m/>
    <s v="No"/>
    <n v="243"/>
    <m/>
    <m/>
    <x v="1"/>
    <d v="2019-10-19T22:25:10.000"/>
    <s v="Attention all marketers, how is the #brandhealth of your portfolio? https://t.co/QNsXHgtmW5 #socbiz #ROI"/>
    <s v="http://mightymediagroup.com.au/six-key-aspects-inbound-marketing-roi-part-1-brand-health/"/>
    <s v="com.au"/>
    <x v="86"/>
    <m/>
    <s v="http://pbs.twimg.com/profile_images/774416837937278977/YqsjCC5p_normal.jpg"/>
    <x v="176"/>
    <s v="https://twitter.com/#!/mintelligencia/status/1185683332379697158"/>
    <m/>
    <m/>
    <s v="1185683332379697158"/>
    <m/>
    <b v="0"/>
    <n v="0"/>
    <s v=""/>
    <b v="0"/>
    <s v="en"/>
    <m/>
    <s v=""/>
    <b v="0"/>
    <n v="0"/>
    <s v=""/>
    <s v="SocialOomph"/>
    <b v="0"/>
    <s v="1185683332379697158"/>
    <s v="Tweet"/>
    <n v="0"/>
    <n v="0"/>
    <m/>
    <m/>
    <m/>
    <m/>
    <m/>
    <m/>
    <m/>
    <m/>
    <n v="52"/>
    <s v="10"/>
    <s v="10"/>
    <n v="0"/>
    <n v="0"/>
    <n v="0"/>
    <n v="0"/>
    <n v="0"/>
    <n v="0"/>
    <n v="12"/>
    <n v="100"/>
    <n v="12"/>
  </r>
  <r>
    <s v="mintelligencia"/>
    <s v="mintelligencia"/>
    <m/>
    <m/>
    <m/>
    <m/>
    <m/>
    <m/>
    <m/>
    <m/>
    <s v="No"/>
    <n v="244"/>
    <m/>
    <m/>
    <x v="1"/>
    <d v="2019-10-20T06:25:13.000"/>
    <s v="You know your business, what about your #brandhealth?  CEO's take note. https://t.co/QNsXHgtmW5 #socbiz #ROI"/>
    <s v="http://mightymediagroup.com.au/six-key-aspects-inbound-marketing-roi-part-1-brand-health/"/>
    <s v="com.au"/>
    <x v="86"/>
    <m/>
    <s v="http://pbs.twimg.com/profile_images/774416837937278977/YqsjCC5p_normal.jpg"/>
    <x v="177"/>
    <s v="https://twitter.com/#!/mintelligencia/status/1185804142465503232"/>
    <m/>
    <m/>
    <s v="1185804142465503232"/>
    <m/>
    <b v="0"/>
    <n v="0"/>
    <s v=""/>
    <b v="0"/>
    <s v="en"/>
    <m/>
    <s v=""/>
    <b v="0"/>
    <n v="0"/>
    <s v=""/>
    <s v="SocialOomph"/>
    <b v="0"/>
    <s v="1185804142465503232"/>
    <s v="Tweet"/>
    <n v="0"/>
    <n v="0"/>
    <m/>
    <m/>
    <m/>
    <m/>
    <m/>
    <m/>
    <m/>
    <m/>
    <n v="52"/>
    <s v="10"/>
    <s v="10"/>
    <n v="0"/>
    <n v="0"/>
    <n v="0"/>
    <n v="0"/>
    <n v="0"/>
    <n v="0"/>
    <n v="13"/>
    <n v="100"/>
    <n v="13"/>
  </r>
  <r>
    <s v="mintelligencia"/>
    <s v="mintelligencia"/>
    <m/>
    <m/>
    <m/>
    <m/>
    <m/>
    <m/>
    <m/>
    <m/>
    <s v="No"/>
    <n v="245"/>
    <m/>
    <m/>
    <x v="1"/>
    <d v="2019-10-20T14:25:09.000"/>
    <s v="1 of the 6 best things you can do to measure #ROI of your #Inboundmarketing https://t.co/QNsXHgtmW5 #socbiz"/>
    <s v="http://mightymediagroup.com.au/six-key-aspects-inbound-marketing-roi-part-1-brand-health/"/>
    <s v="com.au"/>
    <x v="87"/>
    <m/>
    <s v="http://pbs.twimg.com/profile_images/774416837937278977/YqsjCC5p_normal.jpg"/>
    <x v="178"/>
    <s v="https://twitter.com/#!/mintelligencia/status/1185924920217346053"/>
    <m/>
    <m/>
    <s v="1185924920217346053"/>
    <m/>
    <b v="0"/>
    <n v="0"/>
    <s v=""/>
    <b v="0"/>
    <s v="en"/>
    <m/>
    <s v=""/>
    <b v="0"/>
    <n v="0"/>
    <s v=""/>
    <s v="SocialOomph"/>
    <b v="0"/>
    <s v="1185924920217346053"/>
    <s v="Tweet"/>
    <n v="0"/>
    <n v="0"/>
    <m/>
    <m/>
    <m/>
    <m/>
    <m/>
    <m/>
    <m/>
    <m/>
    <n v="52"/>
    <s v="10"/>
    <s v="10"/>
    <n v="1"/>
    <n v="6.25"/>
    <n v="0"/>
    <n v="0"/>
    <n v="0"/>
    <n v="0"/>
    <n v="15"/>
    <n v="93.75"/>
    <n v="16"/>
  </r>
  <r>
    <s v="mintelligencia"/>
    <s v="mintelligencia"/>
    <m/>
    <m/>
    <m/>
    <m/>
    <m/>
    <m/>
    <m/>
    <m/>
    <s v="No"/>
    <n v="246"/>
    <m/>
    <m/>
    <x v="1"/>
    <d v="2019-10-20T18:25:12.000"/>
    <s v="Part 4 of our Inbound Marketing and #ROI series.  Check it out here.https://t.co/Fgo7QcZHlq #Socbiz #inboundmarketing"/>
    <s v="http://mightymediagroup.com.au/six-key-aspects-inbound-marketing-roi-part-4-operational-efficiency/"/>
    <s v="com.au"/>
    <x v="83"/>
    <m/>
    <s v="http://pbs.twimg.com/profile_images/774416837937278977/YqsjCC5p_normal.jpg"/>
    <x v="179"/>
    <s v="https://twitter.com/#!/mintelligencia/status/1185985332367544323"/>
    <m/>
    <m/>
    <s v="1185985332367544323"/>
    <m/>
    <b v="0"/>
    <n v="0"/>
    <s v=""/>
    <b v="0"/>
    <s v="en"/>
    <m/>
    <s v=""/>
    <b v="0"/>
    <n v="0"/>
    <s v=""/>
    <s v="SocialOomph"/>
    <b v="0"/>
    <s v="1185985332367544323"/>
    <s v="Tweet"/>
    <n v="0"/>
    <n v="0"/>
    <m/>
    <m/>
    <m/>
    <m/>
    <m/>
    <m/>
    <m/>
    <m/>
    <n v="52"/>
    <s v="10"/>
    <s v="10"/>
    <n v="0"/>
    <n v="0"/>
    <n v="0"/>
    <n v="0"/>
    <n v="0"/>
    <n v="0"/>
    <n v="19"/>
    <n v="100"/>
    <n v="19"/>
  </r>
  <r>
    <s v="mintelligencia"/>
    <s v="mintelligencia"/>
    <m/>
    <m/>
    <m/>
    <m/>
    <m/>
    <m/>
    <m/>
    <m/>
    <s v="No"/>
    <n v="247"/>
    <m/>
    <m/>
    <x v="1"/>
    <d v="2019-10-20T22:25:09.000"/>
    <s v="You watch your bottom line line a hawk CEO's.  How is your Operational efficiency? https://t.co/Fgo7QcZHlq #socbiz #digitalmarketing #ROI"/>
    <s v="http://mightymediagroup.com.au/six-key-aspects-inbound-marketing-roi-part-4-operational-efficiency/"/>
    <s v="com.au"/>
    <x v="88"/>
    <m/>
    <s v="http://pbs.twimg.com/profile_images/774416837937278977/YqsjCC5p_normal.jpg"/>
    <x v="180"/>
    <s v="https://twitter.com/#!/mintelligencia/status/1186045716822659073"/>
    <m/>
    <m/>
    <s v="1186045716822659073"/>
    <m/>
    <b v="0"/>
    <n v="0"/>
    <s v=""/>
    <b v="0"/>
    <s v="en"/>
    <m/>
    <s v=""/>
    <b v="0"/>
    <n v="0"/>
    <s v=""/>
    <s v="SocialOomph"/>
    <b v="0"/>
    <s v="1186045716822659073"/>
    <s v="Tweet"/>
    <n v="0"/>
    <n v="0"/>
    <m/>
    <m/>
    <m/>
    <m/>
    <m/>
    <m/>
    <m/>
    <m/>
    <n v="52"/>
    <s v="10"/>
    <s v="10"/>
    <n v="0"/>
    <n v="0"/>
    <n v="0"/>
    <n v="0"/>
    <n v="0"/>
    <n v="0"/>
    <n v="17"/>
    <n v="100"/>
    <n v="17"/>
  </r>
  <r>
    <s v="mintelligencia"/>
    <s v="mintelligencia"/>
    <m/>
    <m/>
    <m/>
    <m/>
    <m/>
    <m/>
    <m/>
    <m/>
    <s v="No"/>
    <n v="248"/>
    <m/>
    <m/>
    <x v="1"/>
    <d v="2019-10-21T02:25:09.000"/>
    <s v="What do you do for #ROI by way of operational efficiency? https://t.co/Fgo7QcZHlq #socbiz #inboundmarketing"/>
    <s v="http://mightymediagroup.com.au/six-key-aspects-inbound-marketing-roi-part-4-operational-efficiency/"/>
    <s v="com.au"/>
    <x v="83"/>
    <m/>
    <s v="http://pbs.twimg.com/profile_images/774416837937278977/YqsjCC5p_normal.jpg"/>
    <x v="181"/>
    <s v="https://twitter.com/#!/mintelligencia/status/1186106117950201856"/>
    <m/>
    <m/>
    <s v="1186106117950201856"/>
    <m/>
    <b v="0"/>
    <n v="0"/>
    <s v=""/>
    <b v="0"/>
    <s v="en"/>
    <m/>
    <s v=""/>
    <b v="0"/>
    <n v="0"/>
    <s v=""/>
    <s v="SocialOomph"/>
    <b v="0"/>
    <s v="1186106117950201856"/>
    <s v="Tweet"/>
    <n v="0"/>
    <n v="0"/>
    <m/>
    <m/>
    <m/>
    <m/>
    <m/>
    <m/>
    <m/>
    <m/>
    <n v="52"/>
    <s v="10"/>
    <s v="10"/>
    <n v="0"/>
    <n v="0"/>
    <n v="0"/>
    <n v="0"/>
    <n v="0"/>
    <n v="0"/>
    <n v="13"/>
    <n v="100"/>
    <n v="13"/>
  </r>
  <r>
    <s v="mintelligencia"/>
    <s v="mintelligencia"/>
    <m/>
    <m/>
    <m/>
    <m/>
    <m/>
    <m/>
    <m/>
    <m/>
    <s v="No"/>
    <n v="249"/>
    <m/>
    <m/>
    <x v="1"/>
    <d v="2019-10-21T10:25:08.000"/>
    <s v="What is operational efficiency? Every business is looking at #ROI and money spent. https://t.co/Fgo7QcZHlq #socbiz #digitalmarketing"/>
    <s v="http://mightymediagroup.com.au/six-key-aspects-inbound-marketing-roi-part-4-operational-efficiency/"/>
    <s v="com.au"/>
    <x v="89"/>
    <m/>
    <s v="http://pbs.twimg.com/profile_images/774416837937278977/YqsjCC5p_normal.jpg"/>
    <x v="182"/>
    <s v="https://twitter.com/#!/mintelligencia/status/1186226905730764800"/>
    <m/>
    <m/>
    <s v="1186226905730764800"/>
    <m/>
    <b v="0"/>
    <n v="0"/>
    <s v=""/>
    <b v="0"/>
    <s v="en"/>
    <m/>
    <s v=""/>
    <b v="0"/>
    <n v="0"/>
    <s v=""/>
    <s v="SocialOomph"/>
    <b v="0"/>
    <s v="1186226905730764800"/>
    <s v="Tweet"/>
    <n v="0"/>
    <n v="0"/>
    <m/>
    <m/>
    <m/>
    <m/>
    <m/>
    <m/>
    <m/>
    <m/>
    <n v="52"/>
    <s v="10"/>
    <s v="10"/>
    <n v="0"/>
    <n v="0"/>
    <n v="0"/>
    <n v="0"/>
    <n v="0"/>
    <n v="0"/>
    <n v="15"/>
    <n v="100"/>
    <n v="15"/>
  </r>
  <r>
    <s v="mintelligencia"/>
    <s v="mintelligencia"/>
    <m/>
    <m/>
    <m/>
    <m/>
    <m/>
    <m/>
    <m/>
    <m/>
    <s v="No"/>
    <n v="250"/>
    <m/>
    <m/>
    <x v="1"/>
    <d v="2019-10-21T14:25:11.000"/>
    <s v="You business goals need to include this! CEO's, owners and marketers take note. https://t.co/Fgo7QcZHlq #socbiz #ROI #inboundmarketing"/>
    <s v="http://mightymediagroup.com.au/six-key-aspects-inbound-marketing-roi-part-4-operational-efficiency/"/>
    <s v="com.au"/>
    <x v="90"/>
    <m/>
    <s v="http://pbs.twimg.com/profile_images/774416837937278977/YqsjCC5p_normal.jpg"/>
    <x v="183"/>
    <s v="https://twitter.com/#!/mintelligencia/status/1186287317620854785"/>
    <m/>
    <m/>
    <s v="1186287317620854785"/>
    <m/>
    <b v="0"/>
    <n v="1"/>
    <s v=""/>
    <b v="0"/>
    <s v="en"/>
    <m/>
    <s v=""/>
    <b v="0"/>
    <n v="0"/>
    <s v=""/>
    <s v="SocialOomph"/>
    <b v="0"/>
    <s v="1186287317620854785"/>
    <s v="Tweet"/>
    <n v="0"/>
    <n v="0"/>
    <m/>
    <m/>
    <m/>
    <m/>
    <m/>
    <m/>
    <m/>
    <m/>
    <n v="52"/>
    <s v="10"/>
    <s v="10"/>
    <n v="0"/>
    <n v="0"/>
    <n v="0"/>
    <n v="0"/>
    <n v="0"/>
    <n v="0"/>
    <n v="16"/>
    <n v="100"/>
    <n v="16"/>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80" firstHeaderRow="1" firstDataRow="1" firstDataCol="1"/>
  <pivotFields count="6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6">
        <item x="0"/>
        <item x="1"/>
        <item x="2"/>
        <item x="3"/>
        <item x="4"/>
        <item x="5"/>
      </items>
    </pivotField>
  </pivotFields>
  <rowFields count="4">
    <field x="66"/>
    <field x="65"/>
    <field x="64"/>
    <field x="22"/>
  </rowFields>
  <rowItems count="155">
    <i>
      <x v="1"/>
    </i>
    <i r="1">
      <x v="3"/>
    </i>
    <i r="2">
      <x v="82"/>
    </i>
    <i r="3">
      <x v="23"/>
    </i>
    <i r="1">
      <x v="5"/>
    </i>
    <i r="2">
      <x v="141"/>
    </i>
    <i r="3">
      <x v="12"/>
    </i>
    <i>
      <x v="2"/>
    </i>
    <i r="1">
      <x v="2"/>
    </i>
    <i r="2">
      <x v="59"/>
    </i>
    <i r="3">
      <x v="20"/>
    </i>
    <i>
      <x v="4"/>
    </i>
    <i r="1">
      <x v="9"/>
    </i>
    <i r="2">
      <x v="271"/>
    </i>
    <i r="3">
      <x v="15"/>
    </i>
    <i r="1">
      <x v="10"/>
    </i>
    <i r="2">
      <x v="280"/>
    </i>
    <i r="3">
      <x v="23"/>
    </i>
    <i r="2">
      <x v="282"/>
    </i>
    <i r="3">
      <x v="4"/>
    </i>
    <i r="3">
      <x v="7"/>
    </i>
    <i r="3">
      <x v="9"/>
    </i>
    <i r="3">
      <x v="11"/>
    </i>
    <i r="3">
      <x v="13"/>
    </i>
    <i r="3">
      <x v="14"/>
    </i>
    <i r="3">
      <x v="15"/>
    </i>
    <i r="3">
      <x v="17"/>
    </i>
    <i r="3">
      <x v="18"/>
    </i>
    <i r="3">
      <x v="19"/>
    </i>
    <i r="3">
      <x v="23"/>
    </i>
    <i r="2">
      <x v="283"/>
    </i>
    <i r="3">
      <x v="2"/>
    </i>
    <i r="3">
      <x v="3"/>
    </i>
    <i r="3">
      <x v="11"/>
    </i>
    <i r="3">
      <x v="15"/>
    </i>
    <i r="3">
      <x v="18"/>
    </i>
    <i r="3">
      <x v="19"/>
    </i>
    <i r="3">
      <x v="21"/>
    </i>
    <i r="3">
      <x v="23"/>
    </i>
    <i r="2">
      <x v="284"/>
    </i>
    <i r="3">
      <x v="3"/>
    </i>
    <i r="3">
      <x v="9"/>
    </i>
    <i r="3">
      <x v="10"/>
    </i>
    <i r="3">
      <x v="11"/>
    </i>
    <i r="3">
      <x v="14"/>
    </i>
    <i r="3">
      <x v="15"/>
    </i>
    <i r="3">
      <x v="19"/>
    </i>
    <i r="3">
      <x v="20"/>
    </i>
    <i r="3">
      <x v="21"/>
    </i>
    <i r="3">
      <x v="23"/>
    </i>
    <i r="3">
      <x v="24"/>
    </i>
    <i r="2">
      <x v="285"/>
    </i>
    <i r="3">
      <x v="3"/>
    </i>
    <i r="3">
      <x v="6"/>
    </i>
    <i r="3">
      <x v="7"/>
    </i>
    <i r="3">
      <x v="9"/>
    </i>
    <i r="3">
      <x v="10"/>
    </i>
    <i r="3">
      <x v="11"/>
    </i>
    <i r="3">
      <x v="15"/>
    </i>
    <i r="3">
      <x v="16"/>
    </i>
    <i r="3">
      <x v="19"/>
    </i>
    <i r="3">
      <x v="20"/>
    </i>
    <i r="3">
      <x v="21"/>
    </i>
    <i r="3">
      <x v="23"/>
    </i>
    <i r="2">
      <x v="286"/>
    </i>
    <i r="3">
      <x v="3"/>
    </i>
    <i r="3">
      <x v="6"/>
    </i>
    <i r="3">
      <x v="7"/>
    </i>
    <i r="3">
      <x v="14"/>
    </i>
    <i r="3">
      <x v="16"/>
    </i>
    <i r="3">
      <x v="22"/>
    </i>
    <i r="2">
      <x v="287"/>
    </i>
    <i r="3">
      <x v="6"/>
    </i>
    <i r="3">
      <x v="7"/>
    </i>
    <i r="3">
      <x v="8"/>
    </i>
    <i r="3">
      <x v="12"/>
    </i>
    <i r="3">
      <x v="14"/>
    </i>
    <i r="3">
      <x v="15"/>
    </i>
    <i r="3">
      <x v="18"/>
    </i>
    <i r="3">
      <x v="19"/>
    </i>
    <i r="2">
      <x v="288"/>
    </i>
    <i r="3">
      <x v="2"/>
    </i>
    <i r="3">
      <x v="6"/>
    </i>
    <i r="3">
      <x v="7"/>
    </i>
    <i r="3">
      <x v="11"/>
    </i>
    <i r="3">
      <x v="12"/>
    </i>
    <i r="3">
      <x v="13"/>
    </i>
    <i r="3">
      <x v="14"/>
    </i>
    <i r="3">
      <x v="15"/>
    </i>
    <i r="3">
      <x v="21"/>
    </i>
    <i r="3">
      <x v="22"/>
    </i>
    <i r="3">
      <x v="23"/>
    </i>
    <i r="2">
      <x v="289"/>
    </i>
    <i r="3">
      <x v="2"/>
    </i>
    <i r="3">
      <x v="3"/>
    </i>
    <i r="3">
      <x v="4"/>
    </i>
    <i r="3">
      <x v="5"/>
    </i>
    <i r="3">
      <x v="6"/>
    </i>
    <i r="3">
      <x v="7"/>
    </i>
    <i r="3">
      <x v="11"/>
    </i>
    <i r="3">
      <x v="12"/>
    </i>
    <i r="3">
      <x v="13"/>
    </i>
    <i r="3">
      <x v="15"/>
    </i>
    <i r="2">
      <x v="290"/>
    </i>
    <i r="3">
      <x v="3"/>
    </i>
    <i r="3">
      <x v="7"/>
    </i>
    <i r="3">
      <x v="11"/>
    </i>
    <i r="3">
      <x v="15"/>
    </i>
    <i r="3">
      <x v="19"/>
    </i>
    <i r="2">
      <x v="291"/>
    </i>
    <i r="3">
      <x v="1"/>
    </i>
    <i r="3">
      <x v="2"/>
    </i>
    <i r="3">
      <x v="3"/>
    </i>
    <i r="3">
      <x v="5"/>
    </i>
    <i r="3">
      <x v="7"/>
    </i>
    <i r="3">
      <x v="11"/>
    </i>
    <i r="3">
      <x v="15"/>
    </i>
    <i r="3">
      <x v="16"/>
    </i>
    <i r="3">
      <x v="17"/>
    </i>
    <i r="3">
      <x v="19"/>
    </i>
    <i r="3">
      <x v="23"/>
    </i>
    <i r="2">
      <x v="292"/>
    </i>
    <i r="3">
      <x v="3"/>
    </i>
    <i r="3">
      <x v="15"/>
    </i>
    <i r="3">
      <x v="16"/>
    </i>
    <i r="3">
      <x v="19"/>
    </i>
    <i r="3">
      <x v="22"/>
    </i>
    <i r="3">
      <x v="23"/>
    </i>
    <i r="2">
      <x v="293"/>
    </i>
    <i r="3">
      <x v="3"/>
    </i>
    <i r="3">
      <x v="7"/>
    </i>
    <i r="3">
      <x v="13"/>
    </i>
    <i r="3">
      <x v="14"/>
    </i>
    <i r="3">
      <x v="19"/>
    </i>
    <i r="3">
      <x v="23"/>
    </i>
    <i r="2">
      <x v="294"/>
    </i>
    <i r="3">
      <x v="3"/>
    </i>
    <i r="3">
      <x v="7"/>
    </i>
    <i r="3">
      <x v="12"/>
    </i>
    <i r="3">
      <x v="15"/>
    </i>
    <i r="3">
      <x v="16"/>
    </i>
    <i r="3">
      <x v="19"/>
    </i>
    <i r="3">
      <x v="20"/>
    </i>
    <i r="3">
      <x v="23"/>
    </i>
    <i r="3">
      <x v="24"/>
    </i>
    <i r="2">
      <x v="295"/>
    </i>
    <i r="3">
      <x v="3"/>
    </i>
    <i r="3">
      <x v="4"/>
    </i>
    <i r="3">
      <x v="6"/>
    </i>
    <i r="3">
      <x v="8"/>
    </i>
    <i r="3">
      <x v="11"/>
    </i>
    <i r="3">
      <x v="12"/>
    </i>
    <i r="3">
      <x v="13"/>
    </i>
    <i r="3">
      <x v="15"/>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5" name="TimeSeries"/>
  </pivotTables>
  <data>
    <tabular pivotCacheId="1">
      <items count="3">
        <i x="0" s="1"/>
        <i x="2"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5" name="TimeSeries"/>
  </pivotTables>
  <data>
    <tabular pivotCacheId="1">
      <items count="107">
        <i x="12" s="1"/>
        <i x="46" s="1"/>
        <i x="92" s="1"/>
        <i x="85" s="1"/>
        <i x="86" s="1"/>
        <i x="45" s="1"/>
        <i x="36" s="1"/>
        <i x="44" s="1"/>
        <i x="21" s="1"/>
        <i x="20" s="1"/>
        <i x="23" s="1"/>
        <i x="22" s="1"/>
        <i x="7" s="1"/>
        <i x="15" s="1"/>
        <i x="0" s="1"/>
        <i x="26" s="1"/>
        <i x="54" s="1"/>
        <i x="53" s="1"/>
        <i x="49" s="1"/>
        <i x="55" s="1"/>
        <i x="57" s="1"/>
        <i x="56" s="1"/>
        <i x="31" s="1"/>
        <i x="72" s="1"/>
        <i x="17" s="1"/>
        <i x="78" s="1"/>
        <i x="18" s="1"/>
        <i x="41" s="1"/>
        <i x="70" s="1"/>
        <i x="47" s="1"/>
        <i x="62" s="1"/>
        <i x="61" s="1"/>
        <i x="59" s="1"/>
        <i x="96" s="1"/>
        <i x="100" s="1"/>
        <i x="43" s="1"/>
        <i x="8" s="1"/>
        <i x="11" s="1"/>
        <i x="14" s="1"/>
        <i x="6" s="1"/>
        <i x="80" s="1"/>
        <i x="79" s="1"/>
        <i x="64" s="1"/>
        <i x="16" s="1"/>
        <i x="73" s="1"/>
        <i x="42" s="1"/>
        <i x="28" s="1"/>
        <i x="38" s="1"/>
        <i x="40" s="1"/>
        <i x="102" s="1"/>
        <i x="99" s="1"/>
        <i x="103" s="1"/>
        <i x="71" s="1"/>
        <i x="58" s="1"/>
        <i x="35" s="1"/>
        <i x="87" s="1"/>
        <i x="91" s="1"/>
        <i x="89" s="1"/>
        <i x="83" s="1"/>
        <i x="34" s="1"/>
        <i x="24" s="1"/>
        <i x="67" s="1"/>
        <i x="33" s="1"/>
        <i x="88" s="1"/>
        <i x="77" s="1"/>
        <i x="52" s="1"/>
        <i x="63" s="1"/>
        <i x="60" s="1"/>
        <i x="51" s="1"/>
        <i x="94" s="1"/>
        <i x="82" s="1"/>
        <i x="106" s="1"/>
        <i x="98" s="1"/>
        <i x="90" s="1"/>
        <i x="1" s="1"/>
        <i x="97" s="1"/>
        <i x="95" s="1"/>
        <i x="105" s="1"/>
        <i x="101" s="1"/>
        <i x="93" s="1"/>
        <i x="9" s="1"/>
        <i x="13" s="1"/>
        <i x="76" s="1"/>
        <i x="30" s="1"/>
        <i x="29" s="1"/>
        <i x="75" s="1"/>
        <i x="19" s="1"/>
        <i x="104" s="1"/>
        <i x="81" s="1"/>
        <i x="37" s="1"/>
        <i x="84" s="1"/>
        <i x="74" s="1"/>
        <i x="10" s="1"/>
        <i x="68" s="1"/>
        <i x="5" s="1"/>
        <i x="4" s="1"/>
        <i x="3" s="1"/>
        <i x="48" s="1"/>
        <i x="39" s="1"/>
        <i x="65" s="1"/>
        <i x="66" s="1"/>
        <i x="25" s="1"/>
        <i x="69" s="1"/>
        <i x="27" s="1"/>
        <i x="32" s="1"/>
        <i x="50" s="1"/>
        <i x="2"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250" totalsRowShown="0" headerRowDxfId="496" dataDxfId="495">
  <autoFilter ref="A2:BL250"/>
  <tableColumns count="64">
    <tableColumn id="1" name="Vertex 1" dataDxfId="494"/>
    <tableColumn id="2" name="Vertex 2" dataDxfId="493"/>
    <tableColumn id="3" name="Color" dataDxfId="492"/>
    <tableColumn id="4" name="Width" dataDxfId="491"/>
    <tableColumn id="11" name="Style" dataDxfId="490"/>
    <tableColumn id="5" name="Opacity" dataDxfId="489"/>
    <tableColumn id="6" name="Visibility" dataDxfId="488"/>
    <tableColumn id="10" name="Label" dataDxfId="487"/>
    <tableColumn id="12" name="Label Text Color" dataDxfId="486"/>
    <tableColumn id="13" name="Label Font Size" dataDxfId="485"/>
    <tableColumn id="14" name="Reciprocated?" dataDxfId="352"/>
    <tableColumn id="7" name="ID" dataDxfId="484"/>
    <tableColumn id="9" name="Dynamic Filter" dataDxfId="483"/>
    <tableColumn id="8" name="Add Your Own Columns Here" dataDxfId="482"/>
    <tableColumn id="15" name="Relationship" dataDxfId="481"/>
    <tableColumn id="16" name="Relationship Date (UTC)" dataDxfId="480"/>
    <tableColumn id="17" name="Tweet" dataDxfId="479"/>
    <tableColumn id="18" name="URLs in Tweet" dataDxfId="478"/>
    <tableColumn id="19" name="Domains in Tweet" dataDxfId="477"/>
    <tableColumn id="20" name="Hashtags in Tweet" dataDxfId="476"/>
    <tableColumn id="21" name="Media in Tweet" dataDxfId="475"/>
    <tableColumn id="22" name="Tweet Image File" dataDxfId="474"/>
    <tableColumn id="23" name="Tweet Date (UTC)" dataDxfId="473"/>
    <tableColumn id="24" name="Twitter Page for Tweet" dataDxfId="472"/>
    <tableColumn id="25" name="Latitude" dataDxfId="471"/>
    <tableColumn id="26" name="Longitude" dataDxfId="470"/>
    <tableColumn id="27" name="Imported ID" dataDxfId="469"/>
    <tableColumn id="28" name="In-Reply-To Tweet ID" dataDxfId="468"/>
    <tableColumn id="29" name="Favorited" dataDxfId="467"/>
    <tableColumn id="30" name="Favorite Count" dataDxfId="466"/>
    <tableColumn id="31" name="In-Reply-To User ID" dataDxfId="465"/>
    <tableColumn id="32" name="Is Quote Status" dataDxfId="464"/>
    <tableColumn id="33" name="Language" dataDxfId="463"/>
    <tableColumn id="34" name="Possibly Sensitive" dataDxfId="462"/>
    <tableColumn id="35" name="Quoted Status ID" dataDxfId="461"/>
    <tableColumn id="36" name="Retweeted" dataDxfId="460"/>
    <tableColumn id="37" name="Retweet Count" dataDxfId="459"/>
    <tableColumn id="38" name="Retweet ID" dataDxfId="458"/>
    <tableColumn id="39" name="Source" dataDxfId="457"/>
    <tableColumn id="40" name="Truncated" dataDxfId="456"/>
    <tableColumn id="41" name="Unified Twitter ID" dataDxfId="455"/>
    <tableColumn id="42" name="Imported Tweet Type" dataDxfId="454"/>
    <tableColumn id="43" name="Added By Extended Analysis" dataDxfId="453"/>
    <tableColumn id="44" name="Corrected By Extended Analysis" dataDxfId="452"/>
    <tableColumn id="45" name="Place Bounding Box" dataDxfId="451"/>
    <tableColumn id="46" name="Place Country" dataDxfId="450"/>
    <tableColumn id="47" name="Place Country Code" dataDxfId="449"/>
    <tableColumn id="48" name="Place Full Name" dataDxfId="448"/>
    <tableColumn id="49" name="Place ID" dataDxfId="447"/>
    <tableColumn id="50" name="Place Name" dataDxfId="446"/>
    <tableColumn id="51" name="Place Type" dataDxfId="445"/>
    <tableColumn id="52" name="Place URL" dataDxfId="444"/>
    <tableColumn id="53" name="Edge Weight"/>
    <tableColumn id="54" name="Vertex 1 Group" dataDxfId="367">
      <calculatedColumnFormula>REPLACE(INDEX(GroupVertices[Group], MATCH(Edges[[#This Row],[Vertex 1]],GroupVertices[Vertex],0)),1,1,"")</calculatedColumnFormula>
    </tableColumn>
    <tableColumn id="55" name="Vertex 2 Group" dataDxfId="118">
      <calculatedColumnFormula>REPLACE(INDEX(GroupVertices[Group], MATCH(Edges[[#This Row],[Vertex 2]],GroupVertices[Vertex],0)),1,1,"")</calculatedColumnFormula>
    </tableColumn>
    <tableColumn id="56" name="Sentiment List #1: Positive Word Count" dataDxfId="117"/>
    <tableColumn id="57" name="Sentiment List #1: Positive Word Percentage (%)" dataDxfId="116"/>
    <tableColumn id="58" name="Sentiment List #2: Negative Word Count" dataDxfId="115"/>
    <tableColumn id="59" name="Sentiment List #2: Negative Word Percentage (%)" dataDxfId="114"/>
    <tableColumn id="60" name="Sentiment List #3: Angry/Violent Word Count" dataDxfId="113"/>
    <tableColumn id="61" name="Sentiment List #3: Angry/Violent Word Percentage (%)" dataDxfId="112"/>
    <tableColumn id="62" name="Non-categorized Word Count" dataDxfId="111"/>
    <tableColumn id="63" name="Non-categorized Word Percentage (%)" dataDxfId="110"/>
    <tableColumn id="64" name="Edge Content Word Count" dataDxfId="10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76">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V11" totalsRowShown="0" headerRowDxfId="351" dataDxfId="350">
  <autoFilter ref="A1:V11"/>
  <tableColumns count="22">
    <tableColumn id="1" name="Top URLs in Tweet in Entire Graph" dataDxfId="349"/>
    <tableColumn id="2" name="Entire Graph Count" dataDxfId="348"/>
    <tableColumn id="3" name="Top URLs in Tweet in G1" dataDxfId="347"/>
    <tableColumn id="4" name="G1 Count" dataDxfId="346"/>
    <tableColumn id="5" name="Top URLs in Tweet in G2" dataDxfId="345"/>
    <tableColumn id="6" name="G2 Count" dataDxfId="344"/>
    <tableColumn id="7" name="Top URLs in Tweet in G3" dataDxfId="343"/>
    <tableColumn id="8" name="G3 Count" dataDxfId="342"/>
    <tableColumn id="9" name="Top URLs in Tweet in G4" dataDxfId="341"/>
    <tableColumn id="10" name="G4 Count" dataDxfId="340"/>
    <tableColumn id="11" name="Top URLs in Tweet in G5" dataDxfId="339"/>
    <tableColumn id="12" name="G5 Count" dataDxfId="338"/>
    <tableColumn id="13" name="Top URLs in Tweet in G6" dataDxfId="337"/>
    <tableColumn id="14" name="G6 Count" dataDxfId="336"/>
    <tableColumn id="15" name="Top URLs in Tweet in G7" dataDxfId="335"/>
    <tableColumn id="16" name="G7 Count" dataDxfId="334"/>
    <tableColumn id="17" name="Top URLs in Tweet in G8" dataDxfId="333"/>
    <tableColumn id="18" name="G8 Count" dataDxfId="332"/>
    <tableColumn id="19" name="Top URLs in Tweet in G9" dataDxfId="331"/>
    <tableColumn id="20" name="G9 Count" dataDxfId="330"/>
    <tableColumn id="21" name="Top URLs in Tweet in G10" dataDxfId="329"/>
    <tableColumn id="22" name="G10 Count" dataDxfId="328"/>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14:V24" totalsRowShown="0" headerRowDxfId="326" dataDxfId="325">
  <autoFilter ref="A14:V24"/>
  <tableColumns count="22">
    <tableColumn id="1" name="Top Domains in Tweet in Entire Graph" dataDxfId="324"/>
    <tableColumn id="2" name="Entire Graph Count" dataDxfId="323"/>
    <tableColumn id="3" name="Top Domains in Tweet in G1" dataDxfId="322"/>
    <tableColumn id="4" name="G1 Count" dataDxfId="321"/>
    <tableColumn id="5" name="Top Domains in Tweet in G2" dataDxfId="320"/>
    <tableColumn id="6" name="G2 Count" dataDxfId="319"/>
    <tableColumn id="7" name="Top Domains in Tweet in G3" dataDxfId="318"/>
    <tableColumn id="8" name="G3 Count" dataDxfId="317"/>
    <tableColumn id="9" name="Top Domains in Tweet in G4" dataDxfId="316"/>
    <tableColumn id="10" name="G4 Count" dataDxfId="315"/>
    <tableColumn id="11" name="Top Domains in Tweet in G5" dataDxfId="314"/>
    <tableColumn id="12" name="G5 Count" dataDxfId="313"/>
    <tableColumn id="13" name="Top Domains in Tweet in G6" dataDxfId="312"/>
    <tableColumn id="14" name="G6 Count" dataDxfId="311"/>
    <tableColumn id="15" name="Top Domains in Tweet in G7" dataDxfId="310"/>
    <tableColumn id="16" name="G7 Count" dataDxfId="309"/>
    <tableColumn id="17" name="Top Domains in Tweet in G8" dataDxfId="308"/>
    <tableColumn id="18" name="G8 Count" dataDxfId="307"/>
    <tableColumn id="19" name="Top Domains in Tweet in G9" dataDxfId="306"/>
    <tableColumn id="20" name="G9 Count" dataDxfId="305"/>
    <tableColumn id="21" name="Top Domains in Tweet in G10" dataDxfId="304"/>
    <tableColumn id="22" name="G10 Count" dataDxfId="303"/>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27:V37" totalsRowShown="0" headerRowDxfId="301" dataDxfId="300">
  <autoFilter ref="A27:V37"/>
  <tableColumns count="22">
    <tableColumn id="1" name="Top Hashtags in Tweet in Entire Graph" dataDxfId="299"/>
    <tableColumn id="2" name="Entire Graph Count" dataDxfId="298"/>
    <tableColumn id="3" name="Top Hashtags in Tweet in G1" dataDxfId="297"/>
    <tableColumn id="4" name="G1 Count" dataDxfId="296"/>
    <tableColumn id="5" name="Top Hashtags in Tweet in G2" dataDxfId="295"/>
    <tableColumn id="6" name="G2 Count" dataDxfId="294"/>
    <tableColumn id="7" name="Top Hashtags in Tweet in G3" dataDxfId="293"/>
    <tableColumn id="8" name="G3 Count" dataDxfId="292"/>
    <tableColumn id="9" name="Top Hashtags in Tweet in G4" dataDxfId="291"/>
    <tableColumn id="10" name="G4 Count" dataDxfId="290"/>
    <tableColumn id="11" name="Top Hashtags in Tweet in G5" dataDxfId="289"/>
    <tableColumn id="12" name="G5 Count" dataDxfId="288"/>
    <tableColumn id="13" name="Top Hashtags in Tweet in G6" dataDxfId="287"/>
    <tableColumn id="14" name="G6 Count" dataDxfId="286"/>
    <tableColumn id="15" name="Top Hashtags in Tweet in G7" dataDxfId="285"/>
    <tableColumn id="16" name="G7 Count" dataDxfId="284"/>
    <tableColumn id="17" name="Top Hashtags in Tweet in G8" dataDxfId="283"/>
    <tableColumn id="18" name="G8 Count" dataDxfId="282"/>
    <tableColumn id="19" name="Top Hashtags in Tweet in G9" dataDxfId="281"/>
    <tableColumn id="20" name="G9 Count" dataDxfId="280"/>
    <tableColumn id="21" name="Top Hashtags in Tweet in G10" dataDxfId="279"/>
    <tableColumn id="22" name="G10 Count" dataDxfId="278"/>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40:V50" totalsRowShown="0" headerRowDxfId="276" dataDxfId="275">
  <autoFilter ref="A40:V50"/>
  <tableColumns count="22">
    <tableColumn id="1" name="Top Words in Tweet in Entire Graph" dataDxfId="274"/>
    <tableColumn id="2" name="Entire Graph Count" dataDxfId="273"/>
    <tableColumn id="3" name="Top Words in Tweet in G1" dataDxfId="272"/>
    <tableColumn id="4" name="G1 Count" dataDxfId="271"/>
    <tableColumn id="5" name="Top Words in Tweet in G2" dataDxfId="270"/>
    <tableColumn id="6" name="G2 Count" dataDxfId="269"/>
    <tableColumn id="7" name="Top Words in Tweet in G3" dataDxfId="268"/>
    <tableColumn id="8" name="G3 Count" dataDxfId="267"/>
    <tableColumn id="9" name="Top Words in Tweet in G4" dataDxfId="266"/>
    <tableColumn id="10" name="G4 Count" dataDxfId="265"/>
    <tableColumn id="11" name="Top Words in Tweet in G5" dataDxfId="264"/>
    <tableColumn id="12" name="G5 Count" dataDxfId="263"/>
    <tableColumn id="13" name="Top Words in Tweet in G6" dataDxfId="262"/>
    <tableColumn id="14" name="G6 Count" dataDxfId="261"/>
    <tableColumn id="15" name="Top Words in Tweet in G7" dataDxfId="260"/>
    <tableColumn id="16" name="G7 Count" dataDxfId="259"/>
    <tableColumn id="17" name="Top Words in Tweet in G8" dataDxfId="258"/>
    <tableColumn id="18" name="G8 Count" dataDxfId="257"/>
    <tableColumn id="19" name="Top Words in Tweet in G9" dataDxfId="256"/>
    <tableColumn id="20" name="G9 Count" dataDxfId="255"/>
    <tableColumn id="21" name="Top Words in Tweet in G10" dataDxfId="254"/>
    <tableColumn id="22" name="G10 Count" dataDxfId="253"/>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53:V63" totalsRowShown="0" headerRowDxfId="251" dataDxfId="250">
  <autoFilter ref="A53:V63"/>
  <tableColumns count="22">
    <tableColumn id="1" name="Top Word Pairs in Tweet in Entire Graph" dataDxfId="249"/>
    <tableColumn id="2" name="Entire Graph Count" dataDxfId="248"/>
    <tableColumn id="3" name="Top Word Pairs in Tweet in G1" dataDxfId="247"/>
    <tableColumn id="4" name="G1 Count" dataDxfId="246"/>
    <tableColumn id="5" name="Top Word Pairs in Tweet in G2" dataDxfId="245"/>
    <tableColumn id="6" name="G2 Count" dataDxfId="244"/>
    <tableColumn id="7" name="Top Word Pairs in Tweet in G3" dataDxfId="243"/>
    <tableColumn id="8" name="G3 Count" dataDxfId="242"/>
    <tableColumn id="9" name="Top Word Pairs in Tweet in G4" dataDxfId="241"/>
    <tableColumn id="10" name="G4 Count" dataDxfId="240"/>
    <tableColumn id="11" name="Top Word Pairs in Tweet in G5" dataDxfId="239"/>
    <tableColumn id="12" name="G5 Count" dataDxfId="238"/>
    <tableColumn id="13" name="Top Word Pairs in Tweet in G6" dataDxfId="237"/>
    <tableColumn id="14" name="G6 Count" dataDxfId="236"/>
    <tableColumn id="15" name="Top Word Pairs in Tweet in G7" dataDxfId="235"/>
    <tableColumn id="16" name="G7 Count" dataDxfId="234"/>
    <tableColumn id="17" name="Top Word Pairs in Tweet in G8" dataDxfId="233"/>
    <tableColumn id="18" name="G8 Count" dataDxfId="232"/>
    <tableColumn id="19" name="Top Word Pairs in Tweet in G9" dataDxfId="231"/>
    <tableColumn id="20" name="G9 Count" dataDxfId="230"/>
    <tableColumn id="21" name="Top Word Pairs in Tweet in G10" dataDxfId="229"/>
    <tableColumn id="22" name="G10 Count" dataDxfId="228"/>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66:V70" totalsRowShown="0" headerRowDxfId="226" dataDxfId="225">
  <autoFilter ref="A66:V70"/>
  <tableColumns count="22">
    <tableColumn id="1" name="Top Replied-To in Entire Graph" dataDxfId="224"/>
    <tableColumn id="2" name="Entire Graph Count" dataDxfId="220"/>
    <tableColumn id="3" name="Top Replied-To in G1" dataDxfId="219"/>
    <tableColumn id="4" name="G1 Count" dataDxfId="216"/>
    <tableColumn id="5" name="Top Replied-To in G2" dataDxfId="215"/>
    <tableColumn id="6" name="G2 Count" dataDxfId="212"/>
    <tableColumn id="7" name="Top Replied-To in G3" dataDxfId="211"/>
    <tableColumn id="8" name="G3 Count" dataDxfId="208"/>
    <tableColumn id="9" name="Top Replied-To in G4" dataDxfId="207"/>
    <tableColumn id="10" name="G4 Count" dataDxfId="204"/>
    <tableColumn id="11" name="Top Replied-To in G5" dataDxfId="203"/>
    <tableColumn id="12" name="G5 Count" dataDxfId="200"/>
    <tableColumn id="13" name="Top Replied-To in G6" dataDxfId="199"/>
    <tableColumn id="14" name="G6 Count" dataDxfId="196"/>
    <tableColumn id="15" name="Top Replied-To in G7" dataDxfId="195"/>
    <tableColumn id="16" name="G7 Count" dataDxfId="192"/>
    <tableColumn id="17" name="Top Replied-To in G8" dataDxfId="191"/>
    <tableColumn id="18" name="G8 Count" dataDxfId="188"/>
    <tableColumn id="19" name="Top Replied-To in G9" dataDxfId="187"/>
    <tableColumn id="20" name="G9 Count" dataDxfId="184"/>
    <tableColumn id="21" name="Top Replied-To in G10" dataDxfId="183"/>
    <tableColumn id="22" name="G10 Count" dataDxfId="182"/>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73:V83" totalsRowShown="0" headerRowDxfId="223" dataDxfId="222">
  <autoFilter ref="A73:V83"/>
  <tableColumns count="22">
    <tableColumn id="1" name="Top Mentioned in Entire Graph" dataDxfId="221"/>
    <tableColumn id="2" name="Entire Graph Count" dataDxfId="218"/>
    <tableColumn id="3" name="Top Mentioned in G1" dataDxfId="217"/>
    <tableColumn id="4" name="G1 Count" dataDxfId="214"/>
    <tableColumn id="5" name="Top Mentioned in G2" dataDxfId="213"/>
    <tableColumn id="6" name="G2 Count" dataDxfId="210"/>
    <tableColumn id="7" name="Top Mentioned in G3" dataDxfId="209"/>
    <tableColumn id="8" name="G3 Count" dataDxfId="206"/>
    <tableColumn id="9" name="Top Mentioned in G4" dataDxfId="205"/>
    <tableColumn id="10" name="G4 Count" dataDxfId="202"/>
    <tableColumn id="11" name="Top Mentioned in G5" dataDxfId="201"/>
    <tableColumn id="12" name="G5 Count" dataDxfId="198"/>
    <tableColumn id="13" name="Top Mentioned in G6" dataDxfId="197"/>
    <tableColumn id="14" name="G6 Count" dataDxfId="194"/>
    <tableColumn id="15" name="Top Mentioned in G7" dataDxfId="193"/>
    <tableColumn id="16" name="G7 Count" dataDxfId="190"/>
    <tableColumn id="17" name="Top Mentioned in G8" dataDxfId="189"/>
    <tableColumn id="18" name="G8 Count" dataDxfId="186"/>
    <tableColumn id="19" name="Top Mentioned in G9" dataDxfId="185"/>
    <tableColumn id="20" name="G9 Count" dataDxfId="181"/>
    <tableColumn id="21" name="Top Mentioned in G10" dataDxfId="180"/>
    <tableColumn id="22" name="G10 Count" dataDxfId="179"/>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86:V96" totalsRowShown="0" headerRowDxfId="176" dataDxfId="175">
  <autoFilter ref="A86:V96"/>
  <tableColumns count="22">
    <tableColumn id="1" name="Top Tweeters in Entire Graph" dataDxfId="174"/>
    <tableColumn id="2" name="Entire Graph Count" dataDxfId="173"/>
    <tableColumn id="3" name="Top Tweeters in G1" dataDxfId="172"/>
    <tableColumn id="4" name="G1 Count" dataDxfId="171"/>
    <tableColumn id="5" name="Top Tweeters in G2" dataDxfId="170"/>
    <tableColumn id="6" name="G2 Count" dataDxfId="169"/>
    <tableColumn id="7" name="Top Tweeters in G3" dataDxfId="168"/>
    <tableColumn id="8" name="G3 Count" dataDxfId="167"/>
    <tableColumn id="9" name="Top Tweeters in G4" dataDxfId="166"/>
    <tableColumn id="10" name="G4 Count" dataDxfId="165"/>
    <tableColumn id="11" name="Top Tweeters in G5" dataDxfId="164"/>
    <tableColumn id="12" name="G5 Count" dataDxfId="163"/>
    <tableColumn id="13" name="Top Tweeters in G6" dataDxfId="162"/>
    <tableColumn id="14" name="G6 Count" dataDxfId="161"/>
    <tableColumn id="15" name="Top Tweeters in G7" dataDxfId="160"/>
    <tableColumn id="16" name="G7 Count" dataDxfId="159"/>
    <tableColumn id="17" name="Top Tweeters in G8" dataDxfId="158"/>
    <tableColumn id="18" name="G8 Count" dataDxfId="157"/>
    <tableColumn id="19" name="Top Tweeters in G9" dataDxfId="156"/>
    <tableColumn id="20" name="G9 Count" dataDxfId="155"/>
    <tableColumn id="21" name="Top Tweeters in G10" dataDxfId="154"/>
    <tableColumn id="22" name="G10 Count" dataDxfId="153"/>
  </tableColumns>
  <tableStyleInfo name="NodeXL Table" showFirstColumn="0" showLastColumn="0" showRowStripes="1" showColumnStripes="0"/>
</table>
</file>

<file path=xl/tables/table19.xml><?xml version="1.0" encoding="utf-8"?>
<table xmlns="http://schemas.openxmlformats.org/spreadsheetml/2006/main" id="19" name="Words" displayName="Words" ref="A1:G859" totalsRowShown="0" headerRowDxfId="141" dataDxfId="140">
  <autoFilter ref="A1:G859"/>
  <tableColumns count="7">
    <tableColumn id="1" name="Word" dataDxfId="139"/>
    <tableColumn id="2" name="Count" dataDxfId="138"/>
    <tableColumn id="3" name="Salience" dataDxfId="137"/>
    <tableColumn id="4" name="Group" dataDxfId="136"/>
    <tableColumn id="5" name="Word on Sentiment List #1: Positive" dataDxfId="135"/>
    <tableColumn id="6" name="Word on Sentiment List #2: Negative" dataDxfId="134"/>
    <tableColumn id="7" name="Word on Sentiment List #3: Angry/Violent" dataDxfId="13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114" totalsRowShown="0" headerRowDxfId="443" dataDxfId="442">
  <autoFilter ref="A2:BS114"/>
  <tableColumns count="71">
    <tableColumn id="1" name="Vertex" dataDxfId="441"/>
    <tableColumn id="2" name="Color" dataDxfId="440"/>
    <tableColumn id="5" name="Shape" dataDxfId="439"/>
    <tableColumn id="6" name="Size" dataDxfId="438"/>
    <tableColumn id="4" name="Opacity" dataDxfId="437"/>
    <tableColumn id="7" name="Image File" dataDxfId="436"/>
    <tableColumn id="3" name="Visibility" dataDxfId="435"/>
    <tableColumn id="10" name="Label" dataDxfId="434"/>
    <tableColumn id="16" name="Label Fill Color" dataDxfId="433"/>
    <tableColumn id="9" name="Label Position" dataDxfId="432"/>
    <tableColumn id="8" name="Tooltip" dataDxfId="431"/>
    <tableColumn id="18" name="Layout Order" dataDxfId="430"/>
    <tableColumn id="13" name="X" dataDxfId="429"/>
    <tableColumn id="14" name="Y" dataDxfId="428"/>
    <tableColumn id="12" name="Locked?" dataDxfId="427"/>
    <tableColumn id="19" name="Polar R" dataDxfId="426"/>
    <tableColumn id="20" name="Polar Angle" dataDxfId="425"/>
    <tableColumn id="21" name="Degree" dataDxfId="77"/>
    <tableColumn id="22" name="In-Degree" dataDxfId="76"/>
    <tableColumn id="23" name="Out-Degree" dataDxfId="74"/>
    <tableColumn id="24" name="Betweenness Centrality" dataDxfId="75"/>
    <tableColumn id="25" name="Closeness Centrality" dataDxfId="79"/>
    <tableColumn id="26" name="Eigenvector Centrality" dataDxfId="78"/>
    <tableColumn id="15" name="PageRank" dataDxfId="73"/>
    <tableColumn id="27" name="Clustering Coefficient" dataDxfId="71"/>
    <tableColumn id="29" name="Reciprocated Vertex Pair Ratio" dataDxfId="72"/>
    <tableColumn id="11" name="ID" dataDxfId="424"/>
    <tableColumn id="28" name="Dynamic Filter" dataDxfId="423"/>
    <tableColumn id="17" name="Add Your Own Columns Here" dataDxfId="422"/>
    <tableColumn id="30" name="Name" dataDxfId="421"/>
    <tableColumn id="31" name="Followed" dataDxfId="420"/>
    <tableColumn id="32" name="Followers" dataDxfId="419"/>
    <tableColumn id="33" name="Tweets" dataDxfId="418"/>
    <tableColumn id="34" name="Favorites" dataDxfId="417"/>
    <tableColumn id="35" name="Time Zone UTC Offset (Seconds)" dataDxfId="416"/>
    <tableColumn id="36" name="Description" dataDxfId="415"/>
    <tableColumn id="37" name="Location" dataDxfId="414"/>
    <tableColumn id="38" name="Web" dataDxfId="413"/>
    <tableColumn id="39" name="Time Zone" dataDxfId="412"/>
    <tableColumn id="40" name="Joined Twitter Date (UTC)" dataDxfId="411"/>
    <tableColumn id="41" name="Profile Banner Url" dataDxfId="410"/>
    <tableColumn id="42" name="Default Profile" dataDxfId="409"/>
    <tableColumn id="43" name="Default Profile Image" dataDxfId="408"/>
    <tableColumn id="44" name="Geo Enabled" dataDxfId="407"/>
    <tableColumn id="45" name="Language" dataDxfId="406"/>
    <tableColumn id="46" name="Listed Count" dataDxfId="405"/>
    <tableColumn id="47" name="Profile Background Image Url" dataDxfId="404"/>
    <tableColumn id="48" name="Verified" dataDxfId="403"/>
    <tableColumn id="49" name="Custom Menu Item Text" dataDxfId="402"/>
    <tableColumn id="50" name="Custom Menu Item Action" dataDxfId="401"/>
    <tableColumn id="51" name="Tweeted Search Term?" dataDxfId="368"/>
    <tableColumn id="52" name="Vertex Group" dataDxfId="151">
      <calculatedColumnFormula>REPLACE(INDEX(GroupVertices[Group], MATCH(Vertices[[#This Row],[Vertex]],GroupVertices[Vertex],0)),1,1,"")</calculatedColumnFormula>
    </tableColumn>
    <tableColumn id="53" name="Top URLs in Tweet by Count" dataDxfId="150"/>
    <tableColumn id="54" name="Top URLs in Tweet by Salience" dataDxfId="149"/>
    <tableColumn id="55" name="Top Domains in Tweet by Count" dataDxfId="148"/>
    <tableColumn id="56" name="Top Domains in Tweet by Salience" dataDxfId="147"/>
    <tableColumn id="57" name="Top Hashtags in Tweet by Count" dataDxfId="146"/>
    <tableColumn id="58" name="Top Hashtags in Tweet by Salience" dataDxfId="145"/>
    <tableColumn id="59" name="Top Words in Tweet by Count" dataDxfId="144"/>
    <tableColumn id="60" name="Top Words in Tweet by Salience" dataDxfId="143"/>
    <tableColumn id="61" name="Top Word Pairs in Tweet by Count" dataDxfId="142"/>
    <tableColumn id="62" name="Top Word Pairs in Tweet by Salience" dataDxfId="108"/>
    <tableColumn id="63" name="Sentiment List #1: Positive Word Count" dataDxfId="107"/>
    <tableColumn id="64" name="Sentiment List #1: Positive Word Percentage (%)" dataDxfId="106"/>
    <tableColumn id="65" name="Sentiment List #2: Negative Word Count" dataDxfId="105"/>
    <tableColumn id="66" name="Sentiment List #2: Negative Word Percentage (%)" dataDxfId="104"/>
    <tableColumn id="67" name="Sentiment List #3: Angry/Violent Word Count" dataDxfId="103"/>
    <tableColumn id="68" name="Sentiment List #3: Angry/Violent Word Percentage (%)" dataDxfId="102"/>
    <tableColumn id="69" name="Non-categorized Word Count" dataDxfId="101"/>
    <tableColumn id="70" name="Non-categorized Word Percentage (%)" dataDxfId="100"/>
    <tableColumn id="71" name="Vertex Content Word Count" dataDxfId="99"/>
  </tableColumns>
  <tableStyleInfo name="NodeXL Table" showFirstColumn="0" showLastColumn="0" showRowStripes="0" showColumnStripes="0"/>
</table>
</file>

<file path=xl/tables/table20.xml><?xml version="1.0" encoding="utf-8"?>
<table xmlns="http://schemas.openxmlformats.org/spreadsheetml/2006/main" id="20" name="WordPairs" displayName="WordPairs" ref="A1:L829" totalsRowShown="0" headerRowDxfId="132" dataDxfId="131">
  <autoFilter ref="A1:L829"/>
  <tableColumns count="12">
    <tableColumn id="1" name="Word 1" dataDxfId="130"/>
    <tableColumn id="2" name="Word 2" dataDxfId="129"/>
    <tableColumn id="3" name="Count" dataDxfId="128"/>
    <tableColumn id="4" name="Salience" dataDxfId="127"/>
    <tableColumn id="5" name="Mutual Information" dataDxfId="126"/>
    <tableColumn id="6" name="Group" dataDxfId="125"/>
    <tableColumn id="7" name="Word1 on Sentiment List #1: Positive" dataDxfId="124"/>
    <tableColumn id="8" name="Word1 on Sentiment List #2: Negative" dataDxfId="123"/>
    <tableColumn id="9" name="Word1 on Sentiment List #3: Angry/Violent" dataDxfId="122"/>
    <tableColumn id="10" name="Word2 on Sentiment List #1: Positive" dataDxfId="121"/>
    <tableColumn id="11" name="Word2 on Sentiment List #2: Negative" dataDxfId="120"/>
    <tableColumn id="12" name="Word2 on Sentiment List #3: Angry/Violent" dataDxfId="119"/>
  </tableColumns>
  <tableStyleInfo name="NodeXL Table" showFirstColumn="0" showLastColumn="0" showRowStripes="1" showColumnStripes="0"/>
</table>
</file>

<file path=xl/tables/table21.xml><?xml version="1.0" encoding="utf-8"?>
<table xmlns="http://schemas.openxmlformats.org/spreadsheetml/2006/main" id="21" name="GroupEdges" displayName="GroupEdges" ref="A2:C20" totalsRowShown="0" headerRowDxfId="88" dataDxfId="87">
  <autoFilter ref="A2:C20"/>
  <tableColumns count="3">
    <tableColumn id="1" name="Group 1" dataDxfId="86"/>
    <tableColumn id="2" name="Group 2" dataDxfId="85"/>
    <tableColumn id="3" name="Edges" dataDxfId="84"/>
  </tableColumns>
  <tableStyleInfo name="NodeXL Table" showFirstColumn="0" showLastColumn="0" showRowStripes="1" showColumnStripes="0"/>
</table>
</file>

<file path=xl/tables/table22.xml><?xml version="1.0" encoding="utf-8"?>
<table xmlns="http://schemas.openxmlformats.org/spreadsheetml/2006/main" id="22" name="ExportOptions" displayName="ExportOptions" ref="A1:B7" totalsRowShown="0" headerRowDxfId="81" dataDxfId="80">
  <autoFilter ref="A1:B7"/>
  <tableColumns count="2">
    <tableColumn id="1" name="Key" dataDxfId="66"/>
    <tableColumn id="2" name="Value" dataDxfId="65"/>
  </tableColumns>
  <tableStyleInfo name="NodeXL Table" showFirstColumn="0" showLastColumn="0" showRowStripes="1" showColumnStripes="0"/>
</table>
</file>

<file path=xl/tables/table23.xml><?xml version="1.0" encoding="utf-8"?>
<table xmlns="http://schemas.openxmlformats.org/spreadsheetml/2006/main" id="24" name="Edges25" displayName="Edges25" ref="A2:BL186" totalsRowShown="0" headerRowDxfId="64" dataDxfId="63">
  <autoFilter ref="A2:BL186"/>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MATCH(Edges25[[#This Row],[Vertex 1]],GroupVertices[Vertex],0)),1,1,"")</calculatedColumnFormula>
    </tableColumn>
    <tableColumn id="55" name="Vertex 2 Group" dataDxfId="9">
      <calculatedColumnFormula>REPLACE(INDEX(GroupVertices[Group], MATCH(Edges25[[#This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4.xml><?xml version="1.0" encoding="utf-8"?>
<table xmlns="http://schemas.openxmlformats.org/spreadsheetml/2006/main" id="23" name="TopItems_1" displayName="TopItems_1" ref="A1:B11" totalsRowShown="0" headerRowDxfId="70" dataDxfId="69">
  <autoFilter ref="A1:B11"/>
  <tableColumns count="2">
    <tableColumn id="1" name="Top 10 Vertices, Ranked by Betweenness Centrality" dataDxfId="68"/>
    <tableColumn id="2" name="Betweenness Centrality" dataDxfId="6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8" totalsRowShown="0" headerRowDxfId="400">
  <autoFilter ref="A2:AO18"/>
  <tableColumns count="41">
    <tableColumn id="1" name="Group" dataDxfId="375"/>
    <tableColumn id="2" name="Vertex Color" dataDxfId="374"/>
    <tableColumn id="3" name="Vertex Shape" dataDxfId="372"/>
    <tableColumn id="22" name="Visibility" dataDxfId="373"/>
    <tableColumn id="4" name="Collapsed?"/>
    <tableColumn id="18" name="Label" dataDxfId="399"/>
    <tableColumn id="20" name="Collapsed X"/>
    <tableColumn id="21" name="Collapsed Y"/>
    <tableColumn id="6" name="ID" dataDxfId="398"/>
    <tableColumn id="19" name="Collapsed Properties" dataDxfId="366"/>
    <tableColumn id="5" name="Vertices" dataDxfId="365"/>
    <tableColumn id="7" name="Unique Edges" dataDxfId="364"/>
    <tableColumn id="8" name="Edges With Duplicates" dataDxfId="363"/>
    <tableColumn id="9" name="Total Edges" dataDxfId="362"/>
    <tableColumn id="10" name="Self-Loops" dataDxfId="361"/>
    <tableColumn id="24" name="Reciprocated Vertex Pair Ratio" dataDxfId="360"/>
    <tableColumn id="25" name="Reciprocated Edge Ratio" dataDxfId="359"/>
    <tableColumn id="11" name="Connected Components" dataDxfId="358"/>
    <tableColumn id="12" name="Single-Vertex Connected Components" dataDxfId="357"/>
    <tableColumn id="13" name="Maximum Vertices in a Connected Component" dataDxfId="356"/>
    <tableColumn id="14" name="Maximum Edges in a Connected Component" dataDxfId="355"/>
    <tableColumn id="15" name="Maximum Geodesic Distance (Diameter)" dataDxfId="354"/>
    <tableColumn id="16" name="Average Geodesic Distance" dataDxfId="353"/>
    <tableColumn id="17" name="Graph Density" dataDxfId="327"/>
    <tableColumn id="23" name="Top URLs in Tweet" dataDxfId="302"/>
    <tableColumn id="26" name="Top Domains in Tweet" dataDxfId="277"/>
    <tableColumn id="27" name="Top Hashtags in Tweet" dataDxfId="252"/>
    <tableColumn id="28" name="Top Words in Tweet" dataDxfId="227"/>
    <tableColumn id="29" name="Top Word Pairs in Tweet" dataDxfId="178"/>
    <tableColumn id="30" name="Top Replied-To in Tweet" dataDxfId="177"/>
    <tableColumn id="31" name="Top Mentioned in Tweet" dataDxfId="152"/>
    <tableColumn id="32" name="Top Tweeters" dataDxfId="98"/>
    <tableColumn id="33" name="Sentiment List #1: Positive Word Count" dataDxfId="97"/>
    <tableColumn id="34" name="Sentiment List #1: Positive Word Percentage (%)" dataDxfId="96"/>
    <tableColumn id="35" name="Sentiment List #2: Negative Word Count" dataDxfId="95"/>
    <tableColumn id="36" name="Sentiment List #2: Negative Word Percentage (%)" dataDxfId="94"/>
    <tableColumn id="37" name="Sentiment List #3: Angry/Violent Word Count" dataDxfId="93"/>
    <tableColumn id="38" name="Sentiment List #3: Angry/Violent Word Percentage (%)" dataDxfId="92"/>
    <tableColumn id="39" name="Non-categorized Word Count" dataDxfId="91"/>
    <tableColumn id="40" name="Non-categorized Word Percentage (%)" dataDxfId="90"/>
    <tableColumn id="41" name="Group Content Word Count" dataDxfId="8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13" totalsRowShown="0" headerRowDxfId="397" dataDxfId="396">
  <autoFilter ref="A1:C113"/>
  <tableColumns count="3">
    <tableColumn id="1" name="Group" dataDxfId="371"/>
    <tableColumn id="2" name="Vertex" dataDxfId="370"/>
    <tableColumn id="3" name="Vertex ID" dataDxfId="369">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4" totalsRowShown="0">
  <autoFilter ref="A1:B44"/>
  <tableColumns count="2">
    <tableColumn id="1" name="Graph Metric" dataDxfId="83"/>
    <tableColumn id="2" name="Value" dataDxfId="8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395"/>
    <tableColumn id="2" name="Degree Frequency" dataDxfId="394">
      <calculatedColumnFormula>COUNTIF(Vertices[Degree], "&gt;= " &amp; D2) - COUNTIF(Vertices[Degree], "&gt;=" &amp; D3)</calculatedColumnFormula>
    </tableColumn>
    <tableColumn id="3" name="In-Degree Bin" dataDxfId="393"/>
    <tableColumn id="4" name="In-Degree Frequency" dataDxfId="392">
      <calculatedColumnFormula>COUNTIF(Vertices[In-Degree], "&gt;= " &amp; F2) - COUNTIF(Vertices[In-Degree], "&gt;=" &amp; F3)</calculatedColumnFormula>
    </tableColumn>
    <tableColumn id="5" name="Out-Degree Bin" dataDxfId="391"/>
    <tableColumn id="6" name="Out-Degree Frequency" dataDxfId="390">
      <calculatedColumnFormula>COUNTIF(Vertices[Out-Degree], "&gt;= " &amp; H2) - COUNTIF(Vertices[Out-Degree], "&gt;=" &amp; H3)</calculatedColumnFormula>
    </tableColumn>
    <tableColumn id="7" name="Betweenness Centrality Bin" dataDxfId="389"/>
    <tableColumn id="8" name="Betweenness Centrality Frequency" dataDxfId="388">
      <calculatedColumnFormula>COUNTIF(Vertices[Betweenness Centrality], "&gt;= " &amp; J2) - COUNTIF(Vertices[Betweenness Centrality], "&gt;=" &amp; J3)</calculatedColumnFormula>
    </tableColumn>
    <tableColumn id="9" name="Closeness Centrality Bin" dataDxfId="387"/>
    <tableColumn id="10" name="Closeness Centrality Frequency" dataDxfId="386">
      <calculatedColumnFormula>COUNTIF(Vertices[Closeness Centrality], "&gt;= " &amp; L2) - COUNTIF(Vertices[Closeness Centrality], "&gt;=" &amp; L3)</calculatedColumnFormula>
    </tableColumn>
    <tableColumn id="11" name="Eigenvector Centrality Bin" dataDxfId="385"/>
    <tableColumn id="12" name="Eigenvector Centrality Frequency" dataDxfId="384">
      <calculatedColumnFormula>COUNTIF(Vertices[Eigenvector Centrality], "&gt;= " &amp; N2) - COUNTIF(Vertices[Eigenvector Centrality], "&gt;=" &amp; N3)</calculatedColumnFormula>
    </tableColumn>
    <tableColumn id="18" name="PageRank Bin" dataDxfId="383"/>
    <tableColumn id="17" name="PageRank Frequency" dataDxfId="382">
      <calculatedColumnFormula>COUNTIF(Vertices[Eigenvector Centrality], "&gt;= " &amp; P2) - COUNTIF(Vertices[Eigenvector Centrality], "&gt;=" &amp; P3)</calculatedColumnFormula>
    </tableColumn>
    <tableColumn id="13" name="Clustering Coefficient Bin" dataDxfId="381"/>
    <tableColumn id="14" name="Clustering Coefficient Frequency" dataDxfId="380">
      <calculatedColumnFormula>COUNTIF(Vertices[Clustering Coefficient], "&gt;= " &amp; R2) - COUNTIF(Vertices[Clustering Coefficient], "&gt;=" &amp; R3)</calculatedColumnFormula>
    </tableColumn>
    <tableColumn id="15" name="Dynamic Filter Bin" dataDxfId="379"/>
    <tableColumn id="16" name="Dynamic Filter Frequency" dataDxfId="378">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5:B48" totalsRowShown="0">
  <autoFilter ref="A45:B48"/>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77">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contentmarketinginstitute.com/2019/10/adopt-growth-mindset/" TargetMode="External" /><Relationship Id="rId2" Type="http://schemas.openxmlformats.org/officeDocument/2006/relationships/hyperlink" Target="https://contentmarketinginstitute.com/2019/10/adopt-growth-mindset/" TargetMode="External" /><Relationship Id="rId3" Type="http://schemas.openxmlformats.org/officeDocument/2006/relationships/hyperlink" Target="https://contentmarketinginstitute.com/2019/10/adopt-growth-mindset/" TargetMode="External" /><Relationship Id="rId4" Type="http://schemas.openxmlformats.org/officeDocument/2006/relationships/hyperlink" Target="https://contentmarketinginstitute.com/2019/10/adopt-growth-mindset/" TargetMode="External" /><Relationship Id="rId5" Type="http://schemas.openxmlformats.org/officeDocument/2006/relationships/hyperlink" Target="https://www.empowering-people-network.siemens-stiftung.org/fileadmin/user_upload/Publications/SiemensStiftung_Report_Round_Table_Cairo_2019_SCREEN_final.pdf" TargetMode="External" /><Relationship Id="rId6" Type="http://schemas.openxmlformats.org/officeDocument/2006/relationships/hyperlink" Target="https://www.empowering-people-network.siemens-stiftung.org/fileadmin/user_upload/Publications/SiemensStiftung_Report_Round_Table_Cairo_2019_SCREEN_final.pdf" TargetMode="External" /><Relationship Id="rId7" Type="http://schemas.openxmlformats.org/officeDocument/2006/relationships/hyperlink" Target="https://www.empowering-people-network.siemens-stiftung.org/fileadmin/user_upload/Publications/SiemensStiftung_Report_Round_Table_Cairo_2019_SCREEN_final.pdf" TargetMode="External" /><Relationship Id="rId8" Type="http://schemas.openxmlformats.org/officeDocument/2006/relationships/hyperlink" Target="https://twitter.com/EU_Finance/status/1176840907968196608" TargetMode="External" /><Relationship Id="rId9" Type="http://schemas.openxmlformats.org/officeDocument/2006/relationships/hyperlink" Target="https://www.empowering-people-network.siemens-stiftung.org/fileadmin/user_upload/Publications/SiemensStiftung_Report_Round_Table_Cairo_2019_SCREEN_final.pdf" TargetMode="External" /><Relationship Id="rId10" Type="http://schemas.openxmlformats.org/officeDocument/2006/relationships/hyperlink" Target="https://www.pipelinersales.com/library/10-donts-for-social-media/" TargetMode="External" /><Relationship Id="rId11" Type="http://schemas.openxmlformats.org/officeDocument/2006/relationships/hyperlink" Target="https://www.pipelinersales.com/library/10-donts-for-social-media/" TargetMode="External" /><Relationship Id="rId12" Type="http://schemas.openxmlformats.org/officeDocument/2006/relationships/hyperlink" Target="https://www.pipelinersales.com/library/10-donts-for-social-media/" TargetMode="External" /><Relationship Id="rId13" Type="http://schemas.openxmlformats.org/officeDocument/2006/relationships/hyperlink" Target="https://www.yunussb.com/jobs" TargetMode="External" /><Relationship Id="rId14" Type="http://schemas.openxmlformats.org/officeDocument/2006/relationships/hyperlink" Target="https://thesocialswede.wordpress.com/2015/12/03/as-the-wheels-turn-faster-people-are-more-important-than-ever-before/" TargetMode="External" /><Relationship Id="rId15" Type="http://schemas.openxmlformats.org/officeDocument/2006/relationships/hyperlink" Target="https://thesocialswede.wordpress.com/2015/12/03/as-the-wheels-turn-faster-people-are-more-important-than-ever-before/" TargetMode="External" /><Relationship Id="rId16" Type="http://schemas.openxmlformats.org/officeDocument/2006/relationships/hyperlink" Target="https://www.constellationr.com/blog-news/are-robots-coming-your-job-adobe-think-tank-2017-future-work" TargetMode="External" /><Relationship Id="rId17" Type="http://schemas.openxmlformats.org/officeDocument/2006/relationships/hyperlink" Target="https://www.constellationr.com/blog-news/are-robots-coming-your-job-adobe-think-tank-2017-future-work" TargetMode="External" /><Relationship Id="rId18" Type="http://schemas.openxmlformats.org/officeDocument/2006/relationships/hyperlink" Target="https://www.constellationr.com/blog-news/are-robots-coming-your-job-adobe-think-tank-2017-future-work" TargetMode="External" /><Relationship Id="rId19" Type="http://schemas.openxmlformats.org/officeDocument/2006/relationships/hyperlink" Target="https://www.social-business-digest.com/2019-09" TargetMode="External" /><Relationship Id="rId20" Type="http://schemas.openxmlformats.org/officeDocument/2006/relationships/hyperlink" Target="https://hello.visier.com/ebook-what-is-people-analytics.html?utm_source=twitter&amp;utm_campaign=mmfy20&amp;utm_medium=organic-social" TargetMode="External" /><Relationship Id="rId21" Type="http://schemas.openxmlformats.org/officeDocument/2006/relationships/hyperlink" Target="https://curatti.com/does-instagram-marketing-have-a-place-in-b2b-yes-and-heres-how/" TargetMode="External" /><Relationship Id="rId22" Type="http://schemas.openxmlformats.org/officeDocument/2006/relationships/hyperlink" Target="https://curatti.com/does-instagram-marketing-have-a-place-in-b2b-yes-and-heres-how/" TargetMode="External" /><Relationship Id="rId23" Type="http://schemas.openxmlformats.org/officeDocument/2006/relationships/hyperlink" Target="https://curatti.com/does-instagram-marketing-have-a-place-in-b2b-yes-and-heres-how/" TargetMode="External" /><Relationship Id="rId24" Type="http://schemas.openxmlformats.org/officeDocument/2006/relationships/hyperlink" Target="https://curatti.com/does-instagram-marketing-have-a-place-in-b2b-yes-and-heres-how/" TargetMode="External" /><Relationship Id="rId25" Type="http://schemas.openxmlformats.org/officeDocument/2006/relationships/hyperlink" Target="https://blog.gaggleamp.com/what-are-the-benefits-of-employee-advocacy?utm_content=102482704&amp;utm_medium=social&amp;utm_source=twitter&amp;hss_channel=tw-2926870430" TargetMode="External" /><Relationship Id="rId26" Type="http://schemas.openxmlformats.org/officeDocument/2006/relationships/hyperlink" Target="https://www.sociabble.com/blog/10-stats-impact-employee-advocacy/?utm_content=102481098&amp;utm_medium=social&amp;utm_source=twitter&amp;hss_channel=tw-2926870430" TargetMode="External" /><Relationship Id="rId27" Type="http://schemas.openxmlformats.org/officeDocument/2006/relationships/hyperlink" Target="https://www.socialbakers.com/blog/10-easy-steps-to-managing-social-media-crisis?utm_content=103344513&amp;utm_medium=social&amp;utm_source=twitter&amp;hss_channel=tw-2926870430" TargetMode="External" /><Relationship Id="rId28" Type="http://schemas.openxmlformats.org/officeDocument/2006/relationships/hyperlink" Target="https://www.tribalimpact.com/blog/social-media-for-business-why-socialising-your-business-is-key-for-growth?utm_campaign=Awareness%20-%20Employee%20Advocacy&amp;utm_content=102480994&amp;utm_medium=social&amp;utm_source=twitter&amp;hss_channel=tw-2926870430" TargetMode="External" /><Relationship Id="rId29" Type="http://schemas.openxmlformats.org/officeDocument/2006/relationships/hyperlink" Target="https://www.tribalimpact.com/blog/social-media-for-business-why-socialising-your-business-is-key-for-growth?utm_campaign=Awareness%20-%20Employee%20Advocacy&amp;utm_content=102480994&amp;utm_medium=social&amp;utm_source=twitter&amp;hss_channel=tw-2926870430" TargetMode="External" /><Relationship Id="rId30" Type="http://schemas.openxmlformats.org/officeDocument/2006/relationships/hyperlink" Target="https://twitter.com/amworldtraveler/status/1184636032949506048" TargetMode="External" /><Relationship Id="rId31" Type="http://schemas.openxmlformats.org/officeDocument/2006/relationships/hyperlink" Target="https://contentmarketinginstitute.com/2019/10/adopt-growth-mindset/" TargetMode="External" /><Relationship Id="rId32" Type="http://schemas.openxmlformats.org/officeDocument/2006/relationships/hyperlink" Target="https://www.emarketer.com/content/sap-alicia-tillman-on-the-makeup-of-a-modern-marketing-team-and-an-experience-driven-economy" TargetMode="External" /><Relationship Id="rId33" Type="http://schemas.openxmlformats.org/officeDocument/2006/relationships/hyperlink" Target="https://link.medium.com/lzirP8pER0" TargetMode="External" /><Relationship Id="rId34" Type="http://schemas.openxmlformats.org/officeDocument/2006/relationships/hyperlink" Target="https://link.medium.com/lzirP8pER0" TargetMode="External" /><Relationship Id="rId35" Type="http://schemas.openxmlformats.org/officeDocument/2006/relationships/hyperlink" Target="https://link.medium.com/lzirP8pER0" TargetMode="External" /><Relationship Id="rId36" Type="http://schemas.openxmlformats.org/officeDocument/2006/relationships/hyperlink" Target="https://www.digitaltonto.com/2019/what-googles-quantum-supremacy-means-for-the-future/" TargetMode="External" /><Relationship Id="rId37" Type="http://schemas.openxmlformats.org/officeDocument/2006/relationships/hyperlink" Target="https://www.digitaltonto.com/2019/the-business-of-being-human/" TargetMode="External" /><Relationship Id="rId38" Type="http://schemas.openxmlformats.org/officeDocument/2006/relationships/hyperlink" Target="https://cmxhub.com/rules-of-engagement/" TargetMode="External" /><Relationship Id="rId39" Type="http://schemas.openxmlformats.org/officeDocument/2006/relationships/hyperlink" Target="https://cmxhub.com/rules-of-engagement/" TargetMode="External" /><Relationship Id="rId40" Type="http://schemas.openxmlformats.org/officeDocument/2006/relationships/hyperlink" Target="https://cmxhub.com/rules-of-engagement/" TargetMode="External" /><Relationship Id="rId41" Type="http://schemas.openxmlformats.org/officeDocument/2006/relationships/hyperlink" Target="https://cmxhub.com/rules-of-engagement/" TargetMode="External" /><Relationship Id="rId42" Type="http://schemas.openxmlformats.org/officeDocument/2006/relationships/hyperlink" Target="https://lynnabatejohnson.com/the-road-to-growth-podcast/" TargetMode="External" /><Relationship Id="rId43" Type="http://schemas.openxmlformats.org/officeDocument/2006/relationships/hyperlink" Target="https://www.entrepreneur.com/article/335465" TargetMode="External" /><Relationship Id="rId44" Type="http://schemas.openxmlformats.org/officeDocument/2006/relationships/hyperlink" Target="https://hbr.org/2019/06/can-algorithms-help-us-decide-who-to-trust?utm_medium=social&amp;utm_campaign=hbr&amp;utm_source=twitter" TargetMode="External" /><Relationship Id="rId45" Type="http://schemas.openxmlformats.org/officeDocument/2006/relationships/hyperlink" Target="https://www.swordandthescript.com/2019/05/backlink-pr-value/?utm_source=feedburner&amp;utm_medium=feed&amp;utm_campaign=Feed:+SwordAndTheScript+(Sword+and+the+Script)" TargetMode="External" /><Relationship Id="rId46" Type="http://schemas.openxmlformats.org/officeDocument/2006/relationships/hyperlink" Target="https://dustinstout.com/how-to-use-twitter/?utm_source=twitter&amp;utm_medium=social&amp;utm_campaign=agorapulse" TargetMode="External" /><Relationship Id="rId47" Type="http://schemas.openxmlformats.org/officeDocument/2006/relationships/hyperlink" Target="https://brand24.com/blog/5-ways-to-make-a-bad-review-online-work-for-your-business/" TargetMode="External" /><Relationship Id="rId48" Type="http://schemas.openxmlformats.org/officeDocument/2006/relationships/hyperlink" Target="https://brand24.com/blog/5-ways-to-make-a-bad-review-online-work-for-your-business/" TargetMode="External" /><Relationship Id="rId49" Type="http://schemas.openxmlformats.org/officeDocument/2006/relationships/hyperlink" Target="https://lynnabatejohnson.com/the-road-to-growth-podcast/" TargetMode="External" /><Relationship Id="rId50" Type="http://schemas.openxmlformats.org/officeDocument/2006/relationships/hyperlink" Target="https://lynnabatejohnson.com/the-road-to-growth-podcast/" TargetMode="External" /><Relationship Id="rId51" Type="http://schemas.openxmlformats.org/officeDocument/2006/relationships/hyperlink" Target="https://lynnabatejohnson.com/the-road-to-growth-podcast/" TargetMode="External" /><Relationship Id="rId52" Type="http://schemas.openxmlformats.org/officeDocument/2006/relationships/hyperlink" Target="https://lynnabatejohnson.com/the-road-to-growth-podcast/" TargetMode="External" /><Relationship Id="rId53" Type="http://schemas.openxmlformats.org/officeDocument/2006/relationships/hyperlink" Target="https://friedmansocialmedia.com/facebook-marketing-for-lawyers-law-firms/" TargetMode="External" /><Relationship Id="rId54" Type="http://schemas.openxmlformats.org/officeDocument/2006/relationships/hyperlink" Target="https://friedmansocialmedia.com/linkedin-for-lawyers/" TargetMode="External" /><Relationship Id="rId55" Type="http://schemas.openxmlformats.org/officeDocument/2006/relationships/hyperlink" Target="https://brand24.com/blog/5-ways-to-make-a-bad-review-online-work-for-your-business/" TargetMode="External" /><Relationship Id="rId56" Type="http://schemas.openxmlformats.org/officeDocument/2006/relationships/hyperlink" Target="http://bryankramer.com/hashtags-earthquakes-and-everyday-people/" TargetMode="External" /><Relationship Id="rId57" Type="http://schemas.openxmlformats.org/officeDocument/2006/relationships/hyperlink" Target="https://www.impactbnd.com/blog/how-treating-your-business-facebook-group-like-a-backyard-bbq-increases-engagement" TargetMode="External" /><Relationship Id="rId58" Type="http://schemas.openxmlformats.org/officeDocument/2006/relationships/hyperlink" Target="https://www.advantageservices.net/blog/137/How-your-small-business-can-take-advantage-of-Twitter?utm_medium=nealschaffer" TargetMode="External" /><Relationship Id="rId59" Type="http://schemas.openxmlformats.org/officeDocument/2006/relationships/hyperlink" Target="https://lynnabatejohnson.com/blog/" TargetMode="External" /><Relationship Id="rId60" Type="http://schemas.openxmlformats.org/officeDocument/2006/relationships/hyperlink" Target="https://twitter.com/SalesforceCA/status/1177272125373255680" TargetMode="External" /><Relationship Id="rId61" Type="http://schemas.openxmlformats.org/officeDocument/2006/relationships/hyperlink" Target="https://twitter.com/SalesforceCA/status/1177272125373255680" TargetMode="External" /><Relationship Id="rId62" Type="http://schemas.openxmlformats.org/officeDocument/2006/relationships/hyperlink" Target="https://twitter.com/SalesforceCA/status/1177272125373255680" TargetMode="External" /><Relationship Id="rId63" Type="http://schemas.openxmlformats.org/officeDocument/2006/relationships/hyperlink" Target="https://twitter.com/tbanting/status/1181949209773301761" TargetMode="External" /><Relationship Id="rId64" Type="http://schemas.openxmlformats.org/officeDocument/2006/relationships/hyperlink" Target="https://www.workfront.com/news/Workfront-Acquires-Strategic-Goals-Management-Startup-Atiim" TargetMode="External" /><Relationship Id="rId65" Type="http://schemas.openxmlformats.org/officeDocument/2006/relationships/hyperlink" Target="https://www.workfront.com/news/Workfront-Acquires-Strategic-Goals-Management-Startup-Atiim" TargetMode="External" /><Relationship Id="rId66" Type="http://schemas.openxmlformats.org/officeDocument/2006/relationships/hyperlink" Target="https://www.linkedin.com/slink?code=eGUdNDD" TargetMode="External" /><Relationship Id="rId67" Type="http://schemas.openxmlformats.org/officeDocument/2006/relationships/hyperlink" Target="http://salesforce.vidyard.com/watch/qtdWEt75yiU2yf7chb35yD" TargetMode="External" /><Relationship Id="rId68" Type="http://schemas.openxmlformats.org/officeDocument/2006/relationships/hyperlink" Target="https://www.youtube.com/watch?v=uxe7bHqZ7bk&amp;feature=youtu.be" TargetMode="External" /><Relationship Id="rId69" Type="http://schemas.openxmlformats.org/officeDocument/2006/relationships/hyperlink" Target="http://salesforce.vidyard.com/watch/qtdWEt75yiU2yf7chb35yD" TargetMode="External" /><Relationship Id="rId70" Type="http://schemas.openxmlformats.org/officeDocument/2006/relationships/hyperlink" Target="https://www.youtube.com/watch?v=uxe7bHqZ7bk&amp;feature=youtu.be" TargetMode="External" /><Relationship Id="rId71" Type="http://schemas.openxmlformats.org/officeDocument/2006/relationships/hyperlink" Target="https://www.linkedin.com/slink?code=eGUdNDD" TargetMode="External" /><Relationship Id="rId72" Type="http://schemas.openxmlformats.org/officeDocument/2006/relationships/hyperlink" Target="https://www.youtube.com/watch?v=uxe7bHqZ7bk&amp;feature=youtu.be" TargetMode="External" /><Relationship Id="rId73" Type="http://schemas.openxmlformats.org/officeDocument/2006/relationships/hyperlink" Target="https://www.youtube.com/watch?v=uxe7bHqZ7bk&amp;feature=youtu.be" TargetMode="External" /><Relationship Id="rId74" Type="http://schemas.openxmlformats.org/officeDocument/2006/relationships/hyperlink" Target="https://www.youtube.com/watch?v=uxe7bHqZ7bk&amp;feature=youtu.be" TargetMode="External" /><Relationship Id="rId75" Type="http://schemas.openxmlformats.org/officeDocument/2006/relationships/hyperlink" Target="https://quip.com/blog/keys-to-successful-collaboration" TargetMode="External" /><Relationship Id="rId76" Type="http://schemas.openxmlformats.org/officeDocument/2006/relationships/hyperlink" Target="https://quip.com/blog/how-to-guide-account-planning" TargetMode="External" /><Relationship Id="rId77" Type="http://schemas.openxmlformats.org/officeDocument/2006/relationships/hyperlink" Target="https://quip.com/blog/keys-to-successful-collaboration" TargetMode="External" /><Relationship Id="rId78" Type="http://schemas.openxmlformats.org/officeDocument/2006/relationships/hyperlink" Target="https://quip.com/blog/keys-to-successful-collaboration" TargetMode="External" /><Relationship Id="rId79" Type="http://schemas.openxmlformats.org/officeDocument/2006/relationships/hyperlink" Target="https://curatti.com/does-instagram-marketing-have-a-place-in-b2b-yes-and-heres-how/" TargetMode="External" /><Relationship Id="rId80" Type="http://schemas.openxmlformats.org/officeDocument/2006/relationships/hyperlink" Target="https://curatti.com/does-instagram-marketing-have-a-place-in-b2b-yes-and-heres-how/" TargetMode="External" /><Relationship Id="rId81" Type="http://schemas.openxmlformats.org/officeDocument/2006/relationships/hyperlink" Target="https://curatti.com/does-instagram-marketing-have-a-place-in-b2b-yes-and-heres-how/" TargetMode="External" /><Relationship Id="rId82" Type="http://schemas.openxmlformats.org/officeDocument/2006/relationships/hyperlink" Target="https://curatti.com/does-instagram-marketing-have-a-place-in-b2b-yes-and-heres-how/" TargetMode="External" /><Relationship Id="rId83" Type="http://schemas.openxmlformats.org/officeDocument/2006/relationships/hyperlink" Target="https://twitter.com/amworldtraveler/status/1181979866675040258" TargetMode="External" /><Relationship Id="rId84" Type="http://schemas.openxmlformats.org/officeDocument/2006/relationships/hyperlink" Target="https://twitter.com/amworldtraveler/status/1181979866675040258" TargetMode="External" /><Relationship Id="rId85" Type="http://schemas.openxmlformats.org/officeDocument/2006/relationships/hyperlink" Target="https://twitter.com/amworldtraveler/status/1184630494891147270" TargetMode="External" /><Relationship Id="rId86" Type="http://schemas.openxmlformats.org/officeDocument/2006/relationships/hyperlink" Target="https://twitter.com/amorten/status/1186061584033959937" TargetMode="External" /><Relationship Id="rId87" Type="http://schemas.openxmlformats.org/officeDocument/2006/relationships/hyperlink" Target="https://twitter.com/amorten/status/1186061584033959937" TargetMode="External" /><Relationship Id="rId88" Type="http://schemas.openxmlformats.org/officeDocument/2006/relationships/hyperlink" Target="https://twitter.com/amorten/status/1186061584033959937" TargetMode="External" /><Relationship Id="rId89" Type="http://schemas.openxmlformats.org/officeDocument/2006/relationships/hyperlink" Target="https://salespop.net/sales-professionals/when-a-linkedin-introduction-stalls/" TargetMode="External" /><Relationship Id="rId90" Type="http://schemas.openxmlformats.org/officeDocument/2006/relationships/hyperlink" Target="https://salespop.net/sales-professionals/when-a-linkedin-introduction-stalls/" TargetMode="External" /><Relationship Id="rId91" Type="http://schemas.openxmlformats.org/officeDocument/2006/relationships/hyperlink" Target="https://salespop.net/sales-professionals/when-a-linkedin-introduction-stalls/" TargetMode="External" /><Relationship Id="rId92" Type="http://schemas.openxmlformats.org/officeDocument/2006/relationships/hyperlink" Target="https://salespop.net/sales-professionals/when-a-linkedin-introduction-stalls/" TargetMode="External" /><Relationship Id="rId93" Type="http://schemas.openxmlformats.org/officeDocument/2006/relationships/hyperlink" Target="https://salespop.net/sales-professionals/when-a-linkedin-introduction-stalls/" TargetMode="External" /><Relationship Id="rId94" Type="http://schemas.openxmlformats.org/officeDocument/2006/relationships/hyperlink" Target="https://salespop.net/sales-professionals/when-a-linkedin-introduction-stalls/" TargetMode="External" /><Relationship Id="rId95" Type="http://schemas.openxmlformats.org/officeDocument/2006/relationships/hyperlink" Target="https://www.pipelinersales.com/library/10-donts-for-social-media/" TargetMode="External" /><Relationship Id="rId96" Type="http://schemas.openxmlformats.org/officeDocument/2006/relationships/hyperlink" Target="https://www.pipelinersales.com/library/10-donts-for-social-media/" TargetMode="External" /><Relationship Id="rId97" Type="http://schemas.openxmlformats.org/officeDocument/2006/relationships/hyperlink" Target="https://www.pipelinersales.com/library/10-donts-for-social-media/" TargetMode="External" /><Relationship Id="rId98" Type="http://schemas.openxmlformats.org/officeDocument/2006/relationships/hyperlink" Target="https://www.pipelinersales.com/library/10-donts-for-social-media/" TargetMode="External" /><Relationship Id="rId99" Type="http://schemas.openxmlformats.org/officeDocument/2006/relationships/hyperlink" Target="https://www.pipelinersales.com/library/10-donts-for-social-media/" TargetMode="External" /><Relationship Id="rId100" Type="http://schemas.openxmlformats.org/officeDocument/2006/relationships/hyperlink" Target="https://www.pipelinersales.com/library/10-donts-for-social-media/" TargetMode="External" /><Relationship Id="rId101" Type="http://schemas.openxmlformats.org/officeDocument/2006/relationships/hyperlink" Target="https://www.pipelinersales.com/library/10-donts-for-social-media/" TargetMode="External" /><Relationship Id="rId102" Type="http://schemas.openxmlformats.org/officeDocument/2006/relationships/hyperlink" Target="https://www.pipelinersales.com/library/10-donts-for-social-media/" TargetMode="External" /><Relationship Id="rId103" Type="http://schemas.openxmlformats.org/officeDocument/2006/relationships/hyperlink" Target="https://www.pipelinersales.com/library/10-donts-for-social-media/" TargetMode="External" /><Relationship Id="rId104" Type="http://schemas.openxmlformats.org/officeDocument/2006/relationships/hyperlink" Target="https://www.pipelinersales.com/library/10-donts-for-social-media/" TargetMode="External" /><Relationship Id="rId105" Type="http://schemas.openxmlformats.org/officeDocument/2006/relationships/hyperlink" Target="https://tribalimpact.smh.re/7o" TargetMode="External" /><Relationship Id="rId106" Type="http://schemas.openxmlformats.org/officeDocument/2006/relationships/hyperlink" Target="https://tribalimpact.smh.re/7n" TargetMode="External" /><Relationship Id="rId107" Type="http://schemas.openxmlformats.org/officeDocument/2006/relationships/hyperlink" Target="https://tribalimpact.smh.re/7o" TargetMode="External" /><Relationship Id="rId108" Type="http://schemas.openxmlformats.org/officeDocument/2006/relationships/hyperlink" Target="https://marketinginsidergroup.com/employee-activation/employee-advocacy-on-social-media-how-to-make-it-work-for-your-business/?utm_source=B2B+Marketing+Insider&amp;utm_campaign=173f3ea9e9-Marketing+Insider+Group+Top+Posts+Subscribers&amp;utm_medium=email&amp;utm_term=0_40b372c1a0-173f3ea9e9-108452889&amp;mc_cid=173f3ea9e9&amp;mc_eid=63fc7d0b78" TargetMode="External" /><Relationship Id="rId109" Type="http://schemas.openxmlformats.org/officeDocument/2006/relationships/hyperlink" Target="https://www.forbes.com/sites/forbescommunicationscouncil/2019/04/15/are-you-empowering-your-employees-to-become-ambassadors-on-social-media/#1868d8671276" TargetMode="External" /><Relationship Id="rId110" Type="http://schemas.openxmlformats.org/officeDocument/2006/relationships/hyperlink" Target="https://hirschtec.eu/informationsflut-digitaler-arbeitsplatz/" TargetMode="External" /><Relationship Id="rId111" Type="http://schemas.openxmlformats.org/officeDocument/2006/relationships/hyperlink" Target="http://mightymediagroup.com.au/six-key-aspects-inbound-marketing-roi-part-5-customer-experience/" TargetMode="External" /><Relationship Id="rId112" Type="http://schemas.openxmlformats.org/officeDocument/2006/relationships/hyperlink" Target="http://mightymediagroup.com.au/six-key-aspects-inbound-marketing-roi-part-5-customer-experience/" TargetMode="External" /><Relationship Id="rId113" Type="http://schemas.openxmlformats.org/officeDocument/2006/relationships/hyperlink" Target="http://mightymediagroup.com.au/six-key-aspects-inbound-marketing-roi-part-6-innovation/" TargetMode="External" /><Relationship Id="rId114" Type="http://schemas.openxmlformats.org/officeDocument/2006/relationships/hyperlink" Target="http://mightymediagroup.com.au/six-key-aspects-inbound-marketing-roi-part-6-innovation/" TargetMode="External" /><Relationship Id="rId115" Type="http://schemas.openxmlformats.org/officeDocument/2006/relationships/hyperlink" Target="http://mightymediagroup.com.au/seven-questions-to-ask-yourself-about-your-inbound-marketing-strategy-q1/" TargetMode="External" /><Relationship Id="rId116" Type="http://schemas.openxmlformats.org/officeDocument/2006/relationships/hyperlink" Target="http://mightymediagroup.com.au/seven-questions-to-ask-yourself-about-your-inbound-marketing-strategy-q1/" TargetMode="External" /><Relationship Id="rId117" Type="http://schemas.openxmlformats.org/officeDocument/2006/relationships/hyperlink" Target="http://mightymediagroup.com.au/seven-questions-to-ask-yourself-about-your-inbound-marketing-strategy-q1/" TargetMode="External" /><Relationship Id="rId118" Type="http://schemas.openxmlformats.org/officeDocument/2006/relationships/hyperlink" Target="http://mightymediagroup.com.au/seven-questions-to-ask-yourself-about-your-inbound-marketing-strategy-q1/" TargetMode="External" /><Relationship Id="rId119" Type="http://schemas.openxmlformats.org/officeDocument/2006/relationships/hyperlink" Target="http://mightymediagroup.com.au/six-key-aspects-inbound-marketing-roi-part-1-brand-health/" TargetMode="External" /><Relationship Id="rId120" Type="http://schemas.openxmlformats.org/officeDocument/2006/relationships/hyperlink" Target="http://mightymediagroup.com.au/six-key-aspects-inbound-marketing-roi-part-1-brand-health/" TargetMode="External" /><Relationship Id="rId121" Type="http://schemas.openxmlformats.org/officeDocument/2006/relationships/hyperlink" Target="http://mightymediagroup.com.au/six-key-aspects-inbound-marketing-roi-part-1-brand-health/" TargetMode="External" /><Relationship Id="rId122" Type="http://schemas.openxmlformats.org/officeDocument/2006/relationships/hyperlink" Target="http://mightymediagroup.com.au/six-key-aspects-inbound-marketing-roi-part-1-brand-health/" TargetMode="External" /><Relationship Id="rId123" Type="http://schemas.openxmlformats.org/officeDocument/2006/relationships/hyperlink" Target="http://mightymediagroup.com.au/six-key-aspects-inbound-marketing-roi-part-4-operational-efficiency/" TargetMode="External" /><Relationship Id="rId124" Type="http://schemas.openxmlformats.org/officeDocument/2006/relationships/hyperlink" Target="http://mightymediagroup.com.au/six-key-aspects-inbound-marketing-roi-part-4-operational-efficiency/" TargetMode="External" /><Relationship Id="rId125" Type="http://schemas.openxmlformats.org/officeDocument/2006/relationships/hyperlink" Target="http://mightymediagroup.com.au/six-key-aspects-inbound-marketing-roi-part-4-operational-efficiency/" TargetMode="External" /><Relationship Id="rId126" Type="http://schemas.openxmlformats.org/officeDocument/2006/relationships/hyperlink" Target="http://mightymediagroup.com.au/six-key-aspects-inbound-marketing-roi-part-4-operational-efficiency/" TargetMode="External" /><Relationship Id="rId127" Type="http://schemas.openxmlformats.org/officeDocument/2006/relationships/hyperlink" Target="http://mightymediagroup.com.au/six-key-aspects-inbound-marketing-roi-part-4-operational-efficiency/" TargetMode="External" /><Relationship Id="rId128" Type="http://schemas.openxmlformats.org/officeDocument/2006/relationships/hyperlink" Target="http://mightymediagroup.com.au/six-key-aspects-inbound-marketing-roi-part-2-revenue-generation/" TargetMode="External" /><Relationship Id="rId129" Type="http://schemas.openxmlformats.org/officeDocument/2006/relationships/hyperlink" Target="http://mightymediagroup.com.au/six-key-aspects-inbound-marketing-roi-part-2-revenue-generation/" TargetMode="External" /><Relationship Id="rId130" Type="http://schemas.openxmlformats.org/officeDocument/2006/relationships/hyperlink" Target="http://mightymediagroup.com.au/six-key-aspects-inbound-marketing-roi-part-2-revenue-generation/" TargetMode="External" /><Relationship Id="rId131" Type="http://schemas.openxmlformats.org/officeDocument/2006/relationships/hyperlink" Target="http://www.slideshare.net/Digitalgodess/the-10-commandments-of-digital-marketing" TargetMode="External" /><Relationship Id="rId132" Type="http://schemas.openxmlformats.org/officeDocument/2006/relationships/hyperlink" Target="http://www.slideshare.net/Digitalgodess/the-10-commandments-of-digital-marketing" TargetMode="External" /><Relationship Id="rId133" Type="http://schemas.openxmlformats.org/officeDocument/2006/relationships/hyperlink" Target="http://www.slideshare.net/Digitalgodess/the-10-commandments-of-digital-marketing" TargetMode="External" /><Relationship Id="rId134" Type="http://schemas.openxmlformats.org/officeDocument/2006/relationships/hyperlink" Target="http://mightymediagroup.com.au/seven-questions-to-ask-yourself-about-your-inbound-marketing-strategy-q1/" TargetMode="External" /><Relationship Id="rId135" Type="http://schemas.openxmlformats.org/officeDocument/2006/relationships/hyperlink" Target="http://mightymediagroup.com.au/seven-questions-to-ask-yourself-about-your-inbound-marketing-strategy-q1/" TargetMode="External" /><Relationship Id="rId136" Type="http://schemas.openxmlformats.org/officeDocument/2006/relationships/hyperlink" Target="http://mightymediagroup.com.au/seven-questions-to-ask-yourself-about-your-inbound-marketing-strategy-q1/" TargetMode="External" /><Relationship Id="rId137" Type="http://schemas.openxmlformats.org/officeDocument/2006/relationships/hyperlink" Target="http://mightymediagroup.com.au/seven-questions-to-ask-yourself-about-your-inbound-marketing-strategy-q1/" TargetMode="External" /><Relationship Id="rId138" Type="http://schemas.openxmlformats.org/officeDocument/2006/relationships/hyperlink" Target="http://mightymediagroup.com.au/seven-questions-to-ask-yourself-about-your-inbound-marketing-strategy-q1/" TargetMode="External" /><Relationship Id="rId139" Type="http://schemas.openxmlformats.org/officeDocument/2006/relationships/hyperlink" Target="http://mightymediagroup.com.au/seven-questions-to-ask-yourself-about-your-inbound-marketing-strategy-q1/" TargetMode="External" /><Relationship Id="rId140" Type="http://schemas.openxmlformats.org/officeDocument/2006/relationships/hyperlink" Target="http://mightymediagroup.com.au/seven-questions-to-ask-yourself-about-your-inbound-marketing-strategy-q1/" TargetMode="External" /><Relationship Id="rId141" Type="http://schemas.openxmlformats.org/officeDocument/2006/relationships/hyperlink" Target="http://mightymediagroup.com.au/seven-questions-to-ask-yourself-about-your-inbound-marketing-strategy-q1/" TargetMode="External" /><Relationship Id="rId142" Type="http://schemas.openxmlformats.org/officeDocument/2006/relationships/hyperlink" Target="http://mightymediagroup.com.au/seven-questions-to-ask-yourself-about-your-inbound-marketing-strategy-q1/" TargetMode="External" /><Relationship Id="rId143" Type="http://schemas.openxmlformats.org/officeDocument/2006/relationships/hyperlink" Target="http://mightymediagroup.com.au/seven-questions-to-ask-yourself-about-your-inbound-marketing-strategy-q1/" TargetMode="External" /><Relationship Id="rId144" Type="http://schemas.openxmlformats.org/officeDocument/2006/relationships/hyperlink" Target="http://mightymediagroup.com.au/six-key-aspects-inbound-marketing-roi-part-5-customer-experience/" TargetMode="External" /><Relationship Id="rId145" Type="http://schemas.openxmlformats.org/officeDocument/2006/relationships/hyperlink" Target="http://mightymediagroup.com.au/six-key-aspects-inbound-marketing-roi-part-5-customer-experience/" TargetMode="External" /><Relationship Id="rId146" Type="http://schemas.openxmlformats.org/officeDocument/2006/relationships/hyperlink" Target="http://mightymediagroup.com.au/six-key-aspects-inbound-marketing-roi-part-5-customer-experience/" TargetMode="External" /><Relationship Id="rId147" Type="http://schemas.openxmlformats.org/officeDocument/2006/relationships/hyperlink" Target="http://mightymediagroup.com.au/six-key-aspects-inbound-marketing-roi-part-5-customer-experience/" TargetMode="External" /><Relationship Id="rId148" Type="http://schemas.openxmlformats.org/officeDocument/2006/relationships/hyperlink" Target="http://mightymediagroup.com.au/six-key-aspects-inbound-marketing-roi-part-6-innovation/" TargetMode="External" /><Relationship Id="rId149" Type="http://schemas.openxmlformats.org/officeDocument/2006/relationships/hyperlink" Target="http://mightymediagroup.com.au/six-key-aspects-inbound-marketing-roi-part-6-innovation/" TargetMode="External" /><Relationship Id="rId150" Type="http://schemas.openxmlformats.org/officeDocument/2006/relationships/hyperlink" Target="http://mightymediagroup.com.au/seven-questions-to-ask-yourself-about-your-inbound-marketing-strategy-q1/" TargetMode="External" /><Relationship Id="rId151" Type="http://schemas.openxmlformats.org/officeDocument/2006/relationships/hyperlink" Target="http://mightymediagroup.com.au/seven-questions-to-ask-yourself-about-your-inbound-marketing-strategy-q1/" TargetMode="External" /><Relationship Id="rId152" Type="http://schemas.openxmlformats.org/officeDocument/2006/relationships/hyperlink" Target="http://mightymediagroup.com.au/seven-questions-to-ask-yourself-about-your-inbound-marketing-strategy-q1/" TargetMode="External" /><Relationship Id="rId153" Type="http://schemas.openxmlformats.org/officeDocument/2006/relationships/hyperlink" Target="http://mightymediagroup.com.au/seven-questions-to-ask-yourself-about-your-inbound-marketing-strategy-q1/" TargetMode="External" /><Relationship Id="rId154" Type="http://schemas.openxmlformats.org/officeDocument/2006/relationships/hyperlink" Target="http://mightymediagroup.com.au/six-key-aspects-inbound-marketing-roi-part-1-brand-health/" TargetMode="External" /><Relationship Id="rId155" Type="http://schemas.openxmlformats.org/officeDocument/2006/relationships/hyperlink" Target="http://mightymediagroup.com.au/six-key-aspects-inbound-marketing-roi-part-1-brand-health/" TargetMode="External" /><Relationship Id="rId156" Type="http://schemas.openxmlformats.org/officeDocument/2006/relationships/hyperlink" Target="http://mightymediagroup.com.au/six-key-aspects-inbound-marketing-roi-part-1-brand-health/" TargetMode="External" /><Relationship Id="rId157" Type="http://schemas.openxmlformats.org/officeDocument/2006/relationships/hyperlink" Target="http://mightymediagroup.com.au/six-key-aspects-inbound-marketing-roi-part-1-brand-health/" TargetMode="External" /><Relationship Id="rId158" Type="http://schemas.openxmlformats.org/officeDocument/2006/relationships/hyperlink" Target="http://mightymediagroup.com.au/six-key-aspects-inbound-marketing-roi-part-4-operational-efficiency/" TargetMode="External" /><Relationship Id="rId159" Type="http://schemas.openxmlformats.org/officeDocument/2006/relationships/hyperlink" Target="http://mightymediagroup.com.au/six-key-aspects-inbound-marketing-roi-part-4-operational-efficiency/" TargetMode="External" /><Relationship Id="rId160" Type="http://schemas.openxmlformats.org/officeDocument/2006/relationships/hyperlink" Target="http://mightymediagroup.com.au/six-key-aspects-inbound-marketing-roi-part-4-operational-efficiency/" TargetMode="External" /><Relationship Id="rId161" Type="http://schemas.openxmlformats.org/officeDocument/2006/relationships/hyperlink" Target="http://mightymediagroup.com.au/six-key-aspects-inbound-marketing-roi-part-4-operational-efficiency/" TargetMode="External" /><Relationship Id="rId162" Type="http://schemas.openxmlformats.org/officeDocument/2006/relationships/hyperlink" Target="http://mightymediagroup.com.au/six-key-aspects-inbound-marketing-roi-part-4-operational-efficiency/" TargetMode="External" /><Relationship Id="rId163" Type="http://schemas.openxmlformats.org/officeDocument/2006/relationships/hyperlink" Target="https://pbs.twimg.com/media/EGWcSDGXYAA0-Pr.jpg" TargetMode="External" /><Relationship Id="rId164" Type="http://schemas.openxmlformats.org/officeDocument/2006/relationships/hyperlink" Target="https://pbs.twimg.com/media/EGWcSDGXYAA0-Pr.jpg" TargetMode="External" /><Relationship Id="rId165" Type="http://schemas.openxmlformats.org/officeDocument/2006/relationships/hyperlink" Target="https://pbs.twimg.com/media/EGWcSDGXYAA0-Pr.jpg" TargetMode="External" /><Relationship Id="rId166" Type="http://schemas.openxmlformats.org/officeDocument/2006/relationships/hyperlink" Target="https://pbs.twimg.com/media/EGW78L7XYAEKkXC.jpg" TargetMode="External" /><Relationship Id="rId167" Type="http://schemas.openxmlformats.org/officeDocument/2006/relationships/hyperlink" Target="https://pbs.twimg.com/media/EGWcSDGXYAA0-Pr.jpg" TargetMode="External" /><Relationship Id="rId168" Type="http://schemas.openxmlformats.org/officeDocument/2006/relationships/hyperlink" Target="https://pbs.twimg.com/media/DqK54SnXQAAmglq.jpg" TargetMode="External" /><Relationship Id="rId169" Type="http://schemas.openxmlformats.org/officeDocument/2006/relationships/hyperlink" Target="https://pbs.twimg.com/media/DqK54SnXQAAmglq.jpg" TargetMode="External" /><Relationship Id="rId170" Type="http://schemas.openxmlformats.org/officeDocument/2006/relationships/hyperlink" Target="https://pbs.twimg.com/media/DqK54SnXQAAmglq.jpg" TargetMode="External" /><Relationship Id="rId171" Type="http://schemas.openxmlformats.org/officeDocument/2006/relationships/hyperlink" Target="https://pbs.twimg.com/media/EGgiYQ4WsAAWP0x.jpg" TargetMode="External" /><Relationship Id="rId172" Type="http://schemas.openxmlformats.org/officeDocument/2006/relationships/hyperlink" Target="https://pbs.twimg.com/media/CeLzmc0W8AEUpuO.jpg" TargetMode="External" /><Relationship Id="rId173" Type="http://schemas.openxmlformats.org/officeDocument/2006/relationships/hyperlink" Target="https://pbs.twimg.com/media/EG1pHQLW4AU9Xez.png" TargetMode="External" /><Relationship Id="rId174" Type="http://schemas.openxmlformats.org/officeDocument/2006/relationships/hyperlink" Target="https://pbs.twimg.com/media/EG4wAB4UEAAZikf.jpg" TargetMode="External" /><Relationship Id="rId175" Type="http://schemas.openxmlformats.org/officeDocument/2006/relationships/hyperlink" Target="https://pbs.twimg.com/media/EG4wAB4UEAAZikf.jpg" TargetMode="External" /><Relationship Id="rId176" Type="http://schemas.openxmlformats.org/officeDocument/2006/relationships/hyperlink" Target="https://pbs.twimg.com/media/EG4wAB4UEAAZikf.jpg" TargetMode="External" /><Relationship Id="rId177" Type="http://schemas.openxmlformats.org/officeDocument/2006/relationships/hyperlink" Target="https://pbs.twimg.com/media/Ci5Skx1WEAEvfHl.jpg" TargetMode="External" /><Relationship Id="rId178" Type="http://schemas.openxmlformats.org/officeDocument/2006/relationships/hyperlink" Target="https://pbs.twimg.com/media/EGkJ5OzX0AAjdHA.jpg" TargetMode="External" /><Relationship Id="rId179" Type="http://schemas.openxmlformats.org/officeDocument/2006/relationships/hyperlink" Target="https://pbs.twimg.com/media/EGkJ5OzX0AAjdHA.jpg" TargetMode="External" /><Relationship Id="rId180" Type="http://schemas.openxmlformats.org/officeDocument/2006/relationships/hyperlink" Target="https://pbs.twimg.com/media/EGkJ5OzX0AAjdHA.jpg" TargetMode="External" /><Relationship Id="rId181" Type="http://schemas.openxmlformats.org/officeDocument/2006/relationships/hyperlink" Target="https://pbs.twimg.com/media/EGkJ5OzX0AAjdHA.jpg" TargetMode="External" /><Relationship Id="rId182" Type="http://schemas.openxmlformats.org/officeDocument/2006/relationships/hyperlink" Target="https://pbs.twimg.com/media/EGtYZYiX4AEUW2N.jpg" TargetMode="External" /><Relationship Id="rId183" Type="http://schemas.openxmlformats.org/officeDocument/2006/relationships/hyperlink" Target="https://pbs.twimg.com/media/EGzPyK5WsAAxXmL.jpg" TargetMode="External" /><Relationship Id="rId184" Type="http://schemas.openxmlformats.org/officeDocument/2006/relationships/hyperlink" Target="https://pbs.twimg.com/media/EG3roQzWwAAQ7Tg.jpg" TargetMode="External" /><Relationship Id="rId185" Type="http://schemas.openxmlformats.org/officeDocument/2006/relationships/hyperlink" Target="https://pbs.twimg.com/media/EG4wQv5WsAIhsRK.jpg" TargetMode="External" /><Relationship Id="rId186" Type="http://schemas.openxmlformats.org/officeDocument/2006/relationships/hyperlink" Target="https://pbs.twimg.com/media/EG6U-BZX4AAEigV.jpg" TargetMode="External" /><Relationship Id="rId187" Type="http://schemas.openxmlformats.org/officeDocument/2006/relationships/hyperlink" Target="https://pbs.twimg.com/media/EG6r1hkWkAEuF6M.jpg" TargetMode="External" /><Relationship Id="rId188" Type="http://schemas.openxmlformats.org/officeDocument/2006/relationships/hyperlink" Target="https://pbs.twimg.com/media/EG6r1hkWkAEuF6M.jpg" TargetMode="External" /><Relationship Id="rId189" Type="http://schemas.openxmlformats.org/officeDocument/2006/relationships/hyperlink" Target="https://pbs.twimg.com/media/EGtYZYiX4AEUW2N.jpg" TargetMode="External" /><Relationship Id="rId190" Type="http://schemas.openxmlformats.org/officeDocument/2006/relationships/hyperlink" Target="https://pbs.twimg.com/media/EHDDb6jWoAAexmU.jpg" TargetMode="External" /><Relationship Id="rId191" Type="http://schemas.openxmlformats.org/officeDocument/2006/relationships/hyperlink" Target="https://pbs.twimg.com/media/EGtYZYiX4AEUW2N.jpg" TargetMode="External" /><Relationship Id="rId192" Type="http://schemas.openxmlformats.org/officeDocument/2006/relationships/hyperlink" Target="https://pbs.twimg.com/media/EHDDb6jWoAAexmU.jpg" TargetMode="External" /><Relationship Id="rId193" Type="http://schemas.openxmlformats.org/officeDocument/2006/relationships/hyperlink" Target="https://pbs.twimg.com/media/EHKq8S6X0AAIwOM.jpg" TargetMode="External" /><Relationship Id="rId194" Type="http://schemas.openxmlformats.org/officeDocument/2006/relationships/hyperlink" Target="https://pbs.twimg.com/media/EHVJlSJX0AA--Oz.jpg" TargetMode="External" /><Relationship Id="rId195" Type="http://schemas.openxmlformats.org/officeDocument/2006/relationships/hyperlink" Target="https://pbs.twimg.com/media/EG6r1hkWkAEuF6M.jpg" TargetMode="External" /><Relationship Id="rId196" Type="http://schemas.openxmlformats.org/officeDocument/2006/relationships/hyperlink" Target="https://pbs.twimg.com/media/EGZ2vl4WwAA5-ad.png" TargetMode="External" /><Relationship Id="rId197" Type="http://schemas.openxmlformats.org/officeDocument/2006/relationships/hyperlink" Target="https://pbs.twimg.com/media/EG1LWqiWoAE9w1U.jpg" TargetMode="External" /><Relationship Id="rId198" Type="http://schemas.openxmlformats.org/officeDocument/2006/relationships/hyperlink" Target="https://pbs.twimg.com/media/EHCl0wUXYAEhF9U.jpg" TargetMode="External" /><Relationship Id="rId199" Type="http://schemas.openxmlformats.org/officeDocument/2006/relationships/hyperlink" Target="https://pbs.twimg.com/media/EHCl0wUXYAEhF9U.jpg" TargetMode="External" /><Relationship Id="rId200" Type="http://schemas.openxmlformats.org/officeDocument/2006/relationships/hyperlink" Target="https://pbs.twimg.com/media/EHCl0wUXYAEhF9U.jpg" TargetMode="External" /><Relationship Id="rId201" Type="http://schemas.openxmlformats.org/officeDocument/2006/relationships/hyperlink" Target="https://pbs.twimg.com/media/EGjXiZVWoAAytfY.jpg" TargetMode="External" /><Relationship Id="rId202" Type="http://schemas.openxmlformats.org/officeDocument/2006/relationships/hyperlink" Target="https://pbs.twimg.com/media/EHBQYVQWkAEDF-f.jpg" TargetMode="External" /><Relationship Id="rId203" Type="http://schemas.openxmlformats.org/officeDocument/2006/relationships/hyperlink" Target="https://pbs.twimg.com/media/EHBQ6xKXYAI92fz.jpg" TargetMode="External" /><Relationship Id="rId204" Type="http://schemas.openxmlformats.org/officeDocument/2006/relationships/hyperlink" Target="https://pbs.twimg.com/media/EHBRhkYXUAIri-q.jpg" TargetMode="External" /><Relationship Id="rId205" Type="http://schemas.openxmlformats.org/officeDocument/2006/relationships/hyperlink" Target="https://pbs.twimg.com/media/EHCl0wUXYAEhF9U.jpg" TargetMode="External" /><Relationship Id="rId206" Type="http://schemas.openxmlformats.org/officeDocument/2006/relationships/hyperlink" Target="https://pbs.twimg.com/media/EGjXiZVWoAAytfY.jpg" TargetMode="External" /><Relationship Id="rId207" Type="http://schemas.openxmlformats.org/officeDocument/2006/relationships/hyperlink" Target="https://pbs.twimg.com/media/EHBQYVQWkAEDF-f.jpg" TargetMode="External" /><Relationship Id="rId208" Type="http://schemas.openxmlformats.org/officeDocument/2006/relationships/hyperlink" Target="https://pbs.twimg.com/media/EHBQ6xKXYAI92fz.jpg" TargetMode="External" /><Relationship Id="rId209" Type="http://schemas.openxmlformats.org/officeDocument/2006/relationships/hyperlink" Target="https://pbs.twimg.com/media/EHBRhkYXUAIri-q.jpg" TargetMode="External" /><Relationship Id="rId210" Type="http://schemas.openxmlformats.org/officeDocument/2006/relationships/hyperlink" Target="https://pbs.twimg.com/media/EHBQYVQWkAEDF-f.jpg" TargetMode="External" /><Relationship Id="rId211" Type="http://schemas.openxmlformats.org/officeDocument/2006/relationships/hyperlink" Target="https://pbs.twimg.com/media/EHBRhkYXUAIri-q.jpg" TargetMode="External" /><Relationship Id="rId212" Type="http://schemas.openxmlformats.org/officeDocument/2006/relationships/hyperlink" Target="https://pbs.twimg.com/media/EGjXiZVWoAAytfY.jpg" TargetMode="External" /><Relationship Id="rId213" Type="http://schemas.openxmlformats.org/officeDocument/2006/relationships/hyperlink" Target="https://pbs.twimg.com/media/EHMJd6SWsAAhjk6.jpg" TargetMode="External" /><Relationship Id="rId214" Type="http://schemas.openxmlformats.org/officeDocument/2006/relationships/hyperlink" Target="https://pbs.twimg.com/ext_tw_video_thumb/1186001076690010115/pu/img/qYQfcKK72zltoGSR.jpg" TargetMode="External" /><Relationship Id="rId215" Type="http://schemas.openxmlformats.org/officeDocument/2006/relationships/hyperlink" Target="https://pbs.twimg.com/media/EGUw_8qWoAAc1KT.png" TargetMode="External" /><Relationship Id="rId216" Type="http://schemas.openxmlformats.org/officeDocument/2006/relationships/hyperlink" Target="https://pbs.twimg.com/tweet_video_thumb/EGnowntXkAEeBvd.jpg" TargetMode="External" /><Relationship Id="rId217" Type="http://schemas.openxmlformats.org/officeDocument/2006/relationships/hyperlink" Target="https://pbs.twimg.com/media/EHCkVBeWkAAM1hX.jpg" TargetMode="External" /><Relationship Id="rId218" Type="http://schemas.openxmlformats.org/officeDocument/2006/relationships/hyperlink" Target="https://pbs.twimg.com/media/EHClXwtWsAAjBru.jpg" TargetMode="External" /><Relationship Id="rId219" Type="http://schemas.openxmlformats.org/officeDocument/2006/relationships/hyperlink" Target="https://pbs.twimg.com/tweet_video_thumb/EHPfr2fWwAMxaDF.jpg" TargetMode="External" /><Relationship Id="rId220" Type="http://schemas.openxmlformats.org/officeDocument/2006/relationships/hyperlink" Target="https://pbs.twimg.com/media/DqK54SnXQAAmglq.jpg" TargetMode="External" /><Relationship Id="rId221" Type="http://schemas.openxmlformats.org/officeDocument/2006/relationships/hyperlink" Target="https://pbs.twimg.com/media/DqK54SnXQAAmglq.jpg" TargetMode="External" /><Relationship Id="rId222" Type="http://schemas.openxmlformats.org/officeDocument/2006/relationships/hyperlink" Target="https://pbs.twimg.com/media/DqK54SnXQAAmglq.jpg" TargetMode="External" /><Relationship Id="rId223" Type="http://schemas.openxmlformats.org/officeDocument/2006/relationships/hyperlink" Target="https://pbs.twimg.com/media/DqK54SnXQAAmglq.jpg" TargetMode="External" /><Relationship Id="rId224" Type="http://schemas.openxmlformats.org/officeDocument/2006/relationships/hyperlink" Target="https://pbs.twimg.com/media/DqK54SnXQAAmglq.jpg" TargetMode="External" /><Relationship Id="rId225" Type="http://schemas.openxmlformats.org/officeDocument/2006/relationships/hyperlink" Target="https://pbs.twimg.com/media/DqK54SnXQAAmglq.jpg" TargetMode="External" /><Relationship Id="rId226" Type="http://schemas.openxmlformats.org/officeDocument/2006/relationships/hyperlink" Target="https://pbs.twimg.com/media/DqK54SnXQAAmglq.jpg" TargetMode="External" /><Relationship Id="rId227" Type="http://schemas.openxmlformats.org/officeDocument/2006/relationships/hyperlink" Target="https://pbs.twimg.com/media/DqK54SnXQAAmglq.jpg" TargetMode="External" /><Relationship Id="rId228" Type="http://schemas.openxmlformats.org/officeDocument/2006/relationships/hyperlink" Target="https://pbs.twimg.com/media/DqK54SnXQAAmglq.jpg" TargetMode="External" /><Relationship Id="rId229" Type="http://schemas.openxmlformats.org/officeDocument/2006/relationships/hyperlink" Target="https://pbs.twimg.com/media/DqK54SnXQAAmglq.jpg" TargetMode="External" /><Relationship Id="rId230" Type="http://schemas.openxmlformats.org/officeDocument/2006/relationships/hyperlink" Target="https://pbs.twimg.com/media/EGX0dklWwAEFfMX.png" TargetMode="External" /><Relationship Id="rId231" Type="http://schemas.openxmlformats.org/officeDocument/2006/relationships/hyperlink" Target="http://pbs.twimg.com/profile_images/754439130675810304/G8_87Zo__normal.jpg" TargetMode="External" /><Relationship Id="rId232" Type="http://schemas.openxmlformats.org/officeDocument/2006/relationships/hyperlink" Target="http://pbs.twimg.com/profile_images/754439130675810304/G8_87Zo__normal.jpg" TargetMode="External" /><Relationship Id="rId233" Type="http://schemas.openxmlformats.org/officeDocument/2006/relationships/hyperlink" Target="http://pbs.twimg.com/profile_images/1081469011651637248/tOEza-nY_normal.png" TargetMode="External" /><Relationship Id="rId234" Type="http://schemas.openxmlformats.org/officeDocument/2006/relationships/hyperlink" Target="http://pbs.twimg.com/profile_images/1081469011651637248/tOEza-nY_normal.png" TargetMode="External" /><Relationship Id="rId235" Type="http://schemas.openxmlformats.org/officeDocument/2006/relationships/hyperlink" Target="https://pbs.twimg.com/media/EGWcSDGXYAA0-Pr.jpg" TargetMode="External" /><Relationship Id="rId236" Type="http://schemas.openxmlformats.org/officeDocument/2006/relationships/hyperlink" Target="https://pbs.twimg.com/media/EGWcSDGXYAA0-Pr.jpg" TargetMode="External" /><Relationship Id="rId237" Type="http://schemas.openxmlformats.org/officeDocument/2006/relationships/hyperlink" Target="http://pbs.twimg.com/profile_images/1178366482981543943/4OFNg6s__normal.jpg" TargetMode="External" /><Relationship Id="rId238" Type="http://schemas.openxmlformats.org/officeDocument/2006/relationships/hyperlink" Target="http://pbs.twimg.com/profile_images/1178366482981543943/4OFNg6s__normal.jpg" TargetMode="External" /><Relationship Id="rId239" Type="http://schemas.openxmlformats.org/officeDocument/2006/relationships/hyperlink" Target="https://pbs.twimg.com/media/EGWcSDGXYAA0-Pr.jpg" TargetMode="External" /><Relationship Id="rId240" Type="http://schemas.openxmlformats.org/officeDocument/2006/relationships/hyperlink" Target="http://pbs.twimg.com/profile_images/1157634541672173568/jMs3270O_normal.jpg" TargetMode="External" /><Relationship Id="rId241" Type="http://schemas.openxmlformats.org/officeDocument/2006/relationships/hyperlink" Target="http://pbs.twimg.com/profile_images/1157634541672173568/jMs3270O_normal.jpg" TargetMode="External" /><Relationship Id="rId242" Type="http://schemas.openxmlformats.org/officeDocument/2006/relationships/hyperlink" Target="http://pbs.twimg.com/profile_images/465803361061588993/rsl3aG1F_normal.jpeg" TargetMode="External" /><Relationship Id="rId243" Type="http://schemas.openxmlformats.org/officeDocument/2006/relationships/hyperlink" Target="https://pbs.twimg.com/media/EGW78L7XYAEKkXC.jpg" TargetMode="External" /><Relationship Id="rId244" Type="http://schemas.openxmlformats.org/officeDocument/2006/relationships/hyperlink" Target="http://pbs.twimg.com/profile_images/878533181258907649/RL3-HX09_normal.jpg" TargetMode="External" /><Relationship Id="rId245" Type="http://schemas.openxmlformats.org/officeDocument/2006/relationships/hyperlink" Target="https://pbs.twimg.com/media/EGWcSDGXYAA0-Pr.jpg" TargetMode="External" /><Relationship Id="rId246" Type="http://schemas.openxmlformats.org/officeDocument/2006/relationships/hyperlink" Target="http://pbs.twimg.com/profile_images/827090248366694400/GITDpAFs_normal.jpg" TargetMode="External" /><Relationship Id="rId247" Type="http://schemas.openxmlformats.org/officeDocument/2006/relationships/hyperlink" Target="http://pbs.twimg.com/profile_images/827090248366694400/GITDpAFs_normal.jpg" TargetMode="External" /><Relationship Id="rId248" Type="http://schemas.openxmlformats.org/officeDocument/2006/relationships/hyperlink" Target="https://pbs.twimg.com/media/DqK54SnXQAAmglq.jpg" TargetMode="External" /><Relationship Id="rId249" Type="http://schemas.openxmlformats.org/officeDocument/2006/relationships/hyperlink" Target="https://pbs.twimg.com/media/DqK54SnXQAAmglq.jpg" TargetMode="External" /><Relationship Id="rId250" Type="http://schemas.openxmlformats.org/officeDocument/2006/relationships/hyperlink" Target="https://pbs.twimg.com/media/DqK54SnXQAAmglq.jpg" TargetMode="External" /><Relationship Id="rId251" Type="http://schemas.openxmlformats.org/officeDocument/2006/relationships/hyperlink" Target="http://pbs.twimg.com/profile_images/1159107404845527042/Azhz0y0m_normal.jpg" TargetMode="External" /><Relationship Id="rId252" Type="http://schemas.openxmlformats.org/officeDocument/2006/relationships/hyperlink" Target="https://pbs.twimg.com/media/EGgiYQ4WsAAWP0x.jpg" TargetMode="External" /><Relationship Id="rId253" Type="http://schemas.openxmlformats.org/officeDocument/2006/relationships/hyperlink" Target="https://pbs.twimg.com/media/CeLzmc0W8AEUpuO.jpg" TargetMode="External" /><Relationship Id="rId254" Type="http://schemas.openxmlformats.org/officeDocument/2006/relationships/hyperlink" Target="http://pbs.twimg.com/profile_images/1834936719/LochNessCloseUp2_normal.PNG" TargetMode="External" /><Relationship Id="rId255" Type="http://schemas.openxmlformats.org/officeDocument/2006/relationships/hyperlink" Target="http://pbs.twimg.com/profile_images/958905443673346048/JW4roxU5_normal.jpg" TargetMode="External" /><Relationship Id="rId256" Type="http://schemas.openxmlformats.org/officeDocument/2006/relationships/hyperlink" Target="http://pbs.twimg.com/profile_images/1185415115971055617/x59127Og_normal.jpg" TargetMode="External" /><Relationship Id="rId257" Type="http://schemas.openxmlformats.org/officeDocument/2006/relationships/hyperlink" Target="http://pbs.twimg.com/profile_images/608619004152840194/sfdIhOdr_normal.jpg" TargetMode="External" /><Relationship Id="rId258" Type="http://schemas.openxmlformats.org/officeDocument/2006/relationships/hyperlink" Target="http://pbs.twimg.com/profile_images/1046576251949862912/axeUR8EK_normal.jpg" TargetMode="External" /><Relationship Id="rId259" Type="http://schemas.openxmlformats.org/officeDocument/2006/relationships/hyperlink" Target="http://pbs.twimg.com/profile_images/1181564315582771200/wd3lmYyv_normal.jpg" TargetMode="External" /><Relationship Id="rId260" Type="http://schemas.openxmlformats.org/officeDocument/2006/relationships/hyperlink" Target="http://pbs.twimg.com/profile_images/780510783935488000/5PlTdU3c_normal.jpg" TargetMode="External" /><Relationship Id="rId261" Type="http://schemas.openxmlformats.org/officeDocument/2006/relationships/hyperlink" Target="http://pbs.twimg.com/profile_images/635893531274559488/AiRPZ4r4_normal.jpg" TargetMode="External" /><Relationship Id="rId262" Type="http://schemas.openxmlformats.org/officeDocument/2006/relationships/hyperlink" Target="http://pbs.twimg.com/profile_images/635893531274559488/AiRPZ4r4_normal.jpg" TargetMode="External" /><Relationship Id="rId263" Type="http://schemas.openxmlformats.org/officeDocument/2006/relationships/hyperlink" Target="http://pbs.twimg.com/profile_images/948616432501260288/jsKRB1SW_normal.jpg" TargetMode="External" /><Relationship Id="rId264" Type="http://schemas.openxmlformats.org/officeDocument/2006/relationships/hyperlink" Target="http://pbs.twimg.com/profile_images/1156560957214208000/xuqMvO62_normal.jpg" TargetMode="External" /><Relationship Id="rId265" Type="http://schemas.openxmlformats.org/officeDocument/2006/relationships/hyperlink" Target="http://pbs.twimg.com/profile_images/1183465598476574727/mrSMep54_normal.jpg" TargetMode="External" /><Relationship Id="rId266" Type="http://schemas.openxmlformats.org/officeDocument/2006/relationships/hyperlink" Target="http://pbs.twimg.com/profile_images/1102477724994756608/QuMzulFr_normal.png" TargetMode="External" /><Relationship Id="rId267" Type="http://schemas.openxmlformats.org/officeDocument/2006/relationships/hyperlink" Target="http://pbs.twimg.com/profile_images/1170807115696525321/qj-QlZ7L_normal.jpg" TargetMode="External" /><Relationship Id="rId268" Type="http://schemas.openxmlformats.org/officeDocument/2006/relationships/hyperlink" Target="http://pbs.twimg.com/profile_images/1126469294387335168/JJ8JEC-t_normal.png" TargetMode="External" /><Relationship Id="rId269" Type="http://schemas.openxmlformats.org/officeDocument/2006/relationships/hyperlink" Target="https://pbs.twimg.com/media/EG1pHQLW4AU9Xez.png" TargetMode="External" /><Relationship Id="rId270" Type="http://schemas.openxmlformats.org/officeDocument/2006/relationships/hyperlink" Target="http://pbs.twimg.com/profile_images/30997062/ff_normal.gif" TargetMode="External" /><Relationship Id="rId271" Type="http://schemas.openxmlformats.org/officeDocument/2006/relationships/hyperlink" Target="http://pbs.twimg.com/profile_images/610336845650595840/TOxdshHe_normal.jpg" TargetMode="External" /><Relationship Id="rId272" Type="http://schemas.openxmlformats.org/officeDocument/2006/relationships/hyperlink" Target="https://pbs.twimg.com/media/EG4wAB4UEAAZikf.jpg" TargetMode="External" /><Relationship Id="rId273" Type="http://schemas.openxmlformats.org/officeDocument/2006/relationships/hyperlink" Target="http://pbs.twimg.com/profile_images/972319705594781696/Wvf2Y5Fh_normal.jpg" TargetMode="External" /><Relationship Id="rId274" Type="http://schemas.openxmlformats.org/officeDocument/2006/relationships/hyperlink" Target="https://pbs.twimg.com/media/EG4wAB4UEAAZikf.jpg" TargetMode="External" /><Relationship Id="rId275" Type="http://schemas.openxmlformats.org/officeDocument/2006/relationships/hyperlink" Target="http://pbs.twimg.com/profile_images/972319705594781696/Wvf2Y5Fh_normal.jpg" TargetMode="External" /><Relationship Id="rId276" Type="http://schemas.openxmlformats.org/officeDocument/2006/relationships/hyperlink" Target="https://pbs.twimg.com/media/EG4wAB4UEAAZikf.jpg" TargetMode="External" /><Relationship Id="rId277" Type="http://schemas.openxmlformats.org/officeDocument/2006/relationships/hyperlink" Target="http://pbs.twimg.com/profile_images/972319705594781696/Wvf2Y5Fh_normal.jpg" TargetMode="External" /><Relationship Id="rId278" Type="http://schemas.openxmlformats.org/officeDocument/2006/relationships/hyperlink" Target="http://pbs.twimg.com/profile_images/1108962359224098816/rs5OK5Bx_normal.png" TargetMode="External" /><Relationship Id="rId279" Type="http://schemas.openxmlformats.org/officeDocument/2006/relationships/hyperlink" Target="https://pbs.twimg.com/media/Ci5Skx1WEAEvfHl.jpg" TargetMode="External" /><Relationship Id="rId280" Type="http://schemas.openxmlformats.org/officeDocument/2006/relationships/hyperlink" Target="http://pbs.twimg.com/profile_images/1157314093575020544/0bYK3Ooo_normal.jpg" TargetMode="External" /><Relationship Id="rId281" Type="http://schemas.openxmlformats.org/officeDocument/2006/relationships/hyperlink" Target="http://pbs.twimg.com/profile_images/378800000718005228/e75aac5ee4b042783cd194f59ad43ffb_normal.jpeg" TargetMode="External" /><Relationship Id="rId282" Type="http://schemas.openxmlformats.org/officeDocument/2006/relationships/hyperlink" Target="http://pbs.twimg.com/profile_images/1176863827310325766/f3xA3b_0_normal.png" TargetMode="External" /><Relationship Id="rId283" Type="http://schemas.openxmlformats.org/officeDocument/2006/relationships/hyperlink" Target="http://pbs.twimg.com/profile_images/378800000718005228/e75aac5ee4b042783cd194f59ad43ffb_normal.jpeg" TargetMode="External" /><Relationship Id="rId284" Type="http://schemas.openxmlformats.org/officeDocument/2006/relationships/hyperlink" Target="http://pbs.twimg.com/profile_images/1176863827310325766/f3xA3b_0_normal.png" TargetMode="External" /><Relationship Id="rId285" Type="http://schemas.openxmlformats.org/officeDocument/2006/relationships/hyperlink" Target="http://pbs.twimg.com/profile_images/813422968919486464/vYV5cLVY_normal.jpg" TargetMode="External" /><Relationship Id="rId286" Type="http://schemas.openxmlformats.org/officeDocument/2006/relationships/hyperlink" Target="http://pbs.twimg.com/profile_images/813422968919486464/vYV5cLVY_normal.jpg" TargetMode="External" /><Relationship Id="rId287" Type="http://schemas.openxmlformats.org/officeDocument/2006/relationships/hyperlink" Target="http://pbs.twimg.com/profile_images/1154091712588836864/-O3aeiS7_normal.jpg" TargetMode="External" /><Relationship Id="rId288" Type="http://schemas.openxmlformats.org/officeDocument/2006/relationships/hyperlink" Target="http://pbs.twimg.com/profile_images/1154091712588836864/-O3aeiS7_normal.jpg" TargetMode="External" /><Relationship Id="rId289" Type="http://schemas.openxmlformats.org/officeDocument/2006/relationships/hyperlink" Target="http://pbs.twimg.com/profile_images/872415772693458944/MvBLujof_normal.jpg" TargetMode="External" /><Relationship Id="rId290" Type="http://schemas.openxmlformats.org/officeDocument/2006/relationships/hyperlink" Target="http://pbs.twimg.com/profile_images/872415772693458944/MvBLujof_normal.jpg" TargetMode="External" /><Relationship Id="rId291" Type="http://schemas.openxmlformats.org/officeDocument/2006/relationships/hyperlink" Target="http://pbs.twimg.com/profile_images/872415772693458944/MvBLujof_normal.jpg" TargetMode="External" /><Relationship Id="rId292" Type="http://schemas.openxmlformats.org/officeDocument/2006/relationships/hyperlink" Target="http://pbs.twimg.com/profile_images/916008710245355520/1Hycg-Lh_normal.jpg" TargetMode="External" /><Relationship Id="rId293" Type="http://schemas.openxmlformats.org/officeDocument/2006/relationships/hyperlink" Target="http://pbs.twimg.com/profile_images/916008710245355520/1Hycg-Lh_normal.jpg" TargetMode="External" /><Relationship Id="rId294" Type="http://schemas.openxmlformats.org/officeDocument/2006/relationships/hyperlink" Target="http://pbs.twimg.com/profile_images/916008710245355520/1Hycg-Lh_normal.jpg" TargetMode="External" /><Relationship Id="rId295" Type="http://schemas.openxmlformats.org/officeDocument/2006/relationships/hyperlink" Target="http://pbs.twimg.com/profile_images/916008710245355520/1Hycg-Lh_normal.jpg" TargetMode="External" /><Relationship Id="rId296" Type="http://schemas.openxmlformats.org/officeDocument/2006/relationships/hyperlink" Target="http://pbs.twimg.com/profile_images/916008710245355520/1Hycg-Lh_normal.jpg" TargetMode="External" /><Relationship Id="rId297" Type="http://schemas.openxmlformats.org/officeDocument/2006/relationships/hyperlink" Target="http://pbs.twimg.com/profile_images/837219044/063_normal.JPG" TargetMode="External" /><Relationship Id="rId298" Type="http://schemas.openxmlformats.org/officeDocument/2006/relationships/hyperlink" Target="http://pbs.twimg.com/profile_images/837219044/063_normal.JPG" TargetMode="External" /><Relationship Id="rId299" Type="http://schemas.openxmlformats.org/officeDocument/2006/relationships/hyperlink" Target="http://pbs.twimg.com/profile_images/504013374045167616/YY7n_COd_normal.jpeg" TargetMode="External" /><Relationship Id="rId300" Type="http://schemas.openxmlformats.org/officeDocument/2006/relationships/hyperlink" Target="http://pbs.twimg.com/profile_images/504013374045167616/YY7n_COd_normal.jpeg" TargetMode="External" /><Relationship Id="rId301" Type="http://schemas.openxmlformats.org/officeDocument/2006/relationships/hyperlink" Target="http://pbs.twimg.com/profile_images/504013374045167616/YY7n_COd_normal.jpeg" TargetMode="External" /><Relationship Id="rId302" Type="http://schemas.openxmlformats.org/officeDocument/2006/relationships/hyperlink" Target="http://pbs.twimg.com/profile_images/504013374045167616/YY7n_COd_normal.jpeg" TargetMode="External" /><Relationship Id="rId303" Type="http://schemas.openxmlformats.org/officeDocument/2006/relationships/hyperlink" Target="http://pbs.twimg.com/profile_images/1166171032824057862/nLEZYKUR_normal.jpg" TargetMode="External" /><Relationship Id="rId304" Type="http://schemas.openxmlformats.org/officeDocument/2006/relationships/hyperlink" Target="http://pbs.twimg.com/profile_images/1166171032824057862/nLEZYKUR_normal.jpg" TargetMode="External" /><Relationship Id="rId305" Type="http://schemas.openxmlformats.org/officeDocument/2006/relationships/hyperlink" Target="http://pbs.twimg.com/profile_images/1089631341648392192/iVyywxtZ_normal.jpg" TargetMode="External" /><Relationship Id="rId306" Type="http://schemas.openxmlformats.org/officeDocument/2006/relationships/hyperlink" Target="http://pbs.twimg.com/profile_images/1089631341648392192/iVyywxtZ_normal.jpg" TargetMode="External" /><Relationship Id="rId307" Type="http://schemas.openxmlformats.org/officeDocument/2006/relationships/hyperlink" Target="http://pbs.twimg.com/profile_images/1089631341648392192/iVyywxtZ_normal.jpg" TargetMode="External" /><Relationship Id="rId308" Type="http://schemas.openxmlformats.org/officeDocument/2006/relationships/hyperlink" Target="http://pbs.twimg.com/profile_images/1089631341648392192/iVyywxtZ_normal.jpg" TargetMode="External" /><Relationship Id="rId309" Type="http://schemas.openxmlformats.org/officeDocument/2006/relationships/hyperlink" Target="http://pbs.twimg.com/profile_images/1313923967/NATHALIE_180X180SMALL_normal.jpg" TargetMode="External" /><Relationship Id="rId310" Type="http://schemas.openxmlformats.org/officeDocument/2006/relationships/hyperlink" Target="http://pbs.twimg.com/profile_images/1313923967/NATHALIE_180X180SMALL_normal.jpg" TargetMode="External" /><Relationship Id="rId311" Type="http://schemas.openxmlformats.org/officeDocument/2006/relationships/hyperlink" Target="http://pbs.twimg.com/profile_images/1148720994590195712/0gySboe7_normal.png" TargetMode="External" /><Relationship Id="rId312" Type="http://schemas.openxmlformats.org/officeDocument/2006/relationships/hyperlink" Target="http://pbs.twimg.com/profile_images/1148720994590195712/0gySboe7_normal.png" TargetMode="External" /><Relationship Id="rId313" Type="http://schemas.openxmlformats.org/officeDocument/2006/relationships/hyperlink" Target="http://pbs.twimg.com/profile_images/875755252506533889/fefx2bR6_normal.jpg" TargetMode="External" /><Relationship Id="rId314" Type="http://schemas.openxmlformats.org/officeDocument/2006/relationships/hyperlink" Target="http://pbs.twimg.com/profile_images/875755252506533889/fefx2bR6_normal.jpg" TargetMode="External" /><Relationship Id="rId315" Type="http://schemas.openxmlformats.org/officeDocument/2006/relationships/hyperlink" Target="http://pbs.twimg.com/profile_images/875755252506533889/fefx2bR6_normal.jpg" TargetMode="External" /><Relationship Id="rId316" Type="http://schemas.openxmlformats.org/officeDocument/2006/relationships/hyperlink" Target="http://pbs.twimg.com/profile_images/1040227290691653633/Z1g-upCw_normal.jpg" TargetMode="External" /><Relationship Id="rId317" Type="http://schemas.openxmlformats.org/officeDocument/2006/relationships/hyperlink" Target="http://pbs.twimg.com/profile_images/1040227290691653633/Z1g-upCw_normal.jpg" TargetMode="External" /><Relationship Id="rId318" Type="http://schemas.openxmlformats.org/officeDocument/2006/relationships/hyperlink" Target="http://pbs.twimg.com/profile_images/1040227290691653633/Z1g-upCw_normal.jpg" TargetMode="External" /><Relationship Id="rId319" Type="http://schemas.openxmlformats.org/officeDocument/2006/relationships/hyperlink" Target="http://pbs.twimg.com/profile_images/1040227290691653633/Z1g-upCw_normal.jpg" TargetMode="External" /><Relationship Id="rId320" Type="http://schemas.openxmlformats.org/officeDocument/2006/relationships/hyperlink" Target="http://pbs.twimg.com/profile_images/1040227290691653633/Z1g-upCw_normal.jpg" TargetMode="External" /><Relationship Id="rId321" Type="http://schemas.openxmlformats.org/officeDocument/2006/relationships/hyperlink" Target="http://pbs.twimg.com/profile_images/493347785219923968/OPWK40wF_normal.jpeg" TargetMode="External" /><Relationship Id="rId322" Type="http://schemas.openxmlformats.org/officeDocument/2006/relationships/hyperlink" Target="http://pbs.twimg.com/profile_images/493347785219923968/OPWK40wF_normal.jpeg" TargetMode="External" /><Relationship Id="rId323" Type="http://schemas.openxmlformats.org/officeDocument/2006/relationships/hyperlink" Target="https://pbs.twimg.com/media/EGkJ5OzX0AAjdHA.jpg" TargetMode="External" /><Relationship Id="rId324" Type="http://schemas.openxmlformats.org/officeDocument/2006/relationships/hyperlink" Target="https://pbs.twimg.com/media/EGkJ5OzX0AAjdHA.jpg" TargetMode="External" /><Relationship Id="rId325" Type="http://schemas.openxmlformats.org/officeDocument/2006/relationships/hyperlink" Target="https://pbs.twimg.com/media/EGkJ5OzX0AAjdHA.jpg" TargetMode="External" /><Relationship Id="rId326" Type="http://schemas.openxmlformats.org/officeDocument/2006/relationships/hyperlink" Target="https://pbs.twimg.com/media/EGkJ5OzX0AAjdHA.jpg" TargetMode="External" /><Relationship Id="rId327" Type="http://schemas.openxmlformats.org/officeDocument/2006/relationships/hyperlink" Target="https://pbs.twimg.com/media/EGtYZYiX4AEUW2N.jpg" TargetMode="External" /><Relationship Id="rId328" Type="http://schemas.openxmlformats.org/officeDocument/2006/relationships/hyperlink" Target="https://pbs.twimg.com/media/EGzPyK5WsAAxXmL.jpg" TargetMode="External" /><Relationship Id="rId329" Type="http://schemas.openxmlformats.org/officeDocument/2006/relationships/hyperlink" Target="https://pbs.twimg.com/media/EG3roQzWwAAQ7Tg.jpg" TargetMode="External" /><Relationship Id="rId330" Type="http://schemas.openxmlformats.org/officeDocument/2006/relationships/hyperlink" Target="https://pbs.twimg.com/media/EG4wQv5WsAIhsRK.jpg" TargetMode="External" /><Relationship Id="rId331" Type="http://schemas.openxmlformats.org/officeDocument/2006/relationships/hyperlink" Target="https://pbs.twimg.com/media/EG6U-BZX4AAEigV.jpg" TargetMode="External" /><Relationship Id="rId332" Type="http://schemas.openxmlformats.org/officeDocument/2006/relationships/hyperlink" Target="https://pbs.twimg.com/media/EG6r1hkWkAEuF6M.jpg" TargetMode="External" /><Relationship Id="rId333" Type="http://schemas.openxmlformats.org/officeDocument/2006/relationships/hyperlink" Target="https://pbs.twimg.com/media/EG6r1hkWkAEuF6M.jpg" TargetMode="External" /><Relationship Id="rId334" Type="http://schemas.openxmlformats.org/officeDocument/2006/relationships/hyperlink" Target="https://pbs.twimg.com/media/EGtYZYiX4AEUW2N.jpg" TargetMode="External" /><Relationship Id="rId335" Type="http://schemas.openxmlformats.org/officeDocument/2006/relationships/hyperlink" Target="https://pbs.twimg.com/media/EHDDb6jWoAAexmU.jpg" TargetMode="External" /><Relationship Id="rId336" Type="http://schemas.openxmlformats.org/officeDocument/2006/relationships/hyperlink" Target="https://pbs.twimg.com/media/EGtYZYiX4AEUW2N.jpg" TargetMode="External" /><Relationship Id="rId337" Type="http://schemas.openxmlformats.org/officeDocument/2006/relationships/hyperlink" Target="https://pbs.twimg.com/media/EHDDb6jWoAAexmU.jpg" TargetMode="External" /><Relationship Id="rId338" Type="http://schemas.openxmlformats.org/officeDocument/2006/relationships/hyperlink" Target="https://pbs.twimg.com/media/EHKq8S6X0AAIwOM.jpg" TargetMode="External" /><Relationship Id="rId339" Type="http://schemas.openxmlformats.org/officeDocument/2006/relationships/hyperlink" Target="https://pbs.twimg.com/media/EHVJlSJX0AA--Oz.jpg" TargetMode="External" /><Relationship Id="rId340" Type="http://schemas.openxmlformats.org/officeDocument/2006/relationships/hyperlink" Target="https://pbs.twimg.com/media/EG6r1hkWkAEuF6M.jpg" TargetMode="External" /><Relationship Id="rId341" Type="http://schemas.openxmlformats.org/officeDocument/2006/relationships/hyperlink" Target="https://pbs.twimg.com/media/EGZ2vl4WwAA5-ad.png" TargetMode="External" /><Relationship Id="rId342" Type="http://schemas.openxmlformats.org/officeDocument/2006/relationships/hyperlink" Target="https://pbs.twimg.com/media/EG1LWqiWoAE9w1U.jpg" TargetMode="External" /><Relationship Id="rId343" Type="http://schemas.openxmlformats.org/officeDocument/2006/relationships/hyperlink" Target="http://pbs.twimg.com/profile_images/667169936926617600/j1_V8uzw_normal.jpg" TargetMode="External" /><Relationship Id="rId344" Type="http://schemas.openxmlformats.org/officeDocument/2006/relationships/hyperlink" Target="http://pbs.twimg.com/profile_images/667169936926617600/j1_V8uzw_normal.jpg" TargetMode="External" /><Relationship Id="rId345" Type="http://schemas.openxmlformats.org/officeDocument/2006/relationships/hyperlink" Target="http://pbs.twimg.com/profile_images/1095785814489997319/oB0tLKv8_normal.png" TargetMode="External" /><Relationship Id="rId346" Type="http://schemas.openxmlformats.org/officeDocument/2006/relationships/hyperlink" Target="http://pbs.twimg.com/profile_images/1095785814489997319/oB0tLKv8_normal.png" TargetMode="External" /><Relationship Id="rId347" Type="http://schemas.openxmlformats.org/officeDocument/2006/relationships/hyperlink" Target="http://pbs.twimg.com/profile_images/1095785814489997319/oB0tLKv8_normal.png" TargetMode="External" /><Relationship Id="rId348" Type="http://schemas.openxmlformats.org/officeDocument/2006/relationships/hyperlink" Target="http://pbs.twimg.com/profile_images/1095785814489997319/oB0tLKv8_normal.png" TargetMode="External" /><Relationship Id="rId349" Type="http://schemas.openxmlformats.org/officeDocument/2006/relationships/hyperlink" Target="http://pbs.twimg.com/profile_images/1095785814489997319/oB0tLKv8_normal.png" TargetMode="External" /><Relationship Id="rId350" Type="http://schemas.openxmlformats.org/officeDocument/2006/relationships/hyperlink" Target="https://pbs.twimg.com/media/EHCl0wUXYAEhF9U.jpg" TargetMode="External" /><Relationship Id="rId351" Type="http://schemas.openxmlformats.org/officeDocument/2006/relationships/hyperlink" Target="https://pbs.twimg.com/media/EHCl0wUXYAEhF9U.jpg" TargetMode="External" /><Relationship Id="rId352" Type="http://schemas.openxmlformats.org/officeDocument/2006/relationships/hyperlink" Target="https://pbs.twimg.com/media/EHCl0wUXYAEhF9U.jpg" TargetMode="External" /><Relationship Id="rId353" Type="http://schemas.openxmlformats.org/officeDocument/2006/relationships/hyperlink" Target="http://pbs.twimg.com/profile_images/1095785814489997319/oB0tLKv8_normal.png" TargetMode="External" /><Relationship Id="rId354" Type="http://schemas.openxmlformats.org/officeDocument/2006/relationships/hyperlink" Target="http://pbs.twimg.com/profile_images/1095785814489997319/oB0tLKv8_normal.png" TargetMode="External" /><Relationship Id="rId355" Type="http://schemas.openxmlformats.org/officeDocument/2006/relationships/hyperlink" Target="http://pbs.twimg.com/profile_images/1095785814489997319/oB0tLKv8_normal.png" TargetMode="External" /><Relationship Id="rId356" Type="http://schemas.openxmlformats.org/officeDocument/2006/relationships/hyperlink" Target="https://pbs.twimg.com/media/EGjXiZVWoAAytfY.jpg" TargetMode="External" /><Relationship Id="rId357" Type="http://schemas.openxmlformats.org/officeDocument/2006/relationships/hyperlink" Target="http://pbs.twimg.com/profile_images/1095785814489997319/oB0tLKv8_normal.png" TargetMode="External" /><Relationship Id="rId358" Type="http://schemas.openxmlformats.org/officeDocument/2006/relationships/hyperlink" Target="http://pbs.twimg.com/profile_images/1095785814489997319/oB0tLKv8_normal.png" TargetMode="External" /><Relationship Id="rId359" Type="http://schemas.openxmlformats.org/officeDocument/2006/relationships/hyperlink" Target="https://pbs.twimg.com/media/EHBQYVQWkAEDF-f.jpg" TargetMode="External" /><Relationship Id="rId360" Type="http://schemas.openxmlformats.org/officeDocument/2006/relationships/hyperlink" Target="https://pbs.twimg.com/media/EHBQ6xKXYAI92fz.jpg" TargetMode="External" /><Relationship Id="rId361" Type="http://schemas.openxmlformats.org/officeDocument/2006/relationships/hyperlink" Target="https://pbs.twimg.com/media/EHBRhkYXUAIri-q.jpg" TargetMode="External" /><Relationship Id="rId362" Type="http://schemas.openxmlformats.org/officeDocument/2006/relationships/hyperlink" Target="https://pbs.twimg.com/media/EHCl0wUXYAEhF9U.jpg" TargetMode="External" /><Relationship Id="rId363" Type="http://schemas.openxmlformats.org/officeDocument/2006/relationships/hyperlink" Target="http://pbs.twimg.com/profile_images/1095785814489997319/oB0tLKv8_normal.png" TargetMode="External" /><Relationship Id="rId364" Type="http://schemas.openxmlformats.org/officeDocument/2006/relationships/hyperlink" Target="https://pbs.twimg.com/media/EGjXiZVWoAAytfY.jpg" TargetMode="External" /><Relationship Id="rId365" Type="http://schemas.openxmlformats.org/officeDocument/2006/relationships/hyperlink" Target="http://pbs.twimg.com/profile_images/1095785814489997319/oB0tLKv8_normal.png" TargetMode="External" /><Relationship Id="rId366" Type="http://schemas.openxmlformats.org/officeDocument/2006/relationships/hyperlink" Target="http://pbs.twimg.com/profile_images/1095785814489997319/oB0tLKv8_normal.png" TargetMode="External" /><Relationship Id="rId367" Type="http://schemas.openxmlformats.org/officeDocument/2006/relationships/hyperlink" Target="https://pbs.twimg.com/media/EHBQYVQWkAEDF-f.jpg" TargetMode="External" /><Relationship Id="rId368" Type="http://schemas.openxmlformats.org/officeDocument/2006/relationships/hyperlink" Target="https://pbs.twimg.com/media/EHBQ6xKXYAI92fz.jpg" TargetMode="External" /><Relationship Id="rId369" Type="http://schemas.openxmlformats.org/officeDocument/2006/relationships/hyperlink" Target="https://pbs.twimg.com/media/EHBRhkYXUAIri-q.jpg" TargetMode="External" /><Relationship Id="rId370" Type="http://schemas.openxmlformats.org/officeDocument/2006/relationships/hyperlink" Target="http://pbs.twimg.com/profile_images/1095785814489997319/oB0tLKv8_normal.png" TargetMode="External" /><Relationship Id="rId371" Type="http://schemas.openxmlformats.org/officeDocument/2006/relationships/hyperlink" Target="https://pbs.twimg.com/media/EHBQYVQWkAEDF-f.jpg" TargetMode="External" /><Relationship Id="rId372" Type="http://schemas.openxmlformats.org/officeDocument/2006/relationships/hyperlink" Target="https://pbs.twimg.com/media/EHBRhkYXUAIri-q.jpg" TargetMode="External" /><Relationship Id="rId373" Type="http://schemas.openxmlformats.org/officeDocument/2006/relationships/hyperlink" Target="http://pbs.twimg.com/profile_images/1095785814489997319/oB0tLKv8_normal.png" TargetMode="External" /><Relationship Id="rId374" Type="http://schemas.openxmlformats.org/officeDocument/2006/relationships/hyperlink" Target="http://pbs.twimg.com/profile_images/1095785814489997319/oB0tLKv8_normal.png" TargetMode="External" /><Relationship Id="rId375" Type="http://schemas.openxmlformats.org/officeDocument/2006/relationships/hyperlink" Target="http://pbs.twimg.com/profile_images/1095785814489997319/oB0tLKv8_normal.png" TargetMode="External" /><Relationship Id="rId376" Type="http://schemas.openxmlformats.org/officeDocument/2006/relationships/hyperlink" Target="https://pbs.twimg.com/media/EGjXiZVWoAAytfY.jpg" TargetMode="External" /><Relationship Id="rId377" Type="http://schemas.openxmlformats.org/officeDocument/2006/relationships/hyperlink" Target="http://pbs.twimg.com/profile_images/1095785814489997319/oB0tLKv8_normal.png" TargetMode="External" /><Relationship Id="rId378" Type="http://schemas.openxmlformats.org/officeDocument/2006/relationships/hyperlink" Target="https://pbs.twimg.com/media/EHMJd6SWsAAhjk6.jpg" TargetMode="External" /><Relationship Id="rId379" Type="http://schemas.openxmlformats.org/officeDocument/2006/relationships/hyperlink" Target="http://pbs.twimg.com/profile_images/1095785814489997319/oB0tLKv8_normal.png" TargetMode="External" /><Relationship Id="rId380" Type="http://schemas.openxmlformats.org/officeDocument/2006/relationships/hyperlink" Target="https://pbs.twimg.com/ext_tw_video_thumb/1186001076690010115/pu/img/qYQfcKK72zltoGSR.jpg" TargetMode="External" /><Relationship Id="rId381" Type="http://schemas.openxmlformats.org/officeDocument/2006/relationships/hyperlink" Target="https://pbs.twimg.com/media/EGUw_8qWoAAc1KT.png" TargetMode="External" /><Relationship Id="rId382" Type="http://schemas.openxmlformats.org/officeDocument/2006/relationships/hyperlink" Target="http://pbs.twimg.com/profile_images/1095785814489997319/oB0tLKv8_normal.png" TargetMode="External" /><Relationship Id="rId383" Type="http://schemas.openxmlformats.org/officeDocument/2006/relationships/hyperlink" Target="https://pbs.twimg.com/tweet_video_thumb/EGnowntXkAEeBvd.jpg" TargetMode="External" /><Relationship Id="rId384" Type="http://schemas.openxmlformats.org/officeDocument/2006/relationships/hyperlink" Target="http://pbs.twimg.com/profile_images/1095785814489997319/oB0tLKv8_normal.png" TargetMode="External" /><Relationship Id="rId385" Type="http://schemas.openxmlformats.org/officeDocument/2006/relationships/hyperlink" Target="http://pbs.twimg.com/profile_images/1095785814489997319/oB0tLKv8_normal.png" TargetMode="External" /><Relationship Id="rId386" Type="http://schemas.openxmlformats.org/officeDocument/2006/relationships/hyperlink" Target="https://pbs.twimg.com/media/EHCkVBeWkAAM1hX.jpg" TargetMode="External" /><Relationship Id="rId387" Type="http://schemas.openxmlformats.org/officeDocument/2006/relationships/hyperlink" Target="https://pbs.twimg.com/media/EHClXwtWsAAjBru.jpg" TargetMode="External" /><Relationship Id="rId388" Type="http://schemas.openxmlformats.org/officeDocument/2006/relationships/hyperlink" Target="https://pbs.twimg.com/tweet_video_thumb/EHPfr2fWwAMxaDF.jpg" TargetMode="External" /><Relationship Id="rId389" Type="http://schemas.openxmlformats.org/officeDocument/2006/relationships/hyperlink" Target="http://pbs.twimg.com/profile_images/711695779782467584/VqoCVFbN_normal.jpg" TargetMode="External" /><Relationship Id="rId390" Type="http://schemas.openxmlformats.org/officeDocument/2006/relationships/hyperlink" Target="http://pbs.twimg.com/profile_images/1176863827310325766/f3xA3b_0_normal.png" TargetMode="External" /><Relationship Id="rId391" Type="http://schemas.openxmlformats.org/officeDocument/2006/relationships/hyperlink" Target="http://pbs.twimg.com/profile_images/711695779782467584/VqoCVFbN_normal.jpg" TargetMode="External" /><Relationship Id="rId392" Type="http://schemas.openxmlformats.org/officeDocument/2006/relationships/hyperlink" Target="http://pbs.twimg.com/profile_images/711695779782467584/VqoCVFbN_normal.jpg" TargetMode="External" /><Relationship Id="rId393" Type="http://schemas.openxmlformats.org/officeDocument/2006/relationships/hyperlink" Target="http://pbs.twimg.com/profile_images/1241807799/pink_car_near_SFSU_2011_normal.jpg" TargetMode="External" /><Relationship Id="rId394" Type="http://schemas.openxmlformats.org/officeDocument/2006/relationships/hyperlink" Target="http://pbs.twimg.com/profile_images/580840401860325377/GItnGW-t_normal.jpg" TargetMode="External" /><Relationship Id="rId395" Type="http://schemas.openxmlformats.org/officeDocument/2006/relationships/hyperlink" Target="http://pbs.twimg.com/profile_images/580840401860325377/GItnGW-t_normal.jpg" TargetMode="External" /><Relationship Id="rId396" Type="http://schemas.openxmlformats.org/officeDocument/2006/relationships/hyperlink" Target="http://pbs.twimg.com/profile_images/580840401860325377/GItnGW-t_normal.jpg" TargetMode="External" /><Relationship Id="rId397" Type="http://schemas.openxmlformats.org/officeDocument/2006/relationships/hyperlink" Target="http://pbs.twimg.com/profile_images/580840401860325377/GItnGW-t_normal.jpg" TargetMode="External" /><Relationship Id="rId398" Type="http://schemas.openxmlformats.org/officeDocument/2006/relationships/hyperlink" Target="http://pbs.twimg.com/profile_images/580840401860325377/GItnGW-t_normal.jpg" TargetMode="External" /><Relationship Id="rId399" Type="http://schemas.openxmlformats.org/officeDocument/2006/relationships/hyperlink" Target="http://pbs.twimg.com/profile_images/580840401860325377/GItnGW-t_normal.jpg" TargetMode="External" /><Relationship Id="rId400" Type="http://schemas.openxmlformats.org/officeDocument/2006/relationships/hyperlink" Target="http://pbs.twimg.com/profile_images/580840401860325377/GItnGW-t_normal.jpg" TargetMode="External" /><Relationship Id="rId401" Type="http://schemas.openxmlformats.org/officeDocument/2006/relationships/hyperlink" Target="http://pbs.twimg.com/profile_images/580840401860325377/GItnGW-t_normal.jpg" TargetMode="External" /><Relationship Id="rId402" Type="http://schemas.openxmlformats.org/officeDocument/2006/relationships/hyperlink" Target="http://pbs.twimg.com/profile_images/504491676488855552/megBq2WB_normal.jpeg" TargetMode="External" /><Relationship Id="rId403" Type="http://schemas.openxmlformats.org/officeDocument/2006/relationships/hyperlink" Target="http://pbs.twimg.com/profile_images/504491676488855552/megBq2WB_normal.jpeg" TargetMode="External" /><Relationship Id="rId404" Type="http://schemas.openxmlformats.org/officeDocument/2006/relationships/hyperlink" Target="http://pbs.twimg.com/profile_images/1180014953044029443/KRWUbicb_normal.png" TargetMode="External" /><Relationship Id="rId405" Type="http://schemas.openxmlformats.org/officeDocument/2006/relationships/hyperlink" Target="http://pbs.twimg.com/profile_images/504491676488855552/megBq2WB_normal.jpeg" TargetMode="External" /><Relationship Id="rId406" Type="http://schemas.openxmlformats.org/officeDocument/2006/relationships/hyperlink" Target="http://pbs.twimg.com/profile_images/504491676488855552/megBq2WB_normal.jpeg" TargetMode="External" /><Relationship Id="rId407" Type="http://schemas.openxmlformats.org/officeDocument/2006/relationships/hyperlink" Target="http://pbs.twimg.com/profile_images/1180014953044029443/KRWUbicb_normal.png" TargetMode="External" /><Relationship Id="rId408" Type="http://schemas.openxmlformats.org/officeDocument/2006/relationships/hyperlink" Target="https://pbs.twimg.com/media/DqK54SnXQAAmglq.jpg" TargetMode="External" /><Relationship Id="rId409" Type="http://schemas.openxmlformats.org/officeDocument/2006/relationships/hyperlink" Target="https://pbs.twimg.com/media/DqK54SnXQAAmglq.jpg" TargetMode="External" /><Relationship Id="rId410" Type="http://schemas.openxmlformats.org/officeDocument/2006/relationships/hyperlink" Target="https://pbs.twimg.com/media/DqK54SnXQAAmglq.jpg" TargetMode="External" /><Relationship Id="rId411" Type="http://schemas.openxmlformats.org/officeDocument/2006/relationships/hyperlink" Target="https://pbs.twimg.com/media/DqK54SnXQAAmglq.jpg" TargetMode="External" /><Relationship Id="rId412" Type="http://schemas.openxmlformats.org/officeDocument/2006/relationships/hyperlink" Target="https://pbs.twimg.com/media/DqK54SnXQAAmglq.jpg" TargetMode="External" /><Relationship Id="rId413" Type="http://schemas.openxmlformats.org/officeDocument/2006/relationships/hyperlink" Target="https://pbs.twimg.com/media/DqK54SnXQAAmglq.jpg" TargetMode="External" /><Relationship Id="rId414" Type="http://schemas.openxmlformats.org/officeDocument/2006/relationships/hyperlink" Target="https://pbs.twimg.com/media/DqK54SnXQAAmglq.jpg" TargetMode="External" /><Relationship Id="rId415" Type="http://schemas.openxmlformats.org/officeDocument/2006/relationships/hyperlink" Target="https://pbs.twimg.com/media/DqK54SnXQAAmglq.jpg" TargetMode="External" /><Relationship Id="rId416" Type="http://schemas.openxmlformats.org/officeDocument/2006/relationships/hyperlink" Target="https://pbs.twimg.com/media/DqK54SnXQAAmglq.jpg" TargetMode="External" /><Relationship Id="rId417" Type="http://schemas.openxmlformats.org/officeDocument/2006/relationships/hyperlink" Target="https://pbs.twimg.com/media/DqK54SnXQAAmglq.jpg" TargetMode="External" /><Relationship Id="rId418" Type="http://schemas.openxmlformats.org/officeDocument/2006/relationships/hyperlink" Target="http://pbs.twimg.com/profile_images/1073586974995419138/8zvs8WVv_normal.jpg" TargetMode="External" /><Relationship Id="rId419" Type="http://schemas.openxmlformats.org/officeDocument/2006/relationships/hyperlink" Target="http://pbs.twimg.com/profile_images/1073586974995419138/8zvs8WVv_normal.jpg" TargetMode="External" /><Relationship Id="rId420" Type="http://schemas.openxmlformats.org/officeDocument/2006/relationships/hyperlink" Target="http://pbs.twimg.com/profile_images/1073586974995419138/8zvs8WVv_normal.jpg" TargetMode="External" /><Relationship Id="rId421" Type="http://schemas.openxmlformats.org/officeDocument/2006/relationships/hyperlink" Target="http://pbs.twimg.com/profile_images/816214326122004481/fAVTljeH_normal.jpg" TargetMode="External" /><Relationship Id="rId422" Type="http://schemas.openxmlformats.org/officeDocument/2006/relationships/hyperlink" Target="http://pbs.twimg.com/profile_images/816214326122004481/fAVTljeH_normal.jpg" TargetMode="External" /><Relationship Id="rId423" Type="http://schemas.openxmlformats.org/officeDocument/2006/relationships/hyperlink" Target="https://pbs.twimg.com/media/EGX0dklWwAEFfMX.png" TargetMode="External" /><Relationship Id="rId424" Type="http://schemas.openxmlformats.org/officeDocument/2006/relationships/hyperlink" Target="http://pbs.twimg.com/profile_images/816214326122004481/fAVTljeH_normal.jpg" TargetMode="External" /><Relationship Id="rId425" Type="http://schemas.openxmlformats.org/officeDocument/2006/relationships/hyperlink" Target="http://pbs.twimg.com/profile_images/2749946316/ad30667b093491353c72777824dac3bf_normal.jpeg" TargetMode="External" /><Relationship Id="rId426" Type="http://schemas.openxmlformats.org/officeDocument/2006/relationships/hyperlink" Target="http://pbs.twimg.com/profile_images/1176394917058420736/mtJTXcUz_normal.png" TargetMode="External" /><Relationship Id="rId427" Type="http://schemas.openxmlformats.org/officeDocument/2006/relationships/hyperlink" Target="http://pbs.twimg.com/profile_images/774416837937278977/YqsjCC5p_normal.jpg" TargetMode="External" /><Relationship Id="rId428" Type="http://schemas.openxmlformats.org/officeDocument/2006/relationships/hyperlink" Target="http://pbs.twimg.com/profile_images/774416837937278977/YqsjCC5p_normal.jpg" TargetMode="External" /><Relationship Id="rId429" Type="http://schemas.openxmlformats.org/officeDocument/2006/relationships/hyperlink" Target="http://pbs.twimg.com/profile_images/774416837937278977/YqsjCC5p_normal.jpg" TargetMode="External" /><Relationship Id="rId430" Type="http://schemas.openxmlformats.org/officeDocument/2006/relationships/hyperlink" Target="http://pbs.twimg.com/profile_images/774416837937278977/YqsjCC5p_normal.jpg" TargetMode="External" /><Relationship Id="rId431" Type="http://schemas.openxmlformats.org/officeDocument/2006/relationships/hyperlink" Target="http://pbs.twimg.com/profile_images/774416837937278977/YqsjCC5p_normal.jpg" TargetMode="External" /><Relationship Id="rId432" Type="http://schemas.openxmlformats.org/officeDocument/2006/relationships/hyperlink" Target="http://pbs.twimg.com/profile_images/774416837937278977/YqsjCC5p_normal.jpg" TargetMode="External" /><Relationship Id="rId433" Type="http://schemas.openxmlformats.org/officeDocument/2006/relationships/hyperlink" Target="http://pbs.twimg.com/profile_images/774416837937278977/YqsjCC5p_normal.jpg" TargetMode="External" /><Relationship Id="rId434" Type="http://schemas.openxmlformats.org/officeDocument/2006/relationships/hyperlink" Target="http://pbs.twimg.com/profile_images/774416837937278977/YqsjCC5p_normal.jpg" TargetMode="External" /><Relationship Id="rId435" Type="http://schemas.openxmlformats.org/officeDocument/2006/relationships/hyperlink" Target="http://pbs.twimg.com/profile_images/774416837937278977/YqsjCC5p_normal.jpg" TargetMode="External" /><Relationship Id="rId436" Type="http://schemas.openxmlformats.org/officeDocument/2006/relationships/hyperlink" Target="http://pbs.twimg.com/profile_images/774416837937278977/YqsjCC5p_normal.jpg" TargetMode="External" /><Relationship Id="rId437" Type="http://schemas.openxmlformats.org/officeDocument/2006/relationships/hyperlink" Target="http://pbs.twimg.com/profile_images/774416837937278977/YqsjCC5p_normal.jpg" TargetMode="External" /><Relationship Id="rId438" Type="http://schemas.openxmlformats.org/officeDocument/2006/relationships/hyperlink" Target="http://pbs.twimg.com/profile_images/774416837937278977/YqsjCC5p_normal.jpg" TargetMode="External" /><Relationship Id="rId439" Type="http://schemas.openxmlformats.org/officeDocument/2006/relationships/hyperlink" Target="http://pbs.twimg.com/profile_images/774416837937278977/YqsjCC5p_normal.jpg" TargetMode="External" /><Relationship Id="rId440" Type="http://schemas.openxmlformats.org/officeDocument/2006/relationships/hyperlink" Target="http://pbs.twimg.com/profile_images/774416837937278977/YqsjCC5p_normal.jpg" TargetMode="External" /><Relationship Id="rId441" Type="http://schemas.openxmlformats.org/officeDocument/2006/relationships/hyperlink" Target="http://pbs.twimg.com/profile_images/774416837937278977/YqsjCC5p_normal.jpg" TargetMode="External" /><Relationship Id="rId442" Type="http://schemas.openxmlformats.org/officeDocument/2006/relationships/hyperlink" Target="http://pbs.twimg.com/profile_images/774416837937278977/YqsjCC5p_normal.jpg" TargetMode="External" /><Relationship Id="rId443" Type="http://schemas.openxmlformats.org/officeDocument/2006/relationships/hyperlink" Target="http://pbs.twimg.com/profile_images/774416837937278977/YqsjCC5p_normal.jpg" TargetMode="External" /><Relationship Id="rId444" Type="http://schemas.openxmlformats.org/officeDocument/2006/relationships/hyperlink" Target="http://pbs.twimg.com/profile_images/774416837937278977/YqsjCC5p_normal.jpg" TargetMode="External" /><Relationship Id="rId445" Type="http://schemas.openxmlformats.org/officeDocument/2006/relationships/hyperlink" Target="http://pbs.twimg.com/profile_images/774416837937278977/YqsjCC5p_normal.jpg" TargetMode="External" /><Relationship Id="rId446" Type="http://schemas.openxmlformats.org/officeDocument/2006/relationships/hyperlink" Target="http://pbs.twimg.com/profile_images/774416837937278977/YqsjCC5p_normal.jpg" TargetMode="External" /><Relationship Id="rId447" Type="http://schemas.openxmlformats.org/officeDocument/2006/relationships/hyperlink" Target="http://pbs.twimg.com/profile_images/774416837937278977/YqsjCC5p_normal.jpg" TargetMode="External" /><Relationship Id="rId448" Type="http://schemas.openxmlformats.org/officeDocument/2006/relationships/hyperlink" Target="http://pbs.twimg.com/profile_images/774416837937278977/YqsjCC5p_normal.jpg" TargetMode="External" /><Relationship Id="rId449" Type="http://schemas.openxmlformats.org/officeDocument/2006/relationships/hyperlink" Target="http://pbs.twimg.com/profile_images/774416837937278977/YqsjCC5p_normal.jpg" TargetMode="External" /><Relationship Id="rId450" Type="http://schemas.openxmlformats.org/officeDocument/2006/relationships/hyperlink" Target="http://pbs.twimg.com/profile_images/774416837937278977/YqsjCC5p_normal.jpg" TargetMode="External" /><Relationship Id="rId451" Type="http://schemas.openxmlformats.org/officeDocument/2006/relationships/hyperlink" Target="http://pbs.twimg.com/profile_images/774416837937278977/YqsjCC5p_normal.jpg" TargetMode="External" /><Relationship Id="rId452" Type="http://schemas.openxmlformats.org/officeDocument/2006/relationships/hyperlink" Target="http://pbs.twimg.com/profile_images/774416837937278977/YqsjCC5p_normal.jpg" TargetMode="External" /><Relationship Id="rId453" Type="http://schemas.openxmlformats.org/officeDocument/2006/relationships/hyperlink" Target="http://pbs.twimg.com/profile_images/774416837937278977/YqsjCC5p_normal.jpg" TargetMode="External" /><Relationship Id="rId454" Type="http://schemas.openxmlformats.org/officeDocument/2006/relationships/hyperlink" Target="http://pbs.twimg.com/profile_images/774416837937278977/YqsjCC5p_normal.jpg" TargetMode="External" /><Relationship Id="rId455" Type="http://schemas.openxmlformats.org/officeDocument/2006/relationships/hyperlink" Target="http://pbs.twimg.com/profile_images/774416837937278977/YqsjCC5p_normal.jpg" TargetMode="External" /><Relationship Id="rId456" Type="http://schemas.openxmlformats.org/officeDocument/2006/relationships/hyperlink" Target="http://pbs.twimg.com/profile_images/774416837937278977/YqsjCC5p_normal.jpg" TargetMode="External" /><Relationship Id="rId457" Type="http://schemas.openxmlformats.org/officeDocument/2006/relationships/hyperlink" Target="http://pbs.twimg.com/profile_images/774416837937278977/YqsjCC5p_normal.jpg" TargetMode="External" /><Relationship Id="rId458" Type="http://schemas.openxmlformats.org/officeDocument/2006/relationships/hyperlink" Target="http://pbs.twimg.com/profile_images/774416837937278977/YqsjCC5p_normal.jpg" TargetMode="External" /><Relationship Id="rId459" Type="http://schemas.openxmlformats.org/officeDocument/2006/relationships/hyperlink" Target="http://pbs.twimg.com/profile_images/774416837937278977/YqsjCC5p_normal.jpg" TargetMode="External" /><Relationship Id="rId460" Type="http://schemas.openxmlformats.org/officeDocument/2006/relationships/hyperlink" Target="http://pbs.twimg.com/profile_images/774416837937278977/YqsjCC5p_normal.jpg" TargetMode="External" /><Relationship Id="rId461" Type="http://schemas.openxmlformats.org/officeDocument/2006/relationships/hyperlink" Target="http://pbs.twimg.com/profile_images/774416837937278977/YqsjCC5p_normal.jpg" TargetMode="External" /><Relationship Id="rId462" Type="http://schemas.openxmlformats.org/officeDocument/2006/relationships/hyperlink" Target="http://pbs.twimg.com/profile_images/774416837937278977/YqsjCC5p_normal.jpg" TargetMode="External" /><Relationship Id="rId463" Type="http://schemas.openxmlformats.org/officeDocument/2006/relationships/hyperlink" Target="http://pbs.twimg.com/profile_images/774416837937278977/YqsjCC5p_normal.jpg" TargetMode="External" /><Relationship Id="rId464" Type="http://schemas.openxmlformats.org/officeDocument/2006/relationships/hyperlink" Target="http://pbs.twimg.com/profile_images/774416837937278977/YqsjCC5p_normal.jpg" TargetMode="External" /><Relationship Id="rId465" Type="http://schemas.openxmlformats.org/officeDocument/2006/relationships/hyperlink" Target="http://pbs.twimg.com/profile_images/774416837937278977/YqsjCC5p_normal.jpg" TargetMode="External" /><Relationship Id="rId466" Type="http://schemas.openxmlformats.org/officeDocument/2006/relationships/hyperlink" Target="http://pbs.twimg.com/profile_images/774416837937278977/YqsjCC5p_normal.jpg" TargetMode="External" /><Relationship Id="rId467" Type="http://schemas.openxmlformats.org/officeDocument/2006/relationships/hyperlink" Target="http://pbs.twimg.com/profile_images/774416837937278977/YqsjCC5p_normal.jpg" TargetMode="External" /><Relationship Id="rId468" Type="http://schemas.openxmlformats.org/officeDocument/2006/relationships/hyperlink" Target="http://pbs.twimg.com/profile_images/774416837937278977/YqsjCC5p_normal.jpg" TargetMode="External" /><Relationship Id="rId469" Type="http://schemas.openxmlformats.org/officeDocument/2006/relationships/hyperlink" Target="http://pbs.twimg.com/profile_images/774416837937278977/YqsjCC5p_normal.jpg" TargetMode="External" /><Relationship Id="rId470" Type="http://schemas.openxmlformats.org/officeDocument/2006/relationships/hyperlink" Target="http://pbs.twimg.com/profile_images/774416837937278977/YqsjCC5p_normal.jpg" TargetMode="External" /><Relationship Id="rId471" Type="http://schemas.openxmlformats.org/officeDocument/2006/relationships/hyperlink" Target="http://pbs.twimg.com/profile_images/774416837937278977/YqsjCC5p_normal.jpg" TargetMode="External" /><Relationship Id="rId472" Type="http://schemas.openxmlformats.org/officeDocument/2006/relationships/hyperlink" Target="http://pbs.twimg.com/profile_images/774416837937278977/YqsjCC5p_normal.jpg" TargetMode="External" /><Relationship Id="rId473" Type="http://schemas.openxmlformats.org/officeDocument/2006/relationships/hyperlink" Target="http://pbs.twimg.com/profile_images/774416837937278977/YqsjCC5p_normal.jpg" TargetMode="External" /><Relationship Id="rId474" Type="http://schemas.openxmlformats.org/officeDocument/2006/relationships/hyperlink" Target="http://pbs.twimg.com/profile_images/774416837937278977/YqsjCC5p_normal.jpg" TargetMode="External" /><Relationship Id="rId475" Type="http://schemas.openxmlformats.org/officeDocument/2006/relationships/hyperlink" Target="http://pbs.twimg.com/profile_images/774416837937278977/YqsjCC5p_normal.jpg" TargetMode="External" /><Relationship Id="rId476" Type="http://schemas.openxmlformats.org/officeDocument/2006/relationships/hyperlink" Target="http://pbs.twimg.com/profile_images/774416837937278977/YqsjCC5p_normal.jpg" TargetMode="External" /><Relationship Id="rId477" Type="http://schemas.openxmlformats.org/officeDocument/2006/relationships/hyperlink" Target="http://pbs.twimg.com/profile_images/774416837937278977/YqsjCC5p_normal.jpg" TargetMode="External" /><Relationship Id="rId478" Type="http://schemas.openxmlformats.org/officeDocument/2006/relationships/hyperlink" Target="http://pbs.twimg.com/profile_images/774416837937278977/YqsjCC5p_normal.jpg" TargetMode="External" /><Relationship Id="rId479" Type="http://schemas.openxmlformats.org/officeDocument/2006/relationships/hyperlink" Target="https://twitter.com/#!/bubbles4tw/status/1181408452519825408" TargetMode="External" /><Relationship Id="rId480" Type="http://schemas.openxmlformats.org/officeDocument/2006/relationships/hyperlink" Target="https://twitter.com/#!/bubbles4tw/status/1181408452519825408" TargetMode="External" /><Relationship Id="rId481" Type="http://schemas.openxmlformats.org/officeDocument/2006/relationships/hyperlink" Target="https://twitter.com/#!/fadanconsultant/status/1181409160057049088" TargetMode="External" /><Relationship Id="rId482" Type="http://schemas.openxmlformats.org/officeDocument/2006/relationships/hyperlink" Target="https://twitter.com/#!/fadanconsultant/status/1181409160057049088" TargetMode="External" /><Relationship Id="rId483" Type="http://schemas.openxmlformats.org/officeDocument/2006/relationships/hyperlink" Target="https://twitter.com/#!/studionima/status/1181522315328327681" TargetMode="External" /><Relationship Id="rId484" Type="http://schemas.openxmlformats.org/officeDocument/2006/relationships/hyperlink" Target="https://twitter.com/#!/studionima/status/1181522315328327681" TargetMode="External" /><Relationship Id="rId485" Type="http://schemas.openxmlformats.org/officeDocument/2006/relationships/hyperlink" Target="https://twitter.com/#!/teraspri/status/1181523784991424512" TargetMode="External" /><Relationship Id="rId486" Type="http://schemas.openxmlformats.org/officeDocument/2006/relationships/hyperlink" Target="https://twitter.com/#!/teraspri/status/1181523784991424512" TargetMode="External" /><Relationship Id="rId487" Type="http://schemas.openxmlformats.org/officeDocument/2006/relationships/hyperlink" Target="https://twitter.com/#!/studionima/status/1181522315328327681" TargetMode="External" /><Relationship Id="rId488" Type="http://schemas.openxmlformats.org/officeDocument/2006/relationships/hyperlink" Target="https://twitter.com/#!/huber_rolf/status/1181540634047504387" TargetMode="External" /><Relationship Id="rId489" Type="http://schemas.openxmlformats.org/officeDocument/2006/relationships/hyperlink" Target="https://twitter.com/#!/huber_rolf/status/1181540634047504387" TargetMode="External" /><Relationship Id="rId490" Type="http://schemas.openxmlformats.org/officeDocument/2006/relationships/hyperlink" Target="https://twitter.com/#!/stories4impact/status/1181482389089992705" TargetMode="External" /><Relationship Id="rId491" Type="http://schemas.openxmlformats.org/officeDocument/2006/relationships/hyperlink" Target="https://twitter.com/#!/stories4impact/status/1181557126570876939" TargetMode="External" /><Relationship Id="rId492" Type="http://schemas.openxmlformats.org/officeDocument/2006/relationships/hyperlink" Target="https://twitter.com/#!/sdgsbot/status/1181557903406309378" TargetMode="External" /><Relationship Id="rId493" Type="http://schemas.openxmlformats.org/officeDocument/2006/relationships/hyperlink" Target="https://twitter.com/#!/studionima/status/1181522315328327681" TargetMode="External" /><Relationship Id="rId494" Type="http://schemas.openxmlformats.org/officeDocument/2006/relationships/hyperlink" Target="https://twitter.com/#!/uonbikeshare/status/1181608618334011392" TargetMode="External" /><Relationship Id="rId495" Type="http://schemas.openxmlformats.org/officeDocument/2006/relationships/hyperlink" Target="https://twitter.com/#!/uonbikeshare/status/1181608618334011392" TargetMode="External" /><Relationship Id="rId496" Type="http://schemas.openxmlformats.org/officeDocument/2006/relationships/hyperlink" Target="https://twitter.com/#!/goahead_global/status/1181738573940301825" TargetMode="External" /><Relationship Id="rId497" Type="http://schemas.openxmlformats.org/officeDocument/2006/relationships/hyperlink" Target="https://twitter.com/#!/greentechdon/status/1181738825837633536" TargetMode="External" /><Relationship Id="rId498" Type="http://schemas.openxmlformats.org/officeDocument/2006/relationships/hyperlink" Target="https://twitter.com/#!/greentechdon/status/1181738825837633536" TargetMode="External" /><Relationship Id="rId499" Type="http://schemas.openxmlformats.org/officeDocument/2006/relationships/hyperlink" Target="https://twitter.com/#!/karen_w_bach/status/1182209916045611009" TargetMode="External" /><Relationship Id="rId500" Type="http://schemas.openxmlformats.org/officeDocument/2006/relationships/hyperlink" Target="https://twitter.com/#!/yunus_sb/status/1182232718211465216" TargetMode="External" /><Relationship Id="rId501" Type="http://schemas.openxmlformats.org/officeDocument/2006/relationships/hyperlink" Target="https://twitter.com/#!/thesocialswede/status/712399533515350016" TargetMode="External" /><Relationship Id="rId502" Type="http://schemas.openxmlformats.org/officeDocument/2006/relationships/hyperlink" Target="https://twitter.com/#!/billnigh/status/1182362882874445827" TargetMode="External" /><Relationship Id="rId503" Type="http://schemas.openxmlformats.org/officeDocument/2006/relationships/hyperlink" Target="https://twitter.com/#!/dme_health/status/1182395300117450769" TargetMode="External" /><Relationship Id="rId504" Type="http://schemas.openxmlformats.org/officeDocument/2006/relationships/hyperlink" Target="https://twitter.com/#!/timsalau/status/1182734384408875008" TargetMode="External" /><Relationship Id="rId505" Type="http://schemas.openxmlformats.org/officeDocument/2006/relationships/hyperlink" Target="https://twitter.com/#!/davidfcarr/status/1182743083605282817" TargetMode="External" /><Relationship Id="rId506" Type="http://schemas.openxmlformats.org/officeDocument/2006/relationships/hyperlink" Target="https://twitter.com/#!/rwang0/status/1183045091142750208" TargetMode="External" /><Relationship Id="rId507" Type="http://schemas.openxmlformats.org/officeDocument/2006/relationships/hyperlink" Target="https://twitter.com/#!/tomoausd/status/1183250366311391232" TargetMode="External" /><Relationship Id="rId508" Type="http://schemas.openxmlformats.org/officeDocument/2006/relationships/hyperlink" Target="https://twitter.com/#!/_futureofwork_/status/836656101361766400" TargetMode="External" /><Relationship Id="rId509" Type="http://schemas.openxmlformats.org/officeDocument/2006/relationships/hyperlink" Target="https://twitter.com/#!/sokkis/status/1183287523482562560" TargetMode="External" /><Relationship Id="rId510" Type="http://schemas.openxmlformats.org/officeDocument/2006/relationships/hyperlink" Target="https://twitter.com/#!/sokkis/status/1183287523482562560" TargetMode="External" /><Relationship Id="rId511" Type="http://schemas.openxmlformats.org/officeDocument/2006/relationships/hyperlink" Target="https://twitter.com/#!/carstenrose/status/1183370201456435212" TargetMode="External" /><Relationship Id="rId512" Type="http://schemas.openxmlformats.org/officeDocument/2006/relationships/hyperlink" Target="https://twitter.com/#!/bhaines0/status/1183428402352721922" TargetMode="External" /><Relationship Id="rId513" Type="http://schemas.openxmlformats.org/officeDocument/2006/relationships/hyperlink" Target="https://twitter.com/#!/christinelocher/status/1183613381032497155" TargetMode="External" /><Relationship Id="rId514" Type="http://schemas.openxmlformats.org/officeDocument/2006/relationships/hyperlink" Target="https://twitter.com/#!/schulsiegel/status/1183617722988617728" TargetMode="External" /><Relationship Id="rId515" Type="http://schemas.openxmlformats.org/officeDocument/2006/relationships/hyperlink" Target="https://twitter.com/#!/martingaedt/status/1183711309570990086" TargetMode="External" /><Relationship Id="rId516" Type="http://schemas.openxmlformats.org/officeDocument/2006/relationships/hyperlink" Target="https://twitter.com/#!/stefboettcher/status/1183711840326606849" TargetMode="External" /><Relationship Id="rId517" Type="http://schemas.openxmlformats.org/officeDocument/2006/relationships/hyperlink" Target="https://twitter.com/#!/visier/status/1183717851947061248" TargetMode="External" /><Relationship Id="rId518" Type="http://schemas.openxmlformats.org/officeDocument/2006/relationships/hyperlink" Target="https://twitter.com/#!/familienfreund/status/1183835564803530753" TargetMode="External" /><Relationship Id="rId519" Type="http://schemas.openxmlformats.org/officeDocument/2006/relationships/hyperlink" Target="https://twitter.com/#!/marconcert/status/1183910965001240577" TargetMode="External" /><Relationship Id="rId520" Type="http://schemas.openxmlformats.org/officeDocument/2006/relationships/hyperlink" Target="https://twitter.com/#!/jwillie/status/1183936534883389441" TargetMode="External" /><Relationship Id="rId521" Type="http://schemas.openxmlformats.org/officeDocument/2006/relationships/hyperlink" Target="https://twitter.com/#!/grissombrad/status/1183948214250000384" TargetMode="External" /><Relationship Id="rId522" Type="http://schemas.openxmlformats.org/officeDocument/2006/relationships/hyperlink" Target="https://twitter.com/#!/jwillie/status/1183936534883389441" TargetMode="External" /><Relationship Id="rId523" Type="http://schemas.openxmlformats.org/officeDocument/2006/relationships/hyperlink" Target="https://twitter.com/#!/grissombrad/status/1183948214250000384" TargetMode="External" /><Relationship Id="rId524" Type="http://schemas.openxmlformats.org/officeDocument/2006/relationships/hyperlink" Target="https://twitter.com/#!/jwillie/status/1183936534883389441" TargetMode="External" /><Relationship Id="rId525" Type="http://schemas.openxmlformats.org/officeDocument/2006/relationships/hyperlink" Target="https://twitter.com/#!/grissombrad/status/1183948214250000384" TargetMode="External" /><Relationship Id="rId526" Type="http://schemas.openxmlformats.org/officeDocument/2006/relationships/hyperlink" Target="https://twitter.com/#!/steffikowalski/status/1183969914127896577" TargetMode="External" /><Relationship Id="rId527" Type="http://schemas.openxmlformats.org/officeDocument/2006/relationships/hyperlink" Target="https://twitter.com/#!/katkul_/status/733614600772538368" TargetMode="External" /><Relationship Id="rId528" Type="http://schemas.openxmlformats.org/officeDocument/2006/relationships/hyperlink" Target="https://twitter.com/#!/sabrinatismora1/status/1183978800922710016" TargetMode="External" /><Relationship Id="rId529" Type="http://schemas.openxmlformats.org/officeDocument/2006/relationships/hyperlink" Target="https://twitter.com/#!/andycapaloff/status/1184060116603199488" TargetMode="External" /><Relationship Id="rId530" Type="http://schemas.openxmlformats.org/officeDocument/2006/relationships/hyperlink" Target="https://twitter.com/#!/blinkmarketers/status/1184060533533794304" TargetMode="External" /><Relationship Id="rId531" Type="http://schemas.openxmlformats.org/officeDocument/2006/relationships/hyperlink" Target="https://twitter.com/#!/andycapaloff/status/1184060116603199488" TargetMode="External" /><Relationship Id="rId532" Type="http://schemas.openxmlformats.org/officeDocument/2006/relationships/hyperlink" Target="https://twitter.com/#!/blinkmarketers/status/1184060533533794304" TargetMode="External" /><Relationship Id="rId533" Type="http://schemas.openxmlformats.org/officeDocument/2006/relationships/hyperlink" Target="https://twitter.com/#!/profdrpassos/status/1184536091082330113" TargetMode="External" /><Relationship Id="rId534" Type="http://schemas.openxmlformats.org/officeDocument/2006/relationships/hyperlink" Target="https://twitter.com/#!/profdrpassos/status/1184536091082330113" TargetMode="External" /><Relationship Id="rId535" Type="http://schemas.openxmlformats.org/officeDocument/2006/relationships/hyperlink" Target="https://twitter.com/#!/asimgekar/status/1184541693384761350" TargetMode="External" /><Relationship Id="rId536" Type="http://schemas.openxmlformats.org/officeDocument/2006/relationships/hyperlink" Target="https://twitter.com/#!/asimgekar/status/1184541693384761350" TargetMode="External" /><Relationship Id="rId537" Type="http://schemas.openxmlformats.org/officeDocument/2006/relationships/hyperlink" Target="https://twitter.com/#!/fca_hq/status/1182738008233185280" TargetMode="External" /><Relationship Id="rId538" Type="http://schemas.openxmlformats.org/officeDocument/2006/relationships/hyperlink" Target="https://twitter.com/#!/fca_hq/status/1184542398300524546" TargetMode="External" /><Relationship Id="rId539" Type="http://schemas.openxmlformats.org/officeDocument/2006/relationships/hyperlink" Target="https://twitter.com/#!/fca_hq/status/1184542398300524546" TargetMode="External" /><Relationship Id="rId540" Type="http://schemas.openxmlformats.org/officeDocument/2006/relationships/hyperlink" Target="https://twitter.com/#!/tribalimpact/status/1182685282669355010" TargetMode="External" /><Relationship Id="rId541" Type="http://schemas.openxmlformats.org/officeDocument/2006/relationships/hyperlink" Target="https://twitter.com/#!/tribalimpact/status/1183685437413642240" TargetMode="External" /><Relationship Id="rId542" Type="http://schemas.openxmlformats.org/officeDocument/2006/relationships/hyperlink" Target="https://twitter.com/#!/tribalimpact/status/1184771529084678144" TargetMode="External" /><Relationship Id="rId543" Type="http://schemas.openxmlformats.org/officeDocument/2006/relationships/hyperlink" Target="https://twitter.com/#!/tribalimpact/status/1183730671145177088" TargetMode="External" /><Relationship Id="rId544" Type="http://schemas.openxmlformats.org/officeDocument/2006/relationships/hyperlink" Target="https://twitter.com/#!/tribalimpact/status/1183752153543913480" TargetMode="External" /><Relationship Id="rId545" Type="http://schemas.openxmlformats.org/officeDocument/2006/relationships/hyperlink" Target="https://twitter.com/#!/amorten/status/1182388879619284992" TargetMode="External" /><Relationship Id="rId546" Type="http://schemas.openxmlformats.org/officeDocument/2006/relationships/hyperlink" Target="https://twitter.com/#!/amorten/status/1184641021432365057" TargetMode="External" /><Relationship Id="rId547" Type="http://schemas.openxmlformats.org/officeDocument/2006/relationships/hyperlink" Target="https://twitter.com/#!/integration_d/status/1184777383481499649" TargetMode="External" /><Relationship Id="rId548" Type="http://schemas.openxmlformats.org/officeDocument/2006/relationships/hyperlink" Target="https://twitter.com/#!/integration_d/status/1182247860215017472" TargetMode="External" /><Relationship Id="rId549" Type="http://schemas.openxmlformats.org/officeDocument/2006/relationships/hyperlink" Target="https://twitter.com/#!/integration_d/status/1182580659241377792" TargetMode="External" /><Relationship Id="rId550" Type="http://schemas.openxmlformats.org/officeDocument/2006/relationships/hyperlink" Target="https://twitter.com/#!/integration_d/status/1184777435469926401" TargetMode="External" /><Relationship Id="rId551" Type="http://schemas.openxmlformats.org/officeDocument/2006/relationships/hyperlink" Target="https://twitter.com/#!/guyintransition/status/1184850550006808577" TargetMode="External" /><Relationship Id="rId552" Type="http://schemas.openxmlformats.org/officeDocument/2006/relationships/hyperlink" Target="https://twitter.com/#!/guyintransition/status/1184850550006808577" TargetMode="External" /><Relationship Id="rId553" Type="http://schemas.openxmlformats.org/officeDocument/2006/relationships/hyperlink" Target="https://twitter.com/#!/richard_sink/status/1181405114063417345" TargetMode="External" /><Relationship Id="rId554" Type="http://schemas.openxmlformats.org/officeDocument/2006/relationships/hyperlink" Target="https://twitter.com/#!/richard_sink/status/1182722726236053504" TargetMode="External" /><Relationship Id="rId555" Type="http://schemas.openxmlformats.org/officeDocument/2006/relationships/hyperlink" Target="https://twitter.com/#!/richard_sink/status/1182887358447771649" TargetMode="External" /><Relationship Id="rId556" Type="http://schemas.openxmlformats.org/officeDocument/2006/relationships/hyperlink" Target="https://twitter.com/#!/richard_sink/status/1184893399930789888" TargetMode="External" /><Relationship Id="rId557" Type="http://schemas.openxmlformats.org/officeDocument/2006/relationships/hyperlink" Target="https://twitter.com/#!/nathaliegregg/status/1185025822400438274" TargetMode="External" /><Relationship Id="rId558" Type="http://schemas.openxmlformats.org/officeDocument/2006/relationships/hyperlink" Target="https://twitter.com/#!/nathaliegregg/status/1185025822400438274" TargetMode="External" /><Relationship Id="rId559" Type="http://schemas.openxmlformats.org/officeDocument/2006/relationships/hyperlink" Target="https://twitter.com/#!/zacharyjeans/status/1185302652214599680" TargetMode="External" /><Relationship Id="rId560" Type="http://schemas.openxmlformats.org/officeDocument/2006/relationships/hyperlink" Target="https://twitter.com/#!/zacharyjeans/status/1185302652214599680" TargetMode="External" /><Relationship Id="rId561" Type="http://schemas.openxmlformats.org/officeDocument/2006/relationships/hyperlink" Target="https://twitter.com/#!/stefihane/status/1185375792416481281" TargetMode="External" /><Relationship Id="rId562" Type="http://schemas.openxmlformats.org/officeDocument/2006/relationships/hyperlink" Target="https://twitter.com/#!/stefihane/status/1185375792416481281" TargetMode="External" /><Relationship Id="rId563" Type="http://schemas.openxmlformats.org/officeDocument/2006/relationships/hyperlink" Target="https://twitter.com/#!/stefihane/status/1185375792416481281" TargetMode="External" /><Relationship Id="rId564" Type="http://schemas.openxmlformats.org/officeDocument/2006/relationships/hyperlink" Target="https://twitter.com/#!/pivotcloud/status/1184688588614782976" TargetMode="External" /><Relationship Id="rId565" Type="http://schemas.openxmlformats.org/officeDocument/2006/relationships/hyperlink" Target="https://twitter.com/#!/pivotcloud/status/1184688588614782976" TargetMode="External" /><Relationship Id="rId566" Type="http://schemas.openxmlformats.org/officeDocument/2006/relationships/hyperlink" Target="https://twitter.com/#!/pivotcloud/status/1185380106723876864" TargetMode="External" /><Relationship Id="rId567" Type="http://schemas.openxmlformats.org/officeDocument/2006/relationships/hyperlink" Target="https://twitter.com/#!/pivotcloud/status/1185380106723876864" TargetMode="External" /><Relationship Id="rId568" Type="http://schemas.openxmlformats.org/officeDocument/2006/relationships/hyperlink" Target="https://twitter.com/#!/pivotcloud/status/1185380106723876864" TargetMode="External" /><Relationship Id="rId569" Type="http://schemas.openxmlformats.org/officeDocument/2006/relationships/hyperlink" Target="https://twitter.com/#!/stephendale/status/1183346493316632576" TargetMode="External" /><Relationship Id="rId570" Type="http://schemas.openxmlformats.org/officeDocument/2006/relationships/hyperlink" Target="https://twitter.com/#!/stephendale/status/1185874909970518016" TargetMode="External" /><Relationship Id="rId571" Type="http://schemas.openxmlformats.org/officeDocument/2006/relationships/hyperlink" Target="https://twitter.com/#!/lajbiz/status/1182487259406393344" TargetMode="External" /><Relationship Id="rId572" Type="http://schemas.openxmlformats.org/officeDocument/2006/relationships/hyperlink" Target="https://twitter.com/#!/lajbiz/status/1182487259406393344" TargetMode="External" /><Relationship Id="rId573" Type="http://schemas.openxmlformats.org/officeDocument/2006/relationships/hyperlink" Target="https://twitter.com/#!/lajbiz/status/1182487259406393344" TargetMode="External" /><Relationship Id="rId574" Type="http://schemas.openxmlformats.org/officeDocument/2006/relationships/hyperlink" Target="https://twitter.com/#!/lajbiz/status/1182487259406393344" TargetMode="External" /><Relationship Id="rId575" Type="http://schemas.openxmlformats.org/officeDocument/2006/relationships/hyperlink" Target="https://twitter.com/#!/lajbiz/status/1183136523723689985" TargetMode="External" /><Relationship Id="rId576" Type="http://schemas.openxmlformats.org/officeDocument/2006/relationships/hyperlink" Target="https://twitter.com/#!/lajbiz/status/1183549267035774976" TargetMode="External" /><Relationship Id="rId577" Type="http://schemas.openxmlformats.org/officeDocument/2006/relationships/hyperlink" Target="https://twitter.com/#!/lajbiz/status/1183861358904971264" TargetMode="External" /><Relationship Id="rId578" Type="http://schemas.openxmlformats.org/officeDocument/2006/relationships/hyperlink" Target="https://twitter.com/#!/lajbiz/status/1183936819676753920" TargetMode="External" /><Relationship Id="rId579" Type="http://schemas.openxmlformats.org/officeDocument/2006/relationships/hyperlink" Target="https://twitter.com/#!/lajbiz/status/1184047548660617216" TargetMode="External" /><Relationship Id="rId580" Type="http://schemas.openxmlformats.org/officeDocument/2006/relationships/hyperlink" Target="https://twitter.com/#!/blinkmarketers/status/1184077435224109058" TargetMode="External" /><Relationship Id="rId581" Type="http://schemas.openxmlformats.org/officeDocument/2006/relationships/hyperlink" Target="https://twitter.com/#!/lajbiz/status/1184072692472918016" TargetMode="External" /><Relationship Id="rId582" Type="http://schemas.openxmlformats.org/officeDocument/2006/relationships/hyperlink" Target="https://twitter.com/#!/lajbiz/status/1183136523723689985" TargetMode="External" /><Relationship Id="rId583" Type="http://schemas.openxmlformats.org/officeDocument/2006/relationships/hyperlink" Target="https://twitter.com/#!/lajbiz/status/1184661589493997571" TargetMode="External" /><Relationship Id="rId584" Type="http://schemas.openxmlformats.org/officeDocument/2006/relationships/hyperlink" Target="https://twitter.com/#!/lajbiz/status/1183136523723689985" TargetMode="External" /><Relationship Id="rId585" Type="http://schemas.openxmlformats.org/officeDocument/2006/relationships/hyperlink" Target="https://twitter.com/#!/lajbiz/status/1184661589493997571" TargetMode="External" /><Relationship Id="rId586" Type="http://schemas.openxmlformats.org/officeDocument/2006/relationships/hyperlink" Target="https://twitter.com/#!/lajbiz/status/1185197607410421760" TargetMode="External" /><Relationship Id="rId587" Type="http://schemas.openxmlformats.org/officeDocument/2006/relationships/hyperlink" Target="https://twitter.com/#!/lajbiz/status/1185934984647008257" TargetMode="External" /><Relationship Id="rId588" Type="http://schemas.openxmlformats.org/officeDocument/2006/relationships/hyperlink" Target="https://twitter.com/#!/blinkmarketers/status/1184077435224109058" TargetMode="External" /><Relationship Id="rId589" Type="http://schemas.openxmlformats.org/officeDocument/2006/relationships/hyperlink" Target="https://twitter.com/#!/lajbiz/status/1181762515019149313" TargetMode="External" /><Relationship Id="rId590" Type="http://schemas.openxmlformats.org/officeDocument/2006/relationships/hyperlink" Target="https://twitter.com/#!/lajbiz/status/1183685133016145920" TargetMode="External" /><Relationship Id="rId591" Type="http://schemas.openxmlformats.org/officeDocument/2006/relationships/hyperlink" Target="https://twitter.com/#!/lajbiz/status/1184110463556243458" TargetMode="External" /><Relationship Id="rId592" Type="http://schemas.openxmlformats.org/officeDocument/2006/relationships/hyperlink" Target="https://twitter.com/#!/lajbiz/status/1185748729938272256" TargetMode="External" /><Relationship Id="rId593" Type="http://schemas.openxmlformats.org/officeDocument/2006/relationships/hyperlink" Target="https://twitter.com/#!/alanlepo/status/1177588743328407554" TargetMode="External" /><Relationship Id="rId594" Type="http://schemas.openxmlformats.org/officeDocument/2006/relationships/hyperlink" Target="https://twitter.com/#!/alanlepo/status/1177588743328407554" TargetMode="External" /><Relationship Id="rId595" Type="http://schemas.openxmlformats.org/officeDocument/2006/relationships/hyperlink" Target="https://twitter.com/#!/alanlepo/status/1177588743328407554" TargetMode="External" /><Relationship Id="rId596" Type="http://schemas.openxmlformats.org/officeDocument/2006/relationships/hyperlink" Target="https://twitter.com/#!/alanlepo/status/1182293706843594752" TargetMode="External" /><Relationship Id="rId597" Type="http://schemas.openxmlformats.org/officeDocument/2006/relationships/hyperlink" Target="https://twitter.com/#!/alanlepo/status/1182760265076609024" TargetMode="External" /><Relationship Id="rId598" Type="http://schemas.openxmlformats.org/officeDocument/2006/relationships/hyperlink" Target="https://twitter.com/#!/alanlepo/status/1184630336677961728" TargetMode="External" /><Relationship Id="rId599" Type="http://schemas.openxmlformats.org/officeDocument/2006/relationships/hyperlink" Target="https://twitter.com/#!/alanlepo/status/1184630336677961728" TargetMode="External" /><Relationship Id="rId600" Type="http://schemas.openxmlformats.org/officeDocument/2006/relationships/hyperlink" Target="https://twitter.com/#!/alanlepo/status/1184630336677961728" TargetMode="External" /><Relationship Id="rId601" Type="http://schemas.openxmlformats.org/officeDocument/2006/relationships/hyperlink" Target="https://twitter.com/#!/alanlepo/status/1184634563072528386" TargetMode="External" /><Relationship Id="rId602" Type="http://schemas.openxmlformats.org/officeDocument/2006/relationships/hyperlink" Target="https://twitter.com/#!/alanlepo/status/1184634563072528386" TargetMode="External" /><Relationship Id="rId603" Type="http://schemas.openxmlformats.org/officeDocument/2006/relationships/hyperlink" Target="https://twitter.com/#!/alanlepo/status/1184771073461633024" TargetMode="External" /><Relationship Id="rId604" Type="http://schemas.openxmlformats.org/officeDocument/2006/relationships/hyperlink" Target="https://twitter.com/#!/alanlepo/status/1182431892076933121" TargetMode="External" /><Relationship Id="rId605" Type="http://schemas.openxmlformats.org/officeDocument/2006/relationships/hyperlink" Target="https://twitter.com/#!/alanlepo/status/1182760265076609024" TargetMode="External" /><Relationship Id="rId606" Type="http://schemas.openxmlformats.org/officeDocument/2006/relationships/hyperlink" Target="https://twitter.com/#!/alanlepo/status/1184534258662232065" TargetMode="External" /><Relationship Id="rId607" Type="http://schemas.openxmlformats.org/officeDocument/2006/relationships/hyperlink" Target="https://twitter.com/#!/alanlepo/status/1184535112953802752" TargetMode="External" /><Relationship Id="rId608" Type="http://schemas.openxmlformats.org/officeDocument/2006/relationships/hyperlink" Target="https://twitter.com/#!/alanlepo/status/1184535699762089984" TargetMode="External" /><Relationship Id="rId609" Type="http://schemas.openxmlformats.org/officeDocument/2006/relationships/hyperlink" Target="https://twitter.com/#!/alanlepo/status/1184536350286139395" TargetMode="External" /><Relationship Id="rId610" Type="http://schemas.openxmlformats.org/officeDocument/2006/relationships/hyperlink" Target="https://twitter.com/#!/alanlepo/status/1184630336677961728" TargetMode="External" /><Relationship Id="rId611" Type="http://schemas.openxmlformats.org/officeDocument/2006/relationships/hyperlink" Target="https://twitter.com/#!/alanlepo/status/1185547255547334656" TargetMode="External" /><Relationship Id="rId612" Type="http://schemas.openxmlformats.org/officeDocument/2006/relationships/hyperlink" Target="https://twitter.com/#!/alanlepo/status/1182431892076933121" TargetMode="External" /><Relationship Id="rId613" Type="http://schemas.openxmlformats.org/officeDocument/2006/relationships/hyperlink" Target="https://twitter.com/#!/alanlepo/status/1182760265076609024" TargetMode="External" /><Relationship Id="rId614" Type="http://schemas.openxmlformats.org/officeDocument/2006/relationships/hyperlink" Target="https://twitter.com/#!/alanlepo/status/1184534258662232065" TargetMode="External" /><Relationship Id="rId615" Type="http://schemas.openxmlformats.org/officeDocument/2006/relationships/hyperlink" Target="https://twitter.com/#!/alanlepo/status/1184535112953802752" TargetMode="External" /><Relationship Id="rId616" Type="http://schemas.openxmlformats.org/officeDocument/2006/relationships/hyperlink" Target="https://twitter.com/#!/alanlepo/status/1184535699762089984" TargetMode="External" /><Relationship Id="rId617" Type="http://schemas.openxmlformats.org/officeDocument/2006/relationships/hyperlink" Target="https://twitter.com/#!/alanlepo/status/1184536350286139395" TargetMode="External" /><Relationship Id="rId618" Type="http://schemas.openxmlformats.org/officeDocument/2006/relationships/hyperlink" Target="https://twitter.com/#!/alanlepo/status/1185547255547334656" TargetMode="External" /><Relationship Id="rId619" Type="http://schemas.openxmlformats.org/officeDocument/2006/relationships/hyperlink" Target="https://twitter.com/#!/alanlepo/status/1184535112953802752" TargetMode="External" /><Relationship Id="rId620" Type="http://schemas.openxmlformats.org/officeDocument/2006/relationships/hyperlink" Target="https://twitter.com/#!/alanlepo/status/1184536350286139395" TargetMode="External" /><Relationship Id="rId621" Type="http://schemas.openxmlformats.org/officeDocument/2006/relationships/hyperlink" Target="https://twitter.com/#!/alanlepo/status/1184771073461633024" TargetMode="External" /><Relationship Id="rId622" Type="http://schemas.openxmlformats.org/officeDocument/2006/relationships/hyperlink" Target="https://twitter.com/#!/alanlepo/status/1185547255547334656" TargetMode="External" /><Relationship Id="rId623" Type="http://schemas.openxmlformats.org/officeDocument/2006/relationships/hyperlink" Target="https://twitter.com/#!/alanlepo/status/1185547255547334656" TargetMode="External" /><Relationship Id="rId624" Type="http://schemas.openxmlformats.org/officeDocument/2006/relationships/hyperlink" Target="https://twitter.com/#!/alanlepo/status/1182431892076933121" TargetMode="External" /><Relationship Id="rId625" Type="http://schemas.openxmlformats.org/officeDocument/2006/relationships/hyperlink" Target="https://twitter.com/#!/alanlepo/status/1182760265076609024" TargetMode="External" /><Relationship Id="rId626" Type="http://schemas.openxmlformats.org/officeDocument/2006/relationships/hyperlink" Target="https://twitter.com/#!/alanlepo/status/1185301543450501120" TargetMode="External" /><Relationship Id="rId627" Type="http://schemas.openxmlformats.org/officeDocument/2006/relationships/hyperlink" Target="https://twitter.com/#!/alanlepo/status/1185547255547334656" TargetMode="External" /><Relationship Id="rId628" Type="http://schemas.openxmlformats.org/officeDocument/2006/relationships/hyperlink" Target="https://twitter.com/#!/alanlepo/status/1186001188816347136" TargetMode="External" /><Relationship Id="rId629" Type="http://schemas.openxmlformats.org/officeDocument/2006/relationships/hyperlink" Target="https://twitter.com/#!/alanlepo/status/1181404358451310592" TargetMode="External" /><Relationship Id="rId630" Type="http://schemas.openxmlformats.org/officeDocument/2006/relationships/hyperlink" Target="https://twitter.com/#!/alanlepo/status/1182124806575198208" TargetMode="External" /><Relationship Id="rId631" Type="http://schemas.openxmlformats.org/officeDocument/2006/relationships/hyperlink" Target="https://twitter.com/#!/alanlepo/status/1182732314754850821" TargetMode="External" /><Relationship Id="rId632" Type="http://schemas.openxmlformats.org/officeDocument/2006/relationships/hyperlink" Target="https://twitter.com/#!/alanlepo/status/1184622598937829376" TargetMode="External" /><Relationship Id="rId633" Type="http://schemas.openxmlformats.org/officeDocument/2006/relationships/hyperlink" Target="https://twitter.com/#!/alanlepo/status/1184860368926982144" TargetMode="External" /><Relationship Id="rId634" Type="http://schemas.openxmlformats.org/officeDocument/2006/relationships/hyperlink" Target="https://twitter.com/#!/alanlepo/status/1184861879346323456" TargetMode="External" /><Relationship Id="rId635" Type="http://schemas.openxmlformats.org/officeDocument/2006/relationships/hyperlink" Target="https://twitter.com/#!/alanlepo/status/1185223511704342529" TargetMode="External" /><Relationship Id="rId636" Type="http://schemas.openxmlformats.org/officeDocument/2006/relationships/hyperlink" Target="https://twitter.com/#!/alanlepo/status/1185537082288201728" TargetMode="External" /><Relationship Id="rId637" Type="http://schemas.openxmlformats.org/officeDocument/2006/relationships/hyperlink" Target="https://twitter.com/#!/taylorwellsnews/status/1186058664030941185" TargetMode="External" /><Relationship Id="rId638" Type="http://schemas.openxmlformats.org/officeDocument/2006/relationships/hyperlink" Target="https://twitter.com/#!/blinkmarketers/status/1184060533533794304" TargetMode="External" /><Relationship Id="rId639" Type="http://schemas.openxmlformats.org/officeDocument/2006/relationships/hyperlink" Target="https://twitter.com/#!/taylorwellsnews/status/1186058664030941185" TargetMode="External" /><Relationship Id="rId640" Type="http://schemas.openxmlformats.org/officeDocument/2006/relationships/hyperlink" Target="https://twitter.com/#!/taylorwellsnews/status/1186058664030941185" TargetMode="External" /><Relationship Id="rId641" Type="http://schemas.openxmlformats.org/officeDocument/2006/relationships/hyperlink" Target="https://twitter.com/#!/amworldtraveler/status/1181979866675040258" TargetMode="External" /><Relationship Id="rId642" Type="http://schemas.openxmlformats.org/officeDocument/2006/relationships/hyperlink" Target="https://twitter.com/#!/cjenmm/status/1182386287279362048" TargetMode="External" /><Relationship Id="rId643" Type="http://schemas.openxmlformats.org/officeDocument/2006/relationships/hyperlink" Target="https://twitter.com/#!/cjenmm/status/1182385215081074688" TargetMode="External" /><Relationship Id="rId644" Type="http://schemas.openxmlformats.org/officeDocument/2006/relationships/hyperlink" Target="https://twitter.com/#!/cjenmm/status/1182386264412061696" TargetMode="External" /><Relationship Id="rId645" Type="http://schemas.openxmlformats.org/officeDocument/2006/relationships/hyperlink" Target="https://twitter.com/#!/cjenmm/status/1182391567144734720" TargetMode="External" /><Relationship Id="rId646" Type="http://schemas.openxmlformats.org/officeDocument/2006/relationships/hyperlink" Target="https://twitter.com/#!/cjenmm/status/1184637744774955008" TargetMode="External" /><Relationship Id="rId647" Type="http://schemas.openxmlformats.org/officeDocument/2006/relationships/hyperlink" Target="https://twitter.com/#!/cjenmm/status/1186062501726703616" TargetMode="External" /><Relationship Id="rId648" Type="http://schemas.openxmlformats.org/officeDocument/2006/relationships/hyperlink" Target="https://twitter.com/#!/cjenmm/status/1186128858807820288" TargetMode="External" /><Relationship Id="rId649" Type="http://schemas.openxmlformats.org/officeDocument/2006/relationships/hyperlink" Target="https://twitter.com/#!/cjenmm/status/1186145562455764993" TargetMode="External" /><Relationship Id="rId650" Type="http://schemas.openxmlformats.org/officeDocument/2006/relationships/hyperlink" Target="https://twitter.com/#!/johngoldenfrr/status/1183008230773088260" TargetMode="External" /><Relationship Id="rId651" Type="http://schemas.openxmlformats.org/officeDocument/2006/relationships/hyperlink" Target="https://twitter.com/#!/johngoldenfrr/status/1185688350713417730" TargetMode="External" /><Relationship Id="rId652" Type="http://schemas.openxmlformats.org/officeDocument/2006/relationships/hyperlink" Target="https://twitter.com/#!/pipelinercrm/status/1183686603530735618" TargetMode="External" /><Relationship Id="rId653" Type="http://schemas.openxmlformats.org/officeDocument/2006/relationships/hyperlink" Target="https://twitter.com/#!/johngoldenfrr/status/1183008230773088260" TargetMode="External" /><Relationship Id="rId654" Type="http://schemas.openxmlformats.org/officeDocument/2006/relationships/hyperlink" Target="https://twitter.com/#!/johngoldenfrr/status/1185688350713417730" TargetMode="External" /><Relationship Id="rId655" Type="http://schemas.openxmlformats.org/officeDocument/2006/relationships/hyperlink" Target="https://twitter.com/#!/pipelinercrm/status/1183686603530735618" TargetMode="External" /><Relationship Id="rId656" Type="http://schemas.openxmlformats.org/officeDocument/2006/relationships/hyperlink" Target="https://twitter.com/#!/kimlanikolaus/status/1180977291997929472" TargetMode="External" /><Relationship Id="rId657" Type="http://schemas.openxmlformats.org/officeDocument/2006/relationships/hyperlink" Target="https://twitter.com/#!/kimlanikolaus/status/1181703332013969409" TargetMode="External" /><Relationship Id="rId658" Type="http://schemas.openxmlformats.org/officeDocument/2006/relationships/hyperlink" Target="https://twitter.com/#!/kimlanikolaus/status/1182599681983090689" TargetMode="External" /><Relationship Id="rId659" Type="http://schemas.openxmlformats.org/officeDocument/2006/relationships/hyperlink" Target="https://twitter.com/#!/kimlanikolaus/status/1182785507291488256" TargetMode="External" /><Relationship Id="rId660" Type="http://schemas.openxmlformats.org/officeDocument/2006/relationships/hyperlink" Target="https://twitter.com/#!/kimlanikolaus/status/1184075276667572224" TargetMode="External" /><Relationship Id="rId661" Type="http://schemas.openxmlformats.org/officeDocument/2006/relationships/hyperlink" Target="https://twitter.com/#!/pipelinercrm/status/1182596309422874625" TargetMode="External" /><Relationship Id="rId662" Type="http://schemas.openxmlformats.org/officeDocument/2006/relationships/hyperlink" Target="https://twitter.com/#!/pipelinercrm/status/1183686675723108353" TargetMode="External" /><Relationship Id="rId663" Type="http://schemas.openxmlformats.org/officeDocument/2006/relationships/hyperlink" Target="https://twitter.com/#!/pipelinercrm/status/1182532554160824321" TargetMode="External" /><Relationship Id="rId664" Type="http://schemas.openxmlformats.org/officeDocument/2006/relationships/hyperlink" Target="https://twitter.com/#!/pipelinercrm/status/1183979579897208832" TargetMode="External" /><Relationship Id="rId665" Type="http://schemas.openxmlformats.org/officeDocument/2006/relationships/hyperlink" Target="https://twitter.com/#!/pipelinercrm/status/1186158947809550337" TargetMode="External" /><Relationship Id="rId666" Type="http://schemas.openxmlformats.org/officeDocument/2006/relationships/hyperlink" Target="https://twitter.com/#!/nessajbaker/status/1186182885159686145" TargetMode="External" /><Relationship Id="rId667" Type="http://schemas.openxmlformats.org/officeDocument/2006/relationships/hyperlink" Target="https://twitter.com/#!/nessajbaker/status/1181875999329411072" TargetMode="External" /><Relationship Id="rId668" Type="http://schemas.openxmlformats.org/officeDocument/2006/relationships/hyperlink" Target="https://twitter.com/#!/nessajbaker/status/1186182885159686145" TargetMode="External" /><Relationship Id="rId669" Type="http://schemas.openxmlformats.org/officeDocument/2006/relationships/hyperlink" Target="https://twitter.com/#!/sarahgoodall/status/1182030246029283328" TargetMode="External" /><Relationship Id="rId670" Type="http://schemas.openxmlformats.org/officeDocument/2006/relationships/hyperlink" Target="https://twitter.com/#!/sarahgoodall/status/1182030246029283328" TargetMode="External" /><Relationship Id="rId671" Type="http://schemas.openxmlformats.org/officeDocument/2006/relationships/hyperlink" Target="https://twitter.com/#!/sarahgoodall/status/1181619267499954178" TargetMode="External" /><Relationship Id="rId672" Type="http://schemas.openxmlformats.org/officeDocument/2006/relationships/hyperlink" Target="https://twitter.com/#!/sarahgoodall/status/1186236689284550661" TargetMode="External" /><Relationship Id="rId673" Type="http://schemas.openxmlformats.org/officeDocument/2006/relationships/hyperlink" Target="https://twitter.com/#!/renesternberg/status/1186239961584062465" TargetMode="External" /><Relationship Id="rId674" Type="http://schemas.openxmlformats.org/officeDocument/2006/relationships/hyperlink" Target="https://twitter.com/#!/lukaspfeiffer/status/1186252963871907840" TargetMode="External" /><Relationship Id="rId675" Type="http://schemas.openxmlformats.org/officeDocument/2006/relationships/hyperlink" Target="https://twitter.com/#!/mintelligencia/status/1181455489319788544" TargetMode="External" /><Relationship Id="rId676" Type="http://schemas.openxmlformats.org/officeDocument/2006/relationships/hyperlink" Target="https://twitter.com/#!/mintelligencia/status/1181515972009705481" TargetMode="External" /><Relationship Id="rId677" Type="http://schemas.openxmlformats.org/officeDocument/2006/relationships/hyperlink" Target="https://twitter.com/#!/mintelligencia/status/1181576286545891330" TargetMode="External" /><Relationship Id="rId678" Type="http://schemas.openxmlformats.org/officeDocument/2006/relationships/hyperlink" Target="https://twitter.com/#!/mintelligencia/status/1181636730396516352" TargetMode="External" /><Relationship Id="rId679" Type="http://schemas.openxmlformats.org/officeDocument/2006/relationships/hyperlink" Target="https://twitter.com/#!/mintelligencia/status/1181878288584712192" TargetMode="External" /><Relationship Id="rId680" Type="http://schemas.openxmlformats.org/officeDocument/2006/relationships/hyperlink" Target="https://twitter.com/#!/mintelligencia/status/1181938709245173760" TargetMode="External" /><Relationship Id="rId681" Type="http://schemas.openxmlformats.org/officeDocument/2006/relationships/hyperlink" Target="https://twitter.com/#!/mintelligencia/status/1181999140202516480" TargetMode="External" /><Relationship Id="rId682" Type="http://schemas.openxmlformats.org/officeDocument/2006/relationships/hyperlink" Target="https://twitter.com/#!/mintelligencia/status/1182059472820277253" TargetMode="External" /><Relationship Id="rId683" Type="http://schemas.openxmlformats.org/officeDocument/2006/relationships/hyperlink" Target="https://twitter.com/#!/mintelligencia/status/1182240659434065920" TargetMode="External" /><Relationship Id="rId684" Type="http://schemas.openxmlformats.org/officeDocument/2006/relationships/hyperlink" Target="https://twitter.com/#!/mintelligencia/status/1182301040873496576" TargetMode="External" /><Relationship Id="rId685" Type="http://schemas.openxmlformats.org/officeDocument/2006/relationships/hyperlink" Target="https://twitter.com/#!/mintelligencia/status/1182421839097806849" TargetMode="External" /><Relationship Id="rId686" Type="http://schemas.openxmlformats.org/officeDocument/2006/relationships/hyperlink" Target="https://twitter.com/#!/mintelligencia/status/1182542629004857344" TargetMode="External" /><Relationship Id="rId687" Type="http://schemas.openxmlformats.org/officeDocument/2006/relationships/hyperlink" Target="https://twitter.com/#!/mintelligencia/status/1182603029809369088" TargetMode="External" /><Relationship Id="rId688" Type="http://schemas.openxmlformats.org/officeDocument/2006/relationships/hyperlink" Target="https://twitter.com/#!/mintelligencia/status/1182663443461165056" TargetMode="External" /><Relationship Id="rId689" Type="http://schemas.openxmlformats.org/officeDocument/2006/relationships/hyperlink" Target="https://twitter.com/#!/mintelligencia/status/1182723825907224577" TargetMode="External" /><Relationship Id="rId690" Type="http://schemas.openxmlformats.org/officeDocument/2006/relationships/hyperlink" Target="https://twitter.com/#!/mintelligencia/status/1182844629185716224" TargetMode="External" /><Relationship Id="rId691" Type="http://schemas.openxmlformats.org/officeDocument/2006/relationships/hyperlink" Target="https://twitter.com/#!/mintelligencia/status/1182905028778123264" TargetMode="External" /><Relationship Id="rId692" Type="http://schemas.openxmlformats.org/officeDocument/2006/relationships/hyperlink" Target="https://twitter.com/#!/mintelligencia/status/1183267419290247168" TargetMode="External" /><Relationship Id="rId693" Type="http://schemas.openxmlformats.org/officeDocument/2006/relationships/hyperlink" Target="https://twitter.com/#!/mintelligencia/status/1183388223080415234" TargetMode="External" /><Relationship Id="rId694" Type="http://schemas.openxmlformats.org/officeDocument/2006/relationships/hyperlink" Target="https://twitter.com/#!/mintelligencia/status/1183448635482296320" TargetMode="External" /><Relationship Id="rId695" Type="http://schemas.openxmlformats.org/officeDocument/2006/relationships/hyperlink" Target="https://twitter.com/#!/mintelligencia/status/1183629805775929345" TargetMode="External" /><Relationship Id="rId696" Type="http://schemas.openxmlformats.org/officeDocument/2006/relationships/hyperlink" Target="https://twitter.com/#!/mintelligencia/status/1183690204340801536" TargetMode="External" /><Relationship Id="rId697" Type="http://schemas.openxmlformats.org/officeDocument/2006/relationships/hyperlink" Target="https://twitter.com/#!/mintelligencia/status/1183750609587097601" TargetMode="External" /><Relationship Id="rId698" Type="http://schemas.openxmlformats.org/officeDocument/2006/relationships/hyperlink" Target="https://twitter.com/#!/mintelligencia/status/1183871385392832518" TargetMode="External" /><Relationship Id="rId699" Type="http://schemas.openxmlformats.org/officeDocument/2006/relationships/hyperlink" Target="https://twitter.com/#!/mintelligencia/status/1183931796477698050" TargetMode="External" /><Relationship Id="rId700" Type="http://schemas.openxmlformats.org/officeDocument/2006/relationships/hyperlink" Target="https://twitter.com/#!/mintelligencia/status/1183992205494685697" TargetMode="External" /><Relationship Id="rId701" Type="http://schemas.openxmlformats.org/officeDocument/2006/relationships/hyperlink" Target="https://twitter.com/#!/mintelligencia/status/1184052603623268352" TargetMode="External" /><Relationship Id="rId702" Type="http://schemas.openxmlformats.org/officeDocument/2006/relationships/hyperlink" Target="https://twitter.com/#!/mintelligencia/status/1184113009947488258" TargetMode="External" /><Relationship Id="rId703" Type="http://schemas.openxmlformats.org/officeDocument/2006/relationships/hyperlink" Target="https://twitter.com/#!/mintelligencia/status/1184294178949419008" TargetMode="External" /><Relationship Id="rId704" Type="http://schemas.openxmlformats.org/officeDocument/2006/relationships/hyperlink" Target="https://twitter.com/#!/mintelligencia/status/1184354596875059200" TargetMode="External" /><Relationship Id="rId705" Type="http://schemas.openxmlformats.org/officeDocument/2006/relationships/hyperlink" Target="https://twitter.com/#!/mintelligencia/status/1184415062829731840" TargetMode="External" /><Relationship Id="rId706" Type="http://schemas.openxmlformats.org/officeDocument/2006/relationships/hyperlink" Target="https://twitter.com/#!/mintelligencia/status/1184475407841714179" TargetMode="External" /><Relationship Id="rId707" Type="http://schemas.openxmlformats.org/officeDocument/2006/relationships/hyperlink" Target="https://twitter.com/#!/mintelligencia/status/1184535791529353216" TargetMode="External" /><Relationship Id="rId708" Type="http://schemas.openxmlformats.org/officeDocument/2006/relationships/hyperlink" Target="https://twitter.com/#!/mintelligencia/status/1184656568064905216" TargetMode="External" /><Relationship Id="rId709" Type="http://schemas.openxmlformats.org/officeDocument/2006/relationships/hyperlink" Target="https://twitter.com/#!/mintelligencia/status/1184716972380041216" TargetMode="External" /><Relationship Id="rId710" Type="http://schemas.openxmlformats.org/officeDocument/2006/relationships/hyperlink" Target="https://twitter.com/#!/mintelligencia/status/1184837756901568512" TargetMode="External" /><Relationship Id="rId711" Type="http://schemas.openxmlformats.org/officeDocument/2006/relationships/hyperlink" Target="https://twitter.com/#!/mintelligencia/status/1184898185334067201" TargetMode="External" /><Relationship Id="rId712" Type="http://schemas.openxmlformats.org/officeDocument/2006/relationships/hyperlink" Target="https://twitter.com/#!/mintelligencia/status/1184958595747725314" TargetMode="External" /><Relationship Id="rId713" Type="http://schemas.openxmlformats.org/officeDocument/2006/relationships/hyperlink" Target="https://twitter.com/#!/mintelligencia/status/1185018952864415744" TargetMode="External" /><Relationship Id="rId714" Type="http://schemas.openxmlformats.org/officeDocument/2006/relationships/hyperlink" Target="https://twitter.com/#!/mintelligencia/status/1185260566526472192" TargetMode="External" /><Relationship Id="rId715" Type="http://schemas.openxmlformats.org/officeDocument/2006/relationships/hyperlink" Target="https://twitter.com/#!/mintelligencia/status/1185321138811035653" TargetMode="External" /><Relationship Id="rId716" Type="http://schemas.openxmlformats.org/officeDocument/2006/relationships/hyperlink" Target="https://twitter.com/#!/mintelligencia/status/1185381356899053569" TargetMode="External" /><Relationship Id="rId717" Type="http://schemas.openxmlformats.org/officeDocument/2006/relationships/hyperlink" Target="https://twitter.com/#!/mintelligencia/status/1185441772710825984" TargetMode="External" /><Relationship Id="rId718" Type="http://schemas.openxmlformats.org/officeDocument/2006/relationships/hyperlink" Target="https://twitter.com/#!/mintelligencia/status/1185623003561938944" TargetMode="External" /><Relationship Id="rId719" Type="http://schemas.openxmlformats.org/officeDocument/2006/relationships/hyperlink" Target="https://twitter.com/#!/mintelligencia/status/1185683332379697158" TargetMode="External" /><Relationship Id="rId720" Type="http://schemas.openxmlformats.org/officeDocument/2006/relationships/hyperlink" Target="https://twitter.com/#!/mintelligencia/status/1185804142465503232" TargetMode="External" /><Relationship Id="rId721" Type="http://schemas.openxmlformats.org/officeDocument/2006/relationships/hyperlink" Target="https://twitter.com/#!/mintelligencia/status/1185924920217346053" TargetMode="External" /><Relationship Id="rId722" Type="http://schemas.openxmlformats.org/officeDocument/2006/relationships/hyperlink" Target="https://twitter.com/#!/mintelligencia/status/1185985332367544323" TargetMode="External" /><Relationship Id="rId723" Type="http://schemas.openxmlformats.org/officeDocument/2006/relationships/hyperlink" Target="https://twitter.com/#!/mintelligencia/status/1186045716822659073" TargetMode="External" /><Relationship Id="rId724" Type="http://schemas.openxmlformats.org/officeDocument/2006/relationships/hyperlink" Target="https://twitter.com/#!/mintelligencia/status/1186106117950201856" TargetMode="External" /><Relationship Id="rId725" Type="http://schemas.openxmlformats.org/officeDocument/2006/relationships/hyperlink" Target="https://twitter.com/#!/mintelligencia/status/1186226905730764800" TargetMode="External" /><Relationship Id="rId726" Type="http://schemas.openxmlformats.org/officeDocument/2006/relationships/hyperlink" Target="https://twitter.com/#!/mintelligencia/status/1186287317620854785" TargetMode="External" /><Relationship Id="rId727" Type="http://schemas.openxmlformats.org/officeDocument/2006/relationships/comments" Target="../comments1.xml" /><Relationship Id="rId728" Type="http://schemas.openxmlformats.org/officeDocument/2006/relationships/vmlDrawing" Target="../drawings/vmlDrawing1.vml" /><Relationship Id="rId729" Type="http://schemas.openxmlformats.org/officeDocument/2006/relationships/table" Target="../tables/table1.xml" /><Relationship Id="rId730"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13.xml.rels><?xml version="1.0" encoding="utf-8" standalone="yes"?><Relationships xmlns="http://schemas.openxmlformats.org/package/2006/relationships"><Relationship Id="rId1" Type="http://schemas.openxmlformats.org/officeDocument/2006/relationships/hyperlink" Target="https://contentmarketinginstitute.com/2019/10/adopt-growth-mindset/" TargetMode="External" /><Relationship Id="rId2" Type="http://schemas.openxmlformats.org/officeDocument/2006/relationships/hyperlink" Target="https://contentmarketinginstitute.com/2019/10/adopt-growth-mindset/" TargetMode="External" /><Relationship Id="rId3" Type="http://schemas.openxmlformats.org/officeDocument/2006/relationships/hyperlink" Target="https://www.empowering-people-network.siemens-stiftung.org/fileadmin/user_upload/Publications/SiemensStiftung_Report_Round_Table_Cairo_2019_SCREEN_final.pdf" TargetMode="External" /><Relationship Id="rId4" Type="http://schemas.openxmlformats.org/officeDocument/2006/relationships/hyperlink" Target="https://twitter.com/EU_Finance/status/1176840907968196608" TargetMode="External" /><Relationship Id="rId5" Type="http://schemas.openxmlformats.org/officeDocument/2006/relationships/hyperlink" Target="https://www.pipelinersales.com/library/10-donts-for-social-media/" TargetMode="External" /><Relationship Id="rId6" Type="http://schemas.openxmlformats.org/officeDocument/2006/relationships/hyperlink" Target="https://www.pipelinersales.com/library/10-donts-for-social-media/" TargetMode="External" /><Relationship Id="rId7" Type="http://schemas.openxmlformats.org/officeDocument/2006/relationships/hyperlink" Target="https://www.yunussb.com/jobs" TargetMode="External" /><Relationship Id="rId8" Type="http://schemas.openxmlformats.org/officeDocument/2006/relationships/hyperlink" Target="https://thesocialswede.wordpress.com/2015/12/03/as-the-wheels-turn-faster-people-are-more-important-than-ever-before/" TargetMode="External" /><Relationship Id="rId9" Type="http://schemas.openxmlformats.org/officeDocument/2006/relationships/hyperlink" Target="https://thesocialswede.wordpress.com/2015/12/03/as-the-wheels-turn-faster-people-are-more-important-than-ever-before/" TargetMode="External" /><Relationship Id="rId10" Type="http://schemas.openxmlformats.org/officeDocument/2006/relationships/hyperlink" Target="https://www.constellationr.com/blog-news/are-robots-coming-your-job-adobe-think-tank-2017-future-work" TargetMode="External" /><Relationship Id="rId11" Type="http://schemas.openxmlformats.org/officeDocument/2006/relationships/hyperlink" Target="https://www.constellationr.com/blog-news/are-robots-coming-your-job-adobe-think-tank-2017-future-work" TargetMode="External" /><Relationship Id="rId12" Type="http://schemas.openxmlformats.org/officeDocument/2006/relationships/hyperlink" Target="https://www.social-business-digest.com/2019-09" TargetMode="External" /><Relationship Id="rId13" Type="http://schemas.openxmlformats.org/officeDocument/2006/relationships/hyperlink" Target="https://hello.visier.com/ebook-what-is-people-analytics.html?utm_source=twitter&amp;utm_campaign=mmfy20&amp;utm_medium=organic-social" TargetMode="External" /><Relationship Id="rId14" Type="http://schemas.openxmlformats.org/officeDocument/2006/relationships/hyperlink" Target="https://curatti.com/does-instagram-marketing-have-a-place-in-b2b-yes-and-heres-how/" TargetMode="External" /><Relationship Id="rId15" Type="http://schemas.openxmlformats.org/officeDocument/2006/relationships/hyperlink" Target="https://curatti.com/does-instagram-marketing-have-a-place-in-b2b-yes-and-heres-how/" TargetMode="External" /><Relationship Id="rId16" Type="http://schemas.openxmlformats.org/officeDocument/2006/relationships/hyperlink" Target="https://blog.gaggleamp.com/what-are-the-benefits-of-employee-advocacy?utm_content=102482704&amp;utm_medium=social&amp;utm_source=twitter&amp;hss_channel=tw-2926870430" TargetMode="External" /><Relationship Id="rId17" Type="http://schemas.openxmlformats.org/officeDocument/2006/relationships/hyperlink" Target="https://www.sociabble.com/blog/10-stats-impact-employee-advocacy/?utm_content=102481098&amp;utm_medium=social&amp;utm_source=twitter&amp;hss_channel=tw-2926870430" TargetMode="External" /><Relationship Id="rId18" Type="http://schemas.openxmlformats.org/officeDocument/2006/relationships/hyperlink" Target="https://www.socialbakers.com/blog/10-easy-steps-to-managing-social-media-crisis?utm_content=103344513&amp;utm_medium=social&amp;utm_source=twitter&amp;hss_channel=tw-2926870430" TargetMode="External" /><Relationship Id="rId19" Type="http://schemas.openxmlformats.org/officeDocument/2006/relationships/hyperlink" Target="https://www.tribalimpact.com/blog/social-media-for-business-why-socialising-your-business-is-key-for-growth?utm_campaign=Awareness%20-%20Employee%20Advocacy&amp;utm_content=102480994&amp;utm_medium=social&amp;utm_source=twitter&amp;hss_channel=tw-2926870430" TargetMode="External" /><Relationship Id="rId20" Type="http://schemas.openxmlformats.org/officeDocument/2006/relationships/hyperlink" Target="https://www.tribalimpact.com/blog/social-media-for-business-why-socialising-your-business-is-key-for-growth?utm_campaign=Awareness%20-%20Employee%20Advocacy&amp;utm_content=102480994&amp;utm_medium=social&amp;utm_source=twitter&amp;hss_channel=tw-2926870430" TargetMode="External" /><Relationship Id="rId21" Type="http://schemas.openxmlformats.org/officeDocument/2006/relationships/hyperlink" Target="https://twitter.com/amworldtraveler/status/1184636032949506048" TargetMode="External" /><Relationship Id="rId22" Type="http://schemas.openxmlformats.org/officeDocument/2006/relationships/hyperlink" Target="https://contentmarketinginstitute.com/2019/10/adopt-growth-mindset/" TargetMode="External" /><Relationship Id="rId23" Type="http://schemas.openxmlformats.org/officeDocument/2006/relationships/hyperlink" Target="https://www.emarketer.com/content/sap-alicia-tillman-on-the-makeup-of-a-modern-marketing-team-and-an-experience-driven-economy" TargetMode="External" /><Relationship Id="rId24" Type="http://schemas.openxmlformats.org/officeDocument/2006/relationships/hyperlink" Target="https://link.medium.com/lzirP8pER0" TargetMode="External" /><Relationship Id="rId25" Type="http://schemas.openxmlformats.org/officeDocument/2006/relationships/hyperlink" Target="https://link.medium.com/lzirP8pER0" TargetMode="External" /><Relationship Id="rId26" Type="http://schemas.openxmlformats.org/officeDocument/2006/relationships/hyperlink" Target="https://www.digitaltonto.com/2019/what-googles-quantum-supremacy-means-for-the-future/" TargetMode="External" /><Relationship Id="rId27" Type="http://schemas.openxmlformats.org/officeDocument/2006/relationships/hyperlink" Target="https://www.digitaltonto.com/2019/the-business-of-being-human/" TargetMode="External" /><Relationship Id="rId28" Type="http://schemas.openxmlformats.org/officeDocument/2006/relationships/hyperlink" Target="https://cmxhub.com/rules-of-engagement/" TargetMode="External" /><Relationship Id="rId29" Type="http://schemas.openxmlformats.org/officeDocument/2006/relationships/hyperlink" Target="https://lynnabatejohnson.com/the-road-to-growth-podcast/" TargetMode="External" /><Relationship Id="rId30" Type="http://schemas.openxmlformats.org/officeDocument/2006/relationships/hyperlink" Target="https://www.entrepreneur.com/article/335465" TargetMode="External" /><Relationship Id="rId31" Type="http://schemas.openxmlformats.org/officeDocument/2006/relationships/hyperlink" Target="https://hbr.org/2019/06/can-algorithms-help-us-decide-who-to-trust?utm_medium=social&amp;utm_campaign=hbr&amp;utm_source=twitter" TargetMode="External" /><Relationship Id="rId32" Type="http://schemas.openxmlformats.org/officeDocument/2006/relationships/hyperlink" Target="https://www.swordandthescript.com/2019/05/backlink-pr-value/?utm_source=feedburner&amp;utm_medium=feed&amp;utm_campaign=Feed:+SwordAndTheScript+(Sword+and+the+Script)" TargetMode="External" /><Relationship Id="rId33" Type="http://schemas.openxmlformats.org/officeDocument/2006/relationships/hyperlink" Target="https://dustinstout.com/how-to-use-twitter/?utm_source=twitter&amp;utm_medium=social&amp;utm_campaign=agorapulse" TargetMode="External" /><Relationship Id="rId34" Type="http://schemas.openxmlformats.org/officeDocument/2006/relationships/hyperlink" Target="https://brand24.com/blog/5-ways-to-make-a-bad-review-online-work-for-your-business/" TargetMode="External" /><Relationship Id="rId35" Type="http://schemas.openxmlformats.org/officeDocument/2006/relationships/hyperlink" Target="https://brand24.com/blog/5-ways-to-make-a-bad-review-online-work-for-your-business/" TargetMode="External" /><Relationship Id="rId36" Type="http://schemas.openxmlformats.org/officeDocument/2006/relationships/hyperlink" Target="https://lynnabatejohnson.com/the-road-to-growth-podcast/" TargetMode="External" /><Relationship Id="rId37" Type="http://schemas.openxmlformats.org/officeDocument/2006/relationships/hyperlink" Target="https://friedmansocialmedia.com/facebook-marketing-for-lawyers-law-firms/" TargetMode="External" /><Relationship Id="rId38" Type="http://schemas.openxmlformats.org/officeDocument/2006/relationships/hyperlink" Target="https://friedmansocialmedia.com/linkedin-for-lawyers/" TargetMode="External" /><Relationship Id="rId39" Type="http://schemas.openxmlformats.org/officeDocument/2006/relationships/hyperlink" Target="http://bryankramer.com/hashtags-earthquakes-and-everyday-people/" TargetMode="External" /><Relationship Id="rId40" Type="http://schemas.openxmlformats.org/officeDocument/2006/relationships/hyperlink" Target="https://www.impactbnd.com/blog/how-treating-your-business-facebook-group-like-a-backyard-bbq-increases-engagement" TargetMode="External" /><Relationship Id="rId41" Type="http://schemas.openxmlformats.org/officeDocument/2006/relationships/hyperlink" Target="https://www.advantageservices.net/blog/137/How-your-small-business-can-take-advantage-of-Twitter?utm_medium=nealschaffer" TargetMode="External" /><Relationship Id="rId42" Type="http://schemas.openxmlformats.org/officeDocument/2006/relationships/hyperlink" Target="https://lynnabatejohnson.com/blog/" TargetMode="External" /><Relationship Id="rId43" Type="http://schemas.openxmlformats.org/officeDocument/2006/relationships/hyperlink" Target="https://twitter.com/SalesforceCA/status/1177272125373255680" TargetMode="External" /><Relationship Id="rId44" Type="http://schemas.openxmlformats.org/officeDocument/2006/relationships/hyperlink" Target="https://twitter.com/tbanting/status/1181949209773301761" TargetMode="External" /><Relationship Id="rId45" Type="http://schemas.openxmlformats.org/officeDocument/2006/relationships/hyperlink" Target="https://www.workfront.com/news/Workfront-Acquires-Strategic-Goals-Management-Startup-Atiim" TargetMode="External" /><Relationship Id="rId46" Type="http://schemas.openxmlformats.org/officeDocument/2006/relationships/hyperlink" Target="https://www.linkedin.com/slink?code=eGUdNDD" TargetMode="External" /><Relationship Id="rId47" Type="http://schemas.openxmlformats.org/officeDocument/2006/relationships/hyperlink" Target="http://salesforce.vidyard.com/watch/qtdWEt75yiU2yf7chb35yD" TargetMode="External" /><Relationship Id="rId48" Type="http://schemas.openxmlformats.org/officeDocument/2006/relationships/hyperlink" Target="https://www.youtube.com/watch?v=uxe7bHqZ7bk&amp;feature=youtu.be" TargetMode="External" /><Relationship Id="rId49" Type="http://schemas.openxmlformats.org/officeDocument/2006/relationships/hyperlink" Target="https://quip.com/blog/keys-to-successful-collaboration" TargetMode="External" /><Relationship Id="rId50" Type="http://schemas.openxmlformats.org/officeDocument/2006/relationships/hyperlink" Target="https://quip.com/blog/how-to-guide-account-planning" TargetMode="External" /><Relationship Id="rId51" Type="http://schemas.openxmlformats.org/officeDocument/2006/relationships/hyperlink" Target="https://quip.com/blog/keys-to-successful-collaboration" TargetMode="External" /><Relationship Id="rId52" Type="http://schemas.openxmlformats.org/officeDocument/2006/relationships/hyperlink" Target="https://quip.com/blog/keys-to-successful-collaboration" TargetMode="External" /><Relationship Id="rId53" Type="http://schemas.openxmlformats.org/officeDocument/2006/relationships/hyperlink" Target="https://curatti.com/does-instagram-marketing-have-a-place-in-b2b-yes-and-heres-how/" TargetMode="External" /><Relationship Id="rId54" Type="http://schemas.openxmlformats.org/officeDocument/2006/relationships/hyperlink" Target="https://twitter.com/amworldtraveler/status/1181979866675040258" TargetMode="External" /><Relationship Id="rId55" Type="http://schemas.openxmlformats.org/officeDocument/2006/relationships/hyperlink" Target="https://twitter.com/amworldtraveler/status/1181979866675040258" TargetMode="External" /><Relationship Id="rId56" Type="http://schemas.openxmlformats.org/officeDocument/2006/relationships/hyperlink" Target="https://twitter.com/amworldtraveler/status/1184630494891147270" TargetMode="External" /><Relationship Id="rId57" Type="http://schemas.openxmlformats.org/officeDocument/2006/relationships/hyperlink" Target="https://twitter.com/amorten/status/1186061584033959937" TargetMode="External" /><Relationship Id="rId58" Type="http://schemas.openxmlformats.org/officeDocument/2006/relationships/hyperlink" Target="https://twitter.com/amorten/status/1186061584033959937" TargetMode="External" /><Relationship Id="rId59" Type="http://schemas.openxmlformats.org/officeDocument/2006/relationships/hyperlink" Target="https://twitter.com/amorten/status/1186061584033959937" TargetMode="External" /><Relationship Id="rId60" Type="http://schemas.openxmlformats.org/officeDocument/2006/relationships/hyperlink" Target="https://salespop.net/sales-professionals/when-a-linkedin-introduction-stalls/" TargetMode="External" /><Relationship Id="rId61" Type="http://schemas.openxmlformats.org/officeDocument/2006/relationships/hyperlink" Target="https://salespop.net/sales-professionals/when-a-linkedin-introduction-stalls/" TargetMode="External" /><Relationship Id="rId62" Type="http://schemas.openxmlformats.org/officeDocument/2006/relationships/hyperlink" Target="https://salespop.net/sales-professionals/when-a-linkedin-introduction-stalls/" TargetMode="External" /><Relationship Id="rId63" Type="http://schemas.openxmlformats.org/officeDocument/2006/relationships/hyperlink" Target="https://www.pipelinersales.com/library/10-donts-for-social-media/" TargetMode="External" /><Relationship Id="rId64" Type="http://schemas.openxmlformats.org/officeDocument/2006/relationships/hyperlink" Target="https://www.pipelinersales.com/library/10-donts-for-social-media/" TargetMode="External" /><Relationship Id="rId65" Type="http://schemas.openxmlformats.org/officeDocument/2006/relationships/hyperlink" Target="https://www.pipelinersales.com/library/10-donts-for-social-media/" TargetMode="External" /><Relationship Id="rId66" Type="http://schemas.openxmlformats.org/officeDocument/2006/relationships/hyperlink" Target="https://www.pipelinersales.com/library/10-donts-for-social-media/" TargetMode="External" /><Relationship Id="rId67" Type="http://schemas.openxmlformats.org/officeDocument/2006/relationships/hyperlink" Target="https://www.pipelinersales.com/library/10-donts-for-social-media/" TargetMode="External" /><Relationship Id="rId68" Type="http://schemas.openxmlformats.org/officeDocument/2006/relationships/hyperlink" Target="https://www.pipelinersales.com/library/10-donts-for-social-media/" TargetMode="External" /><Relationship Id="rId69" Type="http://schemas.openxmlformats.org/officeDocument/2006/relationships/hyperlink" Target="https://www.pipelinersales.com/library/10-donts-for-social-media/" TargetMode="External" /><Relationship Id="rId70" Type="http://schemas.openxmlformats.org/officeDocument/2006/relationships/hyperlink" Target="https://www.pipelinersales.com/library/10-donts-for-social-media/" TargetMode="External" /><Relationship Id="rId71" Type="http://schemas.openxmlformats.org/officeDocument/2006/relationships/hyperlink" Target="https://www.pipelinersales.com/library/10-donts-for-social-media/" TargetMode="External" /><Relationship Id="rId72" Type="http://schemas.openxmlformats.org/officeDocument/2006/relationships/hyperlink" Target="https://www.pipelinersales.com/library/10-donts-for-social-media/" TargetMode="External" /><Relationship Id="rId73" Type="http://schemas.openxmlformats.org/officeDocument/2006/relationships/hyperlink" Target="https://tribalimpact.smh.re/7o" TargetMode="External" /><Relationship Id="rId74" Type="http://schemas.openxmlformats.org/officeDocument/2006/relationships/hyperlink" Target="https://tribalimpact.smh.re/7n" TargetMode="External" /><Relationship Id="rId75" Type="http://schemas.openxmlformats.org/officeDocument/2006/relationships/hyperlink" Target="https://marketinginsidergroup.com/employee-activation/employee-advocacy-on-social-media-how-to-make-it-work-for-your-business/?utm_source=B2B+Marketing+Insider&amp;utm_campaign=173f3ea9e9-Marketing+Insider+Group+Top+Posts+Subscribers&amp;utm_medium=email&amp;utm_term=0_40b372c1a0-173f3ea9e9-108452889&amp;mc_cid=173f3ea9e9&amp;mc_eid=63fc7d0b78" TargetMode="External" /><Relationship Id="rId76" Type="http://schemas.openxmlformats.org/officeDocument/2006/relationships/hyperlink" Target="https://www.forbes.com/sites/forbescommunicationscouncil/2019/04/15/are-you-empowering-your-employees-to-become-ambassadors-on-social-media/#1868d8671276" TargetMode="External" /><Relationship Id="rId77" Type="http://schemas.openxmlformats.org/officeDocument/2006/relationships/hyperlink" Target="https://hirschtec.eu/informationsflut-digitaler-arbeitsplatz/" TargetMode="External" /><Relationship Id="rId78" Type="http://schemas.openxmlformats.org/officeDocument/2006/relationships/hyperlink" Target="http://mightymediagroup.com.au/six-key-aspects-inbound-marketing-roi-part-5-customer-experience/" TargetMode="External" /><Relationship Id="rId79" Type="http://schemas.openxmlformats.org/officeDocument/2006/relationships/hyperlink" Target="http://mightymediagroup.com.au/six-key-aspects-inbound-marketing-roi-part-5-customer-experience/" TargetMode="External" /><Relationship Id="rId80" Type="http://schemas.openxmlformats.org/officeDocument/2006/relationships/hyperlink" Target="http://mightymediagroup.com.au/six-key-aspects-inbound-marketing-roi-part-6-innovation/" TargetMode="External" /><Relationship Id="rId81" Type="http://schemas.openxmlformats.org/officeDocument/2006/relationships/hyperlink" Target="http://mightymediagroup.com.au/six-key-aspects-inbound-marketing-roi-part-6-innovation/" TargetMode="External" /><Relationship Id="rId82" Type="http://schemas.openxmlformats.org/officeDocument/2006/relationships/hyperlink" Target="http://mightymediagroup.com.au/seven-questions-to-ask-yourself-about-your-inbound-marketing-strategy-q1/" TargetMode="External" /><Relationship Id="rId83" Type="http://schemas.openxmlformats.org/officeDocument/2006/relationships/hyperlink" Target="http://mightymediagroup.com.au/seven-questions-to-ask-yourself-about-your-inbound-marketing-strategy-q1/" TargetMode="External" /><Relationship Id="rId84" Type="http://schemas.openxmlformats.org/officeDocument/2006/relationships/hyperlink" Target="http://mightymediagroup.com.au/seven-questions-to-ask-yourself-about-your-inbound-marketing-strategy-q1/" TargetMode="External" /><Relationship Id="rId85" Type="http://schemas.openxmlformats.org/officeDocument/2006/relationships/hyperlink" Target="http://mightymediagroup.com.au/seven-questions-to-ask-yourself-about-your-inbound-marketing-strategy-q1/" TargetMode="External" /><Relationship Id="rId86" Type="http://schemas.openxmlformats.org/officeDocument/2006/relationships/hyperlink" Target="http://mightymediagroup.com.au/six-key-aspects-inbound-marketing-roi-part-1-brand-health/" TargetMode="External" /><Relationship Id="rId87" Type="http://schemas.openxmlformats.org/officeDocument/2006/relationships/hyperlink" Target="http://mightymediagroup.com.au/six-key-aspects-inbound-marketing-roi-part-1-brand-health/" TargetMode="External" /><Relationship Id="rId88" Type="http://schemas.openxmlformats.org/officeDocument/2006/relationships/hyperlink" Target="http://mightymediagroup.com.au/six-key-aspects-inbound-marketing-roi-part-1-brand-health/" TargetMode="External" /><Relationship Id="rId89" Type="http://schemas.openxmlformats.org/officeDocument/2006/relationships/hyperlink" Target="http://mightymediagroup.com.au/six-key-aspects-inbound-marketing-roi-part-1-brand-health/" TargetMode="External" /><Relationship Id="rId90" Type="http://schemas.openxmlformats.org/officeDocument/2006/relationships/hyperlink" Target="http://mightymediagroup.com.au/six-key-aspects-inbound-marketing-roi-part-4-operational-efficiency/" TargetMode="External" /><Relationship Id="rId91" Type="http://schemas.openxmlformats.org/officeDocument/2006/relationships/hyperlink" Target="http://mightymediagroup.com.au/six-key-aspects-inbound-marketing-roi-part-4-operational-efficiency/" TargetMode="External" /><Relationship Id="rId92" Type="http://schemas.openxmlformats.org/officeDocument/2006/relationships/hyperlink" Target="http://mightymediagroup.com.au/six-key-aspects-inbound-marketing-roi-part-4-operational-efficiency/" TargetMode="External" /><Relationship Id="rId93" Type="http://schemas.openxmlformats.org/officeDocument/2006/relationships/hyperlink" Target="http://mightymediagroup.com.au/six-key-aspects-inbound-marketing-roi-part-4-operational-efficiency/" TargetMode="External" /><Relationship Id="rId94" Type="http://schemas.openxmlformats.org/officeDocument/2006/relationships/hyperlink" Target="http://mightymediagroup.com.au/six-key-aspects-inbound-marketing-roi-part-4-operational-efficiency/" TargetMode="External" /><Relationship Id="rId95" Type="http://schemas.openxmlformats.org/officeDocument/2006/relationships/hyperlink" Target="http://mightymediagroup.com.au/six-key-aspects-inbound-marketing-roi-part-2-revenue-generation/" TargetMode="External" /><Relationship Id="rId96" Type="http://schemas.openxmlformats.org/officeDocument/2006/relationships/hyperlink" Target="http://mightymediagroup.com.au/six-key-aspects-inbound-marketing-roi-part-2-revenue-generation/" TargetMode="External" /><Relationship Id="rId97" Type="http://schemas.openxmlformats.org/officeDocument/2006/relationships/hyperlink" Target="http://mightymediagroup.com.au/six-key-aspects-inbound-marketing-roi-part-2-revenue-generation/" TargetMode="External" /><Relationship Id="rId98" Type="http://schemas.openxmlformats.org/officeDocument/2006/relationships/hyperlink" Target="http://www.slideshare.net/Digitalgodess/the-10-commandments-of-digital-marketing" TargetMode="External" /><Relationship Id="rId99" Type="http://schemas.openxmlformats.org/officeDocument/2006/relationships/hyperlink" Target="http://www.slideshare.net/Digitalgodess/the-10-commandments-of-digital-marketing" TargetMode="External" /><Relationship Id="rId100" Type="http://schemas.openxmlformats.org/officeDocument/2006/relationships/hyperlink" Target="http://www.slideshare.net/Digitalgodess/the-10-commandments-of-digital-marketing" TargetMode="External" /><Relationship Id="rId101" Type="http://schemas.openxmlformats.org/officeDocument/2006/relationships/hyperlink" Target="http://mightymediagroup.com.au/seven-questions-to-ask-yourself-about-your-inbound-marketing-strategy-q1/" TargetMode="External" /><Relationship Id="rId102" Type="http://schemas.openxmlformats.org/officeDocument/2006/relationships/hyperlink" Target="http://mightymediagroup.com.au/seven-questions-to-ask-yourself-about-your-inbound-marketing-strategy-q1/" TargetMode="External" /><Relationship Id="rId103" Type="http://schemas.openxmlformats.org/officeDocument/2006/relationships/hyperlink" Target="http://mightymediagroup.com.au/seven-questions-to-ask-yourself-about-your-inbound-marketing-strategy-q1/" TargetMode="External" /><Relationship Id="rId104" Type="http://schemas.openxmlformats.org/officeDocument/2006/relationships/hyperlink" Target="http://mightymediagroup.com.au/seven-questions-to-ask-yourself-about-your-inbound-marketing-strategy-q1/" TargetMode="External" /><Relationship Id="rId105" Type="http://schemas.openxmlformats.org/officeDocument/2006/relationships/hyperlink" Target="http://mightymediagroup.com.au/seven-questions-to-ask-yourself-about-your-inbound-marketing-strategy-q1/" TargetMode="External" /><Relationship Id="rId106" Type="http://schemas.openxmlformats.org/officeDocument/2006/relationships/hyperlink" Target="http://mightymediagroup.com.au/seven-questions-to-ask-yourself-about-your-inbound-marketing-strategy-q1/" TargetMode="External" /><Relationship Id="rId107" Type="http://schemas.openxmlformats.org/officeDocument/2006/relationships/hyperlink" Target="http://mightymediagroup.com.au/seven-questions-to-ask-yourself-about-your-inbound-marketing-strategy-q1/" TargetMode="External" /><Relationship Id="rId108" Type="http://schemas.openxmlformats.org/officeDocument/2006/relationships/hyperlink" Target="http://mightymediagroup.com.au/seven-questions-to-ask-yourself-about-your-inbound-marketing-strategy-q1/" TargetMode="External" /><Relationship Id="rId109" Type="http://schemas.openxmlformats.org/officeDocument/2006/relationships/hyperlink" Target="http://mightymediagroup.com.au/seven-questions-to-ask-yourself-about-your-inbound-marketing-strategy-q1/" TargetMode="External" /><Relationship Id="rId110" Type="http://schemas.openxmlformats.org/officeDocument/2006/relationships/hyperlink" Target="http://mightymediagroup.com.au/seven-questions-to-ask-yourself-about-your-inbound-marketing-strategy-q1/" TargetMode="External" /><Relationship Id="rId111" Type="http://schemas.openxmlformats.org/officeDocument/2006/relationships/hyperlink" Target="http://mightymediagroup.com.au/six-key-aspects-inbound-marketing-roi-part-5-customer-experience/" TargetMode="External" /><Relationship Id="rId112" Type="http://schemas.openxmlformats.org/officeDocument/2006/relationships/hyperlink" Target="http://mightymediagroup.com.au/six-key-aspects-inbound-marketing-roi-part-5-customer-experience/" TargetMode="External" /><Relationship Id="rId113" Type="http://schemas.openxmlformats.org/officeDocument/2006/relationships/hyperlink" Target="http://mightymediagroup.com.au/six-key-aspects-inbound-marketing-roi-part-5-customer-experience/" TargetMode="External" /><Relationship Id="rId114" Type="http://schemas.openxmlformats.org/officeDocument/2006/relationships/hyperlink" Target="http://mightymediagroup.com.au/six-key-aspects-inbound-marketing-roi-part-5-customer-experience/" TargetMode="External" /><Relationship Id="rId115" Type="http://schemas.openxmlformats.org/officeDocument/2006/relationships/hyperlink" Target="http://mightymediagroup.com.au/six-key-aspects-inbound-marketing-roi-part-6-innovation/" TargetMode="External" /><Relationship Id="rId116" Type="http://schemas.openxmlformats.org/officeDocument/2006/relationships/hyperlink" Target="http://mightymediagroup.com.au/six-key-aspects-inbound-marketing-roi-part-6-innovation/" TargetMode="External" /><Relationship Id="rId117" Type="http://schemas.openxmlformats.org/officeDocument/2006/relationships/hyperlink" Target="http://mightymediagroup.com.au/seven-questions-to-ask-yourself-about-your-inbound-marketing-strategy-q1/" TargetMode="External" /><Relationship Id="rId118" Type="http://schemas.openxmlformats.org/officeDocument/2006/relationships/hyperlink" Target="http://mightymediagroup.com.au/seven-questions-to-ask-yourself-about-your-inbound-marketing-strategy-q1/" TargetMode="External" /><Relationship Id="rId119" Type="http://schemas.openxmlformats.org/officeDocument/2006/relationships/hyperlink" Target="http://mightymediagroup.com.au/seven-questions-to-ask-yourself-about-your-inbound-marketing-strategy-q1/" TargetMode="External" /><Relationship Id="rId120" Type="http://schemas.openxmlformats.org/officeDocument/2006/relationships/hyperlink" Target="http://mightymediagroup.com.au/seven-questions-to-ask-yourself-about-your-inbound-marketing-strategy-q1/" TargetMode="External" /><Relationship Id="rId121" Type="http://schemas.openxmlformats.org/officeDocument/2006/relationships/hyperlink" Target="http://mightymediagroup.com.au/six-key-aspects-inbound-marketing-roi-part-1-brand-health/" TargetMode="External" /><Relationship Id="rId122" Type="http://schemas.openxmlformats.org/officeDocument/2006/relationships/hyperlink" Target="http://mightymediagroup.com.au/six-key-aspects-inbound-marketing-roi-part-1-brand-health/" TargetMode="External" /><Relationship Id="rId123" Type="http://schemas.openxmlformats.org/officeDocument/2006/relationships/hyperlink" Target="http://mightymediagroup.com.au/six-key-aspects-inbound-marketing-roi-part-1-brand-health/" TargetMode="External" /><Relationship Id="rId124" Type="http://schemas.openxmlformats.org/officeDocument/2006/relationships/hyperlink" Target="http://mightymediagroup.com.au/six-key-aspects-inbound-marketing-roi-part-1-brand-health/" TargetMode="External" /><Relationship Id="rId125" Type="http://schemas.openxmlformats.org/officeDocument/2006/relationships/hyperlink" Target="http://mightymediagroup.com.au/six-key-aspects-inbound-marketing-roi-part-4-operational-efficiency/" TargetMode="External" /><Relationship Id="rId126" Type="http://schemas.openxmlformats.org/officeDocument/2006/relationships/hyperlink" Target="http://mightymediagroup.com.au/six-key-aspects-inbound-marketing-roi-part-4-operational-efficiency/" TargetMode="External" /><Relationship Id="rId127" Type="http://schemas.openxmlformats.org/officeDocument/2006/relationships/hyperlink" Target="http://mightymediagroup.com.au/six-key-aspects-inbound-marketing-roi-part-4-operational-efficiency/" TargetMode="External" /><Relationship Id="rId128" Type="http://schemas.openxmlformats.org/officeDocument/2006/relationships/hyperlink" Target="http://mightymediagroup.com.au/six-key-aspects-inbound-marketing-roi-part-4-operational-efficiency/" TargetMode="External" /><Relationship Id="rId129" Type="http://schemas.openxmlformats.org/officeDocument/2006/relationships/hyperlink" Target="http://mightymediagroup.com.au/six-key-aspects-inbound-marketing-roi-part-4-operational-efficiency/" TargetMode="External" /><Relationship Id="rId130" Type="http://schemas.openxmlformats.org/officeDocument/2006/relationships/hyperlink" Target="https://pbs.twimg.com/media/EGWcSDGXYAA0-Pr.jpg" TargetMode="External" /><Relationship Id="rId131" Type="http://schemas.openxmlformats.org/officeDocument/2006/relationships/hyperlink" Target="https://pbs.twimg.com/media/EGW78L7XYAEKkXC.jpg" TargetMode="External" /><Relationship Id="rId132" Type="http://schemas.openxmlformats.org/officeDocument/2006/relationships/hyperlink" Target="https://pbs.twimg.com/media/DqK54SnXQAAmglq.jpg" TargetMode="External" /><Relationship Id="rId133" Type="http://schemas.openxmlformats.org/officeDocument/2006/relationships/hyperlink" Target="https://pbs.twimg.com/media/DqK54SnXQAAmglq.jpg" TargetMode="External" /><Relationship Id="rId134" Type="http://schemas.openxmlformats.org/officeDocument/2006/relationships/hyperlink" Target="https://pbs.twimg.com/media/EGgiYQ4WsAAWP0x.jpg" TargetMode="External" /><Relationship Id="rId135" Type="http://schemas.openxmlformats.org/officeDocument/2006/relationships/hyperlink" Target="https://pbs.twimg.com/media/CeLzmc0W8AEUpuO.jpg" TargetMode="External" /><Relationship Id="rId136" Type="http://schemas.openxmlformats.org/officeDocument/2006/relationships/hyperlink" Target="https://pbs.twimg.com/media/EG1pHQLW4AU9Xez.png" TargetMode="External" /><Relationship Id="rId137" Type="http://schemas.openxmlformats.org/officeDocument/2006/relationships/hyperlink" Target="https://pbs.twimg.com/media/EG4wAB4UEAAZikf.jpg" TargetMode="External" /><Relationship Id="rId138" Type="http://schemas.openxmlformats.org/officeDocument/2006/relationships/hyperlink" Target="https://pbs.twimg.com/media/Ci5Skx1WEAEvfHl.jpg" TargetMode="External" /><Relationship Id="rId139" Type="http://schemas.openxmlformats.org/officeDocument/2006/relationships/hyperlink" Target="https://pbs.twimg.com/media/EGkJ5OzX0AAjdHA.jpg" TargetMode="External" /><Relationship Id="rId140" Type="http://schemas.openxmlformats.org/officeDocument/2006/relationships/hyperlink" Target="https://pbs.twimg.com/media/EGtYZYiX4AEUW2N.jpg" TargetMode="External" /><Relationship Id="rId141" Type="http://schemas.openxmlformats.org/officeDocument/2006/relationships/hyperlink" Target="https://pbs.twimg.com/media/EGzPyK5WsAAxXmL.jpg" TargetMode="External" /><Relationship Id="rId142" Type="http://schemas.openxmlformats.org/officeDocument/2006/relationships/hyperlink" Target="https://pbs.twimg.com/media/EG3roQzWwAAQ7Tg.jpg" TargetMode="External" /><Relationship Id="rId143" Type="http://schemas.openxmlformats.org/officeDocument/2006/relationships/hyperlink" Target="https://pbs.twimg.com/media/EG4wQv5WsAIhsRK.jpg" TargetMode="External" /><Relationship Id="rId144" Type="http://schemas.openxmlformats.org/officeDocument/2006/relationships/hyperlink" Target="https://pbs.twimg.com/media/EG6U-BZX4AAEigV.jpg" TargetMode="External" /><Relationship Id="rId145" Type="http://schemas.openxmlformats.org/officeDocument/2006/relationships/hyperlink" Target="https://pbs.twimg.com/media/EG6r1hkWkAEuF6M.jpg" TargetMode="External" /><Relationship Id="rId146" Type="http://schemas.openxmlformats.org/officeDocument/2006/relationships/hyperlink" Target="https://pbs.twimg.com/media/EG6r1hkWkAEuF6M.jpg" TargetMode="External" /><Relationship Id="rId147" Type="http://schemas.openxmlformats.org/officeDocument/2006/relationships/hyperlink" Target="https://pbs.twimg.com/media/EHDDb6jWoAAexmU.jpg" TargetMode="External" /><Relationship Id="rId148" Type="http://schemas.openxmlformats.org/officeDocument/2006/relationships/hyperlink" Target="https://pbs.twimg.com/media/EHKq8S6X0AAIwOM.jpg" TargetMode="External" /><Relationship Id="rId149" Type="http://schemas.openxmlformats.org/officeDocument/2006/relationships/hyperlink" Target="https://pbs.twimg.com/media/EHVJlSJX0AA--Oz.jpg" TargetMode="External" /><Relationship Id="rId150" Type="http://schemas.openxmlformats.org/officeDocument/2006/relationships/hyperlink" Target="https://pbs.twimg.com/media/EGZ2vl4WwAA5-ad.png" TargetMode="External" /><Relationship Id="rId151" Type="http://schemas.openxmlformats.org/officeDocument/2006/relationships/hyperlink" Target="https://pbs.twimg.com/media/EG1LWqiWoAE9w1U.jpg" TargetMode="External" /><Relationship Id="rId152" Type="http://schemas.openxmlformats.org/officeDocument/2006/relationships/hyperlink" Target="https://pbs.twimg.com/media/EHCl0wUXYAEhF9U.jpg" TargetMode="External" /><Relationship Id="rId153" Type="http://schemas.openxmlformats.org/officeDocument/2006/relationships/hyperlink" Target="https://pbs.twimg.com/media/EGjXiZVWoAAytfY.jpg" TargetMode="External" /><Relationship Id="rId154" Type="http://schemas.openxmlformats.org/officeDocument/2006/relationships/hyperlink" Target="https://pbs.twimg.com/media/EHBQYVQWkAEDF-f.jpg" TargetMode="External" /><Relationship Id="rId155" Type="http://schemas.openxmlformats.org/officeDocument/2006/relationships/hyperlink" Target="https://pbs.twimg.com/media/EHBQ6xKXYAI92fz.jpg" TargetMode="External" /><Relationship Id="rId156" Type="http://schemas.openxmlformats.org/officeDocument/2006/relationships/hyperlink" Target="https://pbs.twimg.com/media/EHBRhkYXUAIri-q.jpg" TargetMode="External" /><Relationship Id="rId157" Type="http://schemas.openxmlformats.org/officeDocument/2006/relationships/hyperlink" Target="https://pbs.twimg.com/media/EHMJd6SWsAAhjk6.jpg" TargetMode="External" /><Relationship Id="rId158" Type="http://schemas.openxmlformats.org/officeDocument/2006/relationships/hyperlink" Target="https://pbs.twimg.com/ext_tw_video_thumb/1186001076690010115/pu/img/qYQfcKK72zltoGSR.jpg" TargetMode="External" /><Relationship Id="rId159" Type="http://schemas.openxmlformats.org/officeDocument/2006/relationships/hyperlink" Target="https://pbs.twimg.com/media/EGUw_8qWoAAc1KT.png" TargetMode="External" /><Relationship Id="rId160" Type="http://schemas.openxmlformats.org/officeDocument/2006/relationships/hyperlink" Target="https://pbs.twimg.com/tweet_video_thumb/EGnowntXkAEeBvd.jpg" TargetMode="External" /><Relationship Id="rId161" Type="http://schemas.openxmlformats.org/officeDocument/2006/relationships/hyperlink" Target="https://pbs.twimg.com/media/EHCkVBeWkAAM1hX.jpg" TargetMode="External" /><Relationship Id="rId162" Type="http://schemas.openxmlformats.org/officeDocument/2006/relationships/hyperlink" Target="https://pbs.twimg.com/media/EHClXwtWsAAjBru.jpg" TargetMode="External" /><Relationship Id="rId163" Type="http://schemas.openxmlformats.org/officeDocument/2006/relationships/hyperlink" Target="https://pbs.twimg.com/tweet_video_thumb/EHPfr2fWwAMxaDF.jpg" TargetMode="External" /><Relationship Id="rId164" Type="http://schemas.openxmlformats.org/officeDocument/2006/relationships/hyperlink" Target="https://pbs.twimg.com/media/DqK54SnXQAAmglq.jpg" TargetMode="External" /><Relationship Id="rId165" Type="http://schemas.openxmlformats.org/officeDocument/2006/relationships/hyperlink" Target="https://pbs.twimg.com/media/DqK54SnXQAAmglq.jpg" TargetMode="External" /><Relationship Id="rId166" Type="http://schemas.openxmlformats.org/officeDocument/2006/relationships/hyperlink" Target="https://pbs.twimg.com/media/DqK54SnXQAAmglq.jpg" TargetMode="External" /><Relationship Id="rId167" Type="http://schemas.openxmlformats.org/officeDocument/2006/relationships/hyperlink" Target="https://pbs.twimg.com/media/DqK54SnXQAAmglq.jpg" TargetMode="External" /><Relationship Id="rId168" Type="http://schemas.openxmlformats.org/officeDocument/2006/relationships/hyperlink" Target="https://pbs.twimg.com/media/DqK54SnXQAAmglq.jpg" TargetMode="External" /><Relationship Id="rId169" Type="http://schemas.openxmlformats.org/officeDocument/2006/relationships/hyperlink" Target="https://pbs.twimg.com/media/DqK54SnXQAAmglq.jpg" TargetMode="External" /><Relationship Id="rId170" Type="http://schemas.openxmlformats.org/officeDocument/2006/relationships/hyperlink" Target="https://pbs.twimg.com/media/DqK54SnXQAAmglq.jpg" TargetMode="External" /><Relationship Id="rId171" Type="http://schemas.openxmlformats.org/officeDocument/2006/relationships/hyperlink" Target="https://pbs.twimg.com/media/DqK54SnXQAAmglq.jpg" TargetMode="External" /><Relationship Id="rId172" Type="http://schemas.openxmlformats.org/officeDocument/2006/relationships/hyperlink" Target="https://pbs.twimg.com/media/DqK54SnXQAAmglq.jpg" TargetMode="External" /><Relationship Id="rId173" Type="http://schemas.openxmlformats.org/officeDocument/2006/relationships/hyperlink" Target="https://pbs.twimg.com/media/DqK54SnXQAAmglq.jpg" TargetMode="External" /><Relationship Id="rId174" Type="http://schemas.openxmlformats.org/officeDocument/2006/relationships/hyperlink" Target="https://pbs.twimg.com/media/EGX0dklWwAEFfMX.png" TargetMode="External" /><Relationship Id="rId175" Type="http://schemas.openxmlformats.org/officeDocument/2006/relationships/hyperlink" Target="http://pbs.twimg.com/profile_images/754439130675810304/G8_87Zo__normal.jpg" TargetMode="External" /><Relationship Id="rId176" Type="http://schemas.openxmlformats.org/officeDocument/2006/relationships/hyperlink" Target="http://pbs.twimg.com/profile_images/1081469011651637248/tOEza-nY_normal.png" TargetMode="External" /><Relationship Id="rId177" Type="http://schemas.openxmlformats.org/officeDocument/2006/relationships/hyperlink" Target="https://pbs.twimg.com/media/EGWcSDGXYAA0-Pr.jpg" TargetMode="External" /><Relationship Id="rId178" Type="http://schemas.openxmlformats.org/officeDocument/2006/relationships/hyperlink" Target="http://pbs.twimg.com/profile_images/1178366482981543943/4OFNg6s__normal.jpg" TargetMode="External" /><Relationship Id="rId179" Type="http://schemas.openxmlformats.org/officeDocument/2006/relationships/hyperlink" Target="http://pbs.twimg.com/profile_images/1157634541672173568/jMs3270O_normal.jpg" TargetMode="External" /><Relationship Id="rId180" Type="http://schemas.openxmlformats.org/officeDocument/2006/relationships/hyperlink" Target="http://pbs.twimg.com/profile_images/465803361061588993/rsl3aG1F_normal.jpeg" TargetMode="External" /><Relationship Id="rId181" Type="http://schemas.openxmlformats.org/officeDocument/2006/relationships/hyperlink" Target="https://pbs.twimg.com/media/EGW78L7XYAEKkXC.jpg" TargetMode="External" /><Relationship Id="rId182" Type="http://schemas.openxmlformats.org/officeDocument/2006/relationships/hyperlink" Target="http://pbs.twimg.com/profile_images/878533181258907649/RL3-HX09_normal.jpg" TargetMode="External" /><Relationship Id="rId183" Type="http://schemas.openxmlformats.org/officeDocument/2006/relationships/hyperlink" Target="http://pbs.twimg.com/profile_images/827090248366694400/GITDpAFs_normal.jpg" TargetMode="External" /><Relationship Id="rId184" Type="http://schemas.openxmlformats.org/officeDocument/2006/relationships/hyperlink" Target="https://pbs.twimg.com/media/DqK54SnXQAAmglq.jpg" TargetMode="External" /><Relationship Id="rId185" Type="http://schemas.openxmlformats.org/officeDocument/2006/relationships/hyperlink" Target="https://pbs.twimg.com/media/DqK54SnXQAAmglq.jpg" TargetMode="External" /><Relationship Id="rId186" Type="http://schemas.openxmlformats.org/officeDocument/2006/relationships/hyperlink" Target="http://pbs.twimg.com/profile_images/1159107404845527042/Azhz0y0m_normal.jpg" TargetMode="External" /><Relationship Id="rId187" Type="http://schemas.openxmlformats.org/officeDocument/2006/relationships/hyperlink" Target="https://pbs.twimg.com/media/EGgiYQ4WsAAWP0x.jpg" TargetMode="External" /><Relationship Id="rId188" Type="http://schemas.openxmlformats.org/officeDocument/2006/relationships/hyperlink" Target="https://pbs.twimg.com/media/CeLzmc0W8AEUpuO.jpg" TargetMode="External" /><Relationship Id="rId189" Type="http://schemas.openxmlformats.org/officeDocument/2006/relationships/hyperlink" Target="http://pbs.twimg.com/profile_images/1834936719/LochNessCloseUp2_normal.PNG" TargetMode="External" /><Relationship Id="rId190" Type="http://schemas.openxmlformats.org/officeDocument/2006/relationships/hyperlink" Target="http://pbs.twimg.com/profile_images/958905443673346048/JW4roxU5_normal.jpg" TargetMode="External" /><Relationship Id="rId191" Type="http://schemas.openxmlformats.org/officeDocument/2006/relationships/hyperlink" Target="http://pbs.twimg.com/profile_images/1185415115971055617/x59127Og_normal.jpg" TargetMode="External" /><Relationship Id="rId192" Type="http://schemas.openxmlformats.org/officeDocument/2006/relationships/hyperlink" Target="http://pbs.twimg.com/profile_images/608619004152840194/sfdIhOdr_normal.jpg" TargetMode="External" /><Relationship Id="rId193" Type="http://schemas.openxmlformats.org/officeDocument/2006/relationships/hyperlink" Target="http://pbs.twimg.com/profile_images/1046576251949862912/axeUR8EK_normal.jpg" TargetMode="External" /><Relationship Id="rId194" Type="http://schemas.openxmlformats.org/officeDocument/2006/relationships/hyperlink" Target="http://pbs.twimg.com/profile_images/1181564315582771200/wd3lmYyv_normal.jpg" TargetMode="External" /><Relationship Id="rId195" Type="http://schemas.openxmlformats.org/officeDocument/2006/relationships/hyperlink" Target="http://pbs.twimg.com/profile_images/780510783935488000/5PlTdU3c_normal.jpg" TargetMode="External" /><Relationship Id="rId196" Type="http://schemas.openxmlformats.org/officeDocument/2006/relationships/hyperlink" Target="http://pbs.twimg.com/profile_images/635893531274559488/AiRPZ4r4_normal.jpg" TargetMode="External" /><Relationship Id="rId197" Type="http://schemas.openxmlformats.org/officeDocument/2006/relationships/hyperlink" Target="http://pbs.twimg.com/profile_images/948616432501260288/jsKRB1SW_normal.jpg" TargetMode="External" /><Relationship Id="rId198" Type="http://schemas.openxmlformats.org/officeDocument/2006/relationships/hyperlink" Target="http://pbs.twimg.com/profile_images/1156560957214208000/xuqMvO62_normal.jpg" TargetMode="External" /><Relationship Id="rId199" Type="http://schemas.openxmlformats.org/officeDocument/2006/relationships/hyperlink" Target="http://pbs.twimg.com/profile_images/1183465598476574727/mrSMep54_normal.jpg" TargetMode="External" /><Relationship Id="rId200" Type="http://schemas.openxmlformats.org/officeDocument/2006/relationships/hyperlink" Target="http://pbs.twimg.com/profile_images/1102477724994756608/QuMzulFr_normal.png" TargetMode="External" /><Relationship Id="rId201" Type="http://schemas.openxmlformats.org/officeDocument/2006/relationships/hyperlink" Target="http://pbs.twimg.com/profile_images/1170807115696525321/qj-QlZ7L_normal.jpg" TargetMode="External" /><Relationship Id="rId202" Type="http://schemas.openxmlformats.org/officeDocument/2006/relationships/hyperlink" Target="http://pbs.twimg.com/profile_images/1126469294387335168/JJ8JEC-t_normal.png" TargetMode="External" /><Relationship Id="rId203" Type="http://schemas.openxmlformats.org/officeDocument/2006/relationships/hyperlink" Target="https://pbs.twimg.com/media/EG1pHQLW4AU9Xez.png" TargetMode="External" /><Relationship Id="rId204" Type="http://schemas.openxmlformats.org/officeDocument/2006/relationships/hyperlink" Target="http://pbs.twimg.com/profile_images/30997062/ff_normal.gif" TargetMode="External" /><Relationship Id="rId205" Type="http://schemas.openxmlformats.org/officeDocument/2006/relationships/hyperlink" Target="http://pbs.twimg.com/profile_images/610336845650595840/TOxdshHe_normal.jpg" TargetMode="External" /><Relationship Id="rId206" Type="http://schemas.openxmlformats.org/officeDocument/2006/relationships/hyperlink" Target="https://pbs.twimg.com/media/EG4wAB4UEAAZikf.jpg" TargetMode="External" /><Relationship Id="rId207" Type="http://schemas.openxmlformats.org/officeDocument/2006/relationships/hyperlink" Target="http://pbs.twimg.com/profile_images/972319705594781696/Wvf2Y5Fh_normal.jpg" TargetMode="External" /><Relationship Id="rId208" Type="http://schemas.openxmlformats.org/officeDocument/2006/relationships/hyperlink" Target="http://pbs.twimg.com/profile_images/1108962359224098816/rs5OK5Bx_normal.png" TargetMode="External" /><Relationship Id="rId209" Type="http://schemas.openxmlformats.org/officeDocument/2006/relationships/hyperlink" Target="https://pbs.twimg.com/media/Ci5Skx1WEAEvfHl.jpg" TargetMode="External" /><Relationship Id="rId210" Type="http://schemas.openxmlformats.org/officeDocument/2006/relationships/hyperlink" Target="http://pbs.twimg.com/profile_images/1157314093575020544/0bYK3Ooo_normal.jpg" TargetMode="External" /><Relationship Id="rId211" Type="http://schemas.openxmlformats.org/officeDocument/2006/relationships/hyperlink" Target="http://pbs.twimg.com/profile_images/378800000718005228/e75aac5ee4b042783cd194f59ad43ffb_normal.jpeg" TargetMode="External" /><Relationship Id="rId212" Type="http://schemas.openxmlformats.org/officeDocument/2006/relationships/hyperlink" Target="http://pbs.twimg.com/profile_images/1176863827310325766/f3xA3b_0_normal.png" TargetMode="External" /><Relationship Id="rId213" Type="http://schemas.openxmlformats.org/officeDocument/2006/relationships/hyperlink" Target="http://pbs.twimg.com/profile_images/813422968919486464/vYV5cLVY_normal.jpg" TargetMode="External" /><Relationship Id="rId214" Type="http://schemas.openxmlformats.org/officeDocument/2006/relationships/hyperlink" Target="http://pbs.twimg.com/profile_images/1154091712588836864/-O3aeiS7_normal.jpg" TargetMode="External" /><Relationship Id="rId215" Type="http://schemas.openxmlformats.org/officeDocument/2006/relationships/hyperlink" Target="http://pbs.twimg.com/profile_images/872415772693458944/MvBLujof_normal.jpg" TargetMode="External" /><Relationship Id="rId216" Type="http://schemas.openxmlformats.org/officeDocument/2006/relationships/hyperlink" Target="http://pbs.twimg.com/profile_images/872415772693458944/MvBLujof_normal.jpg" TargetMode="External" /><Relationship Id="rId217" Type="http://schemas.openxmlformats.org/officeDocument/2006/relationships/hyperlink" Target="http://pbs.twimg.com/profile_images/916008710245355520/1Hycg-Lh_normal.jpg" TargetMode="External" /><Relationship Id="rId218" Type="http://schemas.openxmlformats.org/officeDocument/2006/relationships/hyperlink" Target="http://pbs.twimg.com/profile_images/916008710245355520/1Hycg-Lh_normal.jpg" TargetMode="External" /><Relationship Id="rId219" Type="http://schemas.openxmlformats.org/officeDocument/2006/relationships/hyperlink" Target="http://pbs.twimg.com/profile_images/916008710245355520/1Hycg-Lh_normal.jpg" TargetMode="External" /><Relationship Id="rId220" Type="http://schemas.openxmlformats.org/officeDocument/2006/relationships/hyperlink" Target="http://pbs.twimg.com/profile_images/916008710245355520/1Hycg-Lh_normal.jpg" TargetMode="External" /><Relationship Id="rId221" Type="http://schemas.openxmlformats.org/officeDocument/2006/relationships/hyperlink" Target="http://pbs.twimg.com/profile_images/916008710245355520/1Hycg-Lh_normal.jpg" TargetMode="External" /><Relationship Id="rId222" Type="http://schemas.openxmlformats.org/officeDocument/2006/relationships/hyperlink" Target="http://pbs.twimg.com/profile_images/837219044/063_normal.JPG" TargetMode="External" /><Relationship Id="rId223" Type="http://schemas.openxmlformats.org/officeDocument/2006/relationships/hyperlink" Target="http://pbs.twimg.com/profile_images/837219044/063_normal.JPG" TargetMode="External" /><Relationship Id="rId224" Type="http://schemas.openxmlformats.org/officeDocument/2006/relationships/hyperlink" Target="http://pbs.twimg.com/profile_images/504013374045167616/YY7n_COd_normal.jpeg" TargetMode="External" /><Relationship Id="rId225" Type="http://schemas.openxmlformats.org/officeDocument/2006/relationships/hyperlink" Target="http://pbs.twimg.com/profile_images/504013374045167616/YY7n_COd_normal.jpeg" TargetMode="External" /><Relationship Id="rId226" Type="http://schemas.openxmlformats.org/officeDocument/2006/relationships/hyperlink" Target="http://pbs.twimg.com/profile_images/504013374045167616/YY7n_COd_normal.jpeg" TargetMode="External" /><Relationship Id="rId227" Type="http://schemas.openxmlformats.org/officeDocument/2006/relationships/hyperlink" Target="http://pbs.twimg.com/profile_images/504013374045167616/YY7n_COd_normal.jpeg" TargetMode="External" /><Relationship Id="rId228" Type="http://schemas.openxmlformats.org/officeDocument/2006/relationships/hyperlink" Target="http://pbs.twimg.com/profile_images/1166171032824057862/nLEZYKUR_normal.jpg" TargetMode="External" /><Relationship Id="rId229" Type="http://schemas.openxmlformats.org/officeDocument/2006/relationships/hyperlink" Target="http://pbs.twimg.com/profile_images/1089631341648392192/iVyywxtZ_normal.jpg" TargetMode="External" /><Relationship Id="rId230" Type="http://schemas.openxmlformats.org/officeDocument/2006/relationships/hyperlink" Target="http://pbs.twimg.com/profile_images/1089631341648392192/iVyywxtZ_normal.jpg" TargetMode="External" /><Relationship Id="rId231" Type="http://schemas.openxmlformats.org/officeDocument/2006/relationships/hyperlink" Target="http://pbs.twimg.com/profile_images/1089631341648392192/iVyywxtZ_normal.jpg" TargetMode="External" /><Relationship Id="rId232" Type="http://schemas.openxmlformats.org/officeDocument/2006/relationships/hyperlink" Target="http://pbs.twimg.com/profile_images/1089631341648392192/iVyywxtZ_normal.jpg" TargetMode="External" /><Relationship Id="rId233" Type="http://schemas.openxmlformats.org/officeDocument/2006/relationships/hyperlink" Target="http://pbs.twimg.com/profile_images/1313923967/NATHALIE_180X180SMALL_normal.jpg" TargetMode="External" /><Relationship Id="rId234" Type="http://schemas.openxmlformats.org/officeDocument/2006/relationships/hyperlink" Target="http://pbs.twimg.com/profile_images/1148720994590195712/0gySboe7_normal.png" TargetMode="External" /><Relationship Id="rId235" Type="http://schemas.openxmlformats.org/officeDocument/2006/relationships/hyperlink" Target="http://pbs.twimg.com/profile_images/875755252506533889/fefx2bR6_normal.jpg" TargetMode="External" /><Relationship Id="rId236" Type="http://schemas.openxmlformats.org/officeDocument/2006/relationships/hyperlink" Target="http://pbs.twimg.com/profile_images/1040227290691653633/Z1g-upCw_normal.jpg" TargetMode="External" /><Relationship Id="rId237" Type="http://schemas.openxmlformats.org/officeDocument/2006/relationships/hyperlink" Target="http://pbs.twimg.com/profile_images/1040227290691653633/Z1g-upCw_normal.jpg" TargetMode="External" /><Relationship Id="rId238" Type="http://schemas.openxmlformats.org/officeDocument/2006/relationships/hyperlink" Target="http://pbs.twimg.com/profile_images/493347785219923968/OPWK40wF_normal.jpeg" TargetMode="External" /><Relationship Id="rId239" Type="http://schemas.openxmlformats.org/officeDocument/2006/relationships/hyperlink" Target="http://pbs.twimg.com/profile_images/493347785219923968/OPWK40wF_normal.jpeg" TargetMode="External" /><Relationship Id="rId240" Type="http://schemas.openxmlformats.org/officeDocument/2006/relationships/hyperlink" Target="https://pbs.twimg.com/media/EGkJ5OzX0AAjdHA.jpg" TargetMode="External" /><Relationship Id="rId241" Type="http://schemas.openxmlformats.org/officeDocument/2006/relationships/hyperlink" Target="https://pbs.twimg.com/media/EGtYZYiX4AEUW2N.jpg" TargetMode="External" /><Relationship Id="rId242" Type="http://schemas.openxmlformats.org/officeDocument/2006/relationships/hyperlink" Target="https://pbs.twimg.com/media/EGzPyK5WsAAxXmL.jpg" TargetMode="External" /><Relationship Id="rId243" Type="http://schemas.openxmlformats.org/officeDocument/2006/relationships/hyperlink" Target="https://pbs.twimg.com/media/EG3roQzWwAAQ7Tg.jpg" TargetMode="External" /><Relationship Id="rId244" Type="http://schemas.openxmlformats.org/officeDocument/2006/relationships/hyperlink" Target="https://pbs.twimg.com/media/EG4wQv5WsAIhsRK.jpg" TargetMode="External" /><Relationship Id="rId245" Type="http://schemas.openxmlformats.org/officeDocument/2006/relationships/hyperlink" Target="https://pbs.twimg.com/media/EG6U-BZX4AAEigV.jpg" TargetMode="External" /><Relationship Id="rId246" Type="http://schemas.openxmlformats.org/officeDocument/2006/relationships/hyperlink" Target="https://pbs.twimg.com/media/EG6r1hkWkAEuF6M.jpg" TargetMode="External" /><Relationship Id="rId247" Type="http://schemas.openxmlformats.org/officeDocument/2006/relationships/hyperlink" Target="https://pbs.twimg.com/media/EG6r1hkWkAEuF6M.jpg" TargetMode="External" /><Relationship Id="rId248" Type="http://schemas.openxmlformats.org/officeDocument/2006/relationships/hyperlink" Target="https://pbs.twimg.com/media/EHDDb6jWoAAexmU.jpg" TargetMode="External" /><Relationship Id="rId249" Type="http://schemas.openxmlformats.org/officeDocument/2006/relationships/hyperlink" Target="https://pbs.twimg.com/media/EHKq8S6X0AAIwOM.jpg" TargetMode="External" /><Relationship Id="rId250" Type="http://schemas.openxmlformats.org/officeDocument/2006/relationships/hyperlink" Target="https://pbs.twimg.com/media/EHVJlSJX0AA--Oz.jpg" TargetMode="External" /><Relationship Id="rId251" Type="http://schemas.openxmlformats.org/officeDocument/2006/relationships/hyperlink" Target="https://pbs.twimg.com/media/EGZ2vl4WwAA5-ad.png" TargetMode="External" /><Relationship Id="rId252" Type="http://schemas.openxmlformats.org/officeDocument/2006/relationships/hyperlink" Target="https://pbs.twimg.com/media/EG1LWqiWoAE9w1U.jpg" TargetMode="External" /><Relationship Id="rId253" Type="http://schemas.openxmlformats.org/officeDocument/2006/relationships/hyperlink" Target="http://pbs.twimg.com/profile_images/667169936926617600/j1_V8uzw_normal.jpg" TargetMode="External" /><Relationship Id="rId254" Type="http://schemas.openxmlformats.org/officeDocument/2006/relationships/hyperlink" Target="http://pbs.twimg.com/profile_images/667169936926617600/j1_V8uzw_normal.jpg" TargetMode="External" /><Relationship Id="rId255" Type="http://schemas.openxmlformats.org/officeDocument/2006/relationships/hyperlink" Target="http://pbs.twimg.com/profile_images/1095785814489997319/oB0tLKv8_normal.png" TargetMode="External" /><Relationship Id="rId256" Type="http://schemas.openxmlformats.org/officeDocument/2006/relationships/hyperlink" Target="http://pbs.twimg.com/profile_images/1095785814489997319/oB0tLKv8_normal.png" TargetMode="External" /><Relationship Id="rId257" Type="http://schemas.openxmlformats.org/officeDocument/2006/relationships/hyperlink" Target="http://pbs.twimg.com/profile_images/1095785814489997319/oB0tLKv8_normal.png" TargetMode="External" /><Relationship Id="rId258" Type="http://schemas.openxmlformats.org/officeDocument/2006/relationships/hyperlink" Target="https://pbs.twimg.com/media/EHCl0wUXYAEhF9U.jpg" TargetMode="External" /><Relationship Id="rId259" Type="http://schemas.openxmlformats.org/officeDocument/2006/relationships/hyperlink" Target="http://pbs.twimg.com/profile_images/1095785814489997319/oB0tLKv8_normal.png" TargetMode="External" /><Relationship Id="rId260" Type="http://schemas.openxmlformats.org/officeDocument/2006/relationships/hyperlink" Target="http://pbs.twimg.com/profile_images/1095785814489997319/oB0tLKv8_normal.png" TargetMode="External" /><Relationship Id="rId261" Type="http://schemas.openxmlformats.org/officeDocument/2006/relationships/hyperlink" Target="https://pbs.twimg.com/media/EGjXiZVWoAAytfY.jpg" TargetMode="External" /><Relationship Id="rId262" Type="http://schemas.openxmlformats.org/officeDocument/2006/relationships/hyperlink" Target="http://pbs.twimg.com/profile_images/1095785814489997319/oB0tLKv8_normal.png" TargetMode="External" /><Relationship Id="rId263" Type="http://schemas.openxmlformats.org/officeDocument/2006/relationships/hyperlink" Target="https://pbs.twimg.com/media/EHBQYVQWkAEDF-f.jpg" TargetMode="External" /><Relationship Id="rId264" Type="http://schemas.openxmlformats.org/officeDocument/2006/relationships/hyperlink" Target="https://pbs.twimg.com/media/EHBQ6xKXYAI92fz.jpg" TargetMode="External" /><Relationship Id="rId265" Type="http://schemas.openxmlformats.org/officeDocument/2006/relationships/hyperlink" Target="https://pbs.twimg.com/media/EHBRhkYXUAIri-q.jpg" TargetMode="External" /><Relationship Id="rId266" Type="http://schemas.openxmlformats.org/officeDocument/2006/relationships/hyperlink" Target="http://pbs.twimg.com/profile_images/1095785814489997319/oB0tLKv8_normal.png" TargetMode="External" /><Relationship Id="rId267" Type="http://schemas.openxmlformats.org/officeDocument/2006/relationships/hyperlink" Target="https://pbs.twimg.com/media/EHMJd6SWsAAhjk6.jpg" TargetMode="External" /><Relationship Id="rId268" Type="http://schemas.openxmlformats.org/officeDocument/2006/relationships/hyperlink" Target="https://pbs.twimg.com/ext_tw_video_thumb/1186001076690010115/pu/img/qYQfcKK72zltoGSR.jpg" TargetMode="External" /><Relationship Id="rId269" Type="http://schemas.openxmlformats.org/officeDocument/2006/relationships/hyperlink" Target="https://pbs.twimg.com/media/EGUw_8qWoAAc1KT.png" TargetMode="External" /><Relationship Id="rId270" Type="http://schemas.openxmlformats.org/officeDocument/2006/relationships/hyperlink" Target="http://pbs.twimg.com/profile_images/1095785814489997319/oB0tLKv8_normal.png" TargetMode="External" /><Relationship Id="rId271" Type="http://schemas.openxmlformats.org/officeDocument/2006/relationships/hyperlink" Target="https://pbs.twimg.com/tweet_video_thumb/EGnowntXkAEeBvd.jpg" TargetMode="External" /><Relationship Id="rId272" Type="http://schemas.openxmlformats.org/officeDocument/2006/relationships/hyperlink" Target="http://pbs.twimg.com/profile_images/1095785814489997319/oB0tLKv8_normal.png" TargetMode="External" /><Relationship Id="rId273" Type="http://schemas.openxmlformats.org/officeDocument/2006/relationships/hyperlink" Target="http://pbs.twimg.com/profile_images/1095785814489997319/oB0tLKv8_normal.png" TargetMode="External" /><Relationship Id="rId274" Type="http://schemas.openxmlformats.org/officeDocument/2006/relationships/hyperlink" Target="https://pbs.twimg.com/media/EHCkVBeWkAAM1hX.jpg" TargetMode="External" /><Relationship Id="rId275" Type="http://schemas.openxmlformats.org/officeDocument/2006/relationships/hyperlink" Target="https://pbs.twimg.com/media/EHClXwtWsAAjBru.jpg" TargetMode="External" /><Relationship Id="rId276" Type="http://schemas.openxmlformats.org/officeDocument/2006/relationships/hyperlink" Target="https://pbs.twimg.com/tweet_video_thumb/EHPfr2fWwAMxaDF.jpg" TargetMode="External" /><Relationship Id="rId277" Type="http://schemas.openxmlformats.org/officeDocument/2006/relationships/hyperlink" Target="http://pbs.twimg.com/profile_images/711695779782467584/VqoCVFbN_normal.jpg" TargetMode="External" /><Relationship Id="rId278" Type="http://schemas.openxmlformats.org/officeDocument/2006/relationships/hyperlink" Target="http://pbs.twimg.com/profile_images/1241807799/pink_car_near_SFSU_2011_normal.jpg" TargetMode="External" /><Relationship Id="rId279" Type="http://schemas.openxmlformats.org/officeDocument/2006/relationships/hyperlink" Target="http://pbs.twimg.com/profile_images/580840401860325377/GItnGW-t_normal.jpg" TargetMode="External" /><Relationship Id="rId280" Type="http://schemas.openxmlformats.org/officeDocument/2006/relationships/hyperlink" Target="http://pbs.twimg.com/profile_images/580840401860325377/GItnGW-t_normal.jpg" TargetMode="External" /><Relationship Id="rId281" Type="http://schemas.openxmlformats.org/officeDocument/2006/relationships/hyperlink" Target="http://pbs.twimg.com/profile_images/580840401860325377/GItnGW-t_normal.jpg" TargetMode="External" /><Relationship Id="rId282" Type="http://schemas.openxmlformats.org/officeDocument/2006/relationships/hyperlink" Target="http://pbs.twimg.com/profile_images/580840401860325377/GItnGW-t_normal.jpg" TargetMode="External" /><Relationship Id="rId283" Type="http://schemas.openxmlformats.org/officeDocument/2006/relationships/hyperlink" Target="http://pbs.twimg.com/profile_images/580840401860325377/GItnGW-t_normal.jpg" TargetMode="External" /><Relationship Id="rId284" Type="http://schemas.openxmlformats.org/officeDocument/2006/relationships/hyperlink" Target="http://pbs.twimg.com/profile_images/580840401860325377/GItnGW-t_normal.jpg" TargetMode="External" /><Relationship Id="rId285" Type="http://schemas.openxmlformats.org/officeDocument/2006/relationships/hyperlink" Target="http://pbs.twimg.com/profile_images/580840401860325377/GItnGW-t_normal.jpg" TargetMode="External" /><Relationship Id="rId286" Type="http://schemas.openxmlformats.org/officeDocument/2006/relationships/hyperlink" Target="http://pbs.twimg.com/profile_images/580840401860325377/GItnGW-t_normal.jpg" TargetMode="External" /><Relationship Id="rId287" Type="http://schemas.openxmlformats.org/officeDocument/2006/relationships/hyperlink" Target="http://pbs.twimg.com/profile_images/504491676488855552/megBq2WB_normal.jpeg" TargetMode="External" /><Relationship Id="rId288" Type="http://schemas.openxmlformats.org/officeDocument/2006/relationships/hyperlink" Target="http://pbs.twimg.com/profile_images/504491676488855552/megBq2WB_normal.jpeg" TargetMode="External" /><Relationship Id="rId289" Type="http://schemas.openxmlformats.org/officeDocument/2006/relationships/hyperlink" Target="http://pbs.twimg.com/profile_images/1180014953044029443/KRWUbicb_normal.png" TargetMode="External" /><Relationship Id="rId290" Type="http://schemas.openxmlformats.org/officeDocument/2006/relationships/hyperlink" Target="https://pbs.twimg.com/media/DqK54SnXQAAmglq.jpg" TargetMode="External" /><Relationship Id="rId291" Type="http://schemas.openxmlformats.org/officeDocument/2006/relationships/hyperlink" Target="https://pbs.twimg.com/media/DqK54SnXQAAmglq.jpg" TargetMode="External" /><Relationship Id="rId292" Type="http://schemas.openxmlformats.org/officeDocument/2006/relationships/hyperlink" Target="https://pbs.twimg.com/media/DqK54SnXQAAmglq.jpg" TargetMode="External" /><Relationship Id="rId293" Type="http://schemas.openxmlformats.org/officeDocument/2006/relationships/hyperlink" Target="https://pbs.twimg.com/media/DqK54SnXQAAmglq.jpg" TargetMode="External" /><Relationship Id="rId294" Type="http://schemas.openxmlformats.org/officeDocument/2006/relationships/hyperlink" Target="https://pbs.twimg.com/media/DqK54SnXQAAmglq.jpg" TargetMode="External" /><Relationship Id="rId295" Type="http://schemas.openxmlformats.org/officeDocument/2006/relationships/hyperlink" Target="https://pbs.twimg.com/media/DqK54SnXQAAmglq.jpg" TargetMode="External" /><Relationship Id="rId296" Type="http://schemas.openxmlformats.org/officeDocument/2006/relationships/hyperlink" Target="https://pbs.twimg.com/media/DqK54SnXQAAmglq.jpg" TargetMode="External" /><Relationship Id="rId297" Type="http://schemas.openxmlformats.org/officeDocument/2006/relationships/hyperlink" Target="https://pbs.twimg.com/media/DqK54SnXQAAmglq.jpg" TargetMode="External" /><Relationship Id="rId298" Type="http://schemas.openxmlformats.org/officeDocument/2006/relationships/hyperlink" Target="https://pbs.twimg.com/media/DqK54SnXQAAmglq.jpg" TargetMode="External" /><Relationship Id="rId299" Type="http://schemas.openxmlformats.org/officeDocument/2006/relationships/hyperlink" Target="https://pbs.twimg.com/media/DqK54SnXQAAmglq.jpg" TargetMode="External" /><Relationship Id="rId300" Type="http://schemas.openxmlformats.org/officeDocument/2006/relationships/hyperlink" Target="http://pbs.twimg.com/profile_images/1073586974995419138/8zvs8WVv_normal.jpg" TargetMode="External" /><Relationship Id="rId301" Type="http://schemas.openxmlformats.org/officeDocument/2006/relationships/hyperlink" Target="http://pbs.twimg.com/profile_images/1073586974995419138/8zvs8WVv_normal.jpg" TargetMode="External" /><Relationship Id="rId302" Type="http://schemas.openxmlformats.org/officeDocument/2006/relationships/hyperlink" Target="http://pbs.twimg.com/profile_images/816214326122004481/fAVTljeH_normal.jpg" TargetMode="External" /><Relationship Id="rId303" Type="http://schemas.openxmlformats.org/officeDocument/2006/relationships/hyperlink" Target="https://pbs.twimg.com/media/EGX0dklWwAEFfMX.png" TargetMode="External" /><Relationship Id="rId304" Type="http://schemas.openxmlformats.org/officeDocument/2006/relationships/hyperlink" Target="http://pbs.twimg.com/profile_images/816214326122004481/fAVTljeH_normal.jpg" TargetMode="External" /><Relationship Id="rId305" Type="http://schemas.openxmlformats.org/officeDocument/2006/relationships/hyperlink" Target="http://pbs.twimg.com/profile_images/2749946316/ad30667b093491353c72777824dac3bf_normal.jpeg" TargetMode="External" /><Relationship Id="rId306" Type="http://schemas.openxmlformats.org/officeDocument/2006/relationships/hyperlink" Target="http://pbs.twimg.com/profile_images/1176394917058420736/mtJTXcUz_normal.png" TargetMode="External" /><Relationship Id="rId307" Type="http://schemas.openxmlformats.org/officeDocument/2006/relationships/hyperlink" Target="http://pbs.twimg.com/profile_images/774416837937278977/YqsjCC5p_normal.jpg" TargetMode="External" /><Relationship Id="rId308" Type="http://schemas.openxmlformats.org/officeDocument/2006/relationships/hyperlink" Target="http://pbs.twimg.com/profile_images/774416837937278977/YqsjCC5p_normal.jpg" TargetMode="External" /><Relationship Id="rId309" Type="http://schemas.openxmlformats.org/officeDocument/2006/relationships/hyperlink" Target="http://pbs.twimg.com/profile_images/774416837937278977/YqsjCC5p_normal.jpg" TargetMode="External" /><Relationship Id="rId310" Type="http://schemas.openxmlformats.org/officeDocument/2006/relationships/hyperlink" Target="http://pbs.twimg.com/profile_images/774416837937278977/YqsjCC5p_normal.jpg" TargetMode="External" /><Relationship Id="rId311" Type="http://schemas.openxmlformats.org/officeDocument/2006/relationships/hyperlink" Target="http://pbs.twimg.com/profile_images/774416837937278977/YqsjCC5p_normal.jpg" TargetMode="External" /><Relationship Id="rId312" Type="http://schemas.openxmlformats.org/officeDocument/2006/relationships/hyperlink" Target="http://pbs.twimg.com/profile_images/774416837937278977/YqsjCC5p_normal.jpg" TargetMode="External" /><Relationship Id="rId313" Type="http://schemas.openxmlformats.org/officeDocument/2006/relationships/hyperlink" Target="http://pbs.twimg.com/profile_images/774416837937278977/YqsjCC5p_normal.jpg" TargetMode="External" /><Relationship Id="rId314" Type="http://schemas.openxmlformats.org/officeDocument/2006/relationships/hyperlink" Target="http://pbs.twimg.com/profile_images/774416837937278977/YqsjCC5p_normal.jpg" TargetMode="External" /><Relationship Id="rId315" Type="http://schemas.openxmlformats.org/officeDocument/2006/relationships/hyperlink" Target="http://pbs.twimg.com/profile_images/774416837937278977/YqsjCC5p_normal.jpg" TargetMode="External" /><Relationship Id="rId316" Type="http://schemas.openxmlformats.org/officeDocument/2006/relationships/hyperlink" Target="http://pbs.twimg.com/profile_images/774416837937278977/YqsjCC5p_normal.jpg" TargetMode="External" /><Relationship Id="rId317" Type="http://schemas.openxmlformats.org/officeDocument/2006/relationships/hyperlink" Target="http://pbs.twimg.com/profile_images/774416837937278977/YqsjCC5p_normal.jpg" TargetMode="External" /><Relationship Id="rId318" Type="http://schemas.openxmlformats.org/officeDocument/2006/relationships/hyperlink" Target="http://pbs.twimg.com/profile_images/774416837937278977/YqsjCC5p_normal.jpg" TargetMode="External" /><Relationship Id="rId319" Type="http://schemas.openxmlformats.org/officeDocument/2006/relationships/hyperlink" Target="http://pbs.twimg.com/profile_images/774416837937278977/YqsjCC5p_normal.jpg" TargetMode="External" /><Relationship Id="rId320" Type="http://schemas.openxmlformats.org/officeDocument/2006/relationships/hyperlink" Target="http://pbs.twimg.com/profile_images/774416837937278977/YqsjCC5p_normal.jpg" TargetMode="External" /><Relationship Id="rId321" Type="http://schemas.openxmlformats.org/officeDocument/2006/relationships/hyperlink" Target="http://pbs.twimg.com/profile_images/774416837937278977/YqsjCC5p_normal.jpg" TargetMode="External" /><Relationship Id="rId322" Type="http://schemas.openxmlformats.org/officeDocument/2006/relationships/hyperlink" Target="http://pbs.twimg.com/profile_images/774416837937278977/YqsjCC5p_normal.jpg" TargetMode="External" /><Relationship Id="rId323" Type="http://schemas.openxmlformats.org/officeDocument/2006/relationships/hyperlink" Target="http://pbs.twimg.com/profile_images/774416837937278977/YqsjCC5p_normal.jpg" TargetMode="External" /><Relationship Id="rId324" Type="http://schemas.openxmlformats.org/officeDocument/2006/relationships/hyperlink" Target="http://pbs.twimg.com/profile_images/774416837937278977/YqsjCC5p_normal.jpg" TargetMode="External" /><Relationship Id="rId325" Type="http://schemas.openxmlformats.org/officeDocument/2006/relationships/hyperlink" Target="http://pbs.twimg.com/profile_images/774416837937278977/YqsjCC5p_normal.jpg" TargetMode="External" /><Relationship Id="rId326" Type="http://schemas.openxmlformats.org/officeDocument/2006/relationships/hyperlink" Target="http://pbs.twimg.com/profile_images/774416837937278977/YqsjCC5p_normal.jpg" TargetMode="External" /><Relationship Id="rId327" Type="http://schemas.openxmlformats.org/officeDocument/2006/relationships/hyperlink" Target="http://pbs.twimg.com/profile_images/774416837937278977/YqsjCC5p_normal.jpg" TargetMode="External" /><Relationship Id="rId328" Type="http://schemas.openxmlformats.org/officeDocument/2006/relationships/hyperlink" Target="http://pbs.twimg.com/profile_images/774416837937278977/YqsjCC5p_normal.jpg" TargetMode="External" /><Relationship Id="rId329" Type="http://schemas.openxmlformats.org/officeDocument/2006/relationships/hyperlink" Target="http://pbs.twimg.com/profile_images/774416837937278977/YqsjCC5p_normal.jpg" TargetMode="External" /><Relationship Id="rId330" Type="http://schemas.openxmlformats.org/officeDocument/2006/relationships/hyperlink" Target="http://pbs.twimg.com/profile_images/774416837937278977/YqsjCC5p_normal.jpg" TargetMode="External" /><Relationship Id="rId331" Type="http://schemas.openxmlformats.org/officeDocument/2006/relationships/hyperlink" Target="http://pbs.twimg.com/profile_images/774416837937278977/YqsjCC5p_normal.jpg" TargetMode="External" /><Relationship Id="rId332" Type="http://schemas.openxmlformats.org/officeDocument/2006/relationships/hyperlink" Target="http://pbs.twimg.com/profile_images/774416837937278977/YqsjCC5p_normal.jpg" TargetMode="External" /><Relationship Id="rId333" Type="http://schemas.openxmlformats.org/officeDocument/2006/relationships/hyperlink" Target="http://pbs.twimg.com/profile_images/774416837937278977/YqsjCC5p_normal.jpg" TargetMode="External" /><Relationship Id="rId334" Type="http://schemas.openxmlformats.org/officeDocument/2006/relationships/hyperlink" Target="http://pbs.twimg.com/profile_images/774416837937278977/YqsjCC5p_normal.jpg" TargetMode="External" /><Relationship Id="rId335" Type="http://schemas.openxmlformats.org/officeDocument/2006/relationships/hyperlink" Target="http://pbs.twimg.com/profile_images/774416837937278977/YqsjCC5p_normal.jpg" TargetMode="External" /><Relationship Id="rId336" Type="http://schemas.openxmlformats.org/officeDocument/2006/relationships/hyperlink" Target="http://pbs.twimg.com/profile_images/774416837937278977/YqsjCC5p_normal.jpg" TargetMode="External" /><Relationship Id="rId337" Type="http://schemas.openxmlformats.org/officeDocument/2006/relationships/hyperlink" Target="http://pbs.twimg.com/profile_images/774416837937278977/YqsjCC5p_normal.jpg" TargetMode="External" /><Relationship Id="rId338" Type="http://schemas.openxmlformats.org/officeDocument/2006/relationships/hyperlink" Target="http://pbs.twimg.com/profile_images/774416837937278977/YqsjCC5p_normal.jpg" TargetMode="External" /><Relationship Id="rId339" Type="http://schemas.openxmlformats.org/officeDocument/2006/relationships/hyperlink" Target="http://pbs.twimg.com/profile_images/774416837937278977/YqsjCC5p_normal.jpg" TargetMode="External" /><Relationship Id="rId340" Type="http://schemas.openxmlformats.org/officeDocument/2006/relationships/hyperlink" Target="http://pbs.twimg.com/profile_images/774416837937278977/YqsjCC5p_normal.jpg" TargetMode="External" /><Relationship Id="rId341" Type="http://schemas.openxmlformats.org/officeDocument/2006/relationships/hyperlink" Target="http://pbs.twimg.com/profile_images/774416837937278977/YqsjCC5p_normal.jpg" TargetMode="External" /><Relationship Id="rId342" Type="http://schemas.openxmlformats.org/officeDocument/2006/relationships/hyperlink" Target="http://pbs.twimg.com/profile_images/774416837937278977/YqsjCC5p_normal.jpg" TargetMode="External" /><Relationship Id="rId343" Type="http://schemas.openxmlformats.org/officeDocument/2006/relationships/hyperlink" Target="http://pbs.twimg.com/profile_images/774416837937278977/YqsjCC5p_normal.jpg" TargetMode="External" /><Relationship Id="rId344" Type="http://schemas.openxmlformats.org/officeDocument/2006/relationships/hyperlink" Target="http://pbs.twimg.com/profile_images/774416837937278977/YqsjCC5p_normal.jpg" TargetMode="External" /><Relationship Id="rId345" Type="http://schemas.openxmlformats.org/officeDocument/2006/relationships/hyperlink" Target="http://pbs.twimg.com/profile_images/774416837937278977/YqsjCC5p_normal.jpg" TargetMode="External" /><Relationship Id="rId346" Type="http://schemas.openxmlformats.org/officeDocument/2006/relationships/hyperlink" Target="http://pbs.twimg.com/profile_images/774416837937278977/YqsjCC5p_normal.jpg" TargetMode="External" /><Relationship Id="rId347" Type="http://schemas.openxmlformats.org/officeDocument/2006/relationships/hyperlink" Target="http://pbs.twimg.com/profile_images/774416837937278977/YqsjCC5p_normal.jpg" TargetMode="External" /><Relationship Id="rId348" Type="http://schemas.openxmlformats.org/officeDocument/2006/relationships/hyperlink" Target="http://pbs.twimg.com/profile_images/774416837937278977/YqsjCC5p_normal.jpg" TargetMode="External" /><Relationship Id="rId349" Type="http://schemas.openxmlformats.org/officeDocument/2006/relationships/hyperlink" Target="http://pbs.twimg.com/profile_images/774416837937278977/YqsjCC5p_normal.jpg" TargetMode="External" /><Relationship Id="rId350" Type="http://schemas.openxmlformats.org/officeDocument/2006/relationships/hyperlink" Target="http://pbs.twimg.com/profile_images/774416837937278977/YqsjCC5p_normal.jpg" TargetMode="External" /><Relationship Id="rId351" Type="http://schemas.openxmlformats.org/officeDocument/2006/relationships/hyperlink" Target="http://pbs.twimg.com/profile_images/774416837937278977/YqsjCC5p_normal.jpg" TargetMode="External" /><Relationship Id="rId352" Type="http://schemas.openxmlformats.org/officeDocument/2006/relationships/hyperlink" Target="http://pbs.twimg.com/profile_images/774416837937278977/YqsjCC5p_normal.jpg" TargetMode="External" /><Relationship Id="rId353" Type="http://schemas.openxmlformats.org/officeDocument/2006/relationships/hyperlink" Target="http://pbs.twimg.com/profile_images/774416837937278977/YqsjCC5p_normal.jpg" TargetMode="External" /><Relationship Id="rId354" Type="http://schemas.openxmlformats.org/officeDocument/2006/relationships/hyperlink" Target="http://pbs.twimg.com/profile_images/774416837937278977/YqsjCC5p_normal.jpg" TargetMode="External" /><Relationship Id="rId355" Type="http://schemas.openxmlformats.org/officeDocument/2006/relationships/hyperlink" Target="http://pbs.twimg.com/profile_images/774416837937278977/YqsjCC5p_normal.jpg" TargetMode="External" /><Relationship Id="rId356" Type="http://schemas.openxmlformats.org/officeDocument/2006/relationships/hyperlink" Target="http://pbs.twimg.com/profile_images/774416837937278977/YqsjCC5p_normal.jpg" TargetMode="External" /><Relationship Id="rId357" Type="http://schemas.openxmlformats.org/officeDocument/2006/relationships/hyperlink" Target="http://pbs.twimg.com/profile_images/774416837937278977/YqsjCC5p_normal.jpg" TargetMode="External" /><Relationship Id="rId358" Type="http://schemas.openxmlformats.org/officeDocument/2006/relationships/hyperlink" Target="http://pbs.twimg.com/profile_images/774416837937278977/YqsjCC5p_normal.jpg" TargetMode="External" /><Relationship Id="rId359" Type="http://schemas.openxmlformats.org/officeDocument/2006/relationships/hyperlink" Target="https://twitter.com/#!/bubbles4tw/status/1181408452519825408" TargetMode="External" /><Relationship Id="rId360" Type="http://schemas.openxmlformats.org/officeDocument/2006/relationships/hyperlink" Target="https://twitter.com/#!/fadanconsultant/status/1181409160057049088" TargetMode="External" /><Relationship Id="rId361" Type="http://schemas.openxmlformats.org/officeDocument/2006/relationships/hyperlink" Target="https://twitter.com/#!/studionima/status/1181522315328327681" TargetMode="External" /><Relationship Id="rId362" Type="http://schemas.openxmlformats.org/officeDocument/2006/relationships/hyperlink" Target="https://twitter.com/#!/teraspri/status/1181523784991424512" TargetMode="External" /><Relationship Id="rId363" Type="http://schemas.openxmlformats.org/officeDocument/2006/relationships/hyperlink" Target="https://twitter.com/#!/huber_rolf/status/1181540634047504387" TargetMode="External" /><Relationship Id="rId364" Type="http://schemas.openxmlformats.org/officeDocument/2006/relationships/hyperlink" Target="https://twitter.com/#!/stories4impact/status/1181482389089992705" TargetMode="External" /><Relationship Id="rId365" Type="http://schemas.openxmlformats.org/officeDocument/2006/relationships/hyperlink" Target="https://twitter.com/#!/stories4impact/status/1181557126570876939" TargetMode="External" /><Relationship Id="rId366" Type="http://schemas.openxmlformats.org/officeDocument/2006/relationships/hyperlink" Target="https://twitter.com/#!/sdgsbot/status/1181557903406309378" TargetMode="External" /><Relationship Id="rId367" Type="http://schemas.openxmlformats.org/officeDocument/2006/relationships/hyperlink" Target="https://twitter.com/#!/uonbikeshare/status/1181608618334011392" TargetMode="External" /><Relationship Id="rId368" Type="http://schemas.openxmlformats.org/officeDocument/2006/relationships/hyperlink" Target="https://twitter.com/#!/goahead_global/status/1181738573940301825" TargetMode="External" /><Relationship Id="rId369" Type="http://schemas.openxmlformats.org/officeDocument/2006/relationships/hyperlink" Target="https://twitter.com/#!/greentechdon/status/1181738825837633536" TargetMode="External" /><Relationship Id="rId370" Type="http://schemas.openxmlformats.org/officeDocument/2006/relationships/hyperlink" Target="https://twitter.com/#!/karen_w_bach/status/1182209916045611009" TargetMode="External" /><Relationship Id="rId371" Type="http://schemas.openxmlformats.org/officeDocument/2006/relationships/hyperlink" Target="https://twitter.com/#!/yunus_sb/status/1182232718211465216" TargetMode="External" /><Relationship Id="rId372" Type="http://schemas.openxmlformats.org/officeDocument/2006/relationships/hyperlink" Target="https://twitter.com/#!/thesocialswede/status/712399533515350016" TargetMode="External" /><Relationship Id="rId373" Type="http://schemas.openxmlformats.org/officeDocument/2006/relationships/hyperlink" Target="https://twitter.com/#!/billnigh/status/1182362882874445827" TargetMode="External" /><Relationship Id="rId374" Type="http://schemas.openxmlformats.org/officeDocument/2006/relationships/hyperlink" Target="https://twitter.com/#!/dme_health/status/1182395300117450769" TargetMode="External" /><Relationship Id="rId375" Type="http://schemas.openxmlformats.org/officeDocument/2006/relationships/hyperlink" Target="https://twitter.com/#!/timsalau/status/1182734384408875008" TargetMode="External" /><Relationship Id="rId376" Type="http://schemas.openxmlformats.org/officeDocument/2006/relationships/hyperlink" Target="https://twitter.com/#!/davidfcarr/status/1182743083605282817" TargetMode="External" /><Relationship Id="rId377" Type="http://schemas.openxmlformats.org/officeDocument/2006/relationships/hyperlink" Target="https://twitter.com/#!/rwang0/status/1183045091142750208" TargetMode="External" /><Relationship Id="rId378" Type="http://schemas.openxmlformats.org/officeDocument/2006/relationships/hyperlink" Target="https://twitter.com/#!/tomoausd/status/1183250366311391232" TargetMode="External" /><Relationship Id="rId379" Type="http://schemas.openxmlformats.org/officeDocument/2006/relationships/hyperlink" Target="https://twitter.com/#!/_futureofwork_/status/836656101361766400" TargetMode="External" /><Relationship Id="rId380" Type="http://schemas.openxmlformats.org/officeDocument/2006/relationships/hyperlink" Target="https://twitter.com/#!/sokkis/status/1183287523482562560" TargetMode="External" /><Relationship Id="rId381" Type="http://schemas.openxmlformats.org/officeDocument/2006/relationships/hyperlink" Target="https://twitter.com/#!/carstenrose/status/1183370201456435212" TargetMode="External" /><Relationship Id="rId382" Type="http://schemas.openxmlformats.org/officeDocument/2006/relationships/hyperlink" Target="https://twitter.com/#!/bhaines0/status/1183428402352721922" TargetMode="External" /><Relationship Id="rId383" Type="http://schemas.openxmlformats.org/officeDocument/2006/relationships/hyperlink" Target="https://twitter.com/#!/christinelocher/status/1183613381032497155" TargetMode="External" /><Relationship Id="rId384" Type="http://schemas.openxmlformats.org/officeDocument/2006/relationships/hyperlink" Target="https://twitter.com/#!/schulsiegel/status/1183617722988617728" TargetMode="External" /><Relationship Id="rId385" Type="http://schemas.openxmlformats.org/officeDocument/2006/relationships/hyperlink" Target="https://twitter.com/#!/martingaedt/status/1183711309570990086" TargetMode="External" /><Relationship Id="rId386" Type="http://schemas.openxmlformats.org/officeDocument/2006/relationships/hyperlink" Target="https://twitter.com/#!/stefboettcher/status/1183711840326606849" TargetMode="External" /><Relationship Id="rId387" Type="http://schemas.openxmlformats.org/officeDocument/2006/relationships/hyperlink" Target="https://twitter.com/#!/visier/status/1183717851947061248" TargetMode="External" /><Relationship Id="rId388" Type="http://schemas.openxmlformats.org/officeDocument/2006/relationships/hyperlink" Target="https://twitter.com/#!/familienfreund/status/1183835564803530753" TargetMode="External" /><Relationship Id="rId389" Type="http://schemas.openxmlformats.org/officeDocument/2006/relationships/hyperlink" Target="https://twitter.com/#!/marconcert/status/1183910965001240577" TargetMode="External" /><Relationship Id="rId390" Type="http://schemas.openxmlformats.org/officeDocument/2006/relationships/hyperlink" Target="https://twitter.com/#!/jwillie/status/1183936534883389441" TargetMode="External" /><Relationship Id="rId391" Type="http://schemas.openxmlformats.org/officeDocument/2006/relationships/hyperlink" Target="https://twitter.com/#!/grissombrad/status/1183948214250000384" TargetMode="External" /><Relationship Id="rId392" Type="http://schemas.openxmlformats.org/officeDocument/2006/relationships/hyperlink" Target="https://twitter.com/#!/steffikowalski/status/1183969914127896577" TargetMode="External" /><Relationship Id="rId393" Type="http://schemas.openxmlformats.org/officeDocument/2006/relationships/hyperlink" Target="https://twitter.com/#!/katkul_/status/733614600772538368" TargetMode="External" /><Relationship Id="rId394" Type="http://schemas.openxmlformats.org/officeDocument/2006/relationships/hyperlink" Target="https://twitter.com/#!/sabrinatismora1/status/1183978800922710016" TargetMode="External" /><Relationship Id="rId395" Type="http://schemas.openxmlformats.org/officeDocument/2006/relationships/hyperlink" Target="https://twitter.com/#!/andycapaloff/status/1184060116603199488" TargetMode="External" /><Relationship Id="rId396" Type="http://schemas.openxmlformats.org/officeDocument/2006/relationships/hyperlink" Target="https://twitter.com/#!/blinkmarketers/status/1184060533533794304" TargetMode="External" /><Relationship Id="rId397" Type="http://schemas.openxmlformats.org/officeDocument/2006/relationships/hyperlink" Target="https://twitter.com/#!/profdrpassos/status/1184536091082330113" TargetMode="External" /><Relationship Id="rId398" Type="http://schemas.openxmlformats.org/officeDocument/2006/relationships/hyperlink" Target="https://twitter.com/#!/asimgekar/status/1184541693384761350" TargetMode="External" /><Relationship Id="rId399" Type="http://schemas.openxmlformats.org/officeDocument/2006/relationships/hyperlink" Target="https://twitter.com/#!/fca_hq/status/1182738008233185280" TargetMode="External" /><Relationship Id="rId400" Type="http://schemas.openxmlformats.org/officeDocument/2006/relationships/hyperlink" Target="https://twitter.com/#!/fca_hq/status/1184542398300524546" TargetMode="External" /><Relationship Id="rId401" Type="http://schemas.openxmlformats.org/officeDocument/2006/relationships/hyperlink" Target="https://twitter.com/#!/tribalimpact/status/1182685282669355010" TargetMode="External" /><Relationship Id="rId402" Type="http://schemas.openxmlformats.org/officeDocument/2006/relationships/hyperlink" Target="https://twitter.com/#!/tribalimpact/status/1183685437413642240" TargetMode="External" /><Relationship Id="rId403" Type="http://schemas.openxmlformats.org/officeDocument/2006/relationships/hyperlink" Target="https://twitter.com/#!/tribalimpact/status/1184771529084678144" TargetMode="External" /><Relationship Id="rId404" Type="http://schemas.openxmlformats.org/officeDocument/2006/relationships/hyperlink" Target="https://twitter.com/#!/tribalimpact/status/1183730671145177088" TargetMode="External" /><Relationship Id="rId405" Type="http://schemas.openxmlformats.org/officeDocument/2006/relationships/hyperlink" Target="https://twitter.com/#!/tribalimpact/status/1183752153543913480" TargetMode="External" /><Relationship Id="rId406" Type="http://schemas.openxmlformats.org/officeDocument/2006/relationships/hyperlink" Target="https://twitter.com/#!/amorten/status/1182388879619284992" TargetMode="External" /><Relationship Id="rId407" Type="http://schemas.openxmlformats.org/officeDocument/2006/relationships/hyperlink" Target="https://twitter.com/#!/amorten/status/1184641021432365057" TargetMode="External" /><Relationship Id="rId408" Type="http://schemas.openxmlformats.org/officeDocument/2006/relationships/hyperlink" Target="https://twitter.com/#!/integration_d/status/1184777383481499649" TargetMode="External" /><Relationship Id="rId409" Type="http://schemas.openxmlformats.org/officeDocument/2006/relationships/hyperlink" Target="https://twitter.com/#!/integration_d/status/1182247860215017472" TargetMode="External" /><Relationship Id="rId410" Type="http://schemas.openxmlformats.org/officeDocument/2006/relationships/hyperlink" Target="https://twitter.com/#!/integration_d/status/1182580659241377792" TargetMode="External" /><Relationship Id="rId411" Type="http://schemas.openxmlformats.org/officeDocument/2006/relationships/hyperlink" Target="https://twitter.com/#!/integration_d/status/1184777435469926401" TargetMode="External" /><Relationship Id="rId412" Type="http://schemas.openxmlformats.org/officeDocument/2006/relationships/hyperlink" Target="https://twitter.com/#!/guyintransition/status/1184850550006808577" TargetMode="External" /><Relationship Id="rId413" Type="http://schemas.openxmlformats.org/officeDocument/2006/relationships/hyperlink" Target="https://twitter.com/#!/richard_sink/status/1181405114063417345" TargetMode="External" /><Relationship Id="rId414" Type="http://schemas.openxmlformats.org/officeDocument/2006/relationships/hyperlink" Target="https://twitter.com/#!/richard_sink/status/1182722726236053504" TargetMode="External" /><Relationship Id="rId415" Type="http://schemas.openxmlformats.org/officeDocument/2006/relationships/hyperlink" Target="https://twitter.com/#!/richard_sink/status/1182887358447771649" TargetMode="External" /><Relationship Id="rId416" Type="http://schemas.openxmlformats.org/officeDocument/2006/relationships/hyperlink" Target="https://twitter.com/#!/richard_sink/status/1184893399930789888" TargetMode="External" /><Relationship Id="rId417" Type="http://schemas.openxmlformats.org/officeDocument/2006/relationships/hyperlink" Target="https://twitter.com/#!/nathaliegregg/status/1185025822400438274" TargetMode="External" /><Relationship Id="rId418" Type="http://schemas.openxmlformats.org/officeDocument/2006/relationships/hyperlink" Target="https://twitter.com/#!/zacharyjeans/status/1185302652214599680" TargetMode="External" /><Relationship Id="rId419" Type="http://schemas.openxmlformats.org/officeDocument/2006/relationships/hyperlink" Target="https://twitter.com/#!/stefihane/status/1185375792416481281" TargetMode="External" /><Relationship Id="rId420" Type="http://schemas.openxmlformats.org/officeDocument/2006/relationships/hyperlink" Target="https://twitter.com/#!/pivotcloud/status/1184688588614782976" TargetMode="External" /><Relationship Id="rId421" Type="http://schemas.openxmlformats.org/officeDocument/2006/relationships/hyperlink" Target="https://twitter.com/#!/pivotcloud/status/1185380106723876864" TargetMode="External" /><Relationship Id="rId422" Type="http://schemas.openxmlformats.org/officeDocument/2006/relationships/hyperlink" Target="https://twitter.com/#!/stephendale/status/1183346493316632576" TargetMode="External" /><Relationship Id="rId423" Type="http://schemas.openxmlformats.org/officeDocument/2006/relationships/hyperlink" Target="https://twitter.com/#!/stephendale/status/1185874909970518016" TargetMode="External" /><Relationship Id="rId424" Type="http://schemas.openxmlformats.org/officeDocument/2006/relationships/hyperlink" Target="https://twitter.com/#!/lajbiz/status/1182487259406393344" TargetMode="External" /><Relationship Id="rId425" Type="http://schemas.openxmlformats.org/officeDocument/2006/relationships/hyperlink" Target="https://twitter.com/#!/lajbiz/status/1183136523723689985" TargetMode="External" /><Relationship Id="rId426" Type="http://schemas.openxmlformats.org/officeDocument/2006/relationships/hyperlink" Target="https://twitter.com/#!/lajbiz/status/1183549267035774976" TargetMode="External" /><Relationship Id="rId427" Type="http://schemas.openxmlformats.org/officeDocument/2006/relationships/hyperlink" Target="https://twitter.com/#!/lajbiz/status/1183861358904971264" TargetMode="External" /><Relationship Id="rId428" Type="http://schemas.openxmlformats.org/officeDocument/2006/relationships/hyperlink" Target="https://twitter.com/#!/lajbiz/status/1183936819676753920" TargetMode="External" /><Relationship Id="rId429" Type="http://schemas.openxmlformats.org/officeDocument/2006/relationships/hyperlink" Target="https://twitter.com/#!/lajbiz/status/1184047548660617216" TargetMode="External" /><Relationship Id="rId430" Type="http://schemas.openxmlformats.org/officeDocument/2006/relationships/hyperlink" Target="https://twitter.com/#!/blinkmarketers/status/1184077435224109058" TargetMode="External" /><Relationship Id="rId431" Type="http://schemas.openxmlformats.org/officeDocument/2006/relationships/hyperlink" Target="https://twitter.com/#!/lajbiz/status/1184072692472918016" TargetMode="External" /><Relationship Id="rId432" Type="http://schemas.openxmlformats.org/officeDocument/2006/relationships/hyperlink" Target="https://twitter.com/#!/lajbiz/status/1184661589493997571" TargetMode="External" /><Relationship Id="rId433" Type="http://schemas.openxmlformats.org/officeDocument/2006/relationships/hyperlink" Target="https://twitter.com/#!/lajbiz/status/1185197607410421760" TargetMode="External" /><Relationship Id="rId434" Type="http://schemas.openxmlformats.org/officeDocument/2006/relationships/hyperlink" Target="https://twitter.com/#!/lajbiz/status/1185934984647008257" TargetMode="External" /><Relationship Id="rId435" Type="http://schemas.openxmlformats.org/officeDocument/2006/relationships/hyperlink" Target="https://twitter.com/#!/lajbiz/status/1181762515019149313" TargetMode="External" /><Relationship Id="rId436" Type="http://schemas.openxmlformats.org/officeDocument/2006/relationships/hyperlink" Target="https://twitter.com/#!/lajbiz/status/1183685133016145920" TargetMode="External" /><Relationship Id="rId437" Type="http://schemas.openxmlformats.org/officeDocument/2006/relationships/hyperlink" Target="https://twitter.com/#!/lajbiz/status/1184110463556243458" TargetMode="External" /><Relationship Id="rId438" Type="http://schemas.openxmlformats.org/officeDocument/2006/relationships/hyperlink" Target="https://twitter.com/#!/lajbiz/status/1185748729938272256" TargetMode="External" /><Relationship Id="rId439" Type="http://schemas.openxmlformats.org/officeDocument/2006/relationships/hyperlink" Target="https://twitter.com/#!/alanlepo/status/1177588743328407554" TargetMode="External" /><Relationship Id="rId440" Type="http://schemas.openxmlformats.org/officeDocument/2006/relationships/hyperlink" Target="https://twitter.com/#!/alanlepo/status/1182293706843594752" TargetMode="External" /><Relationship Id="rId441" Type="http://schemas.openxmlformats.org/officeDocument/2006/relationships/hyperlink" Target="https://twitter.com/#!/alanlepo/status/1182760265076609024" TargetMode="External" /><Relationship Id="rId442" Type="http://schemas.openxmlformats.org/officeDocument/2006/relationships/hyperlink" Target="https://twitter.com/#!/alanlepo/status/1184630336677961728" TargetMode="External" /><Relationship Id="rId443" Type="http://schemas.openxmlformats.org/officeDocument/2006/relationships/hyperlink" Target="https://twitter.com/#!/alanlepo/status/1184634563072528386" TargetMode="External" /><Relationship Id="rId444" Type="http://schemas.openxmlformats.org/officeDocument/2006/relationships/hyperlink" Target="https://twitter.com/#!/alanlepo/status/1184771073461633024" TargetMode="External" /><Relationship Id="rId445" Type="http://schemas.openxmlformats.org/officeDocument/2006/relationships/hyperlink" Target="https://twitter.com/#!/alanlepo/status/1182431892076933121" TargetMode="External" /><Relationship Id="rId446" Type="http://schemas.openxmlformats.org/officeDocument/2006/relationships/hyperlink" Target="https://twitter.com/#!/alanlepo/status/1184534258662232065" TargetMode="External" /><Relationship Id="rId447" Type="http://schemas.openxmlformats.org/officeDocument/2006/relationships/hyperlink" Target="https://twitter.com/#!/alanlepo/status/1184535112953802752" TargetMode="External" /><Relationship Id="rId448" Type="http://schemas.openxmlformats.org/officeDocument/2006/relationships/hyperlink" Target="https://twitter.com/#!/alanlepo/status/1184535699762089984" TargetMode="External" /><Relationship Id="rId449" Type="http://schemas.openxmlformats.org/officeDocument/2006/relationships/hyperlink" Target="https://twitter.com/#!/alanlepo/status/1184536350286139395" TargetMode="External" /><Relationship Id="rId450" Type="http://schemas.openxmlformats.org/officeDocument/2006/relationships/hyperlink" Target="https://twitter.com/#!/alanlepo/status/1185547255547334656" TargetMode="External" /><Relationship Id="rId451" Type="http://schemas.openxmlformats.org/officeDocument/2006/relationships/hyperlink" Target="https://twitter.com/#!/alanlepo/status/1185301543450501120" TargetMode="External" /><Relationship Id="rId452" Type="http://schemas.openxmlformats.org/officeDocument/2006/relationships/hyperlink" Target="https://twitter.com/#!/alanlepo/status/1186001188816347136" TargetMode="External" /><Relationship Id="rId453" Type="http://schemas.openxmlformats.org/officeDocument/2006/relationships/hyperlink" Target="https://twitter.com/#!/alanlepo/status/1181404358451310592" TargetMode="External" /><Relationship Id="rId454" Type="http://schemas.openxmlformats.org/officeDocument/2006/relationships/hyperlink" Target="https://twitter.com/#!/alanlepo/status/1182124806575198208" TargetMode="External" /><Relationship Id="rId455" Type="http://schemas.openxmlformats.org/officeDocument/2006/relationships/hyperlink" Target="https://twitter.com/#!/alanlepo/status/1182732314754850821" TargetMode="External" /><Relationship Id="rId456" Type="http://schemas.openxmlformats.org/officeDocument/2006/relationships/hyperlink" Target="https://twitter.com/#!/alanlepo/status/1184622598937829376" TargetMode="External" /><Relationship Id="rId457" Type="http://schemas.openxmlformats.org/officeDocument/2006/relationships/hyperlink" Target="https://twitter.com/#!/alanlepo/status/1184860368926982144" TargetMode="External" /><Relationship Id="rId458" Type="http://schemas.openxmlformats.org/officeDocument/2006/relationships/hyperlink" Target="https://twitter.com/#!/alanlepo/status/1184861879346323456" TargetMode="External" /><Relationship Id="rId459" Type="http://schemas.openxmlformats.org/officeDocument/2006/relationships/hyperlink" Target="https://twitter.com/#!/alanlepo/status/1185223511704342529" TargetMode="External" /><Relationship Id="rId460" Type="http://schemas.openxmlformats.org/officeDocument/2006/relationships/hyperlink" Target="https://twitter.com/#!/alanlepo/status/1185537082288201728" TargetMode="External" /><Relationship Id="rId461" Type="http://schemas.openxmlformats.org/officeDocument/2006/relationships/hyperlink" Target="https://twitter.com/#!/taylorwellsnews/status/1186058664030941185" TargetMode="External" /><Relationship Id="rId462" Type="http://schemas.openxmlformats.org/officeDocument/2006/relationships/hyperlink" Target="https://twitter.com/#!/amworldtraveler/status/1181979866675040258" TargetMode="External" /><Relationship Id="rId463" Type="http://schemas.openxmlformats.org/officeDocument/2006/relationships/hyperlink" Target="https://twitter.com/#!/cjenmm/status/1182386287279362048" TargetMode="External" /><Relationship Id="rId464" Type="http://schemas.openxmlformats.org/officeDocument/2006/relationships/hyperlink" Target="https://twitter.com/#!/cjenmm/status/1182385215081074688" TargetMode="External" /><Relationship Id="rId465" Type="http://schemas.openxmlformats.org/officeDocument/2006/relationships/hyperlink" Target="https://twitter.com/#!/cjenmm/status/1182386264412061696" TargetMode="External" /><Relationship Id="rId466" Type="http://schemas.openxmlformats.org/officeDocument/2006/relationships/hyperlink" Target="https://twitter.com/#!/cjenmm/status/1182391567144734720" TargetMode="External" /><Relationship Id="rId467" Type="http://schemas.openxmlformats.org/officeDocument/2006/relationships/hyperlink" Target="https://twitter.com/#!/cjenmm/status/1184637744774955008" TargetMode="External" /><Relationship Id="rId468" Type="http://schemas.openxmlformats.org/officeDocument/2006/relationships/hyperlink" Target="https://twitter.com/#!/cjenmm/status/1186062501726703616" TargetMode="External" /><Relationship Id="rId469" Type="http://schemas.openxmlformats.org/officeDocument/2006/relationships/hyperlink" Target="https://twitter.com/#!/cjenmm/status/1186128858807820288" TargetMode="External" /><Relationship Id="rId470" Type="http://schemas.openxmlformats.org/officeDocument/2006/relationships/hyperlink" Target="https://twitter.com/#!/cjenmm/status/1186145562455764993" TargetMode="External" /><Relationship Id="rId471" Type="http://schemas.openxmlformats.org/officeDocument/2006/relationships/hyperlink" Target="https://twitter.com/#!/johngoldenfrr/status/1183008230773088260" TargetMode="External" /><Relationship Id="rId472" Type="http://schemas.openxmlformats.org/officeDocument/2006/relationships/hyperlink" Target="https://twitter.com/#!/johngoldenfrr/status/1185688350713417730" TargetMode="External" /><Relationship Id="rId473" Type="http://schemas.openxmlformats.org/officeDocument/2006/relationships/hyperlink" Target="https://twitter.com/#!/pipelinercrm/status/1183686603530735618" TargetMode="External" /><Relationship Id="rId474" Type="http://schemas.openxmlformats.org/officeDocument/2006/relationships/hyperlink" Target="https://twitter.com/#!/kimlanikolaus/status/1180977291997929472" TargetMode="External" /><Relationship Id="rId475" Type="http://schemas.openxmlformats.org/officeDocument/2006/relationships/hyperlink" Target="https://twitter.com/#!/kimlanikolaus/status/1181703332013969409" TargetMode="External" /><Relationship Id="rId476" Type="http://schemas.openxmlformats.org/officeDocument/2006/relationships/hyperlink" Target="https://twitter.com/#!/kimlanikolaus/status/1182599681983090689" TargetMode="External" /><Relationship Id="rId477" Type="http://schemas.openxmlformats.org/officeDocument/2006/relationships/hyperlink" Target="https://twitter.com/#!/kimlanikolaus/status/1182785507291488256" TargetMode="External" /><Relationship Id="rId478" Type="http://schemas.openxmlformats.org/officeDocument/2006/relationships/hyperlink" Target="https://twitter.com/#!/kimlanikolaus/status/1184075276667572224" TargetMode="External" /><Relationship Id="rId479" Type="http://schemas.openxmlformats.org/officeDocument/2006/relationships/hyperlink" Target="https://twitter.com/#!/pipelinercrm/status/1182596309422874625" TargetMode="External" /><Relationship Id="rId480" Type="http://schemas.openxmlformats.org/officeDocument/2006/relationships/hyperlink" Target="https://twitter.com/#!/pipelinercrm/status/1183686675723108353" TargetMode="External" /><Relationship Id="rId481" Type="http://schemas.openxmlformats.org/officeDocument/2006/relationships/hyperlink" Target="https://twitter.com/#!/pipelinercrm/status/1182532554160824321" TargetMode="External" /><Relationship Id="rId482" Type="http://schemas.openxmlformats.org/officeDocument/2006/relationships/hyperlink" Target="https://twitter.com/#!/pipelinercrm/status/1183979579897208832" TargetMode="External" /><Relationship Id="rId483" Type="http://schemas.openxmlformats.org/officeDocument/2006/relationships/hyperlink" Target="https://twitter.com/#!/pipelinercrm/status/1186158947809550337" TargetMode="External" /><Relationship Id="rId484" Type="http://schemas.openxmlformats.org/officeDocument/2006/relationships/hyperlink" Target="https://twitter.com/#!/nessajbaker/status/1186182885159686145" TargetMode="External" /><Relationship Id="rId485" Type="http://schemas.openxmlformats.org/officeDocument/2006/relationships/hyperlink" Target="https://twitter.com/#!/nessajbaker/status/1181875999329411072" TargetMode="External" /><Relationship Id="rId486" Type="http://schemas.openxmlformats.org/officeDocument/2006/relationships/hyperlink" Target="https://twitter.com/#!/sarahgoodall/status/1182030246029283328" TargetMode="External" /><Relationship Id="rId487" Type="http://schemas.openxmlformats.org/officeDocument/2006/relationships/hyperlink" Target="https://twitter.com/#!/sarahgoodall/status/1181619267499954178" TargetMode="External" /><Relationship Id="rId488" Type="http://schemas.openxmlformats.org/officeDocument/2006/relationships/hyperlink" Target="https://twitter.com/#!/sarahgoodall/status/1186236689284550661" TargetMode="External" /><Relationship Id="rId489" Type="http://schemas.openxmlformats.org/officeDocument/2006/relationships/hyperlink" Target="https://twitter.com/#!/renesternberg/status/1186239961584062465" TargetMode="External" /><Relationship Id="rId490" Type="http://schemas.openxmlformats.org/officeDocument/2006/relationships/hyperlink" Target="https://twitter.com/#!/lukaspfeiffer/status/1186252963871907840" TargetMode="External" /><Relationship Id="rId491" Type="http://schemas.openxmlformats.org/officeDocument/2006/relationships/hyperlink" Target="https://twitter.com/#!/mintelligencia/status/1181455489319788544" TargetMode="External" /><Relationship Id="rId492" Type="http://schemas.openxmlformats.org/officeDocument/2006/relationships/hyperlink" Target="https://twitter.com/#!/mintelligencia/status/1181515972009705481" TargetMode="External" /><Relationship Id="rId493" Type="http://schemas.openxmlformats.org/officeDocument/2006/relationships/hyperlink" Target="https://twitter.com/#!/mintelligencia/status/1181576286545891330" TargetMode="External" /><Relationship Id="rId494" Type="http://schemas.openxmlformats.org/officeDocument/2006/relationships/hyperlink" Target="https://twitter.com/#!/mintelligencia/status/1181636730396516352" TargetMode="External" /><Relationship Id="rId495" Type="http://schemas.openxmlformats.org/officeDocument/2006/relationships/hyperlink" Target="https://twitter.com/#!/mintelligencia/status/1181878288584712192" TargetMode="External" /><Relationship Id="rId496" Type="http://schemas.openxmlformats.org/officeDocument/2006/relationships/hyperlink" Target="https://twitter.com/#!/mintelligencia/status/1181938709245173760" TargetMode="External" /><Relationship Id="rId497" Type="http://schemas.openxmlformats.org/officeDocument/2006/relationships/hyperlink" Target="https://twitter.com/#!/mintelligencia/status/1181999140202516480" TargetMode="External" /><Relationship Id="rId498" Type="http://schemas.openxmlformats.org/officeDocument/2006/relationships/hyperlink" Target="https://twitter.com/#!/mintelligencia/status/1182059472820277253" TargetMode="External" /><Relationship Id="rId499" Type="http://schemas.openxmlformats.org/officeDocument/2006/relationships/hyperlink" Target="https://twitter.com/#!/mintelligencia/status/1182240659434065920" TargetMode="External" /><Relationship Id="rId500" Type="http://schemas.openxmlformats.org/officeDocument/2006/relationships/hyperlink" Target="https://twitter.com/#!/mintelligencia/status/1182301040873496576" TargetMode="External" /><Relationship Id="rId501" Type="http://schemas.openxmlformats.org/officeDocument/2006/relationships/hyperlink" Target="https://twitter.com/#!/mintelligencia/status/1182421839097806849" TargetMode="External" /><Relationship Id="rId502" Type="http://schemas.openxmlformats.org/officeDocument/2006/relationships/hyperlink" Target="https://twitter.com/#!/mintelligencia/status/1182542629004857344" TargetMode="External" /><Relationship Id="rId503" Type="http://schemas.openxmlformats.org/officeDocument/2006/relationships/hyperlink" Target="https://twitter.com/#!/mintelligencia/status/1182603029809369088" TargetMode="External" /><Relationship Id="rId504" Type="http://schemas.openxmlformats.org/officeDocument/2006/relationships/hyperlink" Target="https://twitter.com/#!/mintelligencia/status/1182663443461165056" TargetMode="External" /><Relationship Id="rId505" Type="http://schemas.openxmlformats.org/officeDocument/2006/relationships/hyperlink" Target="https://twitter.com/#!/mintelligencia/status/1182723825907224577" TargetMode="External" /><Relationship Id="rId506" Type="http://schemas.openxmlformats.org/officeDocument/2006/relationships/hyperlink" Target="https://twitter.com/#!/mintelligencia/status/1182844629185716224" TargetMode="External" /><Relationship Id="rId507" Type="http://schemas.openxmlformats.org/officeDocument/2006/relationships/hyperlink" Target="https://twitter.com/#!/mintelligencia/status/1182905028778123264" TargetMode="External" /><Relationship Id="rId508" Type="http://schemas.openxmlformats.org/officeDocument/2006/relationships/hyperlink" Target="https://twitter.com/#!/mintelligencia/status/1183267419290247168" TargetMode="External" /><Relationship Id="rId509" Type="http://schemas.openxmlformats.org/officeDocument/2006/relationships/hyperlink" Target="https://twitter.com/#!/mintelligencia/status/1183388223080415234" TargetMode="External" /><Relationship Id="rId510" Type="http://schemas.openxmlformats.org/officeDocument/2006/relationships/hyperlink" Target="https://twitter.com/#!/mintelligencia/status/1183448635482296320" TargetMode="External" /><Relationship Id="rId511" Type="http://schemas.openxmlformats.org/officeDocument/2006/relationships/hyperlink" Target="https://twitter.com/#!/mintelligencia/status/1183629805775929345" TargetMode="External" /><Relationship Id="rId512" Type="http://schemas.openxmlformats.org/officeDocument/2006/relationships/hyperlink" Target="https://twitter.com/#!/mintelligencia/status/1183690204340801536" TargetMode="External" /><Relationship Id="rId513" Type="http://schemas.openxmlformats.org/officeDocument/2006/relationships/hyperlink" Target="https://twitter.com/#!/mintelligencia/status/1183750609587097601" TargetMode="External" /><Relationship Id="rId514" Type="http://schemas.openxmlformats.org/officeDocument/2006/relationships/hyperlink" Target="https://twitter.com/#!/mintelligencia/status/1183871385392832518" TargetMode="External" /><Relationship Id="rId515" Type="http://schemas.openxmlformats.org/officeDocument/2006/relationships/hyperlink" Target="https://twitter.com/#!/mintelligencia/status/1183931796477698050" TargetMode="External" /><Relationship Id="rId516" Type="http://schemas.openxmlformats.org/officeDocument/2006/relationships/hyperlink" Target="https://twitter.com/#!/mintelligencia/status/1183992205494685697" TargetMode="External" /><Relationship Id="rId517" Type="http://schemas.openxmlformats.org/officeDocument/2006/relationships/hyperlink" Target="https://twitter.com/#!/mintelligencia/status/1184052603623268352" TargetMode="External" /><Relationship Id="rId518" Type="http://schemas.openxmlformats.org/officeDocument/2006/relationships/hyperlink" Target="https://twitter.com/#!/mintelligencia/status/1184113009947488258" TargetMode="External" /><Relationship Id="rId519" Type="http://schemas.openxmlformats.org/officeDocument/2006/relationships/hyperlink" Target="https://twitter.com/#!/mintelligencia/status/1184294178949419008" TargetMode="External" /><Relationship Id="rId520" Type="http://schemas.openxmlformats.org/officeDocument/2006/relationships/hyperlink" Target="https://twitter.com/#!/mintelligencia/status/1184354596875059200" TargetMode="External" /><Relationship Id="rId521" Type="http://schemas.openxmlformats.org/officeDocument/2006/relationships/hyperlink" Target="https://twitter.com/#!/mintelligencia/status/1184415062829731840" TargetMode="External" /><Relationship Id="rId522" Type="http://schemas.openxmlformats.org/officeDocument/2006/relationships/hyperlink" Target="https://twitter.com/#!/mintelligencia/status/1184475407841714179" TargetMode="External" /><Relationship Id="rId523" Type="http://schemas.openxmlformats.org/officeDocument/2006/relationships/hyperlink" Target="https://twitter.com/#!/mintelligencia/status/1184535791529353216" TargetMode="External" /><Relationship Id="rId524" Type="http://schemas.openxmlformats.org/officeDocument/2006/relationships/hyperlink" Target="https://twitter.com/#!/mintelligencia/status/1184656568064905216" TargetMode="External" /><Relationship Id="rId525" Type="http://schemas.openxmlformats.org/officeDocument/2006/relationships/hyperlink" Target="https://twitter.com/#!/mintelligencia/status/1184716972380041216" TargetMode="External" /><Relationship Id="rId526" Type="http://schemas.openxmlformats.org/officeDocument/2006/relationships/hyperlink" Target="https://twitter.com/#!/mintelligencia/status/1184837756901568512" TargetMode="External" /><Relationship Id="rId527" Type="http://schemas.openxmlformats.org/officeDocument/2006/relationships/hyperlink" Target="https://twitter.com/#!/mintelligencia/status/1184898185334067201" TargetMode="External" /><Relationship Id="rId528" Type="http://schemas.openxmlformats.org/officeDocument/2006/relationships/hyperlink" Target="https://twitter.com/#!/mintelligencia/status/1184958595747725314" TargetMode="External" /><Relationship Id="rId529" Type="http://schemas.openxmlformats.org/officeDocument/2006/relationships/hyperlink" Target="https://twitter.com/#!/mintelligencia/status/1185018952864415744" TargetMode="External" /><Relationship Id="rId530" Type="http://schemas.openxmlformats.org/officeDocument/2006/relationships/hyperlink" Target="https://twitter.com/#!/mintelligencia/status/1185260566526472192" TargetMode="External" /><Relationship Id="rId531" Type="http://schemas.openxmlformats.org/officeDocument/2006/relationships/hyperlink" Target="https://twitter.com/#!/mintelligencia/status/1185321138811035653" TargetMode="External" /><Relationship Id="rId532" Type="http://schemas.openxmlformats.org/officeDocument/2006/relationships/hyperlink" Target="https://twitter.com/#!/mintelligencia/status/1185381356899053569" TargetMode="External" /><Relationship Id="rId533" Type="http://schemas.openxmlformats.org/officeDocument/2006/relationships/hyperlink" Target="https://twitter.com/#!/mintelligencia/status/1185441772710825984" TargetMode="External" /><Relationship Id="rId534" Type="http://schemas.openxmlformats.org/officeDocument/2006/relationships/hyperlink" Target="https://twitter.com/#!/mintelligencia/status/1185623003561938944" TargetMode="External" /><Relationship Id="rId535" Type="http://schemas.openxmlformats.org/officeDocument/2006/relationships/hyperlink" Target="https://twitter.com/#!/mintelligencia/status/1185683332379697158" TargetMode="External" /><Relationship Id="rId536" Type="http://schemas.openxmlformats.org/officeDocument/2006/relationships/hyperlink" Target="https://twitter.com/#!/mintelligencia/status/1185804142465503232" TargetMode="External" /><Relationship Id="rId537" Type="http://schemas.openxmlformats.org/officeDocument/2006/relationships/hyperlink" Target="https://twitter.com/#!/mintelligencia/status/1185924920217346053" TargetMode="External" /><Relationship Id="rId538" Type="http://schemas.openxmlformats.org/officeDocument/2006/relationships/hyperlink" Target="https://twitter.com/#!/mintelligencia/status/1185985332367544323" TargetMode="External" /><Relationship Id="rId539" Type="http://schemas.openxmlformats.org/officeDocument/2006/relationships/hyperlink" Target="https://twitter.com/#!/mintelligencia/status/1186045716822659073" TargetMode="External" /><Relationship Id="rId540" Type="http://schemas.openxmlformats.org/officeDocument/2006/relationships/hyperlink" Target="https://twitter.com/#!/mintelligencia/status/1186106117950201856" TargetMode="External" /><Relationship Id="rId541" Type="http://schemas.openxmlformats.org/officeDocument/2006/relationships/hyperlink" Target="https://twitter.com/#!/mintelligencia/status/1186226905730764800" TargetMode="External" /><Relationship Id="rId542" Type="http://schemas.openxmlformats.org/officeDocument/2006/relationships/hyperlink" Target="https://twitter.com/#!/mintelligencia/status/1186287317620854785" TargetMode="External" /><Relationship Id="rId543" Type="http://schemas.openxmlformats.org/officeDocument/2006/relationships/comments" Target="../comments13.xml" /><Relationship Id="rId544" Type="http://schemas.openxmlformats.org/officeDocument/2006/relationships/vmlDrawing" Target="../drawings/vmlDrawing6.vml" /><Relationship Id="rId545" Type="http://schemas.openxmlformats.org/officeDocument/2006/relationships/table" Target="../tables/table23.xml" /><Relationship Id="rId546" Type="http://schemas.openxmlformats.org/officeDocument/2006/relationships/printerSettings" Target="../printerSettings/printerSettings8.bin" /></Relationships>
</file>

<file path=xl/worksheets/_rels/sheet14.xml.rels><?xml version="1.0" encoding="utf-8" standalone="yes"?><Relationships xmlns="http://schemas.openxmlformats.org/package/2006/relationships"><Relationship Id="rId1" Type="http://schemas.openxmlformats.org/officeDocument/2006/relationships/table" Target="../tables/table24.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ow.ly/4n1tFr" TargetMode="External" /><Relationship Id="rId2" Type="http://schemas.openxmlformats.org/officeDocument/2006/relationships/hyperlink" Target="http://www.growthboulevard.com/" TargetMode="External" /><Relationship Id="rId3" Type="http://schemas.openxmlformats.org/officeDocument/2006/relationships/hyperlink" Target="https://t.co/nKMF5eM7Ho" TargetMode="External" /><Relationship Id="rId4" Type="http://schemas.openxmlformats.org/officeDocument/2006/relationships/hyperlink" Target="https://t.co/5fhScF1yzm" TargetMode="External" /><Relationship Id="rId5" Type="http://schemas.openxmlformats.org/officeDocument/2006/relationships/hyperlink" Target="https://t.co/5mLjYuilsQ" TargetMode="External" /><Relationship Id="rId6" Type="http://schemas.openxmlformats.org/officeDocument/2006/relationships/hyperlink" Target="http://www.empowering-people-network.siemens-stiftung.org/" TargetMode="External" /><Relationship Id="rId7" Type="http://schemas.openxmlformats.org/officeDocument/2006/relationships/hyperlink" Target="https://t.co/X9erd99fLP" TargetMode="External" /><Relationship Id="rId8" Type="http://schemas.openxmlformats.org/officeDocument/2006/relationships/hyperlink" Target="https://t.co/M3JfWVi1iZ" TargetMode="External" /><Relationship Id="rId9" Type="http://schemas.openxmlformats.org/officeDocument/2006/relationships/hyperlink" Target="http://t.co/JlmA5XDVtE" TargetMode="External" /><Relationship Id="rId10" Type="http://schemas.openxmlformats.org/officeDocument/2006/relationships/hyperlink" Target="http://t.co/pM04c1bCcz" TargetMode="External" /><Relationship Id="rId11" Type="http://schemas.openxmlformats.org/officeDocument/2006/relationships/hyperlink" Target="https://t.co/nxHP7ewXbR" TargetMode="External" /><Relationship Id="rId12" Type="http://schemas.openxmlformats.org/officeDocument/2006/relationships/hyperlink" Target="https://t.co/nMiBXslBKB" TargetMode="External" /><Relationship Id="rId13" Type="http://schemas.openxmlformats.org/officeDocument/2006/relationships/hyperlink" Target="http://www.pipelinersales.com/" TargetMode="External" /><Relationship Id="rId14" Type="http://schemas.openxmlformats.org/officeDocument/2006/relationships/hyperlink" Target="https://linkedin.com/in/christophelanglois" TargetMode="External" /><Relationship Id="rId15" Type="http://schemas.openxmlformats.org/officeDocument/2006/relationships/hyperlink" Target="https://t.co/r4KU7wajan" TargetMode="External" /><Relationship Id="rId16" Type="http://schemas.openxmlformats.org/officeDocument/2006/relationships/hyperlink" Target="https://t.co/IP1vCoktAl" TargetMode="External" /><Relationship Id="rId17" Type="http://schemas.openxmlformats.org/officeDocument/2006/relationships/hyperlink" Target="http://www.dmehealth.biz/" TargetMode="External" /><Relationship Id="rId18" Type="http://schemas.openxmlformats.org/officeDocument/2006/relationships/hyperlink" Target="http://mrfutureofwork.com/" TargetMode="External" /><Relationship Id="rId19" Type="http://schemas.openxmlformats.org/officeDocument/2006/relationships/hyperlink" Target="http://www.alanlepofsky.com/" TargetMode="External" /><Relationship Id="rId20" Type="http://schemas.openxmlformats.org/officeDocument/2006/relationships/hyperlink" Target="http://t.co/WG57TsUdPz" TargetMode="External" /><Relationship Id="rId21" Type="http://schemas.openxmlformats.org/officeDocument/2006/relationships/hyperlink" Target="https://t.co/4WD2o9dzK5" TargetMode="External" /><Relationship Id="rId22" Type="http://schemas.openxmlformats.org/officeDocument/2006/relationships/hyperlink" Target="https://t.co/MfCx9N3Zyx" TargetMode="External" /><Relationship Id="rId23" Type="http://schemas.openxmlformats.org/officeDocument/2006/relationships/hyperlink" Target="https://t.co/BXscAuK2oS" TargetMode="External" /><Relationship Id="rId24" Type="http://schemas.openxmlformats.org/officeDocument/2006/relationships/hyperlink" Target="https://t.co/nCr9cjIMV1" TargetMode="External" /><Relationship Id="rId25" Type="http://schemas.openxmlformats.org/officeDocument/2006/relationships/hyperlink" Target="https://t.co/36HJXi2iYS" TargetMode="External" /><Relationship Id="rId26" Type="http://schemas.openxmlformats.org/officeDocument/2006/relationships/hyperlink" Target="http://www.martingaedt.de/" TargetMode="External" /><Relationship Id="rId27" Type="http://schemas.openxmlformats.org/officeDocument/2006/relationships/hyperlink" Target="http://t.co/3ch3rIuJQP" TargetMode="External" /><Relationship Id="rId28" Type="http://schemas.openxmlformats.org/officeDocument/2006/relationships/hyperlink" Target="https://www.fachkraeftesicherer.de/impressum-socialnetwork.html" TargetMode="External" /><Relationship Id="rId29" Type="http://schemas.openxmlformats.org/officeDocument/2006/relationships/hyperlink" Target="http://www.marconcert.com/" TargetMode="External" /><Relationship Id="rId30" Type="http://schemas.openxmlformats.org/officeDocument/2006/relationships/hyperlink" Target="http://www.linkedin.com/in/jeffwillinger" TargetMode="External" /><Relationship Id="rId31" Type="http://schemas.openxmlformats.org/officeDocument/2006/relationships/hyperlink" Target="http://t.co/0XojNlCXDH" TargetMode="External" /><Relationship Id="rId32" Type="http://schemas.openxmlformats.org/officeDocument/2006/relationships/hyperlink" Target="https://t.co/zVq5fdedwJ" TargetMode="External" /><Relationship Id="rId33" Type="http://schemas.openxmlformats.org/officeDocument/2006/relationships/hyperlink" Target="https://dom.net/" TargetMode="External" /><Relationship Id="rId34" Type="http://schemas.openxmlformats.org/officeDocument/2006/relationships/hyperlink" Target="https://t.co/KLQ2hx5n1V" TargetMode="External" /><Relationship Id="rId35" Type="http://schemas.openxmlformats.org/officeDocument/2006/relationships/hyperlink" Target="http://stephanieakowalski.de/" TargetMode="External" /><Relationship Id="rId36" Type="http://schemas.openxmlformats.org/officeDocument/2006/relationships/hyperlink" Target="http://curatti.com/blog" TargetMode="External" /><Relationship Id="rId37" Type="http://schemas.openxmlformats.org/officeDocument/2006/relationships/hyperlink" Target="https://e2msolutions.com/" TargetMode="External" /><Relationship Id="rId38" Type="http://schemas.openxmlformats.org/officeDocument/2006/relationships/hyperlink" Target="http://curatti.com/" TargetMode="External" /><Relationship Id="rId39" Type="http://schemas.openxmlformats.org/officeDocument/2006/relationships/hyperlink" Target="http://about.me/alfredopassos" TargetMode="External" /><Relationship Id="rId40" Type="http://schemas.openxmlformats.org/officeDocument/2006/relationships/hyperlink" Target="https://t.co/xZi4f42giq" TargetMode="External" /><Relationship Id="rId41" Type="http://schemas.openxmlformats.org/officeDocument/2006/relationships/hyperlink" Target="https://t.co/bH5dKuaXkO" TargetMode="External" /><Relationship Id="rId42" Type="http://schemas.openxmlformats.org/officeDocument/2006/relationships/hyperlink" Target="https://goo.gl/y6VT4k" TargetMode="External" /><Relationship Id="rId43" Type="http://schemas.openxmlformats.org/officeDocument/2006/relationships/hyperlink" Target="http://www.tribalimpact.com/" TargetMode="External" /><Relationship Id="rId44" Type="http://schemas.openxmlformats.org/officeDocument/2006/relationships/hyperlink" Target="http://t.co/jACYegLSa5" TargetMode="External" /><Relationship Id="rId45" Type="http://schemas.openxmlformats.org/officeDocument/2006/relationships/hyperlink" Target="https://t.co/sKqEZUMMeE" TargetMode="External" /><Relationship Id="rId46" Type="http://schemas.openxmlformats.org/officeDocument/2006/relationships/hyperlink" Target="http://www.socialbakers.com/" TargetMode="External" /><Relationship Id="rId47" Type="http://schemas.openxmlformats.org/officeDocument/2006/relationships/hyperlink" Target="https://t.co/PKOK3TZeYS" TargetMode="External" /><Relationship Id="rId48" Type="http://schemas.openxmlformats.org/officeDocument/2006/relationships/hyperlink" Target="https://shanebarker.com/" TargetMode="External" /><Relationship Id="rId49" Type="http://schemas.openxmlformats.org/officeDocument/2006/relationships/hyperlink" Target="http://about.me/NathalieGregg" TargetMode="External" /><Relationship Id="rId50" Type="http://schemas.openxmlformats.org/officeDocument/2006/relationships/hyperlink" Target="http://www.absencesoft.com/" TargetMode="External" /><Relationship Id="rId51" Type="http://schemas.openxmlformats.org/officeDocument/2006/relationships/hyperlink" Target="https://t.co/Dk1HNvH9oj" TargetMode="External" /><Relationship Id="rId52" Type="http://schemas.openxmlformats.org/officeDocument/2006/relationships/hyperlink" Target="https://www.zdnet.com/meet-the-team/us/vafshar/" TargetMode="External" /><Relationship Id="rId53" Type="http://schemas.openxmlformats.org/officeDocument/2006/relationships/hyperlink" Target="https://t.co/drpeHk2lXF" TargetMode="External" /><Relationship Id="rId54" Type="http://schemas.openxmlformats.org/officeDocument/2006/relationships/hyperlink" Target="http://www.pivotcloudsolutions.com/" TargetMode="External" /><Relationship Id="rId55" Type="http://schemas.openxmlformats.org/officeDocument/2006/relationships/hyperlink" Target="https://www.zoom.us/" TargetMode="External" /><Relationship Id="rId56" Type="http://schemas.openxmlformats.org/officeDocument/2006/relationships/hyperlink" Target="http://stephendale.com/" TargetMode="External" /><Relationship Id="rId57" Type="http://schemas.openxmlformats.org/officeDocument/2006/relationships/hyperlink" Target="http://www.lynnabatejohnson.com/" TargetMode="External" /><Relationship Id="rId58" Type="http://schemas.openxmlformats.org/officeDocument/2006/relationships/hyperlink" Target="http://bevylabs.com/pod" TargetMode="External" /><Relationship Id="rId59" Type="http://schemas.openxmlformats.org/officeDocument/2006/relationships/hyperlink" Target="https://t.co/d1S2qiVuGG" TargetMode="External" /><Relationship Id="rId60" Type="http://schemas.openxmlformats.org/officeDocument/2006/relationships/hyperlink" Target="https://t.co/YicuNZ2INI" TargetMode="External" /><Relationship Id="rId61" Type="http://schemas.openxmlformats.org/officeDocument/2006/relationships/hyperlink" Target="https://t.co/kygNruwiFu" TargetMode="External" /><Relationship Id="rId62" Type="http://schemas.openxmlformats.org/officeDocument/2006/relationships/hyperlink" Target="https://www.entrepreneur.com/" TargetMode="External" /><Relationship Id="rId63" Type="http://schemas.openxmlformats.org/officeDocument/2006/relationships/hyperlink" Target="http://hbr.org/" TargetMode="External" /><Relationship Id="rId64" Type="http://schemas.openxmlformats.org/officeDocument/2006/relationships/hyperlink" Target="http://www.swordandthescript.com/" TargetMode="External" /><Relationship Id="rId65" Type="http://schemas.openxmlformats.org/officeDocument/2006/relationships/hyperlink" Target="https://dustinstout.com/" TargetMode="External" /><Relationship Id="rId66" Type="http://schemas.openxmlformats.org/officeDocument/2006/relationships/hyperlink" Target="https://t.co/deyEheXF5T" TargetMode="External" /><Relationship Id="rId67" Type="http://schemas.openxmlformats.org/officeDocument/2006/relationships/hyperlink" Target="https://www.theenriquezgroup.com/" TargetMode="External" /><Relationship Id="rId68" Type="http://schemas.openxmlformats.org/officeDocument/2006/relationships/hyperlink" Target="https://t.co/f72j9T8qZR" TargetMode="External" /><Relationship Id="rId69" Type="http://schemas.openxmlformats.org/officeDocument/2006/relationships/hyperlink" Target="http://t.co/dMCewPnEp4" TargetMode="External" /><Relationship Id="rId70" Type="http://schemas.openxmlformats.org/officeDocument/2006/relationships/hyperlink" Target="https://www.salesforce.com/ca/blog/" TargetMode="External" /><Relationship Id="rId71" Type="http://schemas.openxmlformats.org/officeDocument/2006/relationships/hyperlink" Target="https://t.co/3QzI8i9fmr" TargetMode="External" /><Relationship Id="rId72" Type="http://schemas.openxmlformats.org/officeDocument/2006/relationships/hyperlink" Target="https://t.co/g7wEcNCq0P" TargetMode="External" /><Relationship Id="rId73" Type="http://schemas.openxmlformats.org/officeDocument/2006/relationships/hyperlink" Target="https://t.co/JLyqcSKKWh" TargetMode="External" /><Relationship Id="rId74" Type="http://schemas.openxmlformats.org/officeDocument/2006/relationships/hyperlink" Target="http://www.workfront.com/" TargetMode="External" /><Relationship Id="rId75" Type="http://schemas.openxmlformats.org/officeDocument/2006/relationships/hyperlink" Target="https://t.co/Kh3slx8pTG" TargetMode="External" /><Relationship Id="rId76" Type="http://schemas.openxmlformats.org/officeDocument/2006/relationships/hyperlink" Target="https://t.co/n3LdHkaEep" TargetMode="External" /><Relationship Id="rId77" Type="http://schemas.openxmlformats.org/officeDocument/2006/relationships/hyperlink" Target="https://t.co/GA00Tv7qxE" TargetMode="External" /><Relationship Id="rId78" Type="http://schemas.openxmlformats.org/officeDocument/2006/relationships/hyperlink" Target="http://taylorwells.com.au/" TargetMode="External" /><Relationship Id="rId79" Type="http://schemas.openxmlformats.org/officeDocument/2006/relationships/hyperlink" Target="https://t.co/EJOPRHEFOB" TargetMode="External" /><Relationship Id="rId80" Type="http://schemas.openxmlformats.org/officeDocument/2006/relationships/hyperlink" Target="http://t.co/PoyCPuwV4H" TargetMode="External" /><Relationship Id="rId81" Type="http://schemas.openxmlformats.org/officeDocument/2006/relationships/hyperlink" Target="http://t.co/qGBlaL1XaT" TargetMode="External" /><Relationship Id="rId82" Type="http://schemas.openxmlformats.org/officeDocument/2006/relationships/hyperlink" Target="https://t.co/QI36wxKiSf" TargetMode="External" /><Relationship Id="rId83" Type="http://schemas.openxmlformats.org/officeDocument/2006/relationships/hyperlink" Target="https://t.co/Q7y26iUpso" TargetMode="External" /><Relationship Id="rId84" Type="http://schemas.openxmlformats.org/officeDocument/2006/relationships/hyperlink" Target="https://t.co/96xlVBgIIs" TargetMode="External" /><Relationship Id="rId85" Type="http://schemas.openxmlformats.org/officeDocument/2006/relationships/hyperlink" Target="https://t.co/tDMVntkPZQ" TargetMode="External" /><Relationship Id="rId86" Type="http://schemas.openxmlformats.org/officeDocument/2006/relationships/hyperlink" Target="https://t.co/2R5iDvxbLI" TargetMode="External" /><Relationship Id="rId87" Type="http://schemas.openxmlformats.org/officeDocument/2006/relationships/hyperlink" Target="https://t.co/atWgi2oWc0" TargetMode="External" /><Relationship Id="rId88" Type="http://schemas.openxmlformats.org/officeDocument/2006/relationships/hyperlink" Target="http://www.mightymediagroup.com.au/" TargetMode="External" /><Relationship Id="rId89" Type="http://schemas.openxmlformats.org/officeDocument/2006/relationships/hyperlink" Target="https://pbs.twimg.com/profile_banners/754438227063373824/1468707391" TargetMode="External" /><Relationship Id="rId90" Type="http://schemas.openxmlformats.org/officeDocument/2006/relationships/hyperlink" Target="https://pbs.twimg.com/profile_banners/70873036/1528094966" TargetMode="External" /><Relationship Id="rId91" Type="http://schemas.openxmlformats.org/officeDocument/2006/relationships/hyperlink" Target="https://pbs.twimg.com/profile_banners/24051331/1563295892" TargetMode="External" /><Relationship Id="rId92" Type="http://schemas.openxmlformats.org/officeDocument/2006/relationships/hyperlink" Target="https://pbs.twimg.com/profile_banners/579815632/1530783717" TargetMode="External" /><Relationship Id="rId93" Type="http://schemas.openxmlformats.org/officeDocument/2006/relationships/hyperlink" Target="https://pbs.twimg.com/profile_banners/122986871/1436819717" TargetMode="External" /><Relationship Id="rId94" Type="http://schemas.openxmlformats.org/officeDocument/2006/relationships/hyperlink" Target="https://pbs.twimg.com/profile_banners/2600248255/1404324883" TargetMode="External" /><Relationship Id="rId95" Type="http://schemas.openxmlformats.org/officeDocument/2006/relationships/hyperlink" Target="https://pbs.twimg.com/profile_banners/2426943344/1396969628" TargetMode="External" /><Relationship Id="rId96" Type="http://schemas.openxmlformats.org/officeDocument/2006/relationships/hyperlink" Target="https://pbs.twimg.com/profile_banners/2485377080/1399642661" TargetMode="External" /><Relationship Id="rId97" Type="http://schemas.openxmlformats.org/officeDocument/2006/relationships/hyperlink" Target="https://pbs.twimg.com/profile_banners/2479561284/1414631757" TargetMode="External" /><Relationship Id="rId98" Type="http://schemas.openxmlformats.org/officeDocument/2006/relationships/hyperlink" Target="https://pbs.twimg.com/profile_banners/827086136736677889/1555313867" TargetMode="External" /><Relationship Id="rId99" Type="http://schemas.openxmlformats.org/officeDocument/2006/relationships/hyperlink" Target="https://pbs.twimg.com/profile_banners/907931522480705536/1505303138" TargetMode="External" /><Relationship Id="rId100" Type="http://schemas.openxmlformats.org/officeDocument/2006/relationships/hyperlink" Target="https://pbs.twimg.com/profile_banners/155177659/1570172465" TargetMode="External" /><Relationship Id="rId101" Type="http://schemas.openxmlformats.org/officeDocument/2006/relationships/hyperlink" Target="https://pbs.twimg.com/profile_banners/16967457/1548345008" TargetMode="External" /><Relationship Id="rId102" Type="http://schemas.openxmlformats.org/officeDocument/2006/relationships/hyperlink" Target="https://pbs.twimg.com/profile_banners/1159106771870461953/1565261168" TargetMode="External" /><Relationship Id="rId103" Type="http://schemas.openxmlformats.org/officeDocument/2006/relationships/hyperlink" Target="https://pbs.twimg.com/profile_banners/20924605/1571057650" TargetMode="External" /><Relationship Id="rId104" Type="http://schemas.openxmlformats.org/officeDocument/2006/relationships/hyperlink" Target="https://pbs.twimg.com/profile_banners/703491878/1531842960" TargetMode="External" /><Relationship Id="rId105" Type="http://schemas.openxmlformats.org/officeDocument/2006/relationships/hyperlink" Target="https://pbs.twimg.com/profile_banners/215308713/1356518377" TargetMode="External" /><Relationship Id="rId106" Type="http://schemas.openxmlformats.org/officeDocument/2006/relationships/hyperlink" Target="https://pbs.twimg.com/profile_banners/15797425/1380547423" TargetMode="External" /><Relationship Id="rId107" Type="http://schemas.openxmlformats.org/officeDocument/2006/relationships/hyperlink" Target="https://pbs.twimg.com/profile_banners/958830556082556930/1517456064" TargetMode="External" /><Relationship Id="rId108" Type="http://schemas.openxmlformats.org/officeDocument/2006/relationships/hyperlink" Target="https://pbs.twimg.com/profile_banners/2950332077/1478331272" TargetMode="External" /><Relationship Id="rId109" Type="http://schemas.openxmlformats.org/officeDocument/2006/relationships/hyperlink" Target="https://pbs.twimg.com/profile_banners/2665190724/1571686776" TargetMode="External" /><Relationship Id="rId110" Type="http://schemas.openxmlformats.org/officeDocument/2006/relationships/hyperlink" Target="https://pbs.twimg.com/profile_banners/10458822/1560367602" TargetMode="External" /><Relationship Id="rId111" Type="http://schemas.openxmlformats.org/officeDocument/2006/relationships/hyperlink" Target="https://pbs.twimg.com/profile_banners/11344912/1356991390" TargetMode="External" /><Relationship Id="rId112" Type="http://schemas.openxmlformats.org/officeDocument/2006/relationships/hyperlink" Target="https://pbs.twimg.com/profile_banners/14562685/1431332241" TargetMode="External" /><Relationship Id="rId113" Type="http://schemas.openxmlformats.org/officeDocument/2006/relationships/hyperlink" Target="https://pbs.twimg.com/profile_banners/187718105/1408801897" TargetMode="External" /><Relationship Id="rId114" Type="http://schemas.openxmlformats.org/officeDocument/2006/relationships/hyperlink" Target="https://pbs.twimg.com/profile_banners/780498945504075776/1474922850" TargetMode="External" /><Relationship Id="rId115" Type="http://schemas.openxmlformats.org/officeDocument/2006/relationships/hyperlink" Target="https://pbs.twimg.com/profile_banners/161267123/1570963611" TargetMode="External" /><Relationship Id="rId116" Type="http://schemas.openxmlformats.org/officeDocument/2006/relationships/hyperlink" Target="https://pbs.twimg.com/profile_banners/19203429/1564581078" TargetMode="External" /><Relationship Id="rId117" Type="http://schemas.openxmlformats.org/officeDocument/2006/relationships/hyperlink" Target="https://pbs.twimg.com/profile_banners/1364441462/1500994698" TargetMode="External" /><Relationship Id="rId118" Type="http://schemas.openxmlformats.org/officeDocument/2006/relationships/hyperlink" Target="https://pbs.twimg.com/profile_banners/1095290422858006528/1551697569" TargetMode="External" /><Relationship Id="rId119" Type="http://schemas.openxmlformats.org/officeDocument/2006/relationships/hyperlink" Target="https://pbs.twimg.com/profile_banners/37956761/1511823102" TargetMode="External" /><Relationship Id="rId120" Type="http://schemas.openxmlformats.org/officeDocument/2006/relationships/hyperlink" Target="https://pbs.twimg.com/profile_banners/43662027/1468756327" TargetMode="External" /><Relationship Id="rId121" Type="http://schemas.openxmlformats.org/officeDocument/2006/relationships/hyperlink" Target="https://pbs.twimg.com/profile_banners/278185944/1569525064" TargetMode="External" /><Relationship Id="rId122" Type="http://schemas.openxmlformats.org/officeDocument/2006/relationships/hyperlink" Target="https://pbs.twimg.com/profile_banners/6963532/1502189493" TargetMode="External" /><Relationship Id="rId123" Type="http://schemas.openxmlformats.org/officeDocument/2006/relationships/hyperlink" Target="https://pbs.twimg.com/profile_banners/14319523/1542316572" TargetMode="External" /><Relationship Id="rId124" Type="http://schemas.openxmlformats.org/officeDocument/2006/relationships/hyperlink" Target="https://pbs.twimg.com/profile_banners/719184444/1570122024" TargetMode="External" /><Relationship Id="rId125" Type="http://schemas.openxmlformats.org/officeDocument/2006/relationships/hyperlink" Target="https://pbs.twimg.com/profile_banners/273526295/1537527817" TargetMode="External" /><Relationship Id="rId126" Type="http://schemas.openxmlformats.org/officeDocument/2006/relationships/hyperlink" Target="https://pbs.twimg.com/profile_banners/21/1549904853" TargetMode="External" /><Relationship Id="rId127" Type="http://schemas.openxmlformats.org/officeDocument/2006/relationships/hyperlink" Target="https://pbs.twimg.com/profile_banners/11104682/1436297721" TargetMode="External" /><Relationship Id="rId128" Type="http://schemas.openxmlformats.org/officeDocument/2006/relationships/hyperlink" Target="https://pbs.twimg.com/profile_banners/554475807/1545929273" TargetMode="External" /><Relationship Id="rId129" Type="http://schemas.openxmlformats.org/officeDocument/2006/relationships/hyperlink" Target="https://pbs.twimg.com/profile_banners/2185111074/1384036698" TargetMode="External" /><Relationship Id="rId130" Type="http://schemas.openxmlformats.org/officeDocument/2006/relationships/hyperlink" Target="https://pbs.twimg.com/profile_banners/4695464497/1452498743" TargetMode="External" /><Relationship Id="rId131" Type="http://schemas.openxmlformats.org/officeDocument/2006/relationships/hyperlink" Target="https://pbs.twimg.com/profile_banners/1174039588207243264/1568750774" TargetMode="External" /><Relationship Id="rId132" Type="http://schemas.openxmlformats.org/officeDocument/2006/relationships/hyperlink" Target="https://pbs.twimg.com/profile_banners/16827720/1348690774" TargetMode="External" /><Relationship Id="rId133" Type="http://schemas.openxmlformats.org/officeDocument/2006/relationships/hyperlink" Target="https://pbs.twimg.com/profile_banners/42502069/1416950846" TargetMode="External" /><Relationship Id="rId134" Type="http://schemas.openxmlformats.org/officeDocument/2006/relationships/hyperlink" Target="https://pbs.twimg.com/profile_banners/1007796001/1552689761" TargetMode="External" /><Relationship Id="rId135" Type="http://schemas.openxmlformats.org/officeDocument/2006/relationships/hyperlink" Target="https://pbs.twimg.com/profile_banners/2897605543/1563936029" TargetMode="External" /><Relationship Id="rId136" Type="http://schemas.openxmlformats.org/officeDocument/2006/relationships/hyperlink" Target="https://pbs.twimg.com/profile_banners/872357422316343296/1496824131" TargetMode="External" /><Relationship Id="rId137" Type="http://schemas.openxmlformats.org/officeDocument/2006/relationships/hyperlink" Target="https://pbs.twimg.com/profile_banners/2926870430/1507227999" TargetMode="External" /><Relationship Id="rId138" Type="http://schemas.openxmlformats.org/officeDocument/2006/relationships/hyperlink" Target="https://pbs.twimg.com/profile_banners/224082399/1500389759" TargetMode="External" /><Relationship Id="rId139" Type="http://schemas.openxmlformats.org/officeDocument/2006/relationships/hyperlink" Target="https://pbs.twimg.com/profile_banners/2403372456/1541583560" TargetMode="External" /><Relationship Id="rId140" Type="http://schemas.openxmlformats.org/officeDocument/2006/relationships/hyperlink" Target="https://pbs.twimg.com/profile_banners/78569316/1567693065" TargetMode="External" /><Relationship Id="rId141" Type="http://schemas.openxmlformats.org/officeDocument/2006/relationships/hyperlink" Target="https://pbs.twimg.com/profile_banners/22436341/1376467720" TargetMode="External" /><Relationship Id="rId142" Type="http://schemas.openxmlformats.org/officeDocument/2006/relationships/hyperlink" Target="https://pbs.twimg.com/profile_banners/250949850/1355554083" TargetMode="External" /><Relationship Id="rId143" Type="http://schemas.openxmlformats.org/officeDocument/2006/relationships/hyperlink" Target="https://pbs.twimg.com/profile_banners/48247541/1405934786" TargetMode="External" /><Relationship Id="rId144" Type="http://schemas.openxmlformats.org/officeDocument/2006/relationships/hyperlink" Target="https://pbs.twimg.com/profile_banners/297666929/1515889921" TargetMode="External" /><Relationship Id="rId145" Type="http://schemas.openxmlformats.org/officeDocument/2006/relationships/hyperlink" Target="https://pbs.twimg.com/profile_banners/132062287/1563450499" TargetMode="External" /><Relationship Id="rId146" Type="http://schemas.openxmlformats.org/officeDocument/2006/relationships/hyperlink" Target="https://pbs.twimg.com/profile_banners/88258735/1359913833" TargetMode="External" /><Relationship Id="rId147" Type="http://schemas.openxmlformats.org/officeDocument/2006/relationships/hyperlink" Target="https://pbs.twimg.com/profile_banners/16267003/1568396776" TargetMode="External" /><Relationship Id="rId148" Type="http://schemas.openxmlformats.org/officeDocument/2006/relationships/hyperlink" Target="https://pbs.twimg.com/profile_banners/6843302/1566588849" TargetMode="External" /><Relationship Id="rId149" Type="http://schemas.openxmlformats.org/officeDocument/2006/relationships/hyperlink" Target="https://pbs.twimg.com/profile_banners/637359277/1440877785" TargetMode="External" /><Relationship Id="rId150" Type="http://schemas.openxmlformats.org/officeDocument/2006/relationships/hyperlink" Target="https://pbs.twimg.com/profile_banners/259725229/1439209336" TargetMode="External" /><Relationship Id="rId151" Type="http://schemas.openxmlformats.org/officeDocument/2006/relationships/hyperlink" Target="https://pbs.twimg.com/profile_banners/26491028/1570911484" TargetMode="External" /><Relationship Id="rId152" Type="http://schemas.openxmlformats.org/officeDocument/2006/relationships/hyperlink" Target="https://pbs.twimg.com/profile_banners/887622042702491650/1515512217" TargetMode="External" /><Relationship Id="rId153" Type="http://schemas.openxmlformats.org/officeDocument/2006/relationships/hyperlink" Target="https://pbs.twimg.com/profile_banners/522701657/1556119367" TargetMode="External" /><Relationship Id="rId154" Type="http://schemas.openxmlformats.org/officeDocument/2006/relationships/hyperlink" Target="https://pbs.twimg.com/profile_banners/10938372/1398345379" TargetMode="External" /><Relationship Id="rId155" Type="http://schemas.openxmlformats.org/officeDocument/2006/relationships/hyperlink" Target="https://pbs.twimg.com/profile_banners/429541970/1447963313" TargetMode="External" /><Relationship Id="rId156" Type="http://schemas.openxmlformats.org/officeDocument/2006/relationships/hyperlink" Target="https://pbs.twimg.com/profile_banners/830509180746207236/1567706776" TargetMode="External" /><Relationship Id="rId157" Type="http://schemas.openxmlformats.org/officeDocument/2006/relationships/hyperlink" Target="https://pbs.twimg.com/profile_banners/568617811/1553791072" TargetMode="External" /><Relationship Id="rId158" Type="http://schemas.openxmlformats.org/officeDocument/2006/relationships/hyperlink" Target="https://pbs.twimg.com/profile_banners/306860507/1548739893" TargetMode="External" /><Relationship Id="rId159" Type="http://schemas.openxmlformats.org/officeDocument/2006/relationships/hyperlink" Target="https://pbs.twimg.com/profile_banners/16493868/1412272070" TargetMode="External" /><Relationship Id="rId160" Type="http://schemas.openxmlformats.org/officeDocument/2006/relationships/hyperlink" Target="https://pbs.twimg.com/profile_banners/19407053/1570540680" TargetMode="External" /><Relationship Id="rId161" Type="http://schemas.openxmlformats.org/officeDocument/2006/relationships/hyperlink" Target="https://pbs.twimg.com/profile_banners/14800270/1396357623" TargetMode="External" /><Relationship Id="rId162" Type="http://schemas.openxmlformats.org/officeDocument/2006/relationships/hyperlink" Target="https://pbs.twimg.com/profile_banners/15481972/1504240365" TargetMode="External" /><Relationship Id="rId163" Type="http://schemas.openxmlformats.org/officeDocument/2006/relationships/hyperlink" Target="https://pbs.twimg.com/profile_banners/34786569/1512757759" TargetMode="External" /><Relationship Id="rId164" Type="http://schemas.openxmlformats.org/officeDocument/2006/relationships/hyperlink" Target="https://pbs.twimg.com/profile_banners/168651283/1543364212" TargetMode="External" /><Relationship Id="rId165" Type="http://schemas.openxmlformats.org/officeDocument/2006/relationships/hyperlink" Target="https://pbs.twimg.com/profile_banners/789797982/1564697765" TargetMode="External" /><Relationship Id="rId166" Type="http://schemas.openxmlformats.org/officeDocument/2006/relationships/hyperlink" Target="https://pbs.twimg.com/profile_banners/1083171979476135936/1547083444" TargetMode="External" /><Relationship Id="rId167" Type="http://schemas.openxmlformats.org/officeDocument/2006/relationships/hyperlink" Target="https://pbs.twimg.com/profile_banners/236219191/1494109246" TargetMode="External" /><Relationship Id="rId168" Type="http://schemas.openxmlformats.org/officeDocument/2006/relationships/hyperlink" Target="https://pbs.twimg.com/profile_banners/4785498355/1538496457" TargetMode="External" /><Relationship Id="rId169" Type="http://schemas.openxmlformats.org/officeDocument/2006/relationships/hyperlink" Target="https://pbs.twimg.com/profile_banners/7993322/1399900659" TargetMode="External" /><Relationship Id="rId170" Type="http://schemas.openxmlformats.org/officeDocument/2006/relationships/hyperlink" Target="https://pbs.twimg.com/profile_banners/22330739/1569539707" TargetMode="External" /><Relationship Id="rId171" Type="http://schemas.openxmlformats.org/officeDocument/2006/relationships/hyperlink" Target="https://pbs.twimg.com/profile_banners/14936846/1539647419" TargetMode="External" /><Relationship Id="rId172" Type="http://schemas.openxmlformats.org/officeDocument/2006/relationships/hyperlink" Target="https://pbs.twimg.com/profile_banners/1305940272/1568751957" TargetMode="External" /><Relationship Id="rId173" Type="http://schemas.openxmlformats.org/officeDocument/2006/relationships/hyperlink" Target="https://pbs.twimg.com/profile_banners/3131133779/1553099773" TargetMode="External" /><Relationship Id="rId174" Type="http://schemas.openxmlformats.org/officeDocument/2006/relationships/hyperlink" Target="https://pbs.twimg.com/profile_banners/15174382/1569909935" TargetMode="External" /><Relationship Id="rId175" Type="http://schemas.openxmlformats.org/officeDocument/2006/relationships/hyperlink" Target="https://pbs.twimg.com/profile_banners/843054075742633984/1542164048" TargetMode="External" /><Relationship Id="rId176" Type="http://schemas.openxmlformats.org/officeDocument/2006/relationships/hyperlink" Target="https://pbs.twimg.com/profile_banners/703923734/1494272730" TargetMode="External" /><Relationship Id="rId177" Type="http://schemas.openxmlformats.org/officeDocument/2006/relationships/hyperlink" Target="https://pbs.twimg.com/profile_banners/33612317/1565045455" TargetMode="External" /><Relationship Id="rId178" Type="http://schemas.openxmlformats.org/officeDocument/2006/relationships/hyperlink" Target="https://pbs.twimg.com/profile_banners/217829641/1446488242" TargetMode="External" /><Relationship Id="rId179" Type="http://schemas.openxmlformats.org/officeDocument/2006/relationships/hyperlink" Target="https://pbs.twimg.com/profile_banners/3219803546/1458516439" TargetMode="External" /><Relationship Id="rId180" Type="http://schemas.openxmlformats.org/officeDocument/2006/relationships/hyperlink" Target="https://pbs.twimg.com/profile_banners/2284144578/1520518176" TargetMode="External" /><Relationship Id="rId181" Type="http://schemas.openxmlformats.org/officeDocument/2006/relationships/hyperlink" Target="https://pbs.twimg.com/profile_banners/22644954/1465231907" TargetMode="External" /><Relationship Id="rId182" Type="http://schemas.openxmlformats.org/officeDocument/2006/relationships/hyperlink" Target="https://pbs.twimg.com/profile_banners/393312472/1400849451" TargetMode="External" /><Relationship Id="rId183" Type="http://schemas.openxmlformats.org/officeDocument/2006/relationships/hyperlink" Target="https://pbs.twimg.com/profile_banners/1580094782/1467375778" TargetMode="External" /><Relationship Id="rId184" Type="http://schemas.openxmlformats.org/officeDocument/2006/relationships/hyperlink" Target="https://pbs.twimg.com/profile_banners/13058772/1555943905" TargetMode="External" /><Relationship Id="rId185" Type="http://schemas.openxmlformats.org/officeDocument/2006/relationships/hyperlink" Target="https://pbs.twimg.com/profile_banners/14458280/1567512110" TargetMode="External" /><Relationship Id="rId186" Type="http://schemas.openxmlformats.org/officeDocument/2006/relationships/hyperlink" Target="https://pbs.twimg.com/profile_banners/64654737/1462744773" TargetMode="External" /><Relationship Id="rId187" Type="http://schemas.openxmlformats.org/officeDocument/2006/relationships/hyperlink" Target="https://pbs.twimg.com/profile_banners/882975740/1367666302" TargetMode="External" /><Relationship Id="rId188" Type="http://schemas.openxmlformats.org/officeDocument/2006/relationships/hyperlink" Target="https://pbs.twimg.com/profile_banners/29717423/1498574026" TargetMode="External" /><Relationship Id="rId189" Type="http://schemas.openxmlformats.org/officeDocument/2006/relationships/hyperlink" Target="https://pbs.twimg.com/profile_banners/34027191/1473470380" TargetMode="External" /><Relationship Id="rId190" Type="http://schemas.openxmlformats.org/officeDocument/2006/relationships/hyperlink" Target="http://abs.twimg.com/images/themes/theme1/bg.png" TargetMode="External" /><Relationship Id="rId191" Type="http://schemas.openxmlformats.org/officeDocument/2006/relationships/hyperlink" Target="http://abs.twimg.com/images/themes/theme3/bg.gif" TargetMode="External" /><Relationship Id="rId192" Type="http://schemas.openxmlformats.org/officeDocument/2006/relationships/hyperlink" Target="http://abs.twimg.com/images/themes/theme2/bg.gif" TargetMode="External" /><Relationship Id="rId193" Type="http://schemas.openxmlformats.org/officeDocument/2006/relationships/hyperlink" Target="http://abs.twimg.com/images/themes/theme1/bg.png" TargetMode="External" /><Relationship Id="rId194" Type="http://schemas.openxmlformats.org/officeDocument/2006/relationships/hyperlink" Target="http://abs.twimg.com/images/themes/theme1/bg.png" TargetMode="External" /><Relationship Id="rId195" Type="http://schemas.openxmlformats.org/officeDocument/2006/relationships/hyperlink" Target="http://abs.twimg.com/images/themes/theme1/bg.png" TargetMode="External" /><Relationship Id="rId196" Type="http://schemas.openxmlformats.org/officeDocument/2006/relationships/hyperlink" Target="http://abs.twimg.com/images/themes/theme1/bg.png" TargetMode="External" /><Relationship Id="rId197" Type="http://schemas.openxmlformats.org/officeDocument/2006/relationships/hyperlink" Target="http://abs.twimg.com/images/themes/theme1/bg.png" TargetMode="External" /><Relationship Id="rId198" Type="http://schemas.openxmlformats.org/officeDocument/2006/relationships/hyperlink" Target="http://abs.twimg.com/images/themes/theme1/bg.png" TargetMode="External" /><Relationship Id="rId199" Type="http://schemas.openxmlformats.org/officeDocument/2006/relationships/hyperlink" Target="http://abs.twimg.com/images/themes/theme6/bg.gif" TargetMode="External" /><Relationship Id="rId200" Type="http://schemas.openxmlformats.org/officeDocument/2006/relationships/hyperlink" Target="http://abs.twimg.com/images/themes/theme1/bg.png" TargetMode="External" /><Relationship Id="rId201" Type="http://schemas.openxmlformats.org/officeDocument/2006/relationships/hyperlink" Target="http://abs.twimg.com/images/themes/theme16/bg.gif" TargetMode="External" /><Relationship Id="rId202" Type="http://schemas.openxmlformats.org/officeDocument/2006/relationships/hyperlink" Target="http://abs.twimg.com/images/themes/theme1/bg.png" TargetMode="External" /><Relationship Id="rId203" Type="http://schemas.openxmlformats.org/officeDocument/2006/relationships/hyperlink" Target="http://abs.twimg.com/images/themes/theme7/bg.gif" TargetMode="External" /><Relationship Id="rId204" Type="http://schemas.openxmlformats.org/officeDocument/2006/relationships/hyperlink" Target="http://abs.twimg.com/images/themes/theme1/bg.png" TargetMode="External" /><Relationship Id="rId205" Type="http://schemas.openxmlformats.org/officeDocument/2006/relationships/hyperlink" Target="http://abs.twimg.com/images/themes/theme1/bg.png" TargetMode="External" /><Relationship Id="rId206" Type="http://schemas.openxmlformats.org/officeDocument/2006/relationships/hyperlink" Target="http://abs.twimg.com/images/themes/theme14/bg.gif" TargetMode="External" /><Relationship Id="rId207" Type="http://schemas.openxmlformats.org/officeDocument/2006/relationships/hyperlink" Target="http://abs.twimg.com/images/themes/theme1/bg.png" TargetMode="External" /><Relationship Id="rId208" Type="http://schemas.openxmlformats.org/officeDocument/2006/relationships/hyperlink" Target="http://abs.twimg.com/images/themes/theme1/bg.png" TargetMode="External" /><Relationship Id="rId209" Type="http://schemas.openxmlformats.org/officeDocument/2006/relationships/hyperlink" Target="http://abs.twimg.com/images/themes/theme1/bg.png" TargetMode="External" /><Relationship Id="rId210" Type="http://schemas.openxmlformats.org/officeDocument/2006/relationships/hyperlink" Target="http://abs.twimg.com/images/themes/theme1/bg.png" TargetMode="External" /><Relationship Id="rId211" Type="http://schemas.openxmlformats.org/officeDocument/2006/relationships/hyperlink" Target="http://abs.twimg.com/images/themes/theme10/bg.gif" TargetMode="External" /><Relationship Id="rId212" Type="http://schemas.openxmlformats.org/officeDocument/2006/relationships/hyperlink" Target="http://pbs.twimg.com/profile_background_images/145420990/Kopie_vonlaufsteg-ins-wasser.jpg" TargetMode="External" /><Relationship Id="rId213" Type="http://schemas.openxmlformats.org/officeDocument/2006/relationships/hyperlink" Target="http://abs.twimg.com/images/themes/theme1/bg.png" TargetMode="External" /><Relationship Id="rId214" Type="http://schemas.openxmlformats.org/officeDocument/2006/relationships/hyperlink" Target="http://abs.twimg.com/images/themes/theme1/bg.png" TargetMode="External" /><Relationship Id="rId215" Type="http://schemas.openxmlformats.org/officeDocument/2006/relationships/hyperlink" Target="http://abs.twimg.com/images/themes/theme1/bg.png" TargetMode="External" /><Relationship Id="rId216" Type="http://schemas.openxmlformats.org/officeDocument/2006/relationships/hyperlink" Target="http://abs.twimg.com/images/themes/theme14/bg.gif" TargetMode="External" /><Relationship Id="rId217" Type="http://schemas.openxmlformats.org/officeDocument/2006/relationships/hyperlink" Target="http://abs.twimg.com/images/themes/theme1/bg.png" TargetMode="External" /><Relationship Id="rId218" Type="http://schemas.openxmlformats.org/officeDocument/2006/relationships/hyperlink" Target="http://abs.twimg.com/images/themes/theme15/bg.png" TargetMode="External" /><Relationship Id="rId219" Type="http://schemas.openxmlformats.org/officeDocument/2006/relationships/hyperlink" Target="http://abs.twimg.com/images/themes/theme1/bg.png" TargetMode="External" /><Relationship Id="rId220" Type="http://schemas.openxmlformats.org/officeDocument/2006/relationships/hyperlink" Target="http://abs.twimg.com/images/themes/theme9/bg.gif" TargetMode="External" /><Relationship Id="rId221" Type="http://schemas.openxmlformats.org/officeDocument/2006/relationships/hyperlink" Target="http://abs.twimg.com/images/themes/theme1/bg.png" TargetMode="External" /><Relationship Id="rId222" Type="http://schemas.openxmlformats.org/officeDocument/2006/relationships/hyperlink" Target="http://abs.twimg.com/images/themes/theme1/bg.png" TargetMode="External" /><Relationship Id="rId223" Type="http://schemas.openxmlformats.org/officeDocument/2006/relationships/hyperlink" Target="http://abs.twimg.com/images/themes/theme4/bg.gif" TargetMode="External" /><Relationship Id="rId224" Type="http://schemas.openxmlformats.org/officeDocument/2006/relationships/hyperlink" Target="http://abs.twimg.com/images/themes/theme1/bg.png" TargetMode="External" /><Relationship Id="rId225" Type="http://schemas.openxmlformats.org/officeDocument/2006/relationships/hyperlink" Target="http://abs.twimg.com/images/themes/theme9/bg.gif" TargetMode="External" /><Relationship Id="rId226" Type="http://schemas.openxmlformats.org/officeDocument/2006/relationships/hyperlink" Target="http://abs.twimg.com/images/themes/theme15/bg.png" TargetMode="External" /><Relationship Id="rId227" Type="http://schemas.openxmlformats.org/officeDocument/2006/relationships/hyperlink" Target="http://abs.twimg.com/images/themes/theme5/bg.gif" TargetMode="External" /><Relationship Id="rId228" Type="http://schemas.openxmlformats.org/officeDocument/2006/relationships/hyperlink" Target="http://abs.twimg.com/images/themes/theme2/bg.gif" TargetMode="External" /><Relationship Id="rId229" Type="http://schemas.openxmlformats.org/officeDocument/2006/relationships/hyperlink" Target="http://abs.twimg.com/images/themes/theme1/bg.png" TargetMode="External" /><Relationship Id="rId230" Type="http://schemas.openxmlformats.org/officeDocument/2006/relationships/hyperlink" Target="http://abs.twimg.com/images/themes/theme1/bg.png" TargetMode="External" /><Relationship Id="rId231" Type="http://schemas.openxmlformats.org/officeDocument/2006/relationships/hyperlink" Target="http://abs.twimg.com/images/themes/theme14/bg.gif" TargetMode="External" /><Relationship Id="rId232" Type="http://schemas.openxmlformats.org/officeDocument/2006/relationships/hyperlink" Target="http://abs.twimg.com/images/themes/theme1/bg.png" TargetMode="External" /><Relationship Id="rId233" Type="http://schemas.openxmlformats.org/officeDocument/2006/relationships/hyperlink" Target="http://abs.twimg.com/images/themes/theme1/bg.png" TargetMode="External" /><Relationship Id="rId234" Type="http://schemas.openxmlformats.org/officeDocument/2006/relationships/hyperlink" Target="http://abs.twimg.com/images/themes/theme1/bg.png" TargetMode="External" /><Relationship Id="rId235" Type="http://schemas.openxmlformats.org/officeDocument/2006/relationships/hyperlink" Target="http://abs.twimg.com/images/themes/theme1/bg.png" TargetMode="External" /><Relationship Id="rId236" Type="http://schemas.openxmlformats.org/officeDocument/2006/relationships/hyperlink" Target="http://abs.twimg.com/images/themes/theme1/bg.png" TargetMode="External" /><Relationship Id="rId237" Type="http://schemas.openxmlformats.org/officeDocument/2006/relationships/hyperlink" Target="http://abs.twimg.com/images/themes/theme18/bg.gif" TargetMode="External" /><Relationship Id="rId238" Type="http://schemas.openxmlformats.org/officeDocument/2006/relationships/hyperlink" Target="http://abs.twimg.com/images/themes/theme1/bg.png" TargetMode="External" /><Relationship Id="rId239" Type="http://schemas.openxmlformats.org/officeDocument/2006/relationships/hyperlink" Target="http://abs.twimg.com/images/themes/theme1/bg.png" TargetMode="External" /><Relationship Id="rId240" Type="http://schemas.openxmlformats.org/officeDocument/2006/relationships/hyperlink" Target="http://abs.twimg.com/images/themes/theme13/bg.gif" TargetMode="External" /><Relationship Id="rId241" Type="http://schemas.openxmlformats.org/officeDocument/2006/relationships/hyperlink" Target="http://abs.twimg.com/images/themes/theme10/bg.gif" TargetMode="External" /><Relationship Id="rId242" Type="http://schemas.openxmlformats.org/officeDocument/2006/relationships/hyperlink" Target="http://abs.twimg.com/images/themes/theme1/bg.png" TargetMode="External" /><Relationship Id="rId243" Type="http://schemas.openxmlformats.org/officeDocument/2006/relationships/hyperlink" Target="http://abs.twimg.com/images/themes/theme1/bg.png" TargetMode="External" /><Relationship Id="rId244" Type="http://schemas.openxmlformats.org/officeDocument/2006/relationships/hyperlink" Target="http://abs.twimg.com/images/themes/theme1/bg.png" TargetMode="External" /><Relationship Id="rId245" Type="http://schemas.openxmlformats.org/officeDocument/2006/relationships/hyperlink" Target="http://abs.twimg.com/images/themes/theme1/bg.png" TargetMode="External" /><Relationship Id="rId246" Type="http://schemas.openxmlformats.org/officeDocument/2006/relationships/hyperlink" Target="http://abs.twimg.com/images/themes/theme14/bg.gif" TargetMode="External" /><Relationship Id="rId247" Type="http://schemas.openxmlformats.org/officeDocument/2006/relationships/hyperlink" Target="http://abs.twimg.com/images/themes/theme1/bg.png" TargetMode="External" /><Relationship Id="rId248" Type="http://schemas.openxmlformats.org/officeDocument/2006/relationships/hyperlink" Target="http://abs.twimg.com/images/themes/theme1/bg.png" TargetMode="External" /><Relationship Id="rId249" Type="http://schemas.openxmlformats.org/officeDocument/2006/relationships/hyperlink" Target="http://abs.twimg.com/images/themes/theme1/bg.png" TargetMode="External" /><Relationship Id="rId250" Type="http://schemas.openxmlformats.org/officeDocument/2006/relationships/hyperlink" Target="http://abs.twimg.com/images/themes/theme1/bg.png" TargetMode="External" /><Relationship Id="rId251" Type="http://schemas.openxmlformats.org/officeDocument/2006/relationships/hyperlink" Target="http://abs.twimg.com/images/themes/theme1/bg.png" TargetMode="External" /><Relationship Id="rId252" Type="http://schemas.openxmlformats.org/officeDocument/2006/relationships/hyperlink" Target="http://abs.twimg.com/images/themes/theme5/bg.gif" TargetMode="External" /><Relationship Id="rId253" Type="http://schemas.openxmlformats.org/officeDocument/2006/relationships/hyperlink" Target="http://abs.twimg.com/images/themes/theme1/bg.png" TargetMode="External" /><Relationship Id="rId254" Type="http://schemas.openxmlformats.org/officeDocument/2006/relationships/hyperlink" Target="http://abs.twimg.com/images/themes/theme16/bg.gif" TargetMode="External" /><Relationship Id="rId255" Type="http://schemas.openxmlformats.org/officeDocument/2006/relationships/hyperlink" Target="http://abs.twimg.com/images/themes/theme2/bg.gif" TargetMode="External" /><Relationship Id="rId256" Type="http://schemas.openxmlformats.org/officeDocument/2006/relationships/hyperlink" Target="http://abs.twimg.com/images/themes/theme10/bg.gif" TargetMode="External" /><Relationship Id="rId257" Type="http://schemas.openxmlformats.org/officeDocument/2006/relationships/hyperlink" Target="http://abs.twimg.com/images/themes/theme1/bg.png" TargetMode="External" /><Relationship Id="rId258" Type="http://schemas.openxmlformats.org/officeDocument/2006/relationships/hyperlink" Target="http://abs.twimg.com/images/themes/theme1/bg.png" TargetMode="External" /><Relationship Id="rId259" Type="http://schemas.openxmlformats.org/officeDocument/2006/relationships/hyperlink" Target="http://abs.twimg.com/images/themes/theme1/bg.png" TargetMode="External" /><Relationship Id="rId260" Type="http://schemas.openxmlformats.org/officeDocument/2006/relationships/hyperlink" Target="http://abs.twimg.com/images/themes/theme14/bg.gif" TargetMode="External" /><Relationship Id="rId261" Type="http://schemas.openxmlformats.org/officeDocument/2006/relationships/hyperlink" Target="http://abs.twimg.com/images/themes/theme14/bg.gif" TargetMode="External" /><Relationship Id="rId262" Type="http://schemas.openxmlformats.org/officeDocument/2006/relationships/hyperlink" Target="http://abs.twimg.com/images/themes/theme8/bg.gif" TargetMode="External" /><Relationship Id="rId263" Type="http://schemas.openxmlformats.org/officeDocument/2006/relationships/hyperlink" Target="http://abs.twimg.com/images/themes/theme1/bg.png" TargetMode="External" /><Relationship Id="rId264" Type="http://schemas.openxmlformats.org/officeDocument/2006/relationships/hyperlink" Target="http://abs.twimg.com/images/themes/theme4/bg.gif" TargetMode="External" /><Relationship Id="rId265" Type="http://schemas.openxmlformats.org/officeDocument/2006/relationships/hyperlink" Target="http://abs.twimg.com/images/themes/theme9/bg.gif" TargetMode="External" /><Relationship Id="rId266" Type="http://schemas.openxmlformats.org/officeDocument/2006/relationships/hyperlink" Target="http://abs.twimg.com/images/themes/theme14/bg.gif" TargetMode="External" /><Relationship Id="rId267" Type="http://schemas.openxmlformats.org/officeDocument/2006/relationships/hyperlink" Target="http://abs.twimg.com/images/themes/theme1/bg.png" TargetMode="External" /><Relationship Id="rId268" Type="http://schemas.openxmlformats.org/officeDocument/2006/relationships/hyperlink" Target="http://abs.twimg.com/images/themes/theme1/bg.png" TargetMode="External" /><Relationship Id="rId269" Type="http://schemas.openxmlformats.org/officeDocument/2006/relationships/hyperlink" Target="http://abs.twimg.com/images/themes/theme1/bg.png" TargetMode="External" /><Relationship Id="rId270" Type="http://schemas.openxmlformats.org/officeDocument/2006/relationships/hyperlink" Target="http://abs.twimg.com/images/themes/theme16/bg.gif" TargetMode="External" /><Relationship Id="rId271" Type="http://schemas.openxmlformats.org/officeDocument/2006/relationships/hyperlink" Target="http://abs.twimg.com/images/themes/theme1/bg.png" TargetMode="External" /><Relationship Id="rId272" Type="http://schemas.openxmlformats.org/officeDocument/2006/relationships/hyperlink" Target="http://abs.twimg.com/images/themes/theme1/bg.png" TargetMode="External" /><Relationship Id="rId273" Type="http://schemas.openxmlformats.org/officeDocument/2006/relationships/hyperlink" Target="http://abs.twimg.com/images/themes/theme1/bg.png" TargetMode="External" /><Relationship Id="rId274" Type="http://schemas.openxmlformats.org/officeDocument/2006/relationships/hyperlink" Target="http://abs.twimg.com/images/themes/theme1/bg.png" TargetMode="External" /><Relationship Id="rId275" Type="http://schemas.openxmlformats.org/officeDocument/2006/relationships/hyperlink" Target="http://abs.twimg.com/images/themes/theme1/bg.png" TargetMode="External" /><Relationship Id="rId276" Type="http://schemas.openxmlformats.org/officeDocument/2006/relationships/hyperlink" Target="http://abs.twimg.com/images/themes/theme1/bg.png" TargetMode="External" /><Relationship Id="rId277" Type="http://schemas.openxmlformats.org/officeDocument/2006/relationships/hyperlink" Target="http://abs.twimg.com/images/themes/theme1/bg.png" TargetMode="External" /><Relationship Id="rId278" Type="http://schemas.openxmlformats.org/officeDocument/2006/relationships/hyperlink" Target="http://abs.twimg.com/images/themes/theme1/bg.png" TargetMode="External" /><Relationship Id="rId279" Type="http://schemas.openxmlformats.org/officeDocument/2006/relationships/hyperlink" Target="http://abs.twimg.com/images/themes/theme18/bg.gif" TargetMode="External" /><Relationship Id="rId280" Type="http://schemas.openxmlformats.org/officeDocument/2006/relationships/hyperlink" Target="http://abs.twimg.com/images/themes/theme1/bg.png" TargetMode="External" /><Relationship Id="rId281" Type="http://schemas.openxmlformats.org/officeDocument/2006/relationships/hyperlink" Target="http://abs.twimg.com/images/themes/theme1/bg.png" TargetMode="External" /><Relationship Id="rId282" Type="http://schemas.openxmlformats.org/officeDocument/2006/relationships/hyperlink" Target="http://abs.twimg.com/images/themes/theme1/bg.png" TargetMode="External" /><Relationship Id="rId283" Type="http://schemas.openxmlformats.org/officeDocument/2006/relationships/hyperlink" Target="http://abs.twimg.com/images/themes/theme15/bg.png" TargetMode="External" /><Relationship Id="rId284" Type="http://schemas.openxmlformats.org/officeDocument/2006/relationships/hyperlink" Target="http://abs.twimg.com/images/themes/theme1/bg.png" TargetMode="External" /><Relationship Id="rId285" Type="http://schemas.openxmlformats.org/officeDocument/2006/relationships/hyperlink" Target="http://abs.twimg.com/images/themes/theme1/bg.png" TargetMode="External" /><Relationship Id="rId286" Type="http://schemas.openxmlformats.org/officeDocument/2006/relationships/hyperlink" Target="http://abs.twimg.com/images/themes/theme1/bg.png" TargetMode="External" /><Relationship Id="rId287" Type="http://schemas.openxmlformats.org/officeDocument/2006/relationships/hyperlink" Target="http://abs.twimg.com/images/themes/theme1/bg.png" TargetMode="External" /><Relationship Id="rId288" Type="http://schemas.openxmlformats.org/officeDocument/2006/relationships/hyperlink" Target="http://abs.twimg.com/images/themes/theme1/bg.png" TargetMode="External" /><Relationship Id="rId289" Type="http://schemas.openxmlformats.org/officeDocument/2006/relationships/hyperlink" Target="http://abs.twimg.com/images/themes/theme1/bg.png" TargetMode="External" /><Relationship Id="rId290" Type="http://schemas.openxmlformats.org/officeDocument/2006/relationships/hyperlink" Target="http://abs.twimg.com/images/themes/theme12/bg.gif" TargetMode="External" /><Relationship Id="rId291" Type="http://schemas.openxmlformats.org/officeDocument/2006/relationships/hyperlink" Target="http://abs.twimg.com/images/themes/theme1/bg.png" TargetMode="External" /><Relationship Id="rId292" Type="http://schemas.openxmlformats.org/officeDocument/2006/relationships/hyperlink" Target="http://pbs.twimg.com/profile_images/754439130675810304/G8_87Zo__normal.jpg" TargetMode="External" /><Relationship Id="rId293" Type="http://schemas.openxmlformats.org/officeDocument/2006/relationships/hyperlink" Target="http://pbs.twimg.com/profile_images/1087541787529482240/C8nLf1OV_normal.jpg" TargetMode="External" /><Relationship Id="rId294" Type="http://schemas.openxmlformats.org/officeDocument/2006/relationships/hyperlink" Target="http://pbs.twimg.com/profile_images/1089631341648392192/iVyywxtZ_normal.jpg" TargetMode="External" /><Relationship Id="rId295" Type="http://schemas.openxmlformats.org/officeDocument/2006/relationships/hyperlink" Target="http://pbs.twimg.com/profile_images/1081469011651637248/tOEza-nY_normal.png" TargetMode="External" /><Relationship Id="rId296" Type="http://schemas.openxmlformats.org/officeDocument/2006/relationships/hyperlink" Target="http://pbs.twimg.com/profile_images/474555427837853696/Nv_dRToK_normal.jpeg" TargetMode="External" /><Relationship Id="rId297" Type="http://schemas.openxmlformats.org/officeDocument/2006/relationships/hyperlink" Target="http://pbs.twimg.com/profile_images/1014806667601555456/c2hlnpEc_normal.jpg" TargetMode="External" /><Relationship Id="rId298" Type="http://schemas.openxmlformats.org/officeDocument/2006/relationships/hyperlink" Target="http://pbs.twimg.com/profile_images/768043044553760768/GcaDdbTr_normal.jpg" TargetMode="External" /><Relationship Id="rId299" Type="http://schemas.openxmlformats.org/officeDocument/2006/relationships/hyperlink" Target="http://pbs.twimg.com/profile_images/1178366482981543943/4OFNg6s__normal.jpg" TargetMode="External" /><Relationship Id="rId300" Type="http://schemas.openxmlformats.org/officeDocument/2006/relationships/hyperlink" Target="http://pbs.twimg.com/profile_images/879337726914461697/b_Uh6eK-_normal.jpg" TargetMode="External" /><Relationship Id="rId301" Type="http://schemas.openxmlformats.org/officeDocument/2006/relationships/hyperlink" Target="http://pbs.twimg.com/profile_images/1157634541672173568/jMs3270O_normal.jpg" TargetMode="External" /><Relationship Id="rId302" Type="http://schemas.openxmlformats.org/officeDocument/2006/relationships/hyperlink" Target="http://pbs.twimg.com/profile_images/465803361061588993/rsl3aG1F_normal.jpeg" TargetMode="External" /><Relationship Id="rId303" Type="http://schemas.openxmlformats.org/officeDocument/2006/relationships/hyperlink" Target="http://pbs.twimg.com/profile_images/878533181258907649/RL3-HX09_normal.jpg" TargetMode="External" /><Relationship Id="rId304" Type="http://schemas.openxmlformats.org/officeDocument/2006/relationships/hyperlink" Target="http://pbs.twimg.com/profile_images/827090248366694400/GITDpAFs_normal.jpg" TargetMode="External" /><Relationship Id="rId305" Type="http://schemas.openxmlformats.org/officeDocument/2006/relationships/hyperlink" Target="http://pbs.twimg.com/profile_images/907933212470636549/jAnsU3W0_normal.jpg" TargetMode="External" /><Relationship Id="rId306" Type="http://schemas.openxmlformats.org/officeDocument/2006/relationships/hyperlink" Target="http://pbs.twimg.com/profile_images/1180014953044029443/KRWUbicb_normal.png" TargetMode="External" /><Relationship Id="rId307" Type="http://schemas.openxmlformats.org/officeDocument/2006/relationships/hyperlink" Target="http://pbs.twimg.com/profile_images/1088467528379260928/Jpqavmrb_normal.jpg" TargetMode="External" /><Relationship Id="rId308" Type="http://schemas.openxmlformats.org/officeDocument/2006/relationships/hyperlink" Target="http://pbs.twimg.com/profile_images/1159107404845527042/Azhz0y0m_normal.jpg" TargetMode="External" /><Relationship Id="rId309" Type="http://schemas.openxmlformats.org/officeDocument/2006/relationships/hyperlink" Target="http://pbs.twimg.com/profile_images/1183724004714127360/Xf3ESr0u_normal.png" TargetMode="External" /><Relationship Id="rId310" Type="http://schemas.openxmlformats.org/officeDocument/2006/relationships/hyperlink" Target="http://pbs.twimg.com/profile_images/2409643720/Blume_oder_was_auch_immer_normal.jpg" TargetMode="External" /><Relationship Id="rId311" Type="http://schemas.openxmlformats.org/officeDocument/2006/relationships/hyperlink" Target="http://pbs.twimg.com/profile_images/902474093949329408/h9mRgsh1_normal.jpg" TargetMode="External" /><Relationship Id="rId312" Type="http://schemas.openxmlformats.org/officeDocument/2006/relationships/hyperlink" Target="http://pbs.twimg.com/profile_images/1834936719/LochNessCloseUp2_normal.PNG" TargetMode="External" /><Relationship Id="rId313" Type="http://schemas.openxmlformats.org/officeDocument/2006/relationships/hyperlink" Target="http://pbs.twimg.com/profile_images/958905443673346048/JW4roxU5_normal.jpg" TargetMode="External" /><Relationship Id="rId314" Type="http://schemas.openxmlformats.org/officeDocument/2006/relationships/hyperlink" Target="http://pbs.twimg.com/profile_images/580840401860325377/GItnGW-t_normal.jpg" TargetMode="External" /><Relationship Id="rId315" Type="http://schemas.openxmlformats.org/officeDocument/2006/relationships/hyperlink" Target="http://pbs.twimg.com/profile_images/1185415115971055617/x59127Og_normal.jpg" TargetMode="External" /><Relationship Id="rId316" Type="http://schemas.openxmlformats.org/officeDocument/2006/relationships/hyperlink" Target="http://pbs.twimg.com/profile_images/1095785814489997319/oB0tLKv8_normal.png" TargetMode="External" /><Relationship Id="rId317" Type="http://schemas.openxmlformats.org/officeDocument/2006/relationships/hyperlink" Target="http://pbs.twimg.com/profile_images/608619004152840194/sfdIhOdr_normal.jpg" TargetMode="External" /><Relationship Id="rId318" Type="http://schemas.openxmlformats.org/officeDocument/2006/relationships/hyperlink" Target="http://pbs.twimg.com/profile_images/1046576251949862912/axeUR8EK_normal.jpg" TargetMode="External" /><Relationship Id="rId319" Type="http://schemas.openxmlformats.org/officeDocument/2006/relationships/hyperlink" Target="http://pbs.twimg.com/profile_images/1181564315582771200/wd3lmYyv_normal.jpg" TargetMode="External" /><Relationship Id="rId320" Type="http://schemas.openxmlformats.org/officeDocument/2006/relationships/hyperlink" Target="http://pbs.twimg.com/profile_images/759331067438501888/K0YLMgFQ_normal.jpg" TargetMode="External" /><Relationship Id="rId321" Type="http://schemas.openxmlformats.org/officeDocument/2006/relationships/hyperlink" Target="http://pbs.twimg.com/profile_images/780510783935488000/5PlTdU3c_normal.jpg" TargetMode="External" /><Relationship Id="rId322" Type="http://schemas.openxmlformats.org/officeDocument/2006/relationships/hyperlink" Target="http://pbs.twimg.com/profile_images/635893531274559488/AiRPZ4r4_normal.jpg" TargetMode="External" /><Relationship Id="rId323" Type="http://schemas.openxmlformats.org/officeDocument/2006/relationships/hyperlink" Target="http://pbs.twimg.com/profile_images/948616432501260288/jsKRB1SW_normal.jpg" TargetMode="External" /><Relationship Id="rId324" Type="http://schemas.openxmlformats.org/officeDocument/2006/relationships/hyperlink" Target="http://pbs.twimg.com/profile_images/1156560957214208000/xuqMvO62_normal.jpg" TargetMode="External" /><Relationship Id="rId325" Type="http://schemas.openxmlformats.org/officeDocument/2006/relationships/hyperlink" Target="http://pbs.twimg.com/profile_images/1183465598476574727/mrSMep54_normal.jpg" TargetMode="External" /><Relationship Id="rId326" Type="http://schemas.openxmlformats.org/officeDocument/2006/relationships/hyperlink" Target="http://pbs.twimg.com/profile_images/1102477724994756608/QuMzulFr_normal.png" TargetMode="External" /><Relationship Id="rId327" Type="http://schemas.openxmlformats.org/officeDocument/2006/relationships/hyperlink" Target="http://pbs.twimg.com/profile_images/1170807115696525321/qj-QlZ7L_normal.jpg" TargetMode="External" /><Relationship Id="rId328" Type="http://schemas.openxmlformats.org/officeDocument/2006/relationships/hyperlink" Target="http://pbs.twimg.com/profile_images/1126469294387335168/JJ8JEC-t_normal.png" TargetMode="External" /><Relationship Id="rId329" Type="http://schemas.openxmlformats.org/officeDocument/2006/relationships/hyperlink" Target="http://pbs.twimg.com/profile_images/1158790092539908096/CKXGmDE8_normal.png" TargetMode="External" /><Relationship Id="rId330" Type="http://schemas.openxmlformats.org/officeDocument/2006/relationships/hyperlink" Target="http://pbs.twimg.com/profile_images/30997062/ff_normal.gif" TargetMode="External" /><Relationship Id="rId331" Type="http://schemas.openxmlformats.org/officeDocument/2006/relationships/hyperlink" Target="http://pbs.twimg.com/profile_images/610336845650595840/TOxdshHe_normal.jpg" TargetMode="External" /><Relationship Id="rId332" Type="http://schemas.openxmlformats.org/officeDocument/2006/relationships/hyperlink" Target="http://pbs.twimg.com/profile_images/1136865637291028481/x6FUJGMk_normal.jpg" TargetMode="External" /><Relationship Id="rId333" Type="http://schemas.openxmlformats.org/officeDocument/2006/relationships/hyperlink" Target="http://pbs.twimg.com/profile_images/1012399937659650048/g3P_wcHP_normal.jpg" TargetMode="External" /><Relationship Id="rId334" Type="http://schemas.openxmlformats.org/officeDocument/2006/relationships/hyperlink" Target="http://pbs.twimg.com/profile_images/972319705594781696/Wvf2Y5Fh_normal.jpg" TargetMode="External" /><Relationship Id="rId335" Type="http://schemas.openxmlformats.org/officeDocument/2006/relationships/hyperlink" Target="http://pbs.twimg.com/profile_images/614491054608232448/wPmPUyS9_normal.jpg" TargetMode="External" /><Relationship Id="rId336" Type="http://schemas.openxmlformats.org/officeDocument/2006/relationships/hyperlink" Target="http://pbs.twimg.com/profile_images/697208585315418114/91W3s3GZ_normal.png" TargetMode="External" /><Relationship Id="rId337" Type="http://schemas.openxmlformats.org/officeDocument/2006/relationships/hyperlink" Target="http://pbs.twimg.com/profile_images/1108962359224098816/rs5OK5Bx_normal.png" TargetMode="External" /><Relationship Id="rId338" Type="http://schemas.openxmlformats.org/officeDocument/2006/relationships/hyperlink" Target="http://pbs.twimg.com/profile_images/1157314093575020544/0bYK3Ooo_normal.jpg" TargetMode="External" /><Relationship Id="rId339" Type="http://schemas.openxmlformats.org/officeDocument/2006/relationships/hyperlink" Target="http://pbs.twimg.com/profile_images/378800000718005228/e75aac5ee4b042783cd194f59ad43ffb_normal.jpeg" TargetMode="External" /><Relationship Id="rId340" Type="http://schemas.openxmlformats.org/officeDocument/2006/relationships/hyperlink" Target="http://pbs.twimg.com/profile_images/943462200412291072/aHFXRlQb_normal.jpg" TargetMode="External" /><Relationship Id="rId341" Type="http://schemas.openxmlformats.org/officeDocument/2006/relationships/hyperlink" Target="http://pbs.twimg.com/profile_images/1176863827310325766/f3xA3b_0_normal.png" TargetMode="External" /><Relationship Id="rId342" Type="http://schemas.openxmlformats.org/officeDocument/2006/relationships/hyperlink" Target="http://pbs.twimg.com/profile_images/752737033211162624/FFAgFrl3_normal.jpg" TargetMode="External" /><Relationship Id="rId343" Type="http://schemas.openxmlformats.org/officeDocument/2006/relationships/hyperlink" Target="http://pbs.twimg.com/profile_images/813422968919486464/vYV5cLVY_normal.jpg" TargetMode="External" /><Relationship Id="rId344" Type="http://schemas.openxmlformats.org/officeDocument/2006/relationships/hyperlink" Target="http://pbs.twimg.com/profile_images/1139585688662237184/eeRwM9BE_normal.png" TargetMode="External" /><Relationship Id="rId345" Type="http://schemas.openxmlformats.org/officeDocument/2006/relationships/hyperlink" Target="http://pbs.twimg.com/profile_images/1154091712588836864/-O3aeiS7_normal.jpg" TargetMode="External" /><Relationship Id="rId346" Type="http://schemas.openxmlformats.org/officeDocument/2006/relationships/hyperlink" Target="http://pbs.twimg.com/profile_images/872415772693458944/MvBLujof_normal.jpg" TargetMode="External" /><Relationship Id="rId347" Type="http://schemas.openxmlformats.org/officeDocument/2006/relationships/hyperlink" Target="http://pbs.twimg.com/profile_images/916008710245355520/1Hycg-Lh_normal.jpg" TargetMode="External" /><Relationship Id="rId348" Type="http://schemas.openxmlformats.org/officeDocument/2006/relationships/hyperlink" Target="http://pbs.twimg.com/profile_images/963839124506492928/MEYNqbul_normal.jpg" TargetMode="External" /><Relationship Id="rId349" Type="http://schemas.openxmlformats.org/officeDocument/2006/relationships/hyperlink" Target="http://pbs.twimg.com/profile_images/907226216201117697/isz6dCb-_normal.jpg" TargetMode="External" /><Relationship Id="rId350" Type="http://schemas.openxmlformats.org/officeDocument/2006/relationships/hyperlink" Target="http://pbs.twimg.com/profile_images/914844931830812672/IP9-HT8K_normal.jpg" TargetMode="External" /><Relationship Id="rId351" Type="http://schemas.openxmlformats.org/officeDocument/2006/relationships/hyperlink" Target="http://pbs.twimg.com/profile_images/837219044/063_normal.JPG" TargetMode="External" /><Relationship Id="rId352" Type="http://schemas.openxmlformats.org/officeDocument/2006/relationships/hyperlink" Target="http://pbs.twimg.com/profile_images/1241807799/pink_car_near_SFSU_2011_normal.jpg" TargetMode="External" /><Relationship Id="rId353" Type="http://schemas.openxmlformats.org/officeDocument/2006/relationships/hyperlink" Target="http://pbs.twimg.com/profile_images/504013374045167616/YY7n_COd_normal.jpeg" TargetMode="External" /><Relationship Id="rId354" Type="http://schemas.openxmlformats.org/officeDocument/2006/relationships/hyperlink" Target="http://pbs.twimg.com/profile_images/1166171032824057862/nLEZYKUR_normal.jpg" TargetMode="External" /><Relationship Id="rId355" Type="http://schemas.openxmlformats.org/officeDocument/2006/relationships/hyperlink" Target="http://abs.twimg.com/sticky/default_profile_images/default_profile_normal.png" TargetMode="External" /><Relationship Id="rId356" Type="http://schemas.openxmlformats.org/officeDocument/2006/relationships/hyperlink" Target="http://pbs.twimg.com/profile_images/1002987784796295170/wH0hTsZa_normal.jpg" TargetMode="External" /><Relationship Id="rId357" Type="http://schemas.openxmlformats.org/officeDocument/2006/relationships/hyperlink" Target="http://pbs.twimg.com/profile_images/530742341737259010/ZagcvSWi_normal.jpeg" TargetMode="External" /><Relationship Id="rId358" Type="http://schemas.openxmlformats.org/officeDocument/2006/relationships/hyperlink" Target="http://pbs.twimg.com/profile_images/1313923967/NATHALIE_180X180SMALL_normal.jpg" TargetMode="External" /><Relationship Id="rId359" Type="http://schemas.openxmlformats.org/officeDocument/2006/relationships/hyperlink" Target="http://pbs.twimg.com/profile_images/1148720994590195712/0gySboe7_normal.png" TargetMode="External" /><Relationship Id="rId360" Type="http://schemas.openxmlformats.org/officeDocument/2006/relationships/hyperlink" Target="http://pbs.twimg.com/profile_images/1161854916500922368/eof0M5fr_normal.jpg" TargetMode="External" /><Relationship Id="rId361" Type="http://schemas.openxmlformats.org/officeDocument/2006/relationships/hyperlink" Target="http://pbs.twimg.com/profile_images/875755252506533889/fefx2bR6_normal.jpg" TargetMode="External" /><Relationship Id="rId362" Type="http://schemas.openxmlformats.org/officeDocument/2006/relationships/hyperlink" Target="http://pbs.twimg.com/profile_images/1259558245/vala_300dpi_normal.jpg" TargetMode="External" /><Relationship Id="rId363" Type="http://schemas.openxmlformats.org/officeDocument/2006/relationships/hyperlink" Target="http://pbs.twimg.com/profile_images/1114341753606168576/N623-KOv_normal.jpg" TargetMode="External" /><Relationship Id="rId364" Type="http://schemas.openxmlformats.org/officeDocument/2006/relationships/hyperlink" Target="http://pbs.twimg.com/profile_images/1040227290691653633/Z1g-upCw_normal.jpg" TargetMode="External" /><Relationship Id="rId365" Type="http://schemas.openxmlformats.org/officeDocument/2006/relationships/hyperlink" Target="http://pbs.twimg.com/profile_images/1088550061422784513/4C7sYLHU_normal.jpg" TargetMode="External" /><Relationship Id="rId366" Type="http://schemas.openxmlformats.org/officeDocument/2006/relationships/hyperlink" Target="http://pbs.twimg.com/profile_images/493347785219923968/OPWK40wF_normal.jpeg" TargetMode="External" /><Relationship Id="rId367" Type="http://schemas.openxmlformats.org/officeDocument/2006/relationships/hyperlink" Target="http://pbs.twimg.com/profile_images/667169936926617600/j1_V8uzw_normal.jpg" TargetMode="External" /><Relationship Id="rId368" Type="http://schemas.openxmlformats.org/officeDocument/2006/relationships/hyperlink" Target="http://pbs.twimg.com/profile_images/1106693069594742784/59Xi-KNl_normal.png" TargetMode="External" /><Relationship Id="rId369" Type="http://schemas.openxmlformats.org/officeDocument/2006/relationships/hyperlink" Target="http://pbs.twimg.com/profile_images/1100467654005944320/nADV5D0A_normal.png" TargetMode="External" /><Relationship Id="rId370" Type="http://schemas.openxmlformats.org/officeDocument/2006/relationships/hyperlink" Target="http://pbs.twimg.com/profile_images/179843237/Gold_Coast_day2_3_005_normal.JPG" TargetMode="External" /><Relationship Id="rId371" Type="http://schemas.openxmlformats.org/officeDocument/2006/relationships/hyperlink" Target="http://pbs.twimg.com/profile_images/872654203839143936/WE7FByzx_normal.jpg" TargetMode="External" /><Relationship Id="rId372" Type="http://schemas.openxmlformats.org/officeDocument/2006/relationships/hyperlink" Target="http://pbs.twimg.com/profile_images/1171872340373721088/bJrlH3aR_normal.jpg" TargetMode="External" /><Relationship Id="rId373" Type="http://schemas.openxmlformats.org/officeDocument/2006/relationships/hyperlink" Target="http://pbs.twimg.com/profile_images/474753665970868224/GcoCzmcI_normal.jpeg" TargetMode="External" /><Relationship Id="rId374" Type="http://schemas.openxmlformats.org/officeDocument/2006/relationships/hyperlink" Target="http://pbs.twimg.com/profile_images/890310669739991040/wXqj8htb_normal.jpg" TargetMode="External" /><Relationship Id="rId375" Type="http://schemas.openxmlformats.org/officeDocument/2006/relationships/hyperlink" Target="http://pbs.twimg.com/profile_images/1058362382169210880/oaXJCe7C_normal.jpg" TargetMode="External" /><Relationship Id="rId376" Type="http://schemas.openxmlformats.org/officeDocument/2006/relationships/hyperlink" Target="http://pbs.twimg.com/profile_images/532246717261824000/5HCi8Ni2_normal.jpeg" TargetMode="External" /><Relationship Id="rId377" Type="http://schemas.openxmlformats.org/officeDocument/2006/relationships/hyperlink" Target="http://pbs.twimg.com/profile_images/860415197063905280/-IXYdBWE_normal.jpg" TargetMode="External" /><Relationship Id="rId378" Type="http://schemas.openxmlformats.org/officeDocument/2006/relationships/hyperlink" Target="http://pbs.twimg.com/profile_images/867763766024437760/CgZToHO5_normal.jpg" TargetMode="External" /><Relationship Id="rId379" Type="http://schemas.openxmlformats.org/officeDocument/2006/relationships/hyperlink" Target="http://pbs.twimg.com/profile_images/1083172541277958144/HgSj2f6Y_normal.jpg" TargetMode="External" /><Relationship Id="rId380" Type="http://schemas.openxmlformats.org/officeDocument/2006/relationships/hyperlink" Target="http://pbs.twimg.com/profile_images/860618562443943937/oTkFMnad_normal.jpg" TargetMode="External" /><Relationship Id="rId381" Type="http://schemas.openxmlformats.org/officeDocument/2006/relationships/hyperlink" Target="http://pbs.twimg.com/profile_images/689565331950403584/766zg6tw_normal.png" TargetMode="External" /><Relationship Id="rId382" Type="http://schemas.openxmlformats.org/officeDocument/2006/relationships/hyperlink" Target="http://pbs.twimg.com/profile_images/1068274749917331456/ia8rFKnc_normal.jpg" TargetMode="External" /><Relationship Id="rId383" Type="http://schemas.openxmlformats.org/officeDocument/2006/relationships/hyperlink" Target="http://pbs.twimg.com/profile_images/988262236299788288/8RSTZPjZ_normal.jpg" TargetMode="External" /><Relationship Id="rId384" Type="http://schemas.openxmlformats.org/officeDocument/2006/relationships/hyperlink" Target="http://pbs.twimg.com/profile_images/1151174234955059200/iqiy2xnJ_normal.jpg" TargetMode="External" /><Relationship Id="rId385" Type="http://schemas.openxmlformats.org/officeDocument/2006/relationships/hyperlink" Target="http://pbs.twimg.com/profile_images/1174056919410954240/Cluq9fXt_normal.jpg" TargetMode="External" /><Relationship Id="rId386" Type="http://schemas.openxmlformats.org/officeDocument/2006/relationships/hyperlink" Target="http://pbs.twimg.com/profile_images/1039169405400297473/oTVxK08u_normal.jpg" TargetMode="External" /><Relationship Id="rId387" Type="http://schemas.openxmlformats.org/officeDocument/2006/relationships/hyperlink" Target="http://pbs.twimg.com/profile_images/872121455856582656/uQaoJt2b_normal.jpg" TargetMode="External" /><Relationship Id="rId388" Type="http://schemas.openxmlformats.org/officeDocument/2006/relationships/hyperlink" Target="http://pbs.twimg.com/profile_images/953784238276452352/edRWDW8b_normal.jpg" TargetMode="External" /><Relationship Id="rId389" Type="http://schemas.openxmlformats.org/officeDocument/2006/relationships/hyperlink" Target="http://pbs.twimg.com/profile_images/530128455052955648/uH3_WYPZ_normal.png" TargetMode="External" /><Relationship Id="rId390" Type="http://schemas.openxmlformats.org/officeDocument/2006/relationships/hyperlink" Target="http://pbs.twimg.com/profile_images/1151553354377469952/b9bSaSr5_normal.jpg" TargetMode="External" /><Relationship Id="rId391" Type="http://schemas.openxmlformats.org/officeDocument/2006/relationships/hyperlink" Target="http://pbs.twimg.com/profile_images/1367606201/194103_1604290401574_1665540068_31424541_2865074_o_-_Copy_normal.jpg" TargetMode="External" /><Relationship Id="rId392" Type="http://schemas.openxmlformats.org/officeDocument/2006/relationships/hyperlink" Target="http://pbs.twimg.com/profile_images/711695779782467584/VqoCVFbN_normal.jpg" TargetMode="External" /><Relationship Id="rId393" Type="http://schemas.openxmlformats.org/officeDocument/2006/relationships/hyperlink" Target="http://abs.twimg.com/sticky/default_profile_images/default_profile_5_normal.png" TargetMode="External" /><Relationship Id="rId394" Type="http://schemas.openxmlformats.org/officeDocument/2006/relationships/hyperlink" Target="http://pbs.twimg.com/profile_images/504491676488855552/megBq2WB_normal.jpeg" TargetMode="External" /><Relationship Id="rId395" Type="http://schemas.openxmlformats.org/officeDocument/2006/relationships/hyperlink" Target="http://pbs.twimg.com/profile_images/648205263/CKopp_normal.jpg" TargetMode="External" /><Relationship Id="rId396" Type="http://schemas.openxmlformats.org/officeDocument/2006/relationships/hyperlink" Target="http://pbs.twimg.com/profile_images/3393621330/0c25c373aa23d755c094f084d6ddee91_normal.jpeg" TargetMode="External" /><Relationship Id="rId397" Type="http://schemas.openxmlformats.org/officeDocument/2006/relationships/hyperlink" Target="http://pbs.twimg.com/profile_images/1073586974995419138/8zvs8WVv_normal.jpg" TargetMode="External" /><Relationship Id="rId398" Type="http://schemas.openxmlformats.org/officeDocument/2006/relationships/hyperlink" Target="http://pbs.twimg.com/profile_images/1082424539492073477/exU8rYn8_normal.jpg" TargetMode="External" /><Relationship Id="rId399" Type="http://schemas.openxmlformats.org/officeDocument/2006/relationships/hyperlink" Target="http://pbs.twimg.com/profile_images/1013776579955130368/9Q0oQwl2_normal.jpg" TargetMode="External" /><Relationship Id="rId400" Type="http://schemas.openxmlformats.org/officeDocument/2006/relationships/hyperlink" Target="http://pbs.twimg.com/profile_images/816214326122004481/fAVTljeH_normal.jpg" TargetMode="External" /><Relationship Id="rId401" Type="http://schemas.openxmlformats.org/officeDocument/2006/relationships/hyperlink" Target="http://pbs.twimg.com/profile_images/2749946316/ad30667b093491353c72777824dac3bf_normal.jpeg" TargetMode="External" /><Relationship Id="rId402" Type="http://schemas.openxmlformats.org/officeDocument/2006/relationships/hyperlink" Target="http://pbs.twimg.com/profile_images/1176394917058420736/mtJTXcUz_normal.png" TargetMode="External" /><Relationship Id="rId403" Type="http://schemas.openxmlformats.org/officeDocument/2006/relationships/hyperlink" Target="http://pbs.twimg.com/profile_images/774416837937278977/YqsjCC5p_normal.jpg" TargetMode="External" /><Relationship Id="rId404" Type="http://schemas.openxmlformats.org/officeDocument/2006/relationships/hyperlink" Target="https://twitter.com/bubbles4tw" TargetMode="External" /><Relationship Id="rId405" Type="http://schemas.openxmlformats.org/officeDocument/2006/relationships/hyperlink" Target="https://twitter.com/emilia_chagas" TargetMode="External" /><Relationship Id="rId406" Type="http://schemas.openxmlformats.org/officeDocument/2006/relationships/hyperlink" Target="https://twitter.com/richard_sink" TargetMode="External" /><Relationship Id="rId407" Type="http://schemas.openxmlformats.org/officeDocument/2006/relationships/hyperlink" Target="https://twitter.com/fadanconsultant" TargetMode="External" /><Relationship Id="rId408" Type="http://schemas.openxmlformats.org/officeDocument/2006/relationships/hyperlink" Target="https://twitter.com/studionima" TargetMode="External" /><Relationship Id="rId409" Type="http://schemas.openxmlformats.org/officeDocument/2006/relationships/hyperlink" Target="https://twitter.com/emp_ppl_award" TargetMode="External" /><Relationship Id="rId410" Type="http://schemas.openxmlformats.org/officeDocument/2006/relationships/hyperlink" Target="https://twitter.com/carola1512" TargetMode="External" /><Relationship Id="rId411" Type="http://schemas.openxmlformats.org/officeDocument/2006/relationships/hyperlink" Target="https://twitter.com/teraspri" TargetMode="External" /><Relationship Id="rId412" Type="http://schemas.openxmlformats.org/officeDocument/2006/relationships/hyperlink" Target="https://twitter.com/siemensstiftung" TargetMode="External" /><Relationship Id="rId413" Type="http://schemas.openxmlformats.org/officeDocument/2006/relationships/hyperlink" Target="https://twitter.com/huber_rolf" TargetMode="External" /><Relationship Id="rId414" Type="http://schemas.openxmlformats.org/officeDocument/2006/relationships/hyperlink" Target="https://twitter.com/stories4impact" TargetMode="External" /><Relationship Id="rId415" Type="http://schemas.openxmlformats.org/officeDocument/2006/relationships/hyperlink" Target="https://twitter.com/sdgsbot" TargetMode="External" /><Relationship Id="rId416" Type="http://schemas.openxmlformats.org/officeDocument/2006/relationships/hyperlink" Target="https://twitter.com/uonbikeshare" TargetMode="External" /><Relationship Id="rId417" Type="http://schemas.openxmlformats.org/officeDocument/2006/relationships/hyperlink" Target="https://twitter.com/goahead_global" TargetMode="External" /><Relationship Id="rId418" Type="http://schemas.openxmlformats.org/officeDocument/2006/relationships/hyperlink" Target="https://twitter.com/pipelinercrm" TargetMode="External" /><Relationship Id="rId419" Type="http://schemas.openxmlformats.org/officeDocument/2006/relationships/hyperlink" Target="https://twitter.com/greentechdon" TargetMode="External" /><Relationship Id="rId420" Type="http://schemas.openxmlformats.org/officeDocument/2006/relationships/hyperlink" Target="https://twitter.com/karen_w_bach" TargetMode="External" /><Relationship Id="rId421" Type="http://schemas.openxmlformats.org/officeDocument/2006/relationships/hyperlink" Target="https://twitter.com/visible_banking" TargetMode="External" /><Relationship Id="rId422" Type="http://schemas.openxmlformats.org/officeDocument/2006/relationships/hyperlink" Target="https://twitter.com/yunus_sb" TargetMode="External" /><Relationship Id="rId423" Type="http://schemas.openxmlformats.org/officeDocument/2006/relationships/hyperlink" Target="https://twitter.com/thesocialswede" TargetMode="External" /><Relationship Id="rId424" Type="http://schemas.openxmlformats.org/officeDocument/2006/relationships/hyperlink" Target="https://twitter.com/billnigh" TargetMode="External" /><Relationship Id="rId425" Type="http://schemas.openxmlformats.org/officeDocument/2006/relationships/hyperlink" Target="https://twitter.com/dme_health" TargetMode="External" /><Relationship Id="rId426" Type="http://schemas.openxmlformats.org/officeDocument/2006/relationships/hyperlink" Target="https://twitter.com/cjenmm" TargetMode="External" /><Relationship Id="rId427" Type="http://schemas.openxmlformats.org/officeDocument/2006/relationships/hyperlink" Target="https://twitter.com/timsalau" TargetMode="External" /><Relationship Id="rId428" Type="http://schemas.openxmlformats.org/officeDocument/2006/relationships/hyperlink" Target="https://twitter.com/alanlepo" TargetMode="External" /><Relationship Id="rId429" Type="http://schemas.openxmlformats.org/officeDocument/2006/relationships/hyperlink" Target="https://twitter.com/davidfcarr" TargetMode="External" /><Relationship Id="rId430" Type="http://schemas.openxmlformats.org/officeDocument/2006/relationships/hyperlink" Target="https://twitter.com/rwang0" TargetMode="External" /><Relationship Id="rId431" Type="http://schemas.openxmlformats.org/officeDocument/2006/relationships/hyperlink" Target="https://twitter.com/tomoausd" TargetMode="External" /><Relationship Id="rId432" Type="http://schemas.openxmlformats.org/officeDocument/2006/relationships/hyperlink" Target="https://twitter.com/katkul_" TargetMode="External" /><Relationship Id="rId433" Type="http://schemas.openxmlformats.org/officeDocument/2006/relationships/hyperlink" Target="https://twitter.com/_futureofwork_" TargetMode="External" /><Relationship Id="rId434" Type="http://schemas.openxmlformats.org/officeDocument/2006/relationships/hyperlink" Target="https://twitter.com/sokkis" TargetMode="External" /><Relationship Id="rId435" Type="http://schemas.openxmlformats.org/officeDocument/2006/relationships/hyperlink" Target="https://twitter.com/carstenrose" TargetMode="External" /><Relationship Id="rId436" Type="http://schemas.openxmlformats.org/officeDocument/2006/relationships/hyperlink" Target="https://twitter.com/bhaines0" TargetMode="External" /><Relationship Id="rId437" Type="http://schemas.openxmlformats.org/officeDocument/2006/relationships/hyperlink" Target="https://twitter.com/christinelocher" TargetMode="External" /><Relationship Id="rId438" Type="http://schemas.openxmlformats.org/officeDocument/2006/relationships/hyperlink" Target="https://twitter.com/schulsiegel" TargetMode="External" /><Relationship Id="rId439" Type="http://schemas.openxmlformats.org/officeDocument/2006/relationships/hyperlink" Target="https://twitter.com/martingaedt" TargetMode="External" /><Relationship Id="rId440" Type="http://schemas.openxmlformats.org/officeDocument/2006/relationships/hyperlink" Target="https://twitter.com/stefboettcher" TargetMode="External" /><Relationship Id="rId441" Type="http://schemas.openxmlformats.org/officeDocument/2006/relationships/hyperlink" Target="https://twitter.com/visier" TargetMode="External" /><Relationship Id="rId442" Type="http://schemas.openxmlformats.org/officeDocument/2006/relationships/hyperlink" Target="https://twitter.com/familienfreund" TargetMode="External" /><Relationship Id="rId443" Type="http://schemas.openxmlformats.org/officeDocument/2006/relationships/hyperlink" Target="https://twitter.com/marconcert" TargetMode="External" /><Relationship Id="rId444" Type="http://schemas.openxmlformats.org/officeDocument/2006/relationships/hyperlink" Target="https://twitter.com/jwillie" TargetMode="External" /><Relationship Id="rId445" Type="http://schemas.openxmlformats.org/officeDocument/2006/relationships/hyperlink" Target="https://twitter.com/domnicastro" TargetMode="External" /><Relationship Id="rId446" Type="http://schemas.openxmlformats.org/officeDocument/2006/relationships/hyperlink" Target="https://twitter.com/grissombrad" TargetMode="External" /><Relationship Id="rId447" Type="http://schemas.openxmlformats.org/officeDocument/2006/relationships/hyperlink" Target="https://twitter.com/dom" TargetMode="External" /><Relationship Id="rId448" Type="http://schemas.openxmlformats.org/officeDocument/2006/relationships/hyperlink" Target="https://twitter.com/cmswire" TargetMode="External" /><Relationship Id="rId449" Type="http://schemas.openxmlformats.org/officeDocument/2006/relationships/hyperlink" Target="https://twitter.com/steffikowalski" TargetMode="External" /><Relationship Id="rId450" Type="http://schemas.openxmlformats.org/officeDocument/2006/relationships/hyperlink" Target="https://twitter.com/sabrinatismora1" TargetMode="External" /><Relationship Id="rId451" Type="http://schemas.openxmlformats.org/officeDocument/2006/relationships/hyperlink" Target="https://twitter.com/andycapaloff" TargetMode="External" /><Relationship Id="rId452" Type="http://schemas.openxmlformats.org/officeDocument/2006/relationships/hyperlink" Target="https://twitter.com/connect2taral" TargetMode="External" /><Relationship Id="rId453" Type="http://schemas.openxmlformats.org/officeDocument/2006/relationships/hyperlink" Target="https://twitter.com/blinkmarketers" TargetMode="External" /><Relationship Id="rId454" Type="http://schemas.openxmlformats.org/officeDocument/2006/relationships/hyperlink" Target="https://twitter.com/janlgordon" TargetMode="External" /><Relationship Id="rId455" Type="http://schemas.openxmlformats.org/officeDocument/2006/relationships/hyperlink" Target="https://twitter.com/profdrpassos" TargetMode="External" /><Relationship Id="rId456" Type="http://schemas.openxmlformats.org/officeDocument/2006/relationships/hyperlink" Target="https://twitter.com/quip" TargetMode="External" /><Relationship Id="rId457" Type="http://schemas.openxmlformats.org/officeDocument/2006/relationships/hyperlink" Target="https://twitter.com/asimgekar" TargetMode="External" /><Relationship Id="rId458" Type="http://schemas.openxmlformats.org/officeDocument/2006/relationships/hyperlink" Target="https://twitter.com/fca_hq" TargetMode="External" /><Relationship Id="rId459" Type="http://schemas.openxmlformats.org/officeDocument/2006/relationships/hyperlink" Target="https://twitter.com/tribalimpact" TargetMode="External" /><Relationship Id="rId460" Type="http://schemas.openxmlformats.org/officeDocument/2006/relationships/hyperlink" Target="https://twitter.com/gaggleamp" TargetMode="External" /><Relationship Id="rId461" Type="http://schemas.openxmlformats.org/officeDocument/2006/relationships/hyperlink" Target="https://twitter.com/sociabble" TargetMode="External" /><Relationship Id="rId462" Type="http://schemas.openxmlformats.org/officeDocument/2006/relationships/hyperlink" Target="https://twitter.com/socialbakers" TargetMode="External" /><Relationship Id="rId463" Type="http://schemas.openxmlformats.org/officeDocument/2006/relationships/hyperlink" Target="https://twitter.com/amorten" TargetMode="External" /><Relationship Id="rId464" Type="http://schemas.openxmlformats.org/officeDocument/2006/relationships/hyperlink" Target="https://twitter.com/amworldtraveler" TargetMode="External" /><Relationship Id="rId465" Type="http://schemas.openxmlformats.org/officeDocument/2006/relationships/hyperlink" Target="https://twitter.com/integration_d" TargetMode="External" /><Relationship Id="rId466" Type="http://schemas.openxmlformats.org/officeDocument/2006/relationships/hyperlink" Target="https://twitter.com/guyintransition" TargetMode="External" /><Relationship Id="rId467" Type="http://schemas.openxmlformats.org/officeDocument/2006/relationships/hyperlink" Target="https://twitter.com/kfarmakis" TargetMode="External" /><Relationship Id="rId468" Type="http://schemas.openxmlformats.org/officeDocument/2006/relationships/hyperlink" Target="https://twitter.com/aliciatillman" TargetMode="External" /><Relationship Id="rId469" Type="http://schemas.openxmlformats.org/officeDocument/2006/relationships/hyperlink" Target="https://twitter.com/shane_barker" TargetMode="External" /><Relationship Id="rId470" Type="http://schemas.openxmlformats.org/officeDocument/2006/relationships/hyperlink" Target="https://twitter.com/nathaliegregg" TargetMode="External" /><Relationship Id="rId471" Type="http://schemas.openxmlformats.org/officeDocument/2006/relationships/hyperlink" Target="https://twitter.com/zacharyjeans" TargetMode="External" /><Relationship Id="rId472" Type="http://schemas.openxmlformats.org/officeDocument/2006/relationships/hyperlink" Target="https://twitter.com/dreamforce" TargetMode="External" /><Relationship Id="rId473" Type="http://schemas.openxmlformats.org/officeDocument/2006/relationships/hyperlink" Target="https://twitter.com/stefihane" TargetMode="External" /><Relationship Id="rId474" Type="http://schemas.openxmlformats.org/officeDocument/2006/relationships/hyperlink" Target="https://twitter.com/valaafshar" TargetMode="External" /><Relationship Id="rId475" Type="http://schemas.openxmlformats.org/officeDocument/2006/relationships/hyperlink" Target="https://twitter.com/tiffani_bova" TargetMode="External" /><Relationship Id="rId476" Type="http://schemas.openxmlformats.org/officeDocument/2006/relationships/hyperlink" Target="https://twitter.com/pivotcloud" TargetMode="External" /><Relationship Id="rId477" Type="http://schemas.openxmlformats.org/officeDocument/2006/relationships/hyperlink" Target="https://twitter.com/zoom_us" TargetMode="External" /><Relationship Id="rId478" Type="http://schemas.openxmlformats.org/officeDocument/2006/relationships/hyperlink" Target="https://twitter.com/stephendale" TargetMode="External" /><Relationship Id="rId479" Type="http://schemas.openxmlformats.org/officeDocument/2006/relationships/hyperlink" Target="https://twitter.com/lajbiz" TargetMode="External" /><Relationship Id="rId480" Type="http://schemas.openxmlformats.org/officeDocument/2006/relationships/hyperlink" Target="https://twitter.com/bevylabs" TargetMode="External" /><Relationship Id="rId481" Type="http://schemas.openxmlformats.org/officeDocument/2006/relationships/hyperlink" Target="https://twitter.com/cmx" TargetMode="External" /><Relationship Id="rId482" Type="http://schemas.openxmlformats.org/officeDocument/2006/relationships/hyperlink" Target="https://twitter.com/lilleis" TargetMode="External" /><Relationship Id="rId483" Type="http://schemas.openxmlformats.org/officeDocument/2006/relationships/hyperlink" Target="https://twitter.com/chadneufeld" TargetMode="External" /><Relationship Id="rId484" Type="http://schemas.openxmlformats.org/officeDocument/2006/relationships/hyperlink" Target="https://twitter.com/bryankramer" TargetMode="External" /><Relationship Id="rId485" Type="http://schemas.openxmlformats.org/officeDocument/2006/relationships/hyperlink" Target="https://twitter.com/entrepreneur" TargetMode="External" /><Relationship Id="rId486" Type="http://schemas.openxmlformats.org/officeDocument/2006/relationships/hyperlink" Target="https://twitter.com/harvardbiz" TargetMode="External" /><Relationship Id="rId487" Type="http://schemas.openxmlformats.org/officeDocument/2006/relationships/hyperlink" Target="https://twitter.com/frank_strong" TargetMode="External" /><Relationship Id="rId488" Type="http://schemas.openxmlformats.org/officeDocument/2006/relationships/hyperlink" Target="https://twitter.com/dustinwstout" TargetMode="External" /><Relationship Id="rId489" Type="http://schemas.openxmlformats.org/officeDocument/2006/relationships/hyperlink" Target="https://twitter.com/brand24" TargetMode="External" /><Relationship Id="rId490" Type="http://schemas.openxmlformats.org/officeDocument/2006/relationships/hyperlink" Target="https://twitter.com/vinniesd" TargetMode="External" /><Relationship Id="rId491" Type="http://schemas.openxmlformats.org/officeDocument/2006/relationships/hyperlink" Target="https://twitter.com/to_growth" TargetMode="External" /><Relationship Id="rId492" Type="http://schemas.openxmlformats.org/officeDocument/2006/relationships/hyperlink" Target="https://twitter.com/friedmangrp" TargetMode="External" /><Relationship Id="rId493" Type="http://schemas.openxmlformats.org/officeDocument/2006/relationships/hyperlink" Target="https://twitter.com/salesforceca" TargetMode="External" /><Relationship Id="rId494" Type="http://schemas.openxmlformats.org/officeDocument/2006/relationships/hyperlink" Target="https://twitter.com/tbanting" TargetMode="External" /><Relationship Id="rId495" Type="http://schemas.openxmlformats.org/officeDocument/2006/relationships/hyperlink" Target="https://twitter.com/benioff" TargetMode="External" /><Relationship Id="rId496" Type="http://schemas.openxmlformats.org/officeDocument/2006/relationships/hyperlink" Target="https://twitter.com/box" TargetMode="External" /><Relationship Id="rId497" Type="http://schemas.openxmlformats.org/officeDocument/2006/relationships/hyperlink" Target="https://twitter.com/slackhq" TargetMode="External" /><Relationship Id="rId498" Type="http://schemas.openxmlformats.org/officeDocument/2006/relationships/hyperlink" Target="https://twitter.com/atiimhq" TargetMode="External" /><Relationship Id="rId499" Type="http://schemas.openxmlformats.org/officeDocument/2006/relationships/hyperlink" Target="https://twitter.com/workfront" TargetMode="External" /><Relationship Id="rId500" Type="http://schemas.openxmlformats.org/officeDocument/2006/relationships/hyperlink" Target="https://twitter.com/dreamingsyd" TargetMode="External" /><Relationship Id="rId501" Type="http://schemas.openxmlformats.org/officeDocument/2006/relationships/hyperlink" Target="https://twitter.com/salescloud" TargetMode="External" /><Relationship Id="rId502" Type="http://schemas.openxmlformats.org/officeDocument/2006/relationships/hyperlink" Target="https://twitter.com/salesforce" TargetMode="External" /><Relationship Id="rId503" Type="http://schemas.openxmlformats.org/officeDocument/2006/relationships/hyperlink" Target="https://twitter.com/amandaperkins2" TargetMode="External" /><Relationship Id="rId504" Type="http://schemas.openxmlformats.org/officeDocument/2006/relationships/hyperlink" Target="https://twitter.com/taylorwellsnews" TargetMode="External" /><Relationship Id="rId505" Type="http://schemas.openxmlformats.org/officeDocument/2006/relationships/hyperlink" Target="https://twitter.com/janlg" TargetMode="External" /><Relationship Id="rId506" Type="http://schemas.openxmlformats.org/officeDocument/2006/relationships/hyperlink" Target="https://twitter.com/johngoldenfrr" TargetMode="External" /><Relationship Id="rId507" Type="http://schemas.openxmlformats.org/officeDocument/2006/relationships/hyperlink" Target="https://twitter.com/chiefdooropener" TargetMode="External" /><Relationship Id="rId508" Type="http://schemas.openxmlformats.org/officeDocument/2006/relationships/hyperlink" Target="https://twitter.com/kimlanikolaus" TargetMode="External" /><Relationship Id="rId509" Type="http://schemas.openxmlformats.org/officeDocument/2006/relationships/hyperlink" Target="https://twitter.com/nessajbaker" TargetMode="External" /><Relationship Id="rId510" Type="http://schemas.openxmlformats.org/officeDocument/2006/relationships/hyperlink" Target="https://twitter.com/linkedin" TargetMode="External" /><Relationship Id="rId511" Type="http://schemas.openxmlformats.org/officeDocument/2006/relationships/hyperlink" Target="https://twitter.com/hubspot" TargetMode="External" /><Relationship Id="rId512" Type="http://schemas.openxmlformats.org/officeDocument/2006/relationships/hyperlink" Target="https://twitter.com/sarahgoodall" TargetMode="External" /><Relationship Id="rId513" Type="http://schemas.openxmlformats.org/officeDocument/2006/relationships/hyperlink" Target="https://twitter.com/renesternberg" TargetMode="External" /><Relationship Id="rId514" Type="http://schemas.openxmlformats.org/officeDocument/2006/relationships/hyperlink" Target="https://twitter.com/lukaspfeiffer" TargetMode="External" /><Relationship Id="rId515" Type="http://schemas.openxmlformats.org/officeDocument/2006/relationships/hyperlink" Target="https://twitter.com/mintelligencia" TargetMode="External" /><Relationship Id="rId516" Type="http://schemas.openxmlformats.org/officeDocument/2006/relationships/comments" Target="../comments2.xml" /><Relationship Id="rId517" Type="http://schemas.openxmlformats.org/officeDocument/2006/relationships/vmlDrawing" Target="../drawings/vmlDrawing2.vml" /><Relationship Id="rId518" Type="http://schemas.openxmlformats.org/officeDocument/2006/relationships/table" Target="../tables/table2.xml" /><Relationship Id="rId519"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mightymediagroup.com.au/seven-questions-to-ask-yourself-about-your-inbound-marketing-strategy-q1/" TargetMode="External" /><Relationship Id="rId2" Type="http://schemas.openxmlformats.org/officeDocument/2006/relationships/hyperlink" Target="https://www.pipelinersales.com/library/10-donts-for-social-media/" TargetMode="External" /><Relationship Id="rId3" Type="http://schemas.openxmlformats.org/officeDocument/2006/relationships/hyperlink" Target="http://mightymediagroup.com.au/six-key-aspects-inbound-marketing-roi-part-4-operational-efficiency/" TargetMode="External" /><Relationship Id="rId4" Type="http://schemas.openxmlformats.org/officeDocument/2006/relationships/hyperlink" Target="http://mightymediagroup.com.au/six-key-aspects-inbound-marketing-roi-part-1-brand-health/" TargetMode="External" /><Relationship Id="rId5" Type="http://schemas.openxmlformats.org/officeDocument/2006/relationships/hyperlink" Target="http://mightymediagroup.com.au/six-key-aspects-inbound-marketing-roi-part-5-customer-experience/" TargetMode="External" /><Relationship Id="rId6" Type="http://schemas.openxmlformats.org/officeDocument/2006/relationships/hyperlink" Target="http://mightymediagroup.com.au/six-key-aspects-inbound-marketing-roi-part-6-innovation/" TargetMode="External" /><Relationship Id="rId7" Type="http://schemas.openxmlformats.org/officeDocument/2006/relationships/hyperlink" Target="http://www.slideshare.net/Digitalgodess/the-10-commandments-of-digital-marketing" TargetMode="External" /><Relationship Id="rId8" Type="http://schemas.openxmlformats.org/officeDocument/2006/relationships/hyperlink" Target="http://mightymediagroup.com.au/six-key-aspects-inbound-marketing-roi-part-2-revenue-generation/" TargetMode="External" /><Relationship Id="rId9" Type="http://schemas.openxmlformats.org/officeDocument/2006/relationships/hyperlink" Target="https://salespop.net/sales-professionals/when-a-linkedin-introduction-stalls/" TargetMode="External" /><Relationship Id="rId10" Type="http://schemas.openxmlformats.org/officeDocument/2006/relationships/hyperlink" Target="https://curatti.com/does-instagram-marketing-have-a-place-in-b2b-yes-and-heres-how/" TargetMode="External" /><Relationship Id="rId11" Type="http://schemas.openxmlformats.org/officeDocument/2006/relationships/hyperlink" Target="https://quip.com/blog/keys-to-successful-collaboration" TargetMode="External" /><Relationship Id="rId12" Type="http://schemas.openxmlformats.org/officeDocument/2006/relationships/hyperlink" Target="https://www.constellationr.com/blog-news/are-robots-coming-your-job-adobe-think-tank-2017-future-work" TargetMode="External" /><Relationship Id="rId13" Type="http://schemas.openxmlformats.org/officeDocument/2006/relationships/hyperlink" Target="https://www.youtube.com/watch?v=uxe7bHqZ7bk&amp;feature=youtu.be" TargetMode="External" /><Relationship Id="rId14" Type="http://schemas.openxmlformats.org/officeDocument/2006/relationships/hyperlink" Target="https://quip.com/blog/how-to-guide-account-planning" TargetMode="External" /><Relationship Id="rId15" Type="http://schemas.openxmlformats.org/officeDocument/2006/relationships/hyperlink" Target="https://twitter.com/SalesforceCA/status/1177272125373255680" TargetMode="External" /><Relationship Id="rId16" Type="http://schemas.openxmlformats.org/officeDocument/2006/relationships/hyperlink" Target="https://twitter.com/tbanting/status/1181949209773301761" TargetMode="External" /><Relationship Id="rId17" Type="http://schemas.openxmlformats.org/officeDocument/2006/relationships/hyperlink" Target="https://www.workfront.com/news/Workfront-Acquires-Strategic-Goals-Management-Startup-Atiim" TargetMode="External" /><Relationship Id="rId18" Type="http://schemas.openxmlformats.org/officeDocument/2006/relationships/hyperlink" Target="http://salesforce.vidyard.com/watch/qtdWEt75yiU2yf7chb35yD" TargetMode="External" /><Relationship Id="rId19" Type="http://schemas.openxmlformats.org/officeDocument/2006/relationships/hyperlink" Target="https://www.linkedin.com/slink?code=eGUdNDD" TargetMode="External" /><Relationship Id="rId20" Type="http://schemas.openxmlformats.org/officeDocument/2006/relationships/hyperlink" Target="https://lynnabatejohnson.com/the-road-to-growth-podcast/" TargetMode="External" /><Relationship Id="rId21" Type="http://schemas.openxmlformats.org/officeDocument/2006/relationships/hyperlink" Target="https://friedmansocialmedia.com/linkedin-for-lawyers/" TargetMode="External" /><Relationship Id="rId22" Type="http://schemas.openxmlformats.org/officeDocument/2006/relationships/hyperlink" Target="http://bryankramer.com/hashtags-earthquakes-and-everyday-people/" TargetMode="External" /><Relationship Id="rId23" Type="http://schemas.openxmlformats.org/officeDocument/2006/relationships/hyperlink" Target="https://www.impactbnd.com/blog/how-treating-your-business-facebook-group-like-a-backyard-bbq-increases-engagement" TargetMode="External" /><Relationship Id="rId24" Type="http://schemas.openxmlformats.org/officeDocument/2006/relationships/hyperlink" Target="https://www.advantageservices.net/blog/137/How-your-small-business-can-take-advantage-of-Twitter?utm_medium=nealschaffer" TargetMode="External" /><Relationship Id="rId25" Type="http://schemas.openxmlformats.org/officeDocument/2006/relationships/hyperlink" Target="https://lynnabatejohnson.com/blog/" TargetMode="External" /><Relationship Id="rId26" Type="http://schemas.openxmlformats.org/officeDocument/2006/relationships/hyperlink" Target="https://cmxhub.com/rules-of-engagement/" TargetMode="External" /><Relationship Id="rId27" Type="http://schemas.openxmlformats.org/officeDocument/2006/relationships/hyperlink" Target="https://www.entrepreneur.com/article/335465" TargetMode="External" /><Relationship Id="rId28" Type="http://schemas.openxmlformats.org/officeDocument/2006/relationships/hyperlink" Target="https://hbr.org/2019/06/can-algorithms-help-us-decide-who-to-trust?utm_medium=social&amp;utm_campaign=hbr&amp;utm_source=twitter" TargetMode="External" /><Relationship Id="rId29" Type="http://schemas.openxmlformats.org/officeDocument/2006/relationships/hyperlink" Target="https://www.swordandthescript.com/2019/05/backlink-pr-value/?utm_source=feedburner&amp;utm_medium=feed&amp;utm_campaign=Feed:+SwordAndTheScript+(Sword+and+the+Script)" TargetMode="External" /><Relationship Id="rId30" Type="http://schemas.openxmlformats.org/officeDocument/2006/relationships/hyperlink" Target="https://contentmarketinginstitute.com/2019/10/adopt-growth-mindset/" TargetMode="External" /><Relationship Id="rId31" Type="http://schemas.openxmlformats.org/officeDocument/2006/relationships/hyperlink" Target="https://link.medium.com/lzirP8pER0" TargetMode="External" /><Relationship Id="rId32" Type="http://schemas.openxmlformats.org/officeDocument/2006/relationships/hyperlink" Target="https://www.emarketer.com/content/sap-alicia-tillman-on-the-makeup-of-a-modern-marketing-team-and-an-experience-driven-economy" TargetMode="External" /><Relationship Id="rId33" Type="http://schemas.openxmlformats.org/officeDocument/2006/relationships/hyperlink" Target="https://curatti.com/does-instagram-marketing-have-a-place-in-b2b-yes-and-heres-how/" TargetMode="External" /><Relationship Id="rId34" Type="http://schemas.openxmlformats.org/officeDocument/2006/relationships/hyperlink" Target="https://brand24.com/blog/5-ways-to-make-a-bad-review-online-work-for-your-business/" TargetMode="External" /><Relationship Id="rId35" Type="http://schemas.openxmlformats.org/officeDocument/2006/relationships/hyperlink" Target="https://www.empowering-people-network.siemens-stiftung.org/fileadmin/user_upload/Publications/SiemensStiftung_Report_Round_Table_Cairo_2019_SCREEN_final.pdf" TargetMode="External" /><Relationship Id="rId36" Type="http://schemas.openxmlformats.org/officeDocument/2006/relationships/hyperlink" Target="https://www.pipelinersales.com/library/10-donts-for-social-media/" TargetMode="External" /><Relationship Id="rId37" Type="http://schemas.openxmlformats.org/officeDocument/2006/relationships/hyperlink" Target="https://salespop.net/sales-professionals/when-a-linkedin-introduction-stalls/" TargetMode="External" /><Relationship Id="rId38" Type="http://schemas.openxmlformats.org/officeDocument/2006/relationships/hyperlink" Target="https://twitter.com/amorten/status/1186061584033959937" TargetMode="External" /><Relationship Id="rId39" Type="http://schemas.openxmlformats.org/officeDocument/2006/relationships/hyperlink" Target="https://twitter.com/amworldtraveler/status/1181979866675040258" TargetMode="External" /><Relationship Id="rId40" Type="http://schemas.openxmlformats.org/officeDocument/2006/relationships/hyperlink" Target="https://twitter.com/amworldtraveler/status/1184630494891147270" TargetMode="External" /><Relationship Id="rId41" Type="http://schemas.openxmlformats.org/officeDocument/2006/relationships/hyperlink" Target="https://twitter.com/amworldtraveler/status/1184636032949506048" TargetMode="External" /><Relationship Id="rId42" Type="http://schemas.openxmlformats.org/officeDocument/2006/relationships/hyperlink" Target="http://mightymediagroup.com.au/seven-questions-to-ask-yourself-about-your-inbound-marketing-strategy-q1/" TargetMode="External" /><Relationship Id="rId43" Type="http://schemas.openxmlformats.org/officeDocument/2006/relationships/hyperlink" Target="http://mightymediagroup.com.au/six-key-aspects-inbound-marketing-roi-part-4-operational-efficiency/" TargetMode="External" /><Relationship Id="rId44" Type="http://schemas.openxmlformats.org/officeDocument/2006/relationships/hyperlink" Target="http://mightymediagroup.com.au/six-key-aspects-inbound-marketing-roi-part-1-brand-health/" TargetMode="External" /><Relationship Id="rId45" Type="http://schemas.openxmlformats.org/officeDocument/2006/relationships/hyperlink" Target="http://mightymediagroup.com.au/six-key-aspects-inbound-marketing-roi-part-5-customer-experience/" TargetMode="External" /><Relationship Id="rId46" Type="http://schemas.openxmlformats.org/officeDocument/2006/relationships/hyperlink" Target="http://mightymediagroup.com.au/six-key-aspects-inbound-marketing-roi-part-6-innovation/" TargetMode="External" /><Relationship Id="rId47" Type="http://schemas.openxmlformats.org/officeDocument/2006/relationships/hyperlink" Target="http://mightymediagroup.com.au/six-key-aspects-inbound-marketing-roi-part-2-revenue-generation/" TargetMode="External" /><Relationship Id="rId48" Type="http://schemas.openxmlformats.org/officeDocument/2006/relationships/hyperlink" Target="http://www.slideshare.net/Digitalgodess/the-10-commandments-of-digital-marketing" TargetMode="External" /><Relationship Id="rId49" Type="http://schemas.openxmlformats.org/officeDocument/2006/relationships/hyperlink" Target="https://www.yunussb.com/jobs" TargetMode="External" /><Relationship Id="rId50" Type="http://schemas.openxmlformats.org/officeDocument/2006/relationships/hyperlink" Target="https://www.social-business-digest.com/2019-09" TargetMode="External" /><Relationship Id="rId51" Type="http://schemas.openxmlformats.org/officeDocument/2006/relationships/hyperlink" Target="https://hello.visier.com/ebook-what-is-people-analytics.html?utm_source=twitter&amp;utm_campaign=mmfy20&amp;utm_medium=organic-social" TargetMode="External" /><Relationship Id="rId52" Type="http://schemas.openxmlformats.org/officeDocument/2006/relationships/table" Target="../tables/table11.xml" /><Relationship Id="rId53" Type="http://schemas.openxmlformats.org/officeDocument/2006/relationships/table" Target="../tables/table12.xml" /><Relationship Id="rId54" Type="http://schemas.openxmlformats.org/officeDocument/2006/relationships/table" Target="../tables/table13.xml" /><Relationship Id="rId55" Type="http://schemas.openxmlformats.org/officeDocument/2006/relationships/table" Target="../tables/table14.xml" /><Relationship Id="rId56" Type="http://schemas.openxmlformats.org/officeDocument/2006/relationships/table" Target="../tables/table15.xml" /><Relationship Id="rId57" Type="http://schemas.openxmlformats.org/officeDocument/2006/relationships/table" Target="../tables/table16.xml" /><Relationship Id="rId58" Type="http://schemas.openxmlformats.org/officeDocument/2006/relationships/table" Target="../tables/table17.xml" /><Relationship Id="rId59"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5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2000</v>
      </c>
      <c r="BB2" s="13" t="s">
        <v>2030</v>
      </c>
      <c r="BC2" s="13" t="s">
        <v>2031</v>
      </c>
      <c r="BD2" s="119" t="s">
        <v>2932</v>
      </c>
      <c r="BE2" s="119" t="s">
        <v>2933</v>
      </c>
      <c r="BF2" s="119" t="s">
        <v>2934</v>
      </c>
      <c r="BG2" s="119" t="s">
        <v>2935</v>
      </c>
      <c r="BH2" s="119" t="s">
        <v>2936</v>
      </c>
      <c r="BI2" s="119" t="s">
        <v>2937</v>
      </c>
      <c r="BJ2" s="119" t="s">
        <v>2938</v>
      </c>
      <c r="BK2" s="119" t="s">
        <v>2939</v>
      </c>
      <c r="BL2" s="119" t="s">
        <v>2940</v>
      </c>
    </row>
    <row r="3" spans="1:64" ht="15" customHeight="1">
      <c r="A3" s="64" t="s">
        <v>212</v>
      </c>
      <c r="B3" s="64" t="s">
        <v>275</v>
      </c>
      <c r="C3" s="65" t="s">
        <v>3027</v>
      </c>
      <c r="D3" s="66">
        <v>3</v>
      </c>
      <c r="E3" s="67" t="s">
        <v>132</v>
      </c>
      <c r="F3" s="68">
        <v>35</v>
      </c>
      <c r="G3" s="65"/>
      <c r="H3" s="69"/>
      <c r="I3" s="70"/>
      <c r="J3" s="70"/>
      <c r="K3" s="34" t="s">
        <v>65</v>
      </c>
      <c r="L3" s="71">
        <v>3</v>
      </c>
      <c r="M3" s="71"/>
      <c r="N3" s="72"/>
      <c r="O3" s="78" t="s">
        <v>324</v>
      </c>
      <c r="P3" s="80">
        <v>43746.137719907405</v>
      </c>
      <c r="Q3" s="78" t="s">
        <v>326</v>
      </c>
      <c r="R3" s="82" t="s">
        <v>465</v>
      </c>
      <c r="S3" s="78" t="s">
        <v>521</v>
      </c>
      <c r="T3" s="78" t="s">
        <v>561</v>
      </c>
      <c r="U3" s="78"/>
      <c r="V3" s="82" t="s">
        <v>700</v>
      </c>
      <c r="W3" s="80">
        <v>43746.137719907405</v>
      </c>
      <c r="X3" s="82" t="s">
        <v>754</v>
      </c>
      <c r="Y3" s="78"/>
      <c r="Z3" s="78"/>
      <c r="AA3" s="84" t="s">
        <v>938</v>
      </c>
      <c r="AB3" s="78"/>
      <c r="AC3" s="78" t="b">
        <v>0</v>
      </c>
      <c r="AD3" s="78">
        <v>0</v>
      </c>
      <c r="AE3" s="84" t="s">
        <v>1123</v>
      </c>
      <c r="AF3" s="78" t="b">
        <v>0</v>
      </c>
      <c r="AG3" s="78" t="s">
        <v>1128</v>
      </c>
      <c r="AH3" s="78"/>
      <c r="AI3" s="84" t="s">
        <v>1123</v>
      </c>
      <c r="AJ3" s="78" t="b">
        <v>0</v>
      </c>
      <c r="AK3" s="78">
        <v>2</v>
      </c>
      <c r="AL3" s="84" t="s">
        <v>992</v>
      </c>
      <c r="AM3" s="78" t="s">
        <v>1136</v>
      </c>
      <c r="AN3" s="78" t="b">
        <v>0</v>
      </c>
      <c r="AO3" s="84" t="s">
        <v>992</v>
      </c>
      <c r="AP3" s="78" t="s">
        <v>176</v>
      </c>
      <c r="AQ3" s="78">
        <v>0</v>
      </c>
      <c r="AR3" s="78">
        <v>0</v>
      </c>
      <c r="AS3" s="78"/>
      <c r="AT3" s="78"/>
      <c r="AU3" s="78"/>
      <c r="AV3" s="78"/>
      <c r="AW3" s="78"/>
      <c r="AX3" s="78"/>
      <c r="AY3" s="78"/>
      <c r="AZ3" s="78"/>
      <c r="BA3">
        <v>1</v>
      </c>
      <c r="BB3" s="78" t="str">
        <f>REPLACE(INDEX(GroupVertices[Group],MATCH(Edges[[#This Row],[Vertex 1]],GroupVertices[Vertex],0)),1,1,"")</f>
        <v>4</v>
      </c>
      <c r="BC3" s="78" t="str">
        <f>REPLACE(INDEX(GroupVertices[Group],MATCH(Edges[[#This Row],[Vertex 2]],GroupVertices[Vertex],0)),1,1,"")</f>
        <v>4</v>
      </c>
      <c r="BD3" s="48"/>
      <c r="BE3" s="49"/>
      <c r="BF3" s="48"/>
      <c r="BG3" s="49"/>
      <c r="BH3" s="48"/>
      <c r="BI3" s="49"/>
      <c r="BJ3" s="48"/>
      <c r="BK3" s="49"/>
      <c r="BL3" s="48"/>
    </row>
    <row r="4" spans="1:64" ht="15" customHeight="1">
      <c r="A4" s="64" t="s">
        <v>212</v>
      </c>
      <c r="B4" s="64" t="s">
        <v>256</v>
      </c>
      <c r="C4" s="65" t="s">
        <v>3027</v>
      </c>
      <c r="D4" s="66">
        <v>3</v>
      </c>
      <c r="E4" s="67" t="s">
        <v>132</v>
      </c>
      <c r="F4" s="68">
        <v>35</v>
      </c>
      <c r="G4" s="65"/>
      <c r="H4" s="69"/>
      <c r="I4" s="70"/>
      <c r="J4" s="70"/>
      <c r="K4" s="34" t="s">
        <v>65</v>
      </c>
      <c r="L4" s="77">
        <v>4</v>
      </c>
      <c r="M4" s="77"/>
      <c r="N4" s="72"/>
      <c r="O4" s="79" t="s">
        <v>324</v>
      </c>
      <c r="P4" s="81">
        <v>43746.137719907405</v>
      </c>
      <c r="Q4" s="79" t="s">
        <v>326</v>
      </c>
      <c r="R4" s="83" t="s">
        <v>465</v>
      </c>
      <c r="S4" s="79" t="s">
        <v>521</v>
      </c>
      <c r="T4" s="79" t="s">
        <v>561</v>
      </c>
      <c r="U4" s="79"/>
      <c r="V4" s="83" t="s">
        <v>700</v>
      </c>
      <c r="W4" s="81">
        <v>43746.137719907405</v>
      </c>
      <c r="X4" s="83" t="s">
        <v>754</v>
      </c>
      <c r="Y4" s="79"/>
      <c r="Z4" s="79"/>
      <c r="AA4" s="85" t="s">
        <v>938</v>
      </c>
      <c r="AB4" s="79"/>
      <c r="AC4" s="79" t="b">
        <v>0</v>
      </c>
      <c r="AD4" s="79">
        <v>0</v>
      </c>
      <c r="AE4" s="85" t="s">
        <v>1123</v>
      </c>
      <c r="AF4" s="79" t="b">
        <v>0</v>
      </c>
      <c r="AG4" s="79" t="s">
        <v>1128</v>
      </c>
      <c r="AH4" s="79"/>
      <c r="AI4" s="85" t="s">
        <v>1123</v>
      </c>
      <c r="AJ4" s="79" t="b">
        <v>0</v>
      </c>
      <c r="AK4" s="79">
        <v>2</v>
      </c>
      <c r="AL4" s="85" t="s">
        <v>992</v>
      </c>
      <c r="AM4" s="79" t="s">
        <v>1136</v>
      </c>
      <c r="AN4" s="79" t="b">
        <v>0</v>
      </c>
      <c r="AO4" s="85" t="s">
        <v>992</v>
      </c>
      <c r="AP4" s="79" t="s">
        <v>176</v>
      </c>
      <c r="AQ4" s="79">
        <v>0</v>
      </c>
      <c r="AR4" s="79">
        <v>0</v>
      </c>
      <c r="AS4" s="79"/>
      <c r="AT4" s="79"/>
      <c r="AU4" s="79"/>
      <c r="AV4" s="79"/>
      <c r="AW4" s="79"/>
      <c r="AX4" s="79"/>
      <c r="AY4" s="79"/>
      <c r="AZ4" s="79"/>
      <c r="BA4">
        <v>1</v>
      </c>
      <c r="BB4" s="78" t="str">
        <f>REPLACE(INDEX(GroupVertices[Group],MATCH(Edges[[#This Row],[Vertex 1]],GroupVertices[Vertex],0)),1,1,"")</f>
        <v>4</v>
      </c>
      <c r="BC4" s="78" t="str">
        <f>REPLACE(INDEX(GroupVertices[Group],MATCH(Edges[[#This Row],[Vertex 2]],GroupVertices[Vertex],0)),1,1,"")</f>
        <v>4</v>
      </c>
      <c r="BD4" s="48">
        <v>0</v>
      </c>
      <c r="BE4" s="49">
        <v>0</v>
      </c>
      <c r="BF4" s="48">
        <v>0</v>
      </c>
      <c r="BG4" s="49">
        <v>0</v>
      </c>
      <c r="BH4" s="48">
        <v>0</v>
      </c>
      <c r="BI4" s="49">
        <v>0</v>
      </c>
      <c r="BJ4" s="48">
        <v>14</v>
      </c>
      <c r="BK4" s="49">
        <v>100</v>
      </c>
      <c r="BL4" s="48">
        <v>14</v>
      </c>
    </row>
    <row r="5" spans="1:64" ht="15">
      <c r="A5" s="64" t="s">
        <v>213</v>
      </c>
      <c r="B5" s="64" t="s">
        <v>275</v>
      </c>
      <c r="C5" s="65" t="s">
        <v>3027</v>
      </c>
      <c r="D5" s="66">
        <v>3</v>
      </c>
      <c r="E5" s="67" t="s">
        <v>132</v>
      </c>
      <c r="F5" s="68">
        <v>35</v>
      </c>
      <c r="G5" s="65"/>
      <c r="H5" s="69"/>
      <c r="I5" s="70"/>
      <c r="J5" s="70"/>
      <c r="K5" s="34" t="s">
        <v>65</v>
      </c>
      <c r="L5" s="77">
        <v>5</v>
      </c>
      <c r="M5" s="77"/>
      <c r="N5" s="72"/>
      <c r="O5" s="79" t="s">
        <v>324</v>
      </c>
      <c r="P5" s="81">
        <v>43746.13966435185</v>
      </c>
      <c r="Q5" s="79" t="s">
        <v>326</v>
      </c>
      <c r="R5" s="83" t="s">
        <v>465</v>
      </c>
      <c r="S5" s="79" t="s">
        <v>521</v>
      </c>
      <c r="T5" s="79" t="s">
        <v>561</v>
      </c>
      <c r="U5" s="79"/>
      <c r="V5" s="83" t="s">
        <v>701</v>
      </c>
      <c r="W5" s="81">
        <v>43746.13966435185</v>
      </c>
      <c r="X5" s="83" t="s">
        <v>755</v>
      </c>
      <c r="Y5" s="79"/>
      <c r="Z5" s="79"/>
      <c r="AA5" s="85" t="s">
        <v>939</v>
      </c>
      <c r="AB5" s="79"/>
      <c r="AC5" s="79" t="b">
        <v>0</v>
      </c>
      <c r="AD5" s="79">
        <v>0</v>
      </c>
      <c r="AE5" s="85" t="s">
        <v>1123</v>
      </c>
      <c r="AF5" s="79" t="b">
        <v>0</v>
      </c>
      <c r="AG5" s="79" t="s">
        <v>1128</v>
      </c>
      <c r="AH5" s="79"/>
      <c r="AI5" s="85" t="s">
        <v>1123</v>
      </c>
      <c r="AJ5" s="79" t="b">
        <v>0</v>
      </c>
      <c r="AK5" s="79">
        <v>2</v>
      </c>
      <c r="AL5" s="85" t="s">
        <v>992</v>
      </c>
      <c r="AM5" s="79" t="s">
        <v>1137</v>
      </c>
      <c r="AN5" s="79" t="b">
        <v>0</v>
      </c>
      <c r="AO5" s="85" t="s">
        <v>992</v>
      </c>
      <c r="AP5" s="79" t="s">
        <v>176</v>
      </c>
      <c r="AQ5" s="79">
        <v>0</v>
      </c>
      <c r="AR5" s="79">
        <v>0</v>
      </c>
      <c r="AS5" s="79"/>
      <c r="AT5" s="79"/>
      <c r="AU5" s="79"/>
      <c r="AV5" s="79"/>
      <c r="AW5" s="79"/>
      <c r="AX5" s="79"/>
      <c r="AY5" s="79"/>
      <c r="AZ5" s="79"/>
      <c r="BA5">
        <v>1</v>
      </c>
      <c r="BB5" s="78" t="str">
        <f>REPLACE(INDEX(GroupVertices[Group],MATCH(Edges[[#This Row],[Vertex 1]],GroupVertices[Vertex],0)),1,1,"")</f>
        <v>4</v>
      </c>
      <c r="BC5" s="78" t="str">
        <f>REPLACE(INDEX(GroupVertices[Group],MATCH(Edges[[#This Row],[Vertex 2]],GroupVertices[Vertex],0)),1,1,"")</f>
        <v>4</v>
      </c>
      <c r="BD5" s="48"/>
      <c r="BE5" s="49"/>
      <c r="BF5" s="48"/>
      <c r="BG5" s="49"/>
      <c r="BH5" s="48"/>
      <c r="BI5" s="49"/>
      <c r="BJ5" s="48"/>
      <c r="BK5" s="49"/>
      <c r="BL5" s="48"/>
    </row>
    <row r="6" spans="1:64" ht="15">
      <c r="A6" s="64" t="s">
        <v>213</v>
      </c>
      <c r="B6" s="64" t="s">
        <v>256</v>
      </c>
      <c r="C6" s="65" t="s">
        <v>3027</v>
      </c>
      <c r="D6" s="66">
        <v>3</v>
      </c>
      <c r="E6" s="67" t="s">
        <v>132</v>
      </c>
      <c r="F6" s="68">
        <v>35</v>
      </c>
      <c r="G6" s="65"/>
      <c r="H6" s="69"/>
      <c r="I6" s="70"/>
      <c r="J6" s="70"/>
      <c r="K6" s="34" t="s">
        <v>65</v>
      </c>
      <c r="L6" s="77">
        <v>6</v>
      </c>
      <c r="M6" s="77"/>
      <c r="N6" s="72"/>
      <c r="O6" s="79" t="s">
        <v>324</v>
      </c>
      <c r="P6" s="81">
        <v>43746.13966435185</v>
      </c>
      <c r="Q6" s="79" t="s">
        <v>326</v>
      </c>
      <c r="R6" s="83" t="s">
        <v>465</v>
      </c>
      <c r="S6" s="79" t="s">
        <v>521</v>
      </c>
      <c r="T6" s="79" t="s">
        <v>561</v>
      </c>
      <c r="U6" s="79"/>
      <c r="V6" s="83" t="s">
        <v>701</v>
      </c>
      <c r="W6" s="81">
        <v>43746.13966435185</v>
      </c>
      <c r="X6" s="83" t="s">
        <v>755</v>
      </c>
      <c r="Y6" s="79"/>
      <c r="Z6" s="79"/>
      <c r="AA6" s="85" t="s">
        <v>939</v>
      </c>
      <c r="AB6" s="79"/>
      <c r="AC6" s="79" t="b">
        <v>0</v>
      </c>
      <c r="AD6" s="79">
        <v>0</v>
      </c>
      <c r="AE6" s="85" t="s">
        <v>1123</v>
      </c>
      <c r="AF6" s="79" t="b">
        <v>0</v>
      </c>
      <c r="AG6" s="79" t="s">
        <v>1128</v>
      </c>
      <c r="AH6" s="79"/>
      <c r="AI6" s="85" t="s">
        <v>1123</v>
      </c>
      <c r="AJ6" s="79" t="b">
        <v>0</v>
      </c>
      <c r="AK6" s="79">
        <v>2</v>
      </c>
      <c r="AL6" s="85" t="s">
        <v>992</v>
      </c>
      <c r="AM6" s="79" t="s">
        <v>1137</v>
      </c>
      <c r="AN6" s="79" t="b">
        <v>0</v>
      </c>
      <c r="AO6" s="85" t="s">
        <v>992</v>
      </c>
      <c r="AP6" s="79" t="s">
        <v>176</v>
      </c>
      <c r="AQ6" s="79">
        <v>0</v>
      </c>
      <c r="AR6" s="79">
        <v>0</v>
      </c>
      <c r="AS6" s="79"/>
      <c r="AT6" s="79"/>
      <c r="AU6" s="79"/>
      <c r="AV6" s="79"/>
      <c r="AW6" s="79"/>
      <c r="AX6" s="79"/>
      <c r="AY6" s="79"/>
      <c r="AZ6" s="79"/>
      <c r="BA6">
        <v>1</v>
      </c>
      <c r="BB6" s="78" t="str">
        <f>REPLACE(INDEX(GroupVertices[Group],MATCH(Edges[[#This Row],[Vertex 1]],GroupVertices[Vertex],0)),1,1,"")</f>
        <v>4</v>
      </c>
      <c r="BC6" s="78" t="str">
        <f>REPLACE(INDEX(GroupVertices[Group],MATCH(Edges[[#This Row],[Vertex 2]],GroupVertices[Vertex],0)),1,1,"")</f>
        <v>4</v>
      </c>
      <c r="BD6" s="48">
        <v>0</v>
      </c>
      <c r="BE6" s="49">
        <v>0</v>
      </c>
      <c r="BF6" s="48">
        <v>0</v>
      </c>
      <c r="BG6" s="49">
        <v>0</v>
      </c>
      <c r="BH6" s="48">
        <v>0</v>
      </c>
      <c r="BI6" s="49">
        <v>0</v>
      </c>
      <c r="BJ6" s="48">
        <v>14</v>
      </c>
      <c r="BK6" s="49">
        <v>100</v>
      </c>
      <c r="BL6" s="48">
        <v>14</v>
      </c>
    </row>
    <row r="7" spans="1:64" ht="15">
      <c r="A7" s="64" t="s">
        <v>214</v>
      </c>
      <c r="B7" s="64" t="s">
        <v>276</v>
      </c>
      <c r="C7" s="65" t="s">
        <v>3027</v>
      </c>
      <c r="D7" s="66">
        <v>3</v>
      </c>
      <c r="E7" s="67" t="s">
        <v>132</v>
      </c>
      <c r="F7" s="68">
        <v>35</v>
      </c>
      <c r="G7" s="65"/>
      <c r="H7" s="69"/>
      <c r="I7" s="70"/>
      <c r="J7" s="70"/>
      <c r="K7" s="34" t="s">
        <v>65</v>
      </c>
      <c r="L7" s="77">
        <v>7</v>
      </c>
      <c r="M7" s="77"/>
      <c r="N7" s="72"/>
      <c r="O7" s="79" t="s">
        <v>324</v>
      </c>
      <c r="P7" s="81">
        <v>43746.4519212963</v>
      </c>
      <c r="Q7" s="79" t="s">
        <v>327</v>
      </c>
      <c r="R7" s="83" t="s">
        <v>466</v>
      </c>
      <c r="S7" s="79" t="s">
        <v>522</v>
      </c>
      <c r="T7" s="79" t="s">
        <v>562</v>
      </c>
      <c r="U7" s="83" t="s">
        <v>667</v>
      </c>
      <c r="V7" s="83" t="s">
        <v>667</v>
      </c>
      <c r="W7" s="81">
        <v>43746.4519212963</v>
      </c>
      <c r="X7" s="83" t="s">
        <v>756</v>
      </c>
      <c r="Y7" s="79"/>
      <c r="Z7" s="79"/>
      <c r="AA7" s="85" t="s">
        <v>940</v>
      </c>
      <c r="AB7" s="79"/>
      <c r="AC7" s="79" t="b">
        <v>0</v>
      </c>
      <c r="AD7" s="79">
        <v>6</v>
      </c>
      <c r="AE7" s="85" t="s">
        <v>1123</v>
      </c>
      <c r="AF7" s="79" t="b">
        <v>0</v>
      </c>
      <c r="AG7" s="79" t="s">
        <v>1128</v>
      </c>
      <c r="AH7" s="79"/>
      <c r="AI7" s="85" t="s">
        <v>1123</v>
      </c>
      <c r="AJ7" s="79" t="b">
        <v>0</v>
      </c>
      <c r="AK7" s="79">
        <v>2</v>
      </c>
      <c r="AL7" s="85" t="s">
        <v>1123</v>
      </c>
      <c r="AM7" s="79" t="s">
        <v>1138</v>
      </c>
      <c r="AN7" s="79" t="b">
        <v>0</v>
      </c>
      <c r="AO7" s="85" t="s">
        <v>940</v>
      </c>
      <c r="AP7" s="79" t="s">
        <v>176</v>
      </c>
      <c r="AQ7" s="79">
        <v>0</v>
      </c>
      <c r="AR7" s="79">
        <v>0</v>
      </c>
      <c r="AS7" s="79"/>
      <c r="AT7" s="79"/>
      <c r="AU7" s="79"/>
      <c r="AV7" s="79"/>
      <c r="AW7" s="79"/>
      <c r="AX7" s="79"/>
      <c r="AY7" s="79"/>
      <c r="AZ7" s="79"/>
      <c r="BA7">
        <v>1</v>
      </c>
      <c r="BB7" s="78" t="str">
        <f>REPLACE(INDEX(GroupVertices[Group],MATCH(Edges[[#This Row],[Vertex 1]],GroupVertices[Vertex],0)),1,1,"")</f>
        <v>6</v>
      </c>
      <c r="BC7" s="78" t="str">
        <f>REPLACE(INDEX(GroupVertices[Group],MATCH(Edges[[#This Row],[Vertex 2]],GroupVertices[Vertex],0)),1,1,"")</f>
        <v>6</v>
      </c>
      <c r="BD7" s="48"/>
      <c r="BE7" s="49"/>
      <c r="BF7" s="48"/>
      <c r="BG7" s="49"/>
      <c r="BH7" s="48"/>
      <c r="BI7" s="49"/>
      <c r="BJ7" s="48"/>
      <c r="BK7" s="49"/>
      <c r="BL7" s="48"/>
    </row>
    <row r="8" spans="1:64" ht="15">
      <c r="A8" s="64" t="s">
        <v>214</v>
      </c>
      <c r="B8" s="64" t="s">
        <v>277</v>
      </c>
      <c r="C8" s="65" t="s">
        <v>3027</v>
      </c>
      <c r="D8" s="66">
        <v>3</v>
      </c>
      <c r="E8" s="67" t="s">
        <v>132</v>
      </c>
      <c r="F8" s="68">
        <v>35</v>
      </c>
      <c r="G8" s="65"/>
      <c r="H8" s="69"/>
      <c r="I8" s="70"/>
      <c r="J8" s="70"/>
      <c r="K8" s="34" t="s">
        <v>65</v>
      </c>
      <c r="L8" s="77">
        <v>8</v>
      </c>
      <c r="M8" s="77"/>
      <c r="N8" s="72"/>
      <c r="O8" s="79" t="s">
        <v>324</v>
      </c>
      <c r="P8" s="81">
        <v>43746.4519212963</v>
      </c>
      <c r="Q8" s="79" t="s">
        <v>327</v>
      </c>
      <c r="R8" s="83" t="s">
        <v>466</v>
      </c>
      <c r="S8" s="79" t="s">
        <v>522</v>
      </c>
      <c r="T8" s="79" t="s">
        <v>562</v>
      </c>
      <c r="U8" s="83" t="s">
        <v>667</v>
      </c>
      <c r="V8" s="83" t="s">
        <v>667</v>
      </c>
      <c r="W8" s="81">
        <v>43746.4519212963</v>
      </c>
      <c r="X8" s="83" t="s">
        <v>756</v>
      </c>
      <c r="Y8" s="79"/>
      <c r="Z8" s="79"/>
      <c r="AA8" s="85" t="s">
        <v>940</v>
      </c>
      <c r="AB8" s="79"/>
      <c r="AC8" s="79" t="b">
        <v>0</v>
      </c>
      <c r="AD8" s="79">
        <v>6</v>
      </c>
      <c r="AE8" s="85" t="s">
        <v>1123</v>
      </c>
      <c r="AF8" s="79" t="b">
        <v>0</v>
      </c>
      <c r="AG8" s="79" t="s">
        <v>1128</v>
      </c>
      <c r="AH8" s="79"/>
      <c r="AI8" s="85" t="s">
        <v>1123</v>
      </c>
      <c r="AJ8" s="79" t="b">
        <v>0</v>
      </c>
      <c r="AK8" s="79">
        <v>2</v>
      </c>
      <c r="AL8" s="85" t="s">
        <v>1123</v>
      </c>
      <c r="AM8" s="79" t="s">
        <v>1138</v>
      </c>
      <c r="AN8" s="79" t="b">
        <v>0</v>
      </c>
      <c r="AO8" s="85" t="s">
        <v>940</v>
      </c>
      <c r="AP8" s="79" t="s">
        <v>176</v>
      </c>
      <c r="AQ8" s="79">
        <v>0</v>
      </c>
      <c r="AR8" s="79">
        <v>0</v>
      </c>
      <c r="AS8" s="79"/>
      <c r="AT8" s="79"/>
      <c r="AU8" s="79"/>
      <c r="AV8" s="79"/>
      <c r="AW8" s="79"/>
      <c r="AX8" s="79"/>
      <c r="AY8" s="79"/>
      <c r="AZ8" s="79"/>
      <c r="BA8">
        <v>1</v>
      </c>
      <c r="BB8" s="78" t="str">
        <f>REPLACE(INDEX(GroupVertices[Group],MATCH(Edges[[#This Row],[Vertex 1]],GroupVertices[Vertex],0)),1,1,"")</f>
        <v>6</v>
      </c>
      <c r="BC8" s="78" t="str">
        <f>REPLACE(INDEX(GroupVertices[Group],MATCH(Edges[[#This Row],[Vertex 2]],GroupVertices[Vertex],0)),1,1,"")</f>
        <v>6</v>
      </c>
      <c r="BD8" s="48"/>
      <c r="BE8" s="49"/>
      <c r="BF8" s="48"/>
      <c r="BG8" s="49"/>
      <c r="BH8" s="48"/>
      <c r="BI8" s="49"/>
      <c r="BJ8" s="48"/>
      <c r="BK8" s="49"/>
      <c r="BL8" s="48"/>
    </row>
    <row r="9" spans="1:64" ht="15">
      <c r="A9" s="64" t="s">
        <v>215</v>
      </c>
      <c r="B9" s="64" t="s">
        <v>278</v>
      </c>
      <c r="C9" s="65" t="s">
        <v>3027</v>
      </c>
      <c r="D9" s="66">
        <v>3</v>
      </c>
      <c r="E9" s="67" t="s">
        <v>132</v>
      </c>
      <c r="F9" s="68">
        <v>35</v>
      </c>
      <c r="G9" s="65"/>
      <c r="H9" s="69"/>
      <c r="I9" s="70"/>
      <c r="J9" s="70"/>
      <c r="K9" s="34" t="s">
        <v>65</v>
      </c>
      <c r="L9" s="77">
        <v>9</v>
      </c>
      <c r="M9" s="77"/>
      <c r="N9" s="72"/>
      <c r="O9" s="79" t="s">
        <v>324</v>
      </c>
      <c r="P9" s="81">
        <v>43746.455972222226</v>
      </c>
      <c r="Q9" s="79" t="s">
        <v>328</v>
      </c>
      <c r="R9" s="79"/>
      <c r="S9" s="79"/>
      <c r="T9" s="79"/>
      <c r="U9" s="79"/>
      <c r="V9" s="83" t="s">
        <v>702</v>
      </c>
      <c r="W9" s="81">
        <v>43746.455972222226</v>
      </c>
      <c r="X9" s="83" t="s">
        <v>757</v>
      </c>
      <c r="Y9" s="79"/>
      <c r="Z9" s="79"/>
      <c r="AA9" s="85" t="s">
        <v>941</v>
      </c>
      <c r="AB9" s="79"/>
      <c r="AC9" s="79" t="b">
        <v>0</v>
      </c>
      <c r="AD9" s="79">
        <v>0</v>
      </c>
      <c r="AE9" s="85" t="s">
        <v>1123</v>
      </c>
      <c r="AF9" s="79" t="b">
        <v>0</v>
      </c>
      <c r="AG9" s="79" t="s">
        <v>1128</v>
      </c>
      <c r="AH9" s="79"/>
      <c r="AI9" s="85" t="s">
        <v>1123</v>
      </c>
      <c r="AJ9" s="79" t="b">
        <v>0</v>
      </c>
      <c r="AK9" s="79">
        <v>2</v>
      </c>
      <c r="AL9" s="85" t="s">
        <v>940</v>
      </c>
      <c r="AM9" s="79" t="s">
        <v>1139</v>
      </c>
      <c r="AN9" s="79" t="b">
        <v>0</v>
      </c>
      <c r="AO9" s="85" t="s">
        <v>940</v>
      </c>
      <c r="AP9" s="79" t="s">
        <v>176</v>
      </c>
      <c r="AQ9" s="79">
        <v>0</v>
      </c>
      <c r="AR9" s="79">
        <v>0</v>
      </c>
      <c r="AS9" s="79"/>
      <c r="AT9" s="79"/>
      <c r="AU9" s="79"/>
      <c r="AV9" s="79"/>
      <c r="AW9" s="79"/>
      <c r="AX9" s="79"/>
      <c r="AY9" s="79"/>
      <c r="AZ9" s="79"/>
      <c r="BA9">
        <v>1</v>
      </c>
      <c r="BB9" s="78" t="str">
        <f>REPLACE(INDEX(GroupVertices[Group],MATCH(Edges[[#This Row],[Vertex 1]],GroupVertices[Vertex],0)),1,1,"")</f>
        <v>6</v>
      </c>
      <c r="BC9" s="78" t="str">
        <f>REPLACE(INDEX(GroupVertices[Group],MATCH(Edges[[#This Row],[Vertex 2]],GroupVertices[Vertex],0)),1,1,"")</f>
        <v>6</v>
      </c>
      <c r="BD9" s="48">
        <v>2</v>
      </c>
      <c r="BE9" s="49">
        <v>8.695652173913043</v>
      </c>
      <c r="BF9" s="48">
        <v>0</v>
      </c>
      <c r="BG9" s="49">
        <v>0</v>
      </c>
      <c r="BH9" s="48">
        <v>0</v>
      </c>
      <c r="BI9" s="49">
        <v>0</v>
      </c>
      <c r="BJ9" s="48">
        <v>21</v>
      </c>
      <c r="BK9" s="49">
        <v>91.30434782608695</v>
      </c>
      <c r="BL9" s="48">
        <v>23</v>
      </c>
    </row>
    <row r="10" spans="1:64" ht="15">
      <c r="A10" s="64" t="s">
        <v>215</v>
      </c>
      <c r="B10" s="64" t="s">
        <v>214</v>
      </c>
      <c r="C10" s="65" t="s">
        <v>3027</v>
      </c>
      <c r="D10" s="66">
        <v>3</v>
      </c>
      <c r="E10" s="67" t="s">
        <v>132</v>
      </c>
      <c r="F10" s="68">
        <v>35</v>
      </c>
      <c r="G10" s="65"/>
      <c r="H10" s="69"/>
      <c r="I10" s="70"/>
      <c r="J10" s="70"/>
      <c r="K10" s="34" t="s">
        <v>65</v>
      </c>
      <c r="L10" s="77">
        <v>10</v>
      </c>
      <c r="M10" s="77"/>
      <c r="N10" s="72"/>
      <c r="O10" s="79" t="s">
        <v>324</v>
      </c>
      <c r="P10" s="81">
        <v>43746.455972222226</v>
      </c>
      <c r="Q10" s="79" t="s">
        <v>328</v>
      </c>
      <c r="R10" s="79"/>
      <c r="S10" s="79"/>
      <c r="T10" s="79"/>
      <c r="U10" s="79"/>
      <c r="V10" s="83" t="s">
        <v>702</v>
      </c>
      <c r="W10" s="81">
        <v>43746.455972222226</v>
      </c>
      <c r="X10" s="83" t="s">
        <v>757</v>
      </c>
      <c r="Y10" s="79"/>
      <c r="Z10" s="79"/>
      <c r="AA10" s="85" t="s">
        <v>941</v>
      </c>
      <c r="AB10" s="79"/>
      <c r="AC10" s="79" t="b">
        <v>0</v>
      </c>
      <c r="AD10" s="79">
        <v>0</v>
      </c>
      <c r="AE10" s="85" t="s">
        <v>1123</v>
      </c>
      <c r="AF10" s="79" t="b">
        <v>0</v>
      </c>
      <c r="AG10" s="79" t="s">
        <v>1128</v>
      </c>
      <c r="AH10" s="79"/>
      <c r="AI10" s="85" t="s">
        <v>1123</v>
      </c>
      <c r="AJ10" s="79" t="b">
        <v>0</v>
      </c>
      <c r="AK10" s="79">
        <v>2</v>
      </c>
      <c r="AL10" s="85" t="s">
        <v>940</v>
      </c>
      <c r="AM10" s="79" t="s">
        <v>1139</v>
      </c>
      <c r="AN10" s="79" t="b">
        <v>0</v>
      </c>
      <c r="AO10" s="85" t="s">
        <v>940</v>
      </c>
      <c r="AP10" s="79" t="s">
        <v>176</v>
      </c>
      <c r="AQ10" s="79">
        <v>0</v>
      </c>
      <c r="AR10" s="79">
        <v>0</v>
      </c>
      <c r="AS10" s="79"/>
      <c r="AT10" s="79"/>
      <c r="AU10" s="79"/>
      <c r="AV10" s="79"/>
      <c r="AW10" s="79"/>
      <c r="AX10" s="79"/>
      <c r="AY10" s="79"/>
      <c r="AZ10" s="79"/>
      <c r="BA10">
        <v>1</v>
      </c>
      <c r="BB10" s="78" t="str">
        <f>REPLACE(INDEX(GroupVertices[Group],MATCH(Edges[[#This Row],[Vertex 1]],GroupVertices[Vertex],0)),1,1,"")</f>
        <v>6</v>
      </c>
      <c r="BC10" s="78" t="str">
        <f>REPLACE(INDEX(GroupVertices[Group],MATCH(Edges[[#This Row],[Vertex 2]],GroupVertices[Vertex],0)),1,1,"")</f>
        <v>6</v>
      </c>
      <c r="BD10" s="48"/>
      <c r="BE10" s="49"/>
      <c r="BF10" s="48"/>
      <c r="BG10" s="49"/>
      <c r="BH10" s="48"/>
      <c r="BI10" s="49"/>
      <c r="BJ10" s="48"/>
      <c r="BK10" s="49"/>
      <c r="BL10" s="48"/>
    </row>
    <row r="11" spans="1:64" ht="15">
      <c r="A11" s="64" t="s">
        <v>214</v>
      </c>
      <c r="B11" s="64" t="s">
        <v>216</v>
      </c>
      <c r="C11" s="65" t="s">
        <v>3027</v>
      </c>
      <c r="D11" s="66">
        <v>3</v>
      </c>
      <c r="E11" s="67" t="s">
        <v>132</v>
      </c>
      <c r="F11" s="68">
        <v>35</v>
      </c>
      <c r="G11" s="65"/>
      <c r="H11" s="69"/>
      <c r="I11" s="70"/>
      <c r="J11" s="70"/>
      <c r="K11" s="34" t="s">
        <v>66</v>
      </c>
      <c r="L11" s="77">
        <v>11</v>
      </c>
      <c r="M11" s="77"/>
      <c r="N11" s="72"/>
      <c r="O11" s="79" t="s">
        <v>324</v>
      </c>
      <c r="P11" s="81">
        <v>43746.4519212963</v>
      </c>
      <c r="Q11" s="79" t="s">
        <v>327</v>
      </c>
      <c r="R11" s="83" t="s">
        <v>466</v>
      </c>
      <c r="S11" s="79" t="s">
        <v>522</v>
      </c>
      <c r="T11" s="79" t="s">
        <v>562</v>
      </c>
      <c r="U11" s="83" t="s">
        <v>667</v>
      </c>
      <c r="V11" s="83" t="s">
        <v>667</v>
      </c>
      <c r="W11" s="81">
        <v>43746.4519212963</v>
      </c>
      <c r="X11" s="83" t="s">
        <v>756</v>
      </c>
      <c r="Y11" s="79"/>
      <c r="Z11" s="79"/>
      <c r="AA11" s="85" t="s">
        <v>940</v>
      </c>
      <c r="AB11" s="79"/>
      <c r="AC11" s="79" t="b">
        <v>0</v>
      </c>
      <c r="AD11" s="79">
        <v>6</v>
      </c>
      <c r="AE11" s="85" t="s">
        <v>1123</v>
      </c>
      <c r="AF11" s="79" t="b">
        <v>0</v>
      </c>
      <c r="AG11" s="79" t="s">
        <v>1128</v>
      </c>
      <c r="AH11" s="79"/>
      <c r="AI11" s="85" t="s">
        <v>1123</v>
      </c>
      <c r="AJ11" s="79" t="b">
        <v>0</v>
      </c>
      <c r="AK11" s="79">
        <v>2</v>
      </c>
      <c r="AL11" s="85" t="s">
        <v>1123</v>
      </c>
      <c r="AM11" s="79" t="s">
        <v>1138</v>
      </c>
      <c r="AN11" s="79" t="b">
        <v>0</v>
      </c>
      <c r="AO11" s="85" t="s">
        <v>940</v>
      </c>
      <c r="AP11" s="79" t="s">
        <v>176</v>
      </c>
      <c r="AQ11" s="79">
        <v>0</v>
      </c>
      <c r="AR11" s="79">
        <v>0</v>
      </c>
      <c r="AS11" s="79"/>
      <c r="AT11" s="79"/>
      <c r="AU11" s="79"/>
      <c r="AV11" s="79"/>
      <c r="AW11" s="79"/>
      <c r="AX11" s="79"/>
      <c r="AY11" s="79"/>
      <c r="AZ11" s="79"/>
      <c r="BA11">
        <v>1</v>
      </c>
      <c r="BB11" s="78" t="str">
        <f>REPLACE(INDEX(GroupVertices[Group],MATCH(Edges[[#This Row],[Vertex 1]],GroupVertices[Vertex],0)),1,1,"")</f>
        <v>6</v>
      </c>
      <c r="BC11" s="78" t="str">
        <f>REPLACE(INDEX(GroupVertices[Group],MATCH(Edges[[#This Row],[Vertex 2]],GroupVertices[Vertex],0)),1,1,"")</f>
        <v>6</v>
      </c>
      <c r="BD11" s="48">
        <v>2</v>
      </c>
      <c r="BE11" s="49">
        <v>5.714285714285714</v>
      </c>
      <c r="BF11" s="48">
        <v>0</v>
      </c>
      <c r="BG11" s="49">
        <v>0</v>
      </c>
      <c r="BH11" s="48">
        <v>0</v>
      </c>
      <c r="BI11" s="49">
        <v>0</v>
      </c>
      <c r="BJ11" s="48">
        <v>33</v>
      </c>
      <c r="BK11" s="49">
        <v>94.28571428571429</v>
      </c>
      <c r="BL11" s="48">
        <v>35</v>
      </c>
    </row>
    <row r="12" spans="1:64" ht="15">
      <c r="A12" s="64" t="s">
        <v>216</v>
      </c>
      <c r="B12" s="64" t="s">
        <v>278</v>
      </c>
      <c r="C12" s="65" t="s">
        <v>3027</v>
      </c>
      <c r="D12" s="66">
        <v>3</v>
      </c>
      <c r="E12" s="67" t="s">
        <v>132</v>
      </c>
      <c r="F12" s="68">
        <v>35</v>
      </c>
      <c r="G12" s="65"/>
      <c r="H12" s="69"/>
      <c r="I12" s="70"/>
      <c r="J12" s="70"/>
      <c r="K12" s="34" t="s">
        <v>65</v>
      </c>
      <c r="L12" s="77">
        <v>12</v>
      </c>
      <c r="M12" s="77"/>
      <c r="N12" s="72"/>
      <c r="O12" s="79" t="s">
        <v>324</v>
      </c>
      <c r="P12" s="81">
        <v>43746.50246527778</v>
      </c>
      <c r="Q12" s="79" t="s">
        <v>328</v>
      </c>
      <c r="R12" s="79"/>
      <c r="S12" s="79"/>
      <c r="T12" s="79"/>
      <c r="U12" s="79"/>
      <c r="V12" s="83" t="s">
        <v>703</v>
      </c>
      <c r="W12" s="81">
        <v>43746.50246527778</v>
      </c>
      <c r="X12" s="83" t="s">
        <v>758</v>
      </c>
      <c r="Y12" s="79"/>
      <c r="Z12" s="79"/>
      <c r="AA12" s="85" t="s">
        <v>942</v>
      </c>
      <c r="AB12" s="79"/>
      <c r="AC12" s="79" t="b">
        <v>0</v>
      </c>
      <c r="AD12" s="79">
        <v>0</v>
      </c>
      <c r="AE12" s="85" t="s">
        <v>1123</v>
      </c>
      <c r="AF12" s="79" t="b">
        <v>0</v>
      </c>
      <c r="AG12" s="79" t="s">
        <v>1128</v>
      </c>
      <c r="AH12" s="79"/>
      <c r="AI12" s="85" t="s">
        <v>1123</v>
      </c>
      <c r="AJ12" s="79" t="b">
        <v>0</v>
      </c>
      <c r="AK12" s="79">
        <v>2</v>
      </c>
      <c r="AL12" s="85" t="s">
        <v>940</v>
      </c>
      <c r="AM12" s="79" t="s">
        <v>1139</v>
      </c>
      <c r="AN12" s="79" t="b">
        <v>0</v>
      </c>
      <c r="AO12" s="85" t="s">
        <v>940</v>
      </c>
      <c r="AP12" s="79" t="s">
        <v>176</v>
      </c>
      <c r="AQ12" s="79">
        <v>0</v>
      </c>
      <c r="AR12" s="79">
        <v>0</v>
      </c>
      <c r="AS12" s="79"/>
      <c r="AT12" s="79"/>
      <c r="AU12" s="79"/>
      <c r="AV12" s="79"/>
      <c r="AW12" s="79"/>
      <c r="AX12" s="79"/>
      <c r="AY12" s="79"/>
      <c r="AZ12" s="79"/>
      <c r="BA12">
        <v>1</v>
      </c>
      <c r="BB12" s="78" t="str">
        <f>REPLACE(INDEX(GroupVertices[Group],MATCH(Edges[[#This Row],[Vertex 1]],GroupVertices[Vertex],0)),1,1,"")</f>
        <v>6</v>
      </c>
      <c r="BC12" s="78" t="str">
        <f>REPLACE(INDEX(GroupVertices[Group],MATCH(Edges[[#This Row],[Vertex 2]],GroupVertices[Vertex],0)),1,1,"")</f>
        <v>6</v>
      </c>
      <c r="BD12" s="48"/>
      <c r="BE12" s="49"/>
      <c r="BF12" s="48"/>
      <c r="BG12" s="49"/>
      <c r="BH12" s="48"/>
      <c r="BI12" s="49"/>
      <c r="BJ12" s="48"/>
      <c r="BK12" s="49"/>
      <c r="BL12" s="48"/>
    </row>
    <row r="13" spans="1:64" ht="15">
      <c r="A13" s="64" t="s">
        <v>216</v>
      </c>
      <c r="B13" s="64" t="s">
        <v>214</v>
      </c>
      <c r="C13" s="65" t="s">
        <v>3027</v>
      </c>
      <c r="D13" s="66">
        <v>3</v>
      </c>
      <c r="E13" s="67" t="s">
        <v>132</v>
      </c>
      <c r="F13" s="68">
        <v>35</v>
      </c>
      <c r="G13" s="65"/>
      <c r="H13" s="69"/>
      <c r="I13" s="70"/>
      <c r="J13" s="70"/>
      <c r="K13" s="34" t="s">
        <v>66</v>
      </c>
      <c r="L13" s="77">
        <v>13</v>
      </c>
      <c r="M13" s="77"/>
      <c r="N13" s="72"/>
      <c r="O13" s="79" t="s">
        <v>324</v>
      </c>
      <c r="P13" s="81">
        <v>43746.50246527778</v>
      </c>
      <c r="Q13" s="79" t="s">
        <v>328</v>
      </c>
      <c r="R13" s="79"/>
      <c r="S13" s="79"/>
      <c r="T13" s="79"/>
      <c r="U13" s="79"/>
      <c r="V13" s="83" t="s">
        <v>703</v>
      </c>
      <c r="W13" s="81">
        <v>43746.50246527778</v>
      </c>
      <c r="X13" s="83" t="s">
        <v>758</v>
      </c>
      <c r="Y13" s="79"/>
      <c r="Z13" s="79"/>
      <c r="AA13" s="85" t="s">
        <v>942</v>
      </c>
      <c r="AB13" s="79"/>
      <c r="AC13" s="79" t="b">
        <v>0</v>
      </c>
      <c r="AD13" s="79">
        <v>0</v>
      </c>
      <c r="AE13" s="85" t="s">
        <v>1123</v>
      </c>
      <c r="AF13" s="79" t="b">
        <v>0</v>
      </c>
      <c r="AG13" s="79" t="s">
        <v>1128</v>
      </c>
      <c r="AH13" s="79"/>
      <c r="AI13" s="85" t="s">
        <v>1123</v>
      </c>
      <c r="AJ13" s="79" t="b">
        <v>0</v>
      </c>
      <c r="AK13" s="79">
        <v>2</v>
      </c>
      <c r="AL13" s="85" t="s">
        <v>940</v>
      </c>
      <c r="AM13" s="79" t="s">
        <v>1139</v>
      </c>
      <c r="AN13" s="79" t="b">
        <v>0</v>
      </c>
      <c r="AO13" s="85" t="s">
        <v>940</v>
      </c>
      <c r="AP13" s="79" t="s">
        <v>176</v>
      </c>
      <c r="AQ13" s="79">
        <v>0</v>
      </c>
      <c r="AR13" s="79">
        <v>0</v>
      </c>
      <c r="AS13" s="79"/>
      <c r="AT13" s="79"/>
      <c r="AU13" s="79"/>
      <c r="AV13" s="79"/>
      <c r="AW13" s="79"/>
      <c r="AX13" s="79"/>
      <c r="AY13" s="79"/>
      <c r="AZ13" s="79"/>
      <c r="BA13">
        <v>1</v>
      </c>
      <c r="BB13" s="78" t="str">
        <f>REPLACE(INDEX(GroupVertices[Group],MATCH(Edges[[#This Row],[Vertex 1]],GroupVertices[Vertex],0)),1,1,"")</f>
        <v>6</v>
      </c>
      <c r="BC13" s="78" t="str">
        <f>REPLACE(INDEX(GroupVertices[Group],MATCH(Edges[[#This Row],[Vertex 2]],GroupVertices[Vertex],0)),1,1,"")</f>
        <v>6</v>
      </c>
      <c r="BD13" s="48">
        <v>2</v>
      </c>
      <c r="BE13" s="49">
        <v>8.695652173913043</v>
      </c>
      <c r="BF13" s="48">
        <v>0</v>
      </c>
      <c r="BG13" s="49">
        <v>0</v>
      </c>
      <c r="BH13" s="48">
        <v>0</v>
      </c>
      <c r="BI13" s="49">
        <v>0</v>
      </c>
      <c r="BJ13" s="48">
        <v>21</v>
      </c>
      <c r="BK13" s="49">
        <v>91.30434782608695</v>
      </c>
      <c r="BL13" s="48">
        <v>23</v>
      </c>
    </row>
    <row r="14" spans="1:64" ht="15">
      <c r="A14" s="64" t="s">
        <v>217</v>
      </c>
      <c r="B14" s="64" t="s">
        <v>217</v>
      </c>
      <c r="C14" s="65" t="s">
        <v>3028</v>
      </c>
      <c r="D14" s="66">
        <v>4</v>
      </c>
      <c r="E14" s="67" t="s">
        <v>136</v>
      </c>
      <c r="F14" s="68">
        <v>31.714285714285715</v>
      </c>
      <c r="G14" s="65"/>
      <c r="H14" s="69"/>
      <c r="I14" s="70"/>
      <c r="J14" s="70"/>
      <c r="K14" s="34" t="s">
        <v>65</v>
      </c>
      <c r="L14" s="77">
        <v>14</v>
      </c>
      <c r="M14" s="77"/>
      <c r="N14" s="72"/>
      <c r="O14" s="79" t="s">
        <v>176</v>
      </c>
      <c r="P14" s="81">
        <v>43746.34174768518</v>
      </c>
      <c r="Q14" s="79" t="s">
        <v>329</v>
      </c>
      <c r="R14" s="83" t="s">
        <v>467</v>
      </c>
      <c r="S14" s="79" t="s">
        <v>523</v>
      </c>
      <c r="T14" s="79" t="s">
        <v>563</v>
      </c>
      <c r="U14" s="79"/>
      <c r="V14" s="83" t="s">
        <v>704</v>
      </c>
      <c r="W14" s="81">
        <v>43746.34174768518</v>
      </c>
      <c r="X14" s="83" t="s">
        <v>759</v>
      </c>
      <c r="Y14" s="79"/>
      <c r="Z14" s="79"/>
      <c r="AA14" s="85" t="s">
        <v>943</v>
      </c>
      <c r="AB14" s="79"/>
      <c r="AC14" s="79" t="b">
        <v>0</v>
      </c>
      <c r="AD14" s="79">
        <v>0</v>
      </c>
      <c r="AE14" s="85" t="s">
        <v>1123</v>
      </c>
      <c r="AF14" s="79" t="b">
        <v>1</v>
      </c>
      <c r="AG14" s="79" t="s">
        <v>1128</v>
      </c>
      <c r="AH14" s="79"/>
      <c r="AI14" s="85" t="s">
        <v>1130</v>
      </c>
      <c r="AJ14" s="79" t="b">
        <v>0</v>
      </c>
      <c r="AK14" s="79">
        <v>0</v>
      </c>
      <c r="AL14" s="85" t="s">
        <v>1123</v>
      </c>
      <c r="AM14" s="79" t="s">
        <v>1138</v>
      </c>
      <c r="AN14" s="79" t="b">
        <v>0</v>
      </c>
      <c r="AO14" s="85" t="s">
        <v>943</v>
      </c>
      <c r="AP14" s="79" t="s">
        <v>176</v>
      </c>
      <c r="AQ14" s="79">
        <v>0</v>
      </c>
      <c r="AR14" s="79">
        <v>0</v>
      </c>
      <c r="AS14" s="79"/>
      <c r="AT14" s="79"/>
      <c r="AU14" s="79"/>
      <c r="AV14" s="79"/>
      <c r="AW14" s="79"/>
      <c r="AX14" s="79"/>
      <c r="AY14" s="79"/>
      <c r="AZ14" s="79"/>
      <c r="BA14">
        <v>2</v>
      </c>
      <c r="BB14" s="78" t="str">
        <f>REPLACE(INDEX(GroupVertices[Group],MATCH(Edges[[#This Row],[Vertex 1]],GroupVertices[Vertex],0)),1,1,"")</f>
        <v>16</v>
      </c>
      <c r="BC14" s="78" t="str">
        <f>REPLACE(INDEX(GroupVertices[Group],MATCH(Edges[[#This Row],[Vertex 2]],GroupVertices[Vertex],0)),1,1,"")</f>
        <v>16</v>
      </c>
      <c r="BD14" s="48">
        <v>2</v>
      </c>
      <c r="BE14" s="49">
        <v>6.0606060606060606</v>
      </c>
      <c r="BF14" s="48">
        <v>0</v>
      </c>
      <c r="BG14" s="49">
        <v>0</v>
      </c>
      <c r="BH14" s="48">
        <v>0</v>
      </c>
      <c r="BI14" s="49">
        <v>0</v>
      </c>
      <c r="BJ14" s="48">
        <v>31</v>
      </c>
      <c r="BK14" s="49">
        <v>93.93939393939394</v>
      </c>
      <c r="BL14" s="48">
        <v>33</v>
      </c>
    </row>
    <row r="15" spans="1:64" ht="15">
      <c r="A15" s="64" t="s">
        <v>217</v>
      </c>
      <c r="B15" s="64" t="s">
        <v>217</v>
      </c>
      <c r="C15" s="65" t="s">
        <v>3028</v>
      </c>
      <c r="D15" s="66">
        <v>4</v>
      </c>
      <c r="E15" s="67" t="s">
        <v>136</v>
      </c>
      <c r="F15" s="68">
        <v>31.714285714285715</v>
      </c>
      <c r="G15" s="65"/>
      <c r="H15" s="69"/>
      <c r="I15" s="70"/>
      <c r="J15" s="70"/>
      <c r="K15" s="34" t="s">
        <v>65</v>
      </c>
      <c r="L15" s="77">
        <v>15</v>
      </c>
      <c r="M15" s="77"/>
      <c r="N15" s="72"/>
      <c r="O15" s="79" t="s">
        <v>176</v>
      </c>
      <c r="P15" s="81">
        <v>43746.54797453704</v>
      </c>
      <c r="Q15" s="79" t="s">
        <v>330</v>
      </c>
      <c r="R15" s="79"/>
      <c r="S15" s="79"/>
      <c r="T15" s="79" t="s">
        <v>564</v>
      </c>
      <c r="U15" s="83" t="s">
        <v>668</v>
      </c>
      <c r="V15" s="83" t="s">
        <v>668</v>
      </c>
      <c r="W15" s="81">
        <v>43746.54797453704</v>
      </c>
      <c r="X15" s="83" t="s">
        <v>760</v>
      </c>
      <c r="Y15" s="79"/>
      <c r="Z15" s="79"/>
      <c r="AA15" s="85" t="s">
        <v>944</v>
      </c>
      <c r="AB15" s="79"/>
      <c r="AC15" s="79" t="b">
        <v>0</v>
      </c>
      <c r="AD15" s="79">
        <v>1</v>
      </c>
      <c r="AE15" s="85" t="s">
        <v>1123</v>
      </c>
      <c r="AF15" s="79" t="b">
        <v>0</v>
      </c>
      <c r="AG15" s="79" t="s">
        <v>1128</v>
      </c>
      <c r="AH15" s="79"/>
      <c r="AI15" s="85" t="s">
        <v>1123</v>
      </c>
      <c r="AJ15" s="79" t="b">
        <v>0</v>
      </c>
      <c r="AK15" s="79">
        <v>1</v>
      </c>
      <c r="AL15" s="85" t="s">
        <v>1123</v>
      </c>
      <c r="AM15" s="79" t="s">
        <v>1138</v>
      </c>
      <c r="AN15" s="79" t="b">
        <v>0</v>
      </c>
      <c r="AO15" s="85" t="s">
        <v>944</v>
      </c>
      <c r="AP15" s="79" t="s">
        <v>176</v>
      </c>
      <c r="AQ15" s="79">
        <v>0</v>
      </c>
      <c r="AR15" s="79">
        <v>0</v>
      </c>
      <c r="AS15" s="79"/>
      <c r="AT15" s="79"/>
      <c r="AU15" s="79"/>
      <c r="AV15" s="79"/>
      <c r="AW15" s="79"/>
      <c r="AX15" s="79"/>
      <c r="AY15" s="79"/>
      <c r="AZ15" s="79"/>
      <c r="BA15">
        <v>2</v>
      </c>
      <c r="BB15" s="78" t="str">
        <f>REPLACE(INDEX(GroupVertices[Group],MATCH(Edges[[#This Row],[Vertex 1]],GroupVertices[Vertex],0)),1,1,"")</f>
        <v>16</v>
      </c>
      <c r="BC15" s="78" t="str">
        <f>REPLACE(INDEX(GroupVertices[Group],MATCH(Edges[[#This Row],[Vertex 2]],GroupVertices[Vertex],0)),1,1,"")</f>
        <v>16</v>
      </c>
      <c r="BD15" s="48">
        <v>1</v>
      </c>
      <c r="BE15" s="49">
        <v>2.5</v>
      </c>
      <c r="BF15" s="48">
        <v>1</v>
      </c>
      <c r="BG15" s="49">
        <v>2.5</v>
      </c>
      <c r="BH15" s="48">
        <v>0</v>
      </c>
      <c r="BI15" s="49">
        <v>0</v>
      </c>
      <c r="BJ15" s="48">
        <v>38</v>
      </c>
      <c r="BK15" s="49">
        <v>95</v>
      </c>
      <c r="BL15" s="48">
        <v>40</v>
      </c>
    </row>
    <row r="16" spans="1:64" ht="15">
      <c r="A16" s="64" t="s">
        <v>218</v>
      </c>
      <c r="B16" s="64" t="s">
        <v>217</v>
      </c>
      <c r="C16" s="65" t="s">
        <v>3027</v>
      </c>
      <c r="D16" s="66">
        <v>3</v>
      </c>
      <c r="E16" s="67" t="s">
        <v>132</v>
      </c>
      <c r="F16" s="68">
        <v>35</v>
      </c>
      <c r="G16" s="65"/>
      <c r="H16" s="69"/>
      <c r="I16" s="70"/>
      <c r="J16" s="70"/>
      <c r="K16" s="34" t="s">
        <v>65</v>
      </c>
      <c r="L16" s="77">
        <v>16</v>
      </c>
      <c r="M16" s="77"/>
      <c r="N16" s="72"/>
      <c r="O16" s="79" t="s">
        <v>324</v>
      </c>
      <c r="P16" s="81">
        <v>43746.55012731482</v>
      </c>
      <c r="Q16" s="79" t="s">
        <v>331</v>
      </c>
      <c r="R16" s="79"/>
      <c r="S16" s="79"/>
      <c r="T16" s="79" t="s">
        <v>565</v>
      </c>
      <c r="U16" s="79"/>
      <c r="V16" s="83" t="s">
        <v>705</v>
      </c>
      <c r="W16" s="81">
        <v>43746.55012731482</v>
      </c>
      <c r="X16" s="83" t="s">
        <v>761</v>
      </c>
      <c r="Y16" s="79"/>
      <c r="Z16" s="79"/>
      <c r="AA16" s="85" t="s">
        <v>945</v>
      </c>
      <c r="AB16" s="79"/>
      <c r="AC16" s="79" t="b">
        <v>0</v>
      </c>
      <c r="AD16" s="79">
        <v>0</v>
      </c>
      <c r="AE16" s="85" t="s">
        <v>1123</v>
      </c>
      <c r="AF16" s="79" t="b">
        <v>0</v>
      </c>
      <c r="AG16" s="79" t="s">
        <v>1128</v>
      </c>
      <c r="AH16" s="79"/>
      <c r="AI16" s="85" t="s">
        <v>1123</v>
      </c>
      <c r="AJ16" s="79" t="b">
        <v>0</v>
      </c>
      <c r="AK16" s="79">
        <v>1</v>
      </c>
      <c r="AL16" s="85" t="s">
        <v>944</v>
      </c>
      <c r="AM16" s="79" t="s">
        <v>1140</v>
      </c>
      <c r="AN16" s="79" t="b">
        <v>0</v>
      </c>
      <c r="AO16" s="85" t="s">
        <v>944</v>
      </c>
      <c r="AP16" s="79" t="s">
        <v>176</v>
      </c>
      <c r="AQ16" s="79">
        <v>0</v>
      </c>
      <c r="AR16" s="79">
        <v>0</v>
      </c>
      <c r="AS16" s="79"/>
      <c r="AT16" s="79"/>
      <c r="AU16" s="79"/>
      <c r="AV16" s="79"/>
      <c r="AW16" s="79"/>
      <c r="AX16" s="79"/>
      <c r="AY16" s="79"/>
      <c r="AZ16" s="79"/>
      <c r="BA16">
        <v>1</v>
      </c>
      <c r="BB16" s="78" t="str">
        <f>REPLACE(INDEX(GroupVertices[Group],MATCH(Edges[[#This Row],[Vertex 1]],GroupVertices[Vertex],0)),1,1,"")</f>
        <v>16</v>
      </c>
      <c r="BC16" s="78" t="str">
        <f>REPLACE(INDEX(GroupVertices[Group],MATCH(Edges[[#This Row],[Vertex 2]],GroupVertices[Vertex],0)),1,1,"")</f>
        <v>16</v>
      </c>
      <c r="BD16" s="48">
        <v>1</v>
      </c>
      <c r="BE16" s="49">
        <v>5</v>
      </c>
      <c r="BF16" s="48">
        <v>0</v>
      </c>
      <c r="BG16" s="49">
        <v>0</v>
      </c>
      <c r="BH16" s="48">
        <v>0</v>
      </c>
      <c r="BI16" s="49">
        <v>0</v>
      </c>
      <c r="BJ16" s="48">
        <v>19</v>
      </c>
      <c r="BK16" s="49">
        <v>95</v>
      </c>
      <c r="BL16" s="48">
        <v>20</v>
      </c>
    </row>
    <row r="17" spans="1:64" ht="15">
      <c r="A17" s="64" t="s">
        <v>214</v>
      </c>
      <c r="B17" s="64" t="s">
        <v>278</v>
      </c>
      <c r="C17" s="65" t="s">
        <v>3027</v>
      </c>
      <c r="D17" s="66">
        <v>3</v>
      </c>
      <c r="E17" s="67" t="s">
        <v>132</v>
      </c>
      <c r="F17" s="68">
        <v>35</v>
      </c>
      <c r="G17" s="65"/>
      <c r="H17" s="69"/>
      <c r="I17" s="70"/>
      <c r="J17" s="70"/>
      <c r="K17" s="34" t="s">
        <v>65</v>
      </c>
      <c r="L17" s="77">
        <v>17</v>
      </c>
      <c r="M17" s="77"/>
      <c r="N17" s="72"/>
      <c r="O17" s="79" t="s">
        <v>324</v>
      </c>
      <c r="P17" s="81">
        <v>43746.4519212963</v>
      </c>
      <c r="Q17" s="79" t="s">
        <v>327</v>
      </c>
      <c r="R17" s="83" t="s">
        <v>466</v>
      </c>
      <c r="S17" s="79" t="s">
        <v>522</v>
      </c>
      <c r="T17" s="79" t="s">
        <v>562</v>
      </c>
      <c r="U17" s="83" t="s">
        <v>667</v>
      </c>
      <c r="V17" s="83" t="s">
        <v>667</v>
      </c>
      <c r="W17" s="81">
        <v>43746.4519212963</v>
      </c>
      <c r="X17" s="83" t="s">
        <v>756</v>
      </c>
      <c r="Y17" s="79"/>
      <c r="Z17" s="79"/>
      <c r="AA17" s="85" t="s">
        <v>940</v>
      </c>
      <c r="AB17" s="79"/>
      <c r="AC17" s="79" t="b">
        <v>0</v>
      </c>
      <c r="AD17" s="79">
        <v>6</v>
      </c>
      <c r="AE17" s="85" t="s">
        <v>1123</v>
      </c>
      <c r="AF17" s="79" t="b">
        <v>0</v>
      </c>
      <c r="AG17" s="79" t="s">
        <v>1128</v>
      </c>
      <c r="AH17" s="79"/>
      <c r="AI17" s="85" t="s">
        <v>1123</v>
      </c>
      <c r="AJ17" s="79" t="b">
        <v>0</v>
      </c>
      <c r="AK17" s="79">
        <v>2</v>
      </c>
      <c r="AL17" s="85" t="s">
        <v>1123</v>
      </c>
      <c r="AM17" s="79" t="s">
        <v>1138</v>
      </c>
      <c r="AN17" s="79" t="b">
        <v>0</v>
      </c>
      <c r="AO17" s="85" t="s">
        <v>940</v>
      </c>
      <c r="AP17" s="79" t="s">
        <v>176</v>
      </c>
      <c r="AQ17" s="79">
        <v>0</v>
      </c>
      <c r="AR17" s="79">
        <v>0</v>
      </c>
      <c r="AS17" s="79"/>
      <c r="AT17" s="79"/>
      <c r="AU17" s="79"/>
      <c r="AV17" s="79"/>
      <c r="AW17" s="79"/>
      <c r="AX17" s="79"/>
      <c r="AY17" s="79"/>
      <c r="AZ17" s="79"/>
      <c r="BA17">
        <v>1</v>
      </c>
      <c r="BB17" s="78" t="str">
        <f>REPLACE(INDEX(GroupVertices[Group],MATCH(Edges[[#This Row],[Vertex 1]],GroupVertices[Vertex],0)),1,1,"")</f>
        <v>6</v>
      </c>
      <c r="BC17" s="78" t="str">
        <f>REPLACE(INDEX(GroupVertices[Group],MATCH(Edges[[#This Row],[Vertex 2]],GroupVertices[Vertex],0)),1,1,"")</f>
        <v>6</v>
      </c>
      <c r="BD17" s="48"/>
      <c r="BE17" s="49"/>
      <c r="BF17" s="48"/>
      <c r="BG17" s="49"/>
      <c r="BH17" s="48"/>
      <c r="BI17" s="49"/>
      <c r="BJ17" s="48"/>
      <c r="BK17" s="49"/>
      <c r="BL17" s="48"/>
    </row>
    <row r="18" spans="1:64" ht="15">
      <c r="A18" s="64" t="s">
        <v>219</v>
      </c>
      <c r="B18" s="64" t="s">
        <v>278</v>
      </c>
      <c r="C18" s="65" t="s">
        <v>3027</v>
      </c>
      <c r="D18" s="66">
        <v>3</v>
      </c>
      <c r="E18" s="67" t="s">
        <v>132</v>
      </c>
      <c r="F18" s="68">
        <v>35</v>
      </c>
      <c r="G18" s="65"/>
      <c r="H18" s="69"/>
      <c r="I18" s="70"/>
      <c r="J18" s="70"/>
      <c r="K18" s="34" t="s">
        <v>65</v>
      </c>
      <c r="L18" s="77">
        <v>18</v>
      </c>
      <c r="M18" s="77"/>
      <c r="N18" s="72"/>
      <c r="O18" s="79" t="s">
        <v>324</v>
      </c>
      <c r="P18" s="81">
        <v>43746.69006944444</v>
      </c>
      <c r="Q18" s="79" t="s">
        <v>328</v>
      </c>
      <c r="R18" s="79"/>
      <c r="S18" s="79"/>
      <c r="T18" s="79"/>
      <c r="U18" s="79"/>
      <c r="V18" s="83" t="s">
        <v>706</v>
      </c>
      <c r="W18" s="81">
        <v>43746.69006944444</v>
      </c>
      <c r="X18" s="83" t="s">
        <v>762</v>
      </c>
      <c r="Y18" s="79"/>
      <c r="Z18" s="79"/>
      <c r="AA18" s="85" t="s">
        <v>946</v>
      </c>
      <c r="AB18" s="79"/>
      <c r="AC18" s="79" t="b">
        <v>0</v>
      </c>
      <c r="AD18" s="79">
        <v>0</v>
      </c>
      <c r="AE18" s="85" t="s">
        <v>1123</v>
      </c>
      <c r="AF18" s="79" t="b">
        <v>0</v>
      </c>
      <c r="AG18" s="79" t="s">
        <v>1128</v>
      </c>
      <c r="AH18" s="79"/>
      <c r="AI18" s="85" t="s">
        <v>1123</v>
      </c>
      <c r="AJ18" s="79" t="b">
        <v>0</v>
      </c>
      <c r="AK18" s="79">
        <v>3</v>
      </c>
      <c r="AL18" s="85" t="s">
        <v>940</v>
      </c>
      <c r="AM18" s="79" t="s">
        <v>1139</v>
      </c>
      <c r="AN18" s="79" t="b">
        <v>0</v>
      </c>
      <c r="AO18" s="85" t="s">
        <v>940</v>
      </c>
      <c r="AP18" s="79" t="s">
        <v>176</v>
      </c>
      <c r="AQ18" s="79">
        <v>0</v>
      </c>
      <c r="AR18" s="79">
        <v>0</v>
      </c>
      <c r="AS18" s="79"/>
      <c r="AT18" s="79"/>
      <c r="AU18" s="79"/>
      <c r="AV18" s="79"/>
      <c r="AW18" s="79"/>
      <c r="AX18" s="79"/>
      <c r="AY18" s="79"/>
      <c r="AZ18" s="79"/>
      <c r="BA18">
        <v>1</v>
      </c>
      <c r="BB18" s="78" t="str">
        <f>REPLACE(INDEX(GroupVertices[Group],MATCH(Edges[[#This Row],[Vertex 1]],GroupVertices[Vertex],0)),1,1,"")</f>
        <v>6</v>
      </c>
      <c r="BC18" s="78" t="str">
        <f>REPLACE(INDEX(GroupVertices[Group],MATCH(Edges[[#This Row],[Vertex 2]],GroupVertices[Vertex],0)),1,1,"")</f>
        <v>6</v>
      </c>
      <c r="BD18" s="48"/>
      <c r="BE18" s="49"/>
      <c r="BF18" s="48"/>
      <c r="BG18" s="49"/>
      <c r="BH18" s="48"/>
      <c r="BI18" s="49"/>
      <c r="BJ18" s="48"/>
      <c r="BK18" s="49"/>
      <c r="BL18" s="48"/>
    </row>
    <row r="19" spans="1:64" ht="15">
      <c r="A19" s="64" t="s">
        <v>219</v>
      </c>
      <c r="B19" s="64" t="s">
        <v>214</v>
      </c>
      <c r="C19" s="65" t="s">
        <v>3027</v>
      </c>
      <c r="D19" s="66">
        <v>3</v>
      </c>
      <c r="E19" s="67" t="s">
        <v>132</v>
      </c>
      <c r="F19" s="68">
        <v>35</v>
      </c>
      <c r="G19" s="65"/>
      <c r="H19" s="69"/>
      <c r="I19" s="70"/>
      <c r="J19" s="70"/>
      <c r="K19" s="34" t="s">
        <v>65</v>
      </c>
      <c r="L19" s="77">
        <v>19</v>
      </c>
      <c r="M19" s="77"/>
      <c r="N19" s="72"/>
      <c r="O19" s="79" t="s">
        <v>324</v>
      </c>
      <c r="P19" s="81">
        <v>43746.69006944444</v>
      </c>
      <c r="Q19" s="79" t="s">
        <v>328</v>
      </c>
      <c r="R19" s="79"/>
      <c r="S19" s="79"/>
      <c r="T19" s="79"/>
      <c r="U19" s="79"/>
      <c r="V19" s="83" t="s">
        <v>706</v>
      </c>
      <c r="W19" s="81">
        <v>43746.69006944444</v>
      </c>
      <c r="X19" s="83" t="s">
        <v>762</v>
      </c>
      <c r="Y19" s="79"/>
      <c r="Z19" s="79"/>
      <c r="AA19" s="85" t="s">
        <v>946</v>
      </c>
      <c r="AB19" s="79"/>
      <c r="AC19" s="79" t="b">
        <v>0</v>
      </c>
      <c r="AD19" s="79">
        <v>0</v>
      </c>
      <c r="AE19" s="85" t="s">
        <v>1123</v>
      </c>
      <c r="AF19" s="79" t="b">
        <v>0</v>
      </c>
      <c r="AG19" s="79" t="s">
        <v>1128</v>
      </c>
      <c r="AH19" s="79"/>
      <c r="AI19" s="85" t="s">
        <v>1123</v>
      </c>
      <c r="AJ19" s="79" t="b">
        <v>0</v>
      </c>
      <c r="AK19" s="79">
        <v>3</v>
      </c>
      <c r="AL19" s="85" t="s">
        <v>940</v>
      </c>
      <c r="AM19" s="79" t="s">
        <v>1139</v>
      </c>
      <c r="AN19" s="79" t="b">
        <v>0</v>
      </c>
      <c r="AO19" s="85" t="s">
        <v>940</v>
      </c>
      <c r="AP19" s="79" t="s">
        <v>176</v>
      </c>
      <c r="AQ19" s="79">
        <v>0</v>
      </c>
      <c r="AR19" s="79">
        <v>0</v>
      </c>
      <c r="AS19" s="79"/>
      <c r="AT19" s="79"/>
      <c r="AU19" s="79"/>
      <c r="AV19" s="79"/>
      <c r="AW19" s="79"/>
      <c r="AX19" s="79"/>
      <c r="AY19" s="79"/>
      <c r="AZ19" s="79"/>
      <c r="BA19">
        <v>1</v>
      </c>
      <c r="BB19" s="78" t="str">
        <f>REPLACE(INDEX(GroupVertices[Group],MATCH(Edges[[#This Row],[Vertex 1]],GroupVertices[Vertex],0)),1,1,"")</f>
        <v>6</v>
      </c>
      <c r="BC19" s="78" t="str">
        <f>REPLACE(INDEX(GroupVertices[Group],MATCH(Edges[[#This Row],[Vertex 2]],GroupVertices[Vertex],0)),1,1,"")</f>
        <v>6</v>
      </c>
      <c r="BD19" s="48">
        <v>2</v>
      </c>
      <c r="BE19" s="49">
        <v>8.695652173913043</v>
      </c>
      <c r="BF19" s="48">
        <v>0</v>
      </c>
      <c r="BG19" s="49">
        <v>0</v>
      </c>
      <c r="BH19" s="48">
        <v>0</v>
      </c>
      <c r="BI19" s="49">
        <v>0</v>
      </c>
      <c r="BJ19" s="48">
        <v>21</v>
      </c>
      <c r="BK19" s="49">
        <v>91.30434782608695</v>
      </c>
      <c r="BL19" s="48">
        <v>23</v>
      </c>
    </row>
    <row r="20" spans="1:64" ht="15">
      <c r="A20" s="64" t="s">
        <v>220</v>
      </c>
      <c r="B20" s="64" t="s">
        <v>268</v>
      </c>
      <c r="C20" s="65" t="s">
        <v>3027</v>
      </c>
      <c r="D20" s="66">
        <v>3</v>
      </c>
      <c r="E20" s="67" t="s">
        <v>132</v>
      </c>
      <c r="F20" s="68">
        <v>35</v>
      </c>
      <c r="G20" s="65"/>
      <c r="H20" s="69"/>
      <c r="I20" s="70"/>
      <c r="J20" s="70"/>
      <c r="K20" s="34" t="s">
        <v>65</v>
      </c>
      <c r="L20" s="77">
        <v>20</v>
      </c>
      <c r="M20" s="77"/>
      <c r="N20" s="72"/>
      <c r="O20" s="79" t="s">
        <v>324</v>
      </c>
      <c r="P20" s="81">
        <v>43747.048680555556</v>
      </c>
      <c r="Q20" s="79" t="s">
        <v>332</v>
      </c>
      <c r="R20" s="83" t="s">
        <v>468</v>
      </c>
      <c r="S20" s="79" t="s">
        <v>524</v>
      </c>
      <c r="T20" s="79" t="s">
        <v>566</v>
      </c>
      <c r="U20" s="83" t="s">
        <v>669</v>
      </c>
      <c r="V20" s="83" t="s">
        <v>669</v>
      </c>
      <c r="W20" s="81">
        <v>43747.048680555556</v>
      </c>
      <c r="X20" s="83" t="s">
        <v>763</v>
      </c>
      <c r="Y20" s="79"/>
      <c r="Z20" s="79"/>
      <c r="AA20" s="85" t="s">
        <v>947</v>
      </c>
      <c r="AB20" s="79"/>
      <c r="AC20" s="79" t="b">
        <v>0</v>
      </c>
      <c r="AD20" s="79">
        <v>0</v>
      </c>
      <c r="AE20" s="85" t="s">
        <v>1123</v>
      </c>
      <c r="AF20" s="79" t="b">
        <v>0</v>
      </c>
      <c r="AG20" s="79" t="s">
        <v>1128</v>
      </c>
      <c r="AH20" s="79"/>
      <c r="AI20" s="85" t="s">
        <v>1123</v>
      </c>
      <c r="AJ20" s="79" t="b">
        <v>0</v>
      </c>
      <c r="AK20" s="79">
        <v>1</v>
      </c>
      <c r="AL20" s="85" t="s">
        <v>1123</v>
      </c>
      <c r="AM20" s="79" t="s">
        <v>1141</v>
      </c>
      <c r="AN20" s="79" t="b">
        <v>0</v>
      </c>
      <c r="AO20" s="85" t="s">
        <v>947</v>
      </c>
      <c r="AP20" s="79" t="s">
        <v>176</v>
      </c>
      <c r="AQ20" s="79">
        <v>0</v>
      </c>
      <c r="AR20" s="79">
        <v>0</v>
      </c>
      <c r="AS20" s="79"/>
      <c r="AT20" s="79"/>
      <c r="AU20" s="79"/>
      <c r="AV20" s="79"/>
      <c r="AW20" s="79"/>
      <c r="AX20" s="79"/>
      <c r="AY20" s="79"/>
      <c r="AZ20" s="79"/>
      <c r="BA20">
        <v>1</v>
      </c>
      <c r="BB20" s="78" t="str">
        <f>REPLACE(INDEX(GroupVertices[Group],MATCH(Edges[[#This Row],[Vertex 1]],GroupVertices[Vertex],0)),1,1,"")</f>
        <v>7</v>
      </c>
      <c r="BC20" s="78" t="str">
        <f>REPLACE(INDEX(GroupVertices[Group],MATCH(Edges[[#This Row],[Vertex 2]],GroupVertices[Vertex],0)),1,1,"")</f>
        <v>7</v>
      </c>
      <c r="BD20" s="48">
        <v>0</v>
      </c>
      <c r="BE20" s="49">
        <v>0</v>
      </c>
      <c r="BF20" s="48">
        <v>0</v>
      </c>
      <c r="BG20" s="49">
        <v>0</v>
      </c>
      <c r="BH20" s="48">
        <v>0</v>
      </c>
      <c r="BI20" s="49">
        <v>0</v>
      </c>
      <c r="BJ20" s="48">
        <v>11</v>
      </c>
      <c r="BK20" s="49">
        <v>100</v>
      </c>
      <c r="BL20" s="48">
        <v>11</v>
      </c>
    </row>
    <row r="21" spans="1:64" ht="15">
      <c r="A21" s="64" t="s">
        <v>221</v>
      </c>
      <c r="B21" s="64" t="s">
        <v>220</v>
      </c>
      <c r="C21" s="65" t="s">
        <v>3027</v>
      </c>
      <c r="D21" s="66">
        <v>3</v>
      </c>
      <c r="E21" s="67" t="s">
        <v>132</v>
      </c>
      <c r="F21" s="68">
        <v>35</v>
      </c>
      <c r="G21" s="65"/>
      <c r="H21" s="69"/>
      <c r="I21" s="70"/>
      <c r="J21" s="70"/>
      <c r="K21" s="34" t="s">
        <v>65</v>
      </c>
      <c r="L21" s="77">
        <v>21</v>
      </c>
      <c r="M21" s="77"/>
      <c r="N21" s="72"/>
      <c r="O21" s="79" t="s">
        <v>324</v>
      </c>
      <c r="P21" s="81">
        <v>43747.049375</v>
      </c>
      <c r="Q21" s="79" t="s">
        <v>333</v>
      </c>
      <c r="R21" s="83" t="s">
        <v>468</v>
      </c>
      <c r="S21" s="79" t="s">
        <v>524</v>
      </c>
      <c r="T21" s="79" t="s">
        <v>566</v>
      </c>
      <c r="U21" s="83" t="s">
        <v>669</v>
      </c>
      <c r="V21" s="83" t="s">
        <v>669</v>
      </c>
      <c r="W21" s="81">
        <v>43747.049375</v>
      </c>
      <c r="X21" s="83" t="s">
        <v>764</v>
      </c>
      <c r="Y21" s="79"/>
      <c r="Z21" s="79"/>
      <c r="AA21" s="85" t="s">
        <v>948</v>
      </c>
      <c r="AB21" s="79"/>
      <c r="AC21" s="79" t="b">
        <v>0</v>
      </c>
      <c r="AD21" s="79">
        <v>0</v>
      </c>
      <c r="AE21" s="85" t="s">
        <v>1123</v>
      </c>
      <c r="AF21" s="79" t="b">
        <v>0</v>
      </c>
      <c r="AG21" s="79" t="s">
        <v>1128</v>
      </c>
      <c r="AH21" s="79"/>
      <c r="AI21" s="85" t="s">
        <v>1123</v>
      </c>
      <c r="AJ21" s="79" t="b">
        <v>0</v>
      </c>
      <c r="AK21" s="79">
        <v>1</v>
      </c>
      <c r="AL21" s="85" t="s">
        <v>947</v>
      </c>
      <c r="AM21" s="79" t="s">
        <v>1142</v>
      </c>
      <c r="AN21" s="79" t="b">
        <v>0</v>
      </c>
      <c r="AO21" s="85" t="s">
        <v>947</v>
      </c>
      <c r="AP21" s="79" t="s">
        <v>176</v>
      </c>
      <c r="AQ21" s="79">
        <v>0</v>
      </c>
      <c r="AR21" s="79">
        <v>0</v>
      </c>
      <c r="AS21" s="79"/>
      <c r="AT21" s="79"/>
      <c r="AU21" s="79"/>
      <c r="AV21" s="79"/>
      <c r="AW21" s="79"/>
      <c r="AX21" s="79"/>
      <c r="AY21" s="79"/>
      <c r="AZ21" s="79"/>
      <c r="BA21">
        <v>1</v>
      </c>
      <c r="BB21" s="78" t="str">
        <f>REPLACE(INDEX(GroupVertices[Group],MATCH(Edges[[#This Row],[Vertex 1]],GroupVertices[Vertex],0)),1,1,"")</f>
        <v>7</v>
      </c>
      <c r="BC21" s="78" t="str">
        <f>REPLACE(INDEX(GroupVertices[Group],MATCH(Edges[[#This Row],[Vertex 2]],GroupVertices[Vertex],0)),1,1,"")</f>
        <v>7</v>
      </c>
      <c r="BD21" s="48"/>
      <c r="BE21" s="49"/>
      <c r="BF21" s="48"/>
      <c r="BG21" s="49"/>
      <c r="BH21" s="48"/>
      <c r="BI21" s="49"/>
      <c r="BJ21" s="48"/>
      <c r="BK21" s="49"/>
      <c r="BL21" s="48"/>
    </row>
    <row r="22" spans="1:64" ht="15">
      <c r="A22" s="64" t="s">
        <v>221</v>
      </c>
      <c r="B22" s="64" t="s">
        <v>268</v>
      </c>
      <c r="C22" s="65" t="s">
        <v>3027</v>
      </c>
      <c r="D22" s="66">
        <v>3</v>
      </c>
      <c r="E22" s="67" t="s">
        <v>132</v>
      </c>
      <c r="F22" s="68">
        <v>35</v>
      </c>
      <c r="G22" s="65"/>
      <c r="H22" s="69"/>
      <c r="I22" s="70"/>
      <c r="J22" s="70"/>
      <c r="K22" s="34" t="s">
        <v>65</v>
      </c>
      <c r="L22" s="77">
        <v>22</v>
      </c>
      <c r="M22" s="77"/>
      <c r="N22" s="72"/>
      <c r="O22" s="79" t="s">
        <v>324</v>
      </c>
      <c r="P22" s="81">
        <v>43747.049375</v>
      </c>
      <c r="Q22" s="79" t="s">
        <v>333</v>
      </c>
      <c r="R22" s="83" t="s">
        <v>468</v>
      </c>
      <c r="S22" s="79" t="s">
        <v>524</v>
      </c>
      <c r="T22" s="79" t="s">
        <v>566</v>
      </c>
      <c r="U22" s="83" t="s">
        <v>669</v>
      </c>
      <c r="V22" s="83" t="s">
        <v>669</v>
      </c>
      <c r="W22" s="81">
        <v>43747.049375</v>
      </c>
      <c r="X22" s="83" t="s">
        <v>764</v>
      </c>
      <c r="Y22" s="79"/>
      <c r="Z22" s="79"/>
      <c r="AA22" s="85" t="s">
        <v>948</v>
      </c>
      <c r="AB22" s="79"/>
      <c r="AC22" s="79" t="b">
        <v>0</v>
      </c>
      <c r="AD22" s="79">
        <v>0</v>
      </c>
      <c r="AE22" s="85" t="s">
        <v>1123</v>
      </c>
      <c r="AF22" s="79" t="b">
        <v>0</v>
      </c>
      <c r="AG22" s="79" t="s">
        <v>1128</v>
      </c>
      <c r="AH22" s="79"/>
      <c r="AI22" s="85" t="s">
        <v>1123</v>
      </c>
      <c r="AJ22" s="79" t="b">
        <v>0</v>
      </c>
      <c r="AK22" s="79">
        <v>1</v>
      </c>
      <c r="AL22" s="85" t="s">
        <v>947</v>
      </c>
      <c r="AM22" s="79" t="s">
        <v>1142</v>
      </c>
      <c r="AN22" s="79" t="b">
        <v>0</v>
      </c>
      <c r="AO22" s="85" t="s">
        <v>947</v>
      </c>
      <c r="AP22" s="79" t="s">
        <v>176</v>
      </c>
      <c r="AQ22" s="79">
        <v>0</v>
      </c>
      <c r="AR22" s="79">
        <v>0</v>
      </c>
      <c r="AS22" s="79"/>
      <c r="AT22" s="79"/>
      <c r="AU22" s="79"/>
      <c r="AV22" s="79"/>
      <c r="AW22" s="79"/>
      <c r="AX22" s="79"/>
      <c r="AY22" s="79"/>
      <c r="AZ22" s="79"/>
      <c r="BA22">
        <v>1</v>
      </c>
      <c r="BB22" s="78" t="str">
        <f>REPLACE(INDEX(GroupVertices[Group],MATCH(Edges[[#This Row],[Vertex 1]],GroupVertices[Vertex],0)),1,1,"")</f>
        <v>7</v>
      </c>
      <c r="BC22" s="78" t="str">
        <f>REPLACE(INDEX(GroupVertices[Group],MATCH(Edges[[#This Row],[Vertex 2]],GroupVertices[Vertex],0)),1,1,"")</f>
        <v>7</v>
      </c>
      <c r="BD22" s="48">
        <v>0</v>
      </c>
      <c r="BE22" s="49">
        <v>0</v>
      </c>
      <c r="BF22" s="48">
        <v>0</v>
      </c>
      <c r="BG22" s="49">
        <v>0</v>
      </c>
      <c r="BH22" s="48">
        <v>0</v>
      </c>
      <c r="BI22" s="49">
        <v>0</v>
      </c>
      <c r="BJ22" s="48">
        <v>13</v>
      </c>
      <c r="BK22" s="49">
        <v>100</v>
      </c>
      <c r="BL22" s="48">
        <v>13</v>
      </c>
    </row>
    <row r="23" spans="1:64" ht="15">
      <c r="A23" s="64" t="s">
        <v>222</v>
      </c>
      <c r="B23" s="64" t="s">
        <v>279</v>
      </c>
      <c r="C23" s="65" t="s">
        <v>3027</v>
      </c>
      <c r="D23" s="66">
        <v>3</v>
      </c>
      <c r="E23" s="67" t="s">
        <v>132</v>
      </c>
      <c r="F23" s="68">
        <v>35</v>
      </c>
      <c r="G23" s="65"/>
      <c r="H23" s="69"/>
      <c r="I23" s="70"/>
      <c r="J23" s="70"/>
      <c r="K23" s="34" t="s">
        <v>65</v>
      </c>
      <c r="L23" s="77">
        <v>23</v>
      </c>
      <c r="M23" s="77"/>
      <c r="N23" s="72"/>
      <c r="O23" s="79" t="s">
        <v>324</v>
      </c>
      <c r="P23" s="81">
        <v>43748.349340277775</v>
      </c>
      <c r="Q23" s="79" t="s">
        <v>334</v>
      </c>
      <c r="R23" s="79"/>
      <c r="S23" s="79"/>
      <c r="T23" s="79" t="s">
        <v>567</v>
      </c>
      <c r="U23" s="79"/>
      <c r="V23" s="83" t="s">
        <v>707</v>
      </c>
      <c r="W23" s="81">
        <v>43748.349340277775</v>
      </c>
      <c r="X23" s="83" t="s">
        <v>765</v>
      </c>
      <c r="Y23" s="79"/>
      <c r="Z23" s="79"/>
      <c r="AA23" s="85" t="s">
        <v>949</v>
      </c>
      <c r="AB23" s="79"/>
      <c r="AC23" s="79" t="b">
        <v>0</v>
      </c>
      <c r="AD23" s="79">
        <v>3</v>
      </c>
      <c r="AE23" s="85" t="s">
        <v>1123</v>
      </c>
      <c r="AF23" s="79" t="b">
        <v>0</v>
      </c>
      <c r="AG23" s="79" t="s">
        <v>1128</v>
      </c>
      <c r="AH23" s="79"/>
      <c r="AI23" s="85" t="s">
        <v>1123</v>
      </c>
      <c r="AJ23" s="79" t="b">
        <v>0</v>
      </c>
      <c r="AK23" s="79">
        <v>0</v>
      </c>
      <c r="AL23" s="85" t="s">
        <v>1123</v>
      </c>
      <c r="AM23" s="79" t="s">
        <v>1143</v>
      </c>
      <c r="AN23" s="79" t="b">
        <v>0</v>
      </c>
      <c r="AO23" s="85" t="s">
        <v>949</v>
      </c>
      <c r="AP23" s="79" t="s">
        <v>176</v>
      </c>
      <c r="AQ23" s="79">
        <v>0</v>
      </c>
      <c r="AR23" s="79">
        <v>0</v>
      </c>
      <c r="AS23" s="79"/>
      <c r="AT23" s="79"/>
      <c r="AU23" s="79"/>
      <c r="AV23" s="79"/>
      <c r="AW23" s="79"/>
      <c r="AX23" s="79"/>
      <c r="AY23" s="79"/>
      <c r="AZ23" s="79"/>
      <c r="BA23">
        <v>1</v>
      </c>
      <c r="BB23" s="78" t="str">
        <f>REPLACE(INDEX(GroupVertices[Group],MATCH(Edges[[#This Row],[Vertex 1]],GroupVertices[Vertex],0)),1,1,"")</f>
        <v>15</v>
      </c>
      <c r="BC23" s="78" t="str">
        <f>REPLACE(INDEX(GroupVertices[Group],MATCH(Edges[[#This Row],[Vertex 2]],GroupVertices[Vertex],0)),1,1,"")</f>
        <v>15</v>
      </c>
      <c r="BD23" s="48">
        <v>1</v>
      </c>
      <c r="BE23" s="49">
        <v>4.3478260869565215</v>
      </c>
      <c r="BF23" s="48">
        <v>0</v>
      </c>
      <c r="BG23" s="49">
        <v>0</v>
      </c>
      <c r="BH23" s="48">
        <v>0</v>
      </c>
      <c r="BI23" s="49">
        <v>0</v>
      </c>
      <c r="BJ23" s="48">
        <v>22</v>
      </c>
      <c r="BK23" s="49">
        <v>95.65217391304348</v>
      </c>
      <c r="BL23" s="48">
        <v>23</v>
      </c>
    </row>
    <row r="24" spans="1:64" ht="15">
      <c r="A24" s="64" t="s">
        <v>223</v>
      </c>
      <c r="B24" s="64" t="s">
        <v>223</v>
      </c>
      <c r="C24" s="65" t="s">
        <v>3027</v>
      </c>
      <c r="D24" s="66">
        <v>3</v>
      </c>
      <c r="E24" s="67" t="s">
        <v>132</v>
      </c>
      <c r="F24" s="68">
        <v>35</v>
      </c>
      <c r="G24" s="65"/>
      <c r="H24" s="69"/>
      <c r="I24" s="70"/>
      <c r="J24" s="70"/>
      <c r="K24" s="34" t="s">
        <v>65</v>
      </c>
      <c r="L24" s="77">
        <v>24</v>
      </c>
      <c r="M24" s="77"/>
      <c r="N24" s="72"/>
      <c r="O24" s="79" t="s">
        <v>176</v>
      </c>
      <c r="P24" s="81">
        <v>43748.412256944444</v>
      </c>
      <c r="Q24" s="79" t="s">
        <v>335</v>
      </c>
      <c r="R24" s="83" t="s">
        <v>469</v>
      </c>
      <c r="S24" s="79" t="s">
        <v>525</v>
      </c>
      <c r="T24" s="79" t="s">
        <v>568</v>
      </c>
      <c r="U24" s="83" t="s">
        <v>670</v>
      </c>
      <c r="V24" s="83" t="s">
        <v>670</v>
      </c>
      <c r="W24" s="81">
        <v>43748.412256944444</v>
      </c>
      <c r="X24" s="83" t="s">
        <v>766</v>
      </c>
      <c r="Y24" s="79"/>
      <c r="Z24" s="79"/>
      <c r="AA24" s="85" t="s">
        <v>950</v>
      </c>
      <c r="AB24" s="79"/>
      <c r="AC24" s="79" t="b">
        <v>0</v>
      </c>
      <c r="AD24" s="79">
        <v>0</v>
      </c>
      <c r="AE24" s="85" t="s">
        <v>1123</v>
      </c>
      <c r="AF24" s="79" t="b">
        <v>0</v>
      </c>
      <c r="AG24" s="79" t="s">
        <v>1128</v>
      </c>
      <c r="AH24" s="79"/>
      <c r="AI24" s="85" t="s">
        <v>1123</v>
      </c>
      <c r="AJ24" s="79" t="b">
        <v>0</v>
      </c>
      <c r="AK24" s="79">
        <v>0</v>
      </c>
      <c r="AL24" s="85" t="s">
        <v>1123</v>
      </c>
      <c r="AM24" s="79" t="s">
        <v>1138</v>
      </c>
      <c r="AN24" s="79" t="b">
        <v>0</v>
      </c>
      <c r="AO24" s="85" t="s">
        <v>950</v>
      </c>
      <c r="AP24" s="79" t="s">
        <v>176</v>
      </c>
      <c r="AQ24" s="79">
        <v>0</v>
      </c>
      <c r="AR24" s="79">
        <v>0</v>
      </c>
      <c r="AS24" s="79"/>
      <c r="AT24" s="79"/>
      <c r="AU24" s="79"/>
      <c r="AV24" s="79"/>
      <c r="AW24" s="79"/>
      <c r="AX24" s="79"/>
      <c r="AY24" s="79"/>
      <c r="AZ24" s="79"/>
      <c r="BA24">
        <v>1</v>
      </c>
      <c r="BB24" s="78" t="str">
        <f>REPLACE(INDEX(GroupVertices[Group],MATCH(Edges[[#This Row],[Vertex 1]],GroupVertices[Vertex],0)),1,1,"")</f>
        <v>10</v>
      </c>
      <c r="BC24" s="78" t="str">
        <f>REPLACE(INDEX(GroupVertices[Group],MATCH(Edges[[#This Row],[Vertex 2]],GroupVertices[Vertex],0)),1,1,"")</f>
        <v>10</v>
      </c>
      <c r="BD24" s="48">
        <v>0</v>
      </c>
      <c r="BE24" s="49">
        <v>0</v>
      </c>
      <c r="BF24" s="48">
        <v>1</v>
      </c>
      <c r="BG24" s="49">
        <v>2.9411764705882355</v>
      </c>
      <c r="BH24" s="48">
        <v>0</v>
      </c>
      <c r="BI24" s="49">
        <v>0</v>
      </c>
      <c r="BJ24" s="48">
        <v>33</v>
      </c>
      <c r="BK24" s="49">
        <v>97.05882352941177</v>
      </c>
      <c r="BL24" s="48">
        <v>34</v>
      </c>
    </row>
    <row r="25" spans="1:64" ht="15">
      <c r="A25" s="64" t="s">
        <v>224</v>
      </c>
      <c r="B25" s="64" t="s">
        <v>224</v>
      </c>
      <c r="C25" s="65" t="s">
        <v>3027</v>
      </c>
      <c r="D25" s="66">
        <v>3</v>
      </c>
      <c r="E25" s="67" t="s">
        <v>132</v>
      </c>
      <c r="F25" s="68">
        <v>35</v>
      </c>
      <c r="G25" s="65"/>
      <c r="H25" s="69"/>
      <c r="I25" s="70"/>
      <c r="J25" s="70"/>
      <c r="K25" s="34" t="s">
        <v>65</v>
      </c>
      <c r="L25" s="77">
        <v>25</v>
      </c>
      <c r="M25" s="77"/>
      <c r="N25" s="72"/>
      <c r="O25" s="79" t="s">
        <v>176</v>
      </c>
      <c r="P25" s="81">
        <v>42451.91966435185</v>
      </c>
      <c r="Q25" s="79" t="s">
        <v>336</v>
      </c>
      <c r="R25" s="83" t="s">
        <v>470</v>
      </c>
      <c r="S25" s="79" t="s">
        <v>526</v>
      </c>
      <c r="T25" s="79" t="s">
        <v>569</v>
      </c>
      <c r="U25" s="83" t="s">
        <v>671</v>
      </c>
      <c r="V25" s="83" t="s">
        <v>671</v>
      </c>
      <c r="W25" s="81">
        <v>42451.91966435185</v>
      </c>
      <c r="X25" s="83" t="s">
        <v>767</v>
      </c>
      <c r="Y25" s="79"/>
      <c r="Z25" s="79"/>
      <c r="AA25" s="85" t="s">
        <v>951</v>
      </c>
      <c r="AB25" s="79"/>
      <c r="AC25" s="79" t="b">
        <v>0</v>
      </c>
      <c r="AD25" s="79">
        <v>19</v>
      </c>
      <c r="AE25" s="85" t="s">
        <v>1123</v>
      </c>
      <c r="AF25" s="79" t="b">
        <v>0</v>
      </c>
      <c r="AG25" s="79" t="s">
        <v>1128</v>
      </c>
      <c r="AH25" s="79"/>
      <c r="AI25" s="85" t="s">
        <v>1123</v>
      </c>
      <c r="AJ25" s="79" t="b">
        <v>0</v>
      </c>
      <c r="AK25" s="79">
        <v>12</v>
      </c>
      <c r="AL25" s="85" t="s">
        <v>1123</v>
      </c>
      <c r="AM25" s="79" t="s">
        <v>1144</v>
      </c>
      <c r="AN25" s="79" t="b">
        <v>0</v>
      </c>
      <c r="AO25" s="85" t="s">
        <v>951</v>
      </c>
      <c r="AP25" s="79" t="s">
        <v>1162</v>
      </c>
      <c r="AQ25" s="79">
        <v>0</v>
      </c>
      <c r="AR25" s="79">
        <v>0</v>
      </c>
      <c r="AS25" s="79"/>
      <c r="AT25" s="79"/>
      <c r="AU25" s="79"/>
      <c r="AV25" s="79"/>
      <c r="AW25" s="79"/>
      <c r="AX25" s="79"/>
      <c r="AY25" s="79"/>
      <c r="AZ25" s="79"/>
      <c r="BA25">
        <v>1</v>
      </c>
      <c r="BB25" s="78" t="str">
        <f>REPLACE(INDEX(GroupVertices[Group],MATCH(Edges[[#This Row],[Vertex 1]],GroupVertices[Vertex],0)),1,1,"")</f>
        <v>14</v>
      </c>
      <c r="BC25" s="78" t="str">
        <f>REPLACE(INDEX(GroupVertices[Group],MATCH(Edges[[#This Row],[Vertex 2]],GroupVertices[Vertex],0)),1,1,"")</f>
        <v>14</v>
      </c>
      <c r="BD25" s="48">
        <v>2</v>
      </c>
      <c r="BE25" s="49">
        <v>14.285714285714286</v>
      </c>
      <c r="BF25" s="48">
        <v>0</v>
      </c>
      <c r="BG25" s="49">
        <v>0</v>
      </c>
      <c r="BH25" s="48">
        <v>0</v>
      </c>
      <c r="BI25" s="49">
        <v>0</v>
      </c>
      <c r="BJ25" s="48">
        <v>12</v>
      </c>
      <c r="BK25" s="49">
        <v>85.71428571428571</v>
      </c>
      <c r="BL25" s="48">
        <v>14</v>
      </c>
    </row>
    <row r="26" spans="1:64" ht="15">
      <c r="A26" s="64" t="s">
        <v>225</v>
      </c>
      <c r="B26" s="64" t="s">
        <v>224</v>
      </c>
      <c r="C26" s="65" t="s">
        <v>3027</v>
      </c>
      <c r="D26" s="66">
        <v>3</v>
      </c>
      <c r="E26" s="67" t="s">
        <v>132</v>
      </c>
      <c r="F26" s="68">
        <v>35</v>
      </c>
      <c r="G26" s="65"/>
      <c r="H26" s="69"/>
      <c r="I26" s="70"/>
      <c r="J26" s="70"/>
      <c r="K26" s="34" t="s">
        <v>65</v>
      </c>
      <c r="L26" s="77">
        <v>26</v>
      </c>
      <c r="M26" s="77"/>
      <c r="N26" s="72"/>
      <c r="O26" s="79" t="s">
        <v>324</v>
      </c>
      <c r="P26" s="81">
        <v>43748.77144675926</v>
      </c>
      <c r="Q26" s="79" t="s">
        <v>337</v>
      </c>
      <c r="R26" s="83" t="s">
        <v>470</v>
      </c>
      <c r="S26" s="79" t="s">
        <v>526</v>
      </c>
      <c r="T26" s="79" t="s">
        <v>569</v>
      </c>
      <c r="U26" s="79"/>
      <c r="V26" s="83" t="s">
        <v>708</v>
      </c>
      <c r="W26" s="81">
        <v>43748.77144675926</v>
      </c>
      <c r="X26" s="83" t="s">
        <v>768</v>
      </c>
      <c r="Y26" s="79"/>
      <c r="Z26" s="79"/>
      <c r="AA26" s="85" t="s">
        <v>952</v>
      </c>
      <c r="AB26" s="79"/>
      <c r="AC26" s="79" t="b">
        <v>0</v>
      </c>
      <c r="AD26" s="79">
        <v>0</v>
      </c>
      <c r="AE26" s="85" t="s">
        <v>1123</v>
      </c>
      <c r="AF26" s="79" t="b">
        <v>0</v>
      </c>
      <c r="AG26" s="79" t="s">
        <v>1128</v>
      </c>
      <c r="AH26" s="79"/>
      <c r="AI26" s="85" t="s">
        <v>1123</v>
      </c>
      <c r="AJ26" s="79" t="b">
        <v>0</v>
      </c>
      <c r="AK26" s="79">
        <v>12</v>
      </c>
      <c r="AL26" s="85" t="s">
        <v>951</v>
      </c>
      <c r="AM26" s="79" t="s">
        <v>1138</v>
      </c>
      <c r="AN26" s="79" t="b">
        <v>0</v>
      </c>
      <c r="AO26" s="85" t="s">
        <v>951</v>
      </c>
      <c r="AP26" s="79" t="s">
        <v>176</v>
      </c>
      <c r="AQ26" s="79">
        <v>0</v>
      </c>
      <c r="AR26" s="79">
        <v>0</v>
      </c>
      <c r="AS26" s="79"/>
      <c r="AT26" s="79"/>
      <c r="AU26" s="79"/>
      <c r="AV26" s="79"/>
      <c r="AW26" s="79"/>
      <c r="AX26" s="79"/>
      <c r="AY26" s="79"/>
      <c r="AZ26" s="79"/>
      <c r="BA26">
        <v>1</v>
      </c>
      <c r="BB26" s="78" t="str">
        <f>REPLACE(INDEX(GroupVertices[Group],MATCH(Edges[[#This Row],[Vertex 1]],GroupVertices[Vertex],0)),1,1,"")</f>
        <v>14</v>
      </c>
      <c r="BC26" s="78" t="str">
        <f>REPLACE(INDEX(GroupVertices[Group],MATCH(Edges[[#This Row],[Vertex 2]],GroupVertices[Vertex],0)),1,1,"")</f>
        <v>14</v>
      </c>
      <c r="BD26" s="48">
        <v>2</v>
      </c>
      <c r="BE26" s="49">
        <v>12.5</v>
      </c>
      <c r="BF26" s="48">
        <v>0</v>
      </c>
      <c r="BG26" s="49">
        <v>0</v>
      </c>
      <c r="BH26" s="48">
        <v>0</v>
      </c>
      <c r="BI26" s="49">
        <v>0</v>
      </c>
      <c r="BJ26" s="48">
        <v>14</v>
      </c>
      <c r="BK26" s="49">
        <v>87.5</v>
      </c>
      <c r="BL26" s="48">
        <v>16</v>
      </c>
    </row>
    <row r="27" spans="1:64" ht="15">
      <c r="A27" s="64" t="s">
        <v>226</v>
      </c>
      <c r="B27" s="64" t="s">
        <v>266</v>
      </c>
      <c r="C27" s="65" t="s">
        <v>3027</v>
      </c>
      <c r="D27" s="66">
        <v>3</v>
      </c>
      <c r="E27" s="67" t="s">
        <v>132</v>
      </c>
      <c r="F27" s="68">
        <v>35</v>
      </c>
      <c r="G27" s="65"/>
      <c r="H27" s="69"/>
      <c r="I27" s="70"/>
      <c r="J27" s="70"/>
      <c r="K27" s="34" t="s">
        <v>65</v>
      </c>
      <c r="L27" s="77">
        <v>27</v>
      </c>
      <c r="M27" s="77"/>
      <c r="N27" s="72"/>
      <c r="O27" s="79" t="s">
        <v>324</v>
      </c>
      <c r="P27" s="81">
        <v>43748.86090277778</v>
      </c>
      <c r="Q27" s="79" t="s">
        <v>338</v>
      </c>
      <c r="R27" s="79"/>
      <c r="S27" s="79"/>
      <c r="T27" s="79" t="s">
        <v>570</v>
      </c>
      <c r="U27" s="79"/>
      <c r="V27" s="83" t="s">
        <v>709</v>
      </c>
      <c r="W27" s="81">
        <v>43748.86090277778</v>
      </c>
      <c r="X27" s="83" t="s">
        <v>769</v>
      </c>
      <c r="Y27" s="79"/>
      <c r="Z27" s="79"/>
      <c r="AA27" s="85" t="s">
        <v>953</v>
      </c>
      <c r="AB27" s="79"/>
      <c r="AC27" s="79" t="b">
        <v>0</v>
      </c>
      <c r="AD27" s="79">
        <v>0</v>
      </c>
      <c r="AE27" s="85" t="s">
        <v>1123</v>
      </c>
      <c r="AF27" s="79" t="b">
        <v>0</v>
      </c>
      <c r="AG27" s="79" t="s">
        <v>1128</v>
      </c>
      <c r="AH27" s="79"/>
      <c r="AI27" s="85" t="s">
        <v>1123</v>
      </c>
      <c r="AJ27" s="79" t="b">
        <v>0</v>
      </c>
      <c r="AK27" s="79">
        <v>1</v>
      </c>
      <c r="AL27" s="85" t="s">
        <v>1045</v>
      </c>
      <c r="AM27" s="79" t="s">
        <v>1145</v>
      </c>
      <c r="AN27" s="79" t="b">
        <v>0</v>
      </c>
      <c r="AO27" s="85" t="s">
        <v>1045</v>
      </c>
      <c r="AP27" s="79" t="s">
        <v>176</v>
      </c>
      <c r="AQ27" s="79">
        <v>0</v>
      </c>
      <c r="AR27" s="79">
        <v>0</v>
      </c>
      <c r="AS27" s="79"/>
      <c r="AT27" s="79"/>
      <c r="AU27" s="79"/>
      <c r="AV27" s="79"/>
      <c r="AW27" s="79"/>
      <c r="AX27" s="79"/>
      <c r="AY27" s="79"/>
      <c r="AZ27" s="79"/>
      <c r="BA27">
        <v>1</v>
      </c>
      <c r="BB27" s="78" t="str">
        <f>REPLACE(INDEX(GroupVertices[Group],MATCH(Edges[[#This Row],[Vertex 1]],GroupVertices[Vertex],0)),1,1,"")</f>
        <v>8</v>
      </c>
      <c r="BC27" s="78" t="str">
        <f>REPLACE(INDEX(GroupVertices[Group],MATCH(Edges[[#This Row],[Vertex 2]],GroupVertices[Vertex],0)),1,1,"")</f>
        <v>8</v>
      </c>
      <c r="BD27" s="48">
        <v>1</v>
      </c>
      <c r="BE27" s="49">
        <v>3.7037037037037037</v>
      </c>
      <c r="BF27" s="48">
        <v>0</v>
      </c>
      <c r="BG27" s="49">
        <v>0</v>
      </c>
      <c r="BH27" s="48">
        <v>0</v>
      </c>
      <c r="BI27" s="49">
        <v>0</v>
      </c>
      <c r="BJ27" s="48">
        <v>26</v>
      </c>
      <c r="BK27" s="49">
        <v>96.29629629629629</v>
      </c>
      <c r="BL27" s="48">
        <v>27</v>
      </c>
    </row>
    <row r="28" spans="1:64" ht="15">
      <c r="A28" s="64" t="s">
        <v>227</v>
      </c>
      <c r="B28" s="64" t="s">
        <v>263</v>
      </c>
      <c r="C28" s="65" t="s">
        <v>3027</v>
      </c>
      <c r="D28" s="66">
        <v>3</v>
      </c>
      <c r="E28" s="67" t="s">
        <v>132</v>
      </c>
      <c r="F28" s="68">
        <v>35</v>
      </c>
      <c r="G28" s="65"/>
      <c r="H28" s="69"/>
      <c r="I28" s="70"/>
      <c r="J28" s="70"/>
      <c r="K28" s="34" t="s">
        <v>65</v>
      </c>
      <c r="L28" s="77">
        <v>28</v>
      </c>
      <c r="M28" s="77"/>
      <c r="N28" s="72"/>
      <c r="O28" s="79" t="s">
        <v>324</v>
      </c>
      <c r="P28" s="81">
        <v>43749.79659722222</v>
      </c>
      <c r="Q28" s="79" t="s">
        <v>339</v>
      </c>
      <c r="R28" s="79"/>
      <c r="S28" s="79"/>
      <c r="T28" s="79"/>
      <c r="U28" s="79"/>
      <c r="V28" s="83" t="s">
        <v>710</v>
      </c>
      <c r="W28" s="81">
        <v>43749.79659722222</v>
      </c>
      <c r="X28" s="83" t="s">
        <v>770</v>
      </c>
      <c r="Y28" s="79"/>
      <c r="Z28" s="79"/>
      <c r="AA28" s="85" t="s">
        <v>954</v>
      </c>
      <c r="AB28" s="79"/>
      <c r="AC28" s="79" t="b">
        <v>0</v>
      </c>
      <c r="AD28" s="79">
        <v>0</v>
      </c>
      <c r="AE28" s="85" t="s">
        <v>1123</v>
      </c>
      <c r="AF28" s="79" t="b">
        <v>0</v>
      </c>
      <c r="AG28" s="79" t="s">
        <v>1128</v>
      </c>
      <c r="AH28" s="79"/>
      <c r="AI28" s="85" t="s">
        <v>1123</v>
      </c>
      <c r="AJ28" s="79" t="b">
        <v>0</v>
      </c>
      <c r="AK28" s="79">
        <v>4</v>
      </c>
      <c r="AL28" s="85" t="s">
        <v>1034</v>
      </c>
      <c r="AM28" s="79" t="s">
        <v>1139</v>
      </c>
      <c r="AN28" s="79" t="b">
        <v>0</v>
      </c>
      <c r="AO28" s="85" t="s">
        <v>1034</v>
      </c>
      <c r="AP28" s="79" t="s">
        <v>176</v>
      </c>
      <c r="AQ28" s="79">
        <v>0</v>
      </c>
      <c r="AR28" s="79">
        <v>0</v>
      </c>
      <c r="AS28" s="79"/>
      <c r="AT28" s="79"/>
      <c r="AU28" s="79"/>
      <c r="AV28" s="79"/>
      <c r="AW28" s="79"/>
      <c r="AX28" s="79"/>
      <c r="AY28" s="79"/>
      <c r="AZ28" s="79"/>
      <c r="BA28">
        <v>1</v>
      </c>
      <c r="BB28" s="78" t="str">
        <f>REPLACE(INDEX(GroupVertices[Group],MATCH(Edges[[#This Row],[Vertex 1]],GroupVertices[Vertex],0)),1,1,"")</f>
        <v>1</v>
      </c>
      <c r="BC28" s="78" t="str">
        <f>REPLACE(INDEX(GroupVertices[Group],MATCH(Edges[[#This Row],[Vertex 2]],GroupVertices[Vertex],0)),1,1,"")</f>
        <v>1</v>
      </c>
      <c r="BD28" s="48">
        <v>2</v>
      </c>
      <c r="BE28" s="49">
        <v>9.090909090909092</v>
      </c>
      <c r="BF28" s="48">
        <v>0</v>
      </c>
      <c r="BG28" s="49">
        <v>0</v>
      </c>
      <c r="BH28" s="48">
        <v>0</v>
      </c>
      <c r="BI28" s="49">
        <v>0</v>
      </c>
      <c r="BJ28" s="48">
        <v>20</v>
      </c>
      <c r="BK28" s="49">
        <v>90.9090909090909</v>
      </c>
      <c r="BL28" s="48">
        <v>22</v>
      </c>
    </row>
    <row r="29" spans="1:64" ht="15">
      <c r="A29" s="64" t="s">
        <v>228</v>
      </c>
      <c r="B29" s="64" t="s">
        <v>263</v>
      </c>
      <c r="C29" s="65" t="s">
        <v>3027</v>
      </c>
      <c r="D29" s="66">
        <v>3</v>
      </c>
      <c r="E29" s="67" t="s">
        <v>132</v>
      </c>
      <c r="F29" s="68">
        <v>35</v>
      </c>
      <c r="G29" s="65"/>
      <c r="H29" s="69"/>
      <c r="I29" s="70"/>
      <c r="J29" s="70"/>
      <c r="K29" s="34" t="s">
        <v>65</v>
      </c>
      <c r="L29" s="77">
        <v>29</v>
      </c>
      <c r="M29" s="77"/>
      <c r="N29" s="72"/>
      <c r="O29" s="79" t="s">
        <v>324</v>
      </c>
      <c r="P29" s="81">
        <v>43749.820601851854</v>
      </c>
      <c r="Q29" s="79" t="s">
        <v>339</v>
      </c>
      <c r="R29" s="79"/>
      <c r="S29" s="79"/>
      <c r="T29" s="79"/>
      <c r="U29" s="79"/>
      <c r="V29" s="83" t="s">
        <v>711</v>
      </c>
      <c r="W29" s="81">
        <v>43749.820601851854</v>
      </c>
      <c r="X29" s="83" t="s">
        <v>771</v>
      </c>
      <c r="Y29" s="79"/>
      <c r="Z29" s="79"/>
      <c r="AA29" s="85" t="s">
        <v>955</v>
      </c>
      <c r="AB29" s="79"/>
      <c r="AC29" s="79" t="b">
        <v>0</v>
      </c>
      <c r="AD29" s="79">
        <v>0</v>
      </c>
      <c r="AE29" s="85" t="s">
        <v>1123</v>
      </c>
      <c r="AF29" s="79" t="b">
        <v>0</v>
      </c>
      <c r="AG29" s="79" t="s">
        <v>1128</v>
      </c>
      <c r="AH29" s="79"/>
      <c r="AI29" s="85" t="s">
        <v>1123</v>
      </c>
      <c r="AJ29" s="79" t="b">
        <v>0</v>
      </c>
      <c r="AK29" s="79">
        <v>4</v>
      </c>
      <c r="AL29" s="85" t="s">
        <v>1034</v>
      </c>
      <c r="AM29" s="79" t="s">
        <v>1138</v>
      </c>
      <c r="AN29" s="79" t="b">
        <v>0</v>
      </c>
      <c r="AO29" s="85" t="s">
        <v>1034</v>
      </c>
      <c r="AP29" s="79" t="s">
        <v>176</v>
      </c>
      <c r="AQ29" s="79">
        <v>0</v>
      </c>
      <c r="AR29" s="79">
        <v>0</v>
      </c>
      <c r="AS29" s="79"/>
      <c r="AT29" s="79"/>
      <c r="AU29" s="79"/>
      <c r="AV29" s="79"/>
      <c r="AW29" s="79"/>
      <c r="AX29" s="79"/>
      <c r="AY29" s="79"/>
      <c r="AZ29" s="79"/>
      <c r="BA29">
        <v>1</v>
      </c>
      <c r="BB29" s="78" t="str">
        <f>REPLACE(INDEX(GroupVertices[Group],MATCH(Edges[[#This Row],[Vertex 1]],GroupVertices[Vertex],0)),1,1,"")</f>
        <v>1</v>
      </c>
      <c r="BC29" s="78" t="str">
        <f>REPLACE(INDEX(GroupVertices[Group],MATCH(Edges[[#This Row],[Vertex 2]],GroupVertices[Vertex],0)),1,1,"")</f>
        <v>1</v>
      </c>
      <c r="BD29" s="48">
        <v>2</v>
      </c>
      <c r="BE29" s="49">
        <v>9.090909090909092</v>
      </c>
      <c r="BF29" s="48">
        <v>0</v>
      </c>
      <c r="BG29" s="49">
        <v>0</v>
      </c>
      <c r="BH29" s="48">
        <v>0</v>
      </c>
      <c r="BI29" s="49">
        <v>0</v>
      </c>
      <c r="BJ29" s="48">
        <v>20</v>
      </c>
      <c r="BK29" s="49">
        <v>90.9090909090909</v>
      </c>
      <c r="BL29" s="48">
        <v>22</v>
      </c>
    </row>
    <row r="30" spans="1:64" ht="15">
      <c r="A30" s="64" t="s">
        <v>229</v>
      </c>
      <c r="B30" s="64" t="s">
        <v>263</v>
      </c>
      <c r="C30" s="65" t="s">
        <v>3027</v>
      </c>
      <c r="D30" s="66">
        <v>3</v>
      </c>
      <c r="E30" s="67" t="s">
        <v>132</v>
      </c>
      <c r="F30" s="68">
        <v>35</v>
      </c>
      <c r="G30" s="65"/>
      <c r="H30" s="69"/>
      <c r="I30" s="70"/>
      <c r="J30" s="70"/>
      <c r="K30" s="34" t="s">
        <v>65</v>
      </c>
      <c r="L30" s="77">
        <v>30</v>
      </c>
      <c r="M30" s="77"/>
      <c r="N30" s="72"/>
      <c r="O30" s="79" t="s">
        <v>324</v>
      </c>
      <c r="P30" s="81">
        <v>43750.65398148148</v>
      </c>
      <c r="Q30" s="79" t="s">
        <v>339</v>
      </c>
      <c r="R30" s="79"/>
      <c r="S30" s="79"/>
      <c r="T30" s="79"/>
      <c r="U30" s="79"/>
      <c r="V30" s="83" t="s">
        <v>712</v>
      </c>
      <c r="W30" s="81">
        <v>43750.65398148148</v>
      </c>
      <c r="X30" s="83" t="s">
        <v>772</v>
      </c>
      <c r="Y30" s="79"/>
      <c r="Z30" s="79"/>
      <c r="AA30" s="85" t="s">
        <v>956</v>
      </c>
      <c r="AB30" s="79"/>
      <c r="AC30" s="79" t="b">
        <v>0</v>
      </c>
      <c r="AD30" s="79">
        <v>0</v>
      </c>
      <c r="AE30" s="85" t="s">
        <v>1123</v>
      </c>
      <c r="AF30" s="79" t="b">
        <v>0</v>
      </c>
      <c r="AG30" s="79" t="s">
        <v>1128</v>
      </c>
      <c r="AH30" s="79"/>
      <c r="AI30" s="85" t="s">
        <v>1123</v>
      </c>
      <c r="AJ30" s="79" t="b">
        <v>0</v>
      </c>
      <c r="AK30" s="79">
        <v>4</v>
      </c>
      <c r="AL30" s="85" t="s">
        <v>1034</v>
      </c>
      <c r="AM30" s="79" t="s">
        <v>1146</v>
      </c>
      <c r="AN30" s="79" t="b">
        <v>0</v>
      </c>
      <c r="AO30" s="85" t="s">
        <v>1034</v>
      </c>
      <c r="AP30" s="79" t="s">
        <v>176</v>
      </c>
      <c r="AQ30" s="79">
        <v>0</v>
      </c>
      <c r="AR30" s="79">
        <v>0</v>
      </c>
      <c r="AS30" s="79"/>
      <c r="AT30" s="79"/>
      <c r="AU30" s="79"/>
      <c r="AV30" s="79"/>
      <c r="AW30" s="79"/>
      <c r="AX30" s="79"/>
      <c r="AY30" s="79"/>
      <c r="AZ30" s="79"/>
      <c r="BA30">
        <v>1</v>
      </c>
      <c r="BB30" s="78" t="str">
        <f>REPLACE(INDEX(GroupVertices[Group],MATCH(Edges[[#This Row],[Vertex 1]],GroupVertices[Vertex],0)),1,1,"")</f>
        <v>1</v>
      </c>
      <c r="BC30" s="78" t="str">
        <f>REPLACE(INDEX(GroupVertices[Group],MATCH(Edges[[#This Row],[Vertex 2]],GroupVertices[Vertex],0)),1,1,"")</f>
        <v>1</v>
      </c>
      <c r="BD30" s="48">
        <v>2</v>
      </c>
      <c r="BE30" s="49">
        <v>9.090909090909092</v>
      </c>
      <c r="BF30" s="48">
        <v>0</v>
      </c>
      <c r="BG30" s="49">
        <v>0</v>
      </c>
      <c r="BH30" s="48">
        <v>0</v>
      </c>
      <c r="BI30" s="49">
        <v>0</v>
      </c>
      <c r="BJ30" s="48">
        <v>20</v>
      </c>
      <c r="BK30" s="49">
        <v>90.9090909090909</v>
      </c>
      <c r="BL30" s="48">
        <v>22</v>
      </c>
    </row>
    <row r="31" spans="1:64" ht="15">
      <c r="A31" s="64" t="s">
        <v>230</v>
      </c>
      <c r="B31" s="64" t="s">
        <v>245</v>
      </c>
      <c r="C31" s="65" t="s">
        <v>3027</v>
      </c>
      <c r="D31" s="66">
        <v>3</v>
      </c>
      <c r="E31" s="67" t="s">
        <v>132</v>
      </c>
      <c r="F31" s="68">
        <v>35</v>
      </c>
      <c r="G31" s="65"/>
      <c r="H31" s="69"/>
      <c r="I31" s="70"/>
      <c r="J31" s="70"/>
      <c r="K31" s="34" t="s">
        <v>65</v>
      </c>
      <c r="L31" s="77">
        <v>31</v>
      </c>
      <c r="M31" s="77"/>
      <c r="N31" s="72"/>
      <c r="O31" s="79" t="s">
        <v>324</v>
      </c>
      <c r="P31" s="81">
        <v>43751.22042824074</v>
      </c>
      <c r="Q31" s="79" t="s">
        <v>340</v>
      </c>
      <c r="R31" s="79"/>
      <c r="S31" s="79"/>
      <c r="T31" s="79" t="s">
        <v>571</v>
      </c>
      <c r="U31" s="79"/>
      <c r="V31" s="83" t="s">
        <v>713</v>
      </c>
      <c r="W31" s="81">
        <v>43751.22042824074</v>
      </c>
      <c r="X31" s="83" t="s">
        <v>773</v>
      </c>
      <c r="Y31" s="79"/>
      <c r="Z31" s="79"/>
      <c r="AA31" s="85" t="s">
        <v>957</v>
      </c>
      <c r="AB31" s="79"/>
      <c r="AC31" s="79" t="b">
        <v>0</v>
      </c>
      <c r="AD31" s="79">
        <v>0</v>
      </c>
      <c r="AE31" s="85" t="s">
        <v>1123</v>
      </c>
      <c r="AF31" s="79" t="b">
        <v>0</v>
      </c>
      <c r="AG31" s="79" t="s">
        <v>1128</v>
      </c>
      <c r="AH31" s="79"/>
      <c r="AI31" s="85" t="s">
        <v>1123</v>
      </c>
      <c r="AJ31" s="79" t="b">
        <v>0</v>
      </c>
      <c r="AK31" s="79">
        <v>106</v>
      </c>
      <c r="AL31" s="85" t="s">
        <v>972</v>
      </c>
      <c r="AM31" s="79" t="s">
        <v>1139</v>
      </c>
      <c r="AN31" s="79" t="b">
        <v>0</v>
      </c>
      <c r="AO31" s="85" t="s">
        <v>972</v>
      </c>
      <c r="AP31" s="79" t="s">
        <v>176</v>
      </c>
      <c r="AQ31" s="79">
        <v>0</v>
      </c>
      <c r="AR31" s="79">
        <v>0</v>
      </c>
      <c r="AS31" s="79"/>
      <c r="AT31" s="79"/>
      <c r="AU31" s="79"/>
      <c r="AV31" s="79"/>
      <c r="AW31" s="79"/>
      <c r="AX31" s="79"/>
      <c r="AY31" s="79"/>
      <c r="AZ31" s="79"/>
      <c r="BA31">
        <v>1</v>
      </c>
      <c r="BB31" s="78" t="str">
        <f>REPLACE(INDEX(GroupVertices[Group],MATCH(Edges[[#This Row],[Vertex 1]],GroupVertices[Vertex],0)),1,1,"")</f>
        <v>3</v>
      </c>
      <c r="BC31" s="78" t="str">
        <f>REPLACE(INDEX(GroupVertices[Group],MATCH(Edges[[#This Row],[Vertex 2]],GroupVertices[Vertex],0)),1,1,"")</f>
        <v>3</v>
      </c>
      <c r="BD31" s="48">
        <v>0</v>
      </c>
      <c r="BE31" s="49">
        <v>0</v>
      </c>
      <c r="BF31" s="48">
        <v>0</v>
      </c>
      <c r="BG31" s="49">
        <v>0</v>
      </c>
      <c r="BH31" s="48">
        <v>0</v>
      </c>
      <c r="BI31" s="49">
        <v>0</v>
      </c>
      <c r="BJ31" s="48">
        <v>15</v>
      </c>
      <c r="BK31" s="49">
        <v>100</v>
      </c>
      <c r="BL31" s="48">
        <v>15</v>
      </c>
    </row>
    <row r="32" spans="1:64" ht="15">
      <c r="A32" s="64" t="s">
        <v>231</v>
      </c>
      <c r="B32" s="64" t="s">
        <v>263</v>
      </c>
      <c r="C32" s="65" t="s">
        <v>3027</v>
      </c>
      <c r="D32" s="66">
        <v>3</v>
      </c>
      <c r="E32" s="67" t="s">
        <v>132</v>
      </c>
      <c r="F32" s="68">
        <v>35</v>
      </c>
      <c r="G32" s="65"/>
      <c r="H32" s="69"/>
      <c r="I32" s="70"/>
      <c r="J32" s="70"/>
      <c r="K32" s="34" t="s">
        <v>65</v>
      </c>
      <c r="L32" s="77">
        <v>32</v>
      </c>
      <c r="M32" s="77"/>
      <c r="N32" s="72"/>
      <c r="O32" s="79" t="s">
        <v>324</v>
      </c>
      <c r="P32" s="81">
        <v>42794.802465277775</v>
      </c>
      <c r="Q32" s="79" t="s">
        <v>341</v>
      </c>
      <c r="R32" s="83" t="s">
        <v>471</v>
      </c>
      <c r="S32" s="79" t="s">
        <v>527</v>
      </c>
      <c r="T32" s="79" t="s">
        <v>572</v>
      </c>
      <c r="U32" s="79"/>
      <c r="V32" s="83" t="s">
        <v>714</v>
      </c>
      <c r="W32" s="81">
        <v>42794.802465277775</v>
      </c>
      <c r="X32" s="83" t="s">
        <v>774</v>
      </c>
      <c r="Y32" s="79"/>
      <c r="Z32" s="79"/>
      <c r="AA32" s="85" t="s">
        <v>958</v>
      </c>
      <c r="AB32" s="79"/>
      <c r="AC32" s="79" t="b">
        <v>0</v>
      </c>
      <c r="AD32" s="79">
        <v>16</v>
      </c>
      <c r="AE32" s="85" t="s">
        <v>1123</v>
      </c>
      <c r="AF32" s="79" t="b">
        <v>0</v>
      </c>
      <c r="AG32" s="79" t="s">
        <v>1128</v>
      </c>
      <c r="AH32" s="79"/>
      <c r="AI32" s="85" t="s">
        <v>1123</v>
      </c>
      <c r="AJ32" s="79" t="b">
        <v>0</v>
      </c>
      <c r="AK32" s="79">
        <v>9</v>
      </c>
      <c r="AL32" s="85" t="s">
        <v>1123</v>
      </c>
      <c r="AM32" s="79" t="s">
        <v>1147</v>
      </c>
      <c r="AN32" s="79" t="b">
        <v>0</v>
      </c>
      <c r="AO32" s="85" t="s">
        <v>958</v>
      </c>
      <c r="AP32" s="79" t="s">
        <v>1162</v>
      </c>
      <c r="AQ32" s="79">
        <v>0</v>
      </c>
      <c r="AR32" s="79">
        <v>0</v>
      </c>
      <c r="AS32" s="79"/>
      <c r="AT32" s="79"/>
      <c r="AU32" s="79"/>
      <c r="AV32" s="79"/>
      <c r="AW32" s="79"/>
      <c r="AX32" s="79"/>
      <c r="AY32" s="79"/>
      <c r="AZ32" s="79"/>
      <c r="BA32">
        <v>1</v>
      </c>
      <c r="BB32" s="78" t="str">
        <f>REPLACE(INDEX(GroupVertices[Group],MATCH(Edges[[#This Row],[Vertex 1]],GroupVertices[Vertex],0)),1,1,"")</f>
        <v>1</v>
      </c>
      <c r="BC32" s="78" t="str">
        <f>REPLACE(INDEX(GroupVertices[Group],MATCH(Edges[[#This Row],[Vertex 2]],GroupVertices[Vertex],0)),1,1,"")</f>
        <v>1</v>
      </c>
      <c r="BD32" s="48">
        <v>0</v>
      </c>
      <c r="BE32" s="49">
        <v>0</v>
      </c>
      <c r="BF32" s="48">
        <v>0</v>
      </c>
      <c r="BG32" s="49">
        <v>0</v>
      </c>
      <c r="BH32" s="48">
        <v>0</v>
      </c>
      <c r="BI32" s="49">
        <v>0</v>
      </c>
      <c r="BJ32" s="48">
        <v>14</v>
      </c>
      <c r="BK32" s="49">
        <v>100</v>
      </c>
      <c r="BL32" s="48">
        <v>14</v>
      </c>
    </row>
    <row r="33" spans="1:64" ht="15">
      <c r="A33" s="64" t="s">
        <v>232</v>
      </c>
      <c r="B33" s="64" t="s">
        <v>231</v>
      </c>
      <c r="C33" s="65" t="s">
        <v>3027</v>
      </c>
      <c r="D33" s="66">
        <v>3</v>
      </c>
      <c r="E33" s="67" t="s">
        <v>132</v>
      </c>
      <c r="F33" s="68">
        <v>35</v>
      </c>
      <c r="G33" s="65"/>
      <c r="H33" s="69"/>
      <c r="I33" s="70"/>
      <c r="J33" s="70"/>
      <c r="K33" s="34" t="s">
        <v>65</v>
      </c>
      <c r="L33" s="77">
        <v>33</v>
      </c>
      <c r="M33" s="77"/>
      <c r="N33" s="72"/>
      <c r="O33" s="79" t="s">
        <v>324</v>
      </c>
      <c r="P33" s="81">
        <v>43751.322962962964</v>
      </c>
      <c r="Q33" s="79" t="s">
        <v>342</v>
      </c>
      <c r="R33" s="83" t="s">
        <v>471</v>
      </c>
      <c r="S33" s="79" t="s">
        <v>527</v>
      </c>
      <c r="T33" s="79" t="s">
        <v>572</v>
      </c>
      <c r="U33" s="79"/>
      <c r="V33" s="83" t="s">
        <v>715</v>
      </c>
      <c r="W33" s="81">
        <v>43751.322962962964</v>
      </c>
      <c r="X33" s="83" t="s">
        <v>775</v>
      </c>
      <c r="Y33" s="79"/>
      <c r="Z33" s="79"/>
      <c r="AA33" s="85" t="s">
        <v>959</v>
      </c>
      <c r="AB33" s="79"/>
      <c r="AC33" s="79" t="b">
        <v>0</v>
      </c>
      <c r="AD33" s="79">
        <v>0</v>
      </c>
      <c r="AE33" s="85" t="s">
        <v>1123</v>
      </c>
      <c r="AF33" s="79" t="b">
        <v>0</v>
      </c>
      <c r="AG33" s="79" t="s">
        <v>1128</v>
      </c>
      <c r="AH33" s="79"/>
      <c r="AI33" s="85" t="s">
        <v>1123</v>
      </c>
      <c r="AJ33" s="79" t="b">
        <v>0</v>
      </c>
      <c r="AK33" s="79">
        <v>9</v>
      </c>
      <c r="AL33" s="85" t="s">
        <v>958</v>
      </c>
      <c r="AM33" s="79" t="s">
        <v>1139</v>
      </c>
      <c r="AN33" s="79" t="b">
        <v>0</v>
      </c>
      <c r="AO33" s="85" t="s">
        <v>958</v>
      </c>
      <c r="AP33" s="79" t="s">
        <v>176</v>
      </c>
      <c r="AQ33" s="79">
        <v>0</v>
      </c>
      <c r="AR33" s="79">
        <v>0</v>
      </c>
      <c r="AS33" s="79"/>
      <c r="AT33" s="79"/>
      <c r="AU33" s="79"/>
      <c r="AV33" s="79"/>
      <c r="AW33" s="79"/>
      <c r="AX33" s="79"/>
      <c r="AY33" s="79"/>
      <c r="AZ33" s="79"/>
      <c r="BA33">
        <v>1</v>
      </c>
      <c r="BB33" s="78" t="str">
        <f>REPLACE(INDEX(GroupVertices[Group],MATCH(Edges[[#This Row],[Vertex 1]],GroupVertices[Vertex],0)),1,1,"")</f>
        <v>1</v>
      </c>
      <c r="BC33" s="78" t="str">
        <f>REPLACE(INDEX(GroupVertices[Group],MATCH(Edges[[#This Row],[Vertex 2]],GroupVertices[Vertex],0)),1,1,"")</f>
        <v>1</v>
      </c>
      <c r="BD33" s="48"/>
      <c r="BE33" s="49"/>
      <c r="BF33" s="48"/>
      <c r="BG33" s="49"/>
      <c r="BH33" s="48"/>
      <c r="BI33" s="49"/>
      <c r="BJ33" s="48"/>
      <c r="BK33" s="49"/>
      <c r="BL33" s="48"/>
    </row>
    <row r="34" spans="1:64" ht="15">
      <c r="A34" s="64" t="s">
        <v>232</v>
      </c>
      <c r="B34" s="64" t="s">
        <v>263</v>
      </c>
      <c r="C34" s="65" t="s">
        <v>3027</v>
      </c>
      <c r="D34" s="66">
        <v>3</v>
      </c>
      <c r="E34" s="67" t="s">
        <v>132</v>
      </c>
      <c r="F34" s="68">
        <v>35</v>
      </c>
      <c r="G34" s="65"/>
      <c r="H34" s="69"/>
      <c r="I34" s="70"/>
      <c r="J34" s="70"/>
      <c r="K34" s="34" t="s">
        <v>65</v>
      </c>
      <c r="L34" s="77">
        <v>34</v>
      </c>
      <c r="M34" s="77"/>
      <c r="N34" s="72"/>
      <c r="O34" s="79" t="s">
        <v>324</v>
      </c>
      <c r="P34" s="81">
        <v>43751.322962962964</v>
      </c>
      <c r="Q34" s="79" t="s">
        <v>342</v>
      </c>
      <c r="R34" s="83" t="s">
        <v>471</v>
      </c>
      <c r="S34" s="79" t="s">
        <v>527</v>
      </c>
      <c r="T34" s="79" t="s">
        <v>572</v>
      </c>
      <c r="U34" s="79"/>
      <c r="V34" s="83" t="s">
        <v>715</v>
      </c>
      <c r="W34" s="81">
        <v>43751.322962962964</v>
      </c>
      <c r="X34" s="83" t="s">
        <v>775</v>
      </c>
      <c r="Y34" s="79"/>
      <c r="Z34" s="79"/>
      <c r="AA34" s="85" t="s">
        <v>959</v>
      </c>
      <c r="AB34" s="79"/>
      <c r="AC34" s="79" t="b">
        <v>0</v>
      </c>
      <c r="AD34" s="79">
        <v>0</v>
      </c>
      <c r="AE34" s="85" t="s">
        <v>1123</v>
      </c>
      <c r="AF34" s="79" t="b">
        <v>0</v>
      </c>
      <c r="AG34" s="79" t="s">
        <v>1128</v>
      </c>
      <c r="AH34" s="79"/>
      <c r="AI34" s="85" t="s">
        <v>1123</v>
      </c>
      <c r="AJ34" s="79" t="b">
        <v>0</v>
      </c>
      <c r="AK34" s="79">
        <v>9</v>
      </c>
      <c r="AL34" s="85" t="s">
        <v>958</v>
      </c>
      <c r="AM34" s="79" t="s">
        <v>1139</v>
      </c>
      <c r="AN34" s="79" t="b">
        <v>0</v>
      </c>
      <c r="AO34" s="85" t="s">
        <v>958</v>
      </c>
      <c r="AP34" s="79" t="s">
        <v>176</v>
      </c>
      <c r="AQ34" s="79">
        <v>0</v>
      </c>
      <c r="AR34" s="79">
        <v>0</v>
      </c>
      <c r="AS34" s="79"/>
      <c r="AT34" s="79"/>
      <c r="AU34" s="79"/>
      <c r="AV34" s="79"/>
      <c r="AW34" s="79"/>
      <c r="AX34" s="79"/>
      <c r="AY34" s="79"/>
      <c r="AZ34" s="79"/>
      <c r="BA34">
        <v>1</v>
      </c>
      <c r="BB34" s="78" t="str">
        <f>REPLACE(INDEX(GroupVertices[Group],MATCH(Edges[[#This Row],[Vertex 1]],GroupVertices[Vertex],0)),1,1,"")</f>
        <v>1</v>
      </c>
      <c r="BC34" s="78" t="str">
        <f>REPLACE(INDEX(GroupVertices[Group],MATCH(Edges[[#This Row],[Vertex 2]],GroupVertices[Vertex],0)),1,1,"")</f>
        <v>1</v>
      </c>
      <c r="BD34" s="48">
        <v>0</v>
      </c>
      <c r="BE34" s="49">
        <v>0</v>
      </c>
      <c r="BF34" s="48">
        <v>0</v>
      </c>
      <c r="BG34" s="49">
        <v>0</v>
      </c>
      <c r="BH34" s="48">
        <v>0</v>
      </c>
      <c r="BI34" s="49">
        <v>0</v>
      </c>
      <c r="BJ34" s="48">
        <v>16</v>
      </c>
      <c r="BK34" s="49">
        <v>100</v>
      </c>
      <c r="BL34" s="48">
        <v>16</v>
      </c>
    </row>
    <row r="35" spans="1:64" ht="15">
      <c r="A35" s="64" t="s">
        <v>233</v>
      </c>
      <c r="B35" s="64" t="s">
        <v>233</v>
      </c>
      <c r="C35" s="65" t="s">
        <v>3027</v>
      </c>
      <c r="D35" s="66">
        <v>3</v>
      </c>
      <c r="E35" s="67" t="s">
        <v>132</v>
      </c>
      <c r="F35" s="68">
        <v>35</v>
      </c>
      <c r="G35" s="65"/>
      <c r="H35" s="69"/>
      <c r="I35" s="70"/>
      <c r="J35" s="70"/>
      <c r="K35" s="34" t="s">
        <v>65</v>
      </c>
      <c r="L35" s="77">
        <v>35</v>
      </c>
      <c r="M35" s="77"/>
      <c r="N35" s="72"/>
      <c r="O35" s="79" t="s">
        <v>176</v>
      </c>
      <c r="P35" s="81">
        <v>43751.55111111111</v>
      </c>
      <c r="Q35" s="79" t="s">
        <v>343</v>
      </c>
      <c r="R35" s="83" t="s">
        <v>472</v>
      </c>
      <c r="S35" s="79" t="s">
        <v>528</v>
      </c>
      <c r="T35" s="79" t="s">
        <v>573</v>
      </c>
      <c r="U35" s="79"/>
      <c r="V35" s="83" t="s">
        <v>716</v>
      </c>
      <c r="W35" s="81">
        <v>43751.55111111111</v>
      </c>
      <c r="X35" s="83" t="s">
        <v>776</v>
      </c>
      <c r="Y35" s="79"/>
      <c r="Z35" s="79"/>
      <c r="AA35" s="85" t="s">
        <v>960</v>
      </c>
      <c r="AB35" s="79"/>
      <c r="AC35" s="79" t="b">
        <v>0</v>
      </c>
      <c r="AD35" s="79">
        <v>0</v>
      </c>
      <c r="AE35" s="85" t="s">
        <v>1123</v>
      </c>
      <c r="AF35" s="79" t="b">
        <v>0</v>
      </c>
      <c r="AG35" s="79" t="s">
        <v>1128</v>
      </c>
      <c r="AH35" s="79"/>
      <c r="AI35" s="85" t="s">
        <v>1123</v>
      </c>
      <c r="AJ35" s="79" t="b">
        <v>0</v>
      </c>
      <c r="AK35" s="79">
        <v>0</v>
      </c>
      <c r="AL35" s="85" t="s">
        <v>1123</v>
      </c>
      <c r="AM35" s="79" t="s">
        <v>1138</v>
      </c>
      <c r="AN35" s="79" t="b">
        <v>0</v>
      </c>
      <c r="AO35" s="85" t="s">
        <v>960</v>
      </c>
      <c r="AP35" s="79" t="s">
        <v>176</v>
      </c>
      <c r="AQ35" s="79">
        <v>0</v>
      </c>
      <c r="AR35" s="79">
        <v>0</v>
      </c>
      <c r="AS35" s="79"/>
      <c r="AT35" s="79"/>
      <c r="AU35" s="79"/>
      <c r="AV35" s="79"/>
      <c r="AW35" s="79"/>
      <c r="AX35" s="79"/>
      <c r="AY35" s="79"/>
      <c r="AZ35" s="79"/>
      <c r="BA35">
        <v>1</v>
      </c>
      <c r="BB35" s="78" t="str">
        <f>REPLACE(INDEX(GroupVertices[Group],MATCH(Edges[[#This Row],[Vertex 1]],GroupVertices[Vertex],0)),1,1,"")</f>
        <v>10</v>
      </c>
      <c r="BC35" s="78" t="str">
        <f>REPLACE(INDEX(GroupVertices[Group],MATCH(Edges[[#This Row],[Vertex 2]],GroupVertices[Vertex],0)),1,1,"")</f>
        <v>10</v>
      </c>
      <c r="BD35" s="48">
        <v>0</v>
      </c>
      <c r="BE35" s="49">
        <v>0</v>
      </c>
      <c r="BF35" s="48">
        <v>1</v>
      </c>
      <c r="BG35" s="49">
        <v>3.4482758620689653</v>
      </c>
      <c r="BH35" s="48">
        <v>0</v>
      </c>
      <c r="BI35" s="49">
        <v>0</v>
      </c>
      <c r="BJ35" s="48">
        <v>28</v>
      </c>
      <c r="BK35" s="49">
        <v>96.55172413793103</v>
      </c>
      <c r="BL35" s="48">
        <v>29</v>
      </c>
    </row>
    <row r="36" spans="1:64" ht="15">
      <c r="A36" s="64" t="s">
        <v>234</v>
      </c>
      <c r="B36" s="64" t="s">
        <v>263</v>
      </c>
      <c r="C36" s="65" t="s">
        <v>3027</v>
      </c>
      <c r="D36" s="66">
        <v>3</v>
      </c>
      <c r="E36" s="67" t="s">
        <v>132</v>
      </c>
      <c r="F36" s="68">
        <v>35</v>
      </c>
      <c r="G36" s="65"/>
      <c r="H36" s="69"/>
      <c r="I36" s="70"/>
      <c r="J36" s="70"/>
      <c r="K36" s="34" t="s">
        <v>65</v>
      </c>
      <c r="L36" s="77">
        <v>36</v>
      </c>
      <c r="M36" s="77"/>
      <c r="N36" s="72"/>
      <c r="O36" s="79" t="s">
        <v>324</v>
      </c>
      <c r="P36" s="81">
        <v>43751.71171296296</v>
      </c>
      <c r="Q36" s="79" t="s">
        <v>339</v>
      </c>
      <c r="R36" s="79"/>
      <c r="S36" s="79"/>
      <c r="T36" s="79"/>
      <c r="U36" s="79"/>
      <c r="V36" s="83" t="s">
        <v>717</v>
      </c>
      <c r="W36" s="81">
        <v>43751.71171296296</v>
      </c>
      <c r="X36" s="83" t="s">
        <v>777</v>
      </c>
      <c r="Y36" s="79"/>
      <c r="Z36" s="79"/>
      <c r="AA36" s="85" t="s">
        <v>961</v>
      </c>
      <c r="AB36" s="79"/>
      <c r="AC36" s="79" t="b">
        <v>0</v>
      </c>
      <c r="AD36" s="79">
        <v>0</v>
      </c>
      <c r="AE36" s="85" t="s">
        <v>1123</v>
      </c>
      <c r="AF36" s="79" t="b">
        <v>0</v>
      </c>
      <c r="AG36" s="79" t="s">
        <v>1128</v>
      </c>
      <c r="AH36" s="79"/>
      <c r="AI36" s="85" t="s">
        <v>1123</v>
      </c>
      <c r="AJ36" s="79" t="b">
        <v>0</v>
      </c>
      <c r="AK36" s="79">
        <v>5</v>
      </c>
      <c r="AL36" s="85" t="s">
        <v>1034</v>
      </c>
      <c r="AM36" s="79" t="s">
        <v>1148</v>
      </c>
      <c r="AN36" s="79" t="b">
        <v>0</v>
      </c>
      <c r="AO36" s="85" t="s">
        <v>1034</v>
      </c>
      <c r="AP36" s="79" t="s">
        <v>176</v>
      </c>
      <c r="AQ36" s="79">
        <v>0</v>
      </c>
      <c r="AR36" s="79">
        <v>0</v>
      </c>
      <c r="AS36" s="79"/>
      <c r="AT36" s="79"/>
      <c r="AU36" s="79"/>
      <c r="AV36" s="79"/>
      <c r="AW36" s="79"/>
      <c r="AX36" s="79"/>
      <c r="AY36" s="79"/>
      <c r="AZ36" s="79"/>
      <c r="BA36">
        <v>1</v>
      </c>
      <c r="BB36" s="78" t="str">
        <f>REPLACE(INDEX(GroupVertices[Group],MATCH(Edges[[#This Row],[Vertex 1]],GroupVertices[Vertex],0)),1,1,"")</f>
        <v>1</v>
      </c>
      <c r="BC36" s="78" t="str">
        <f>REPLACE(INDEX(GroupVertices[Group],MATCH(Edges[[#This Row],[Vertex 2]],GroupVertices[Vertex],0)),1,1,"")</f>
        <v>1</v>
      </c>
      <c r="BD36" s="48">
        <v>2</v>
      </c>
      <c r="BE36" s="49">
        <v>9.090909090909092</v>
      </c>
      <c r="BF36" s="48">
        <v>0</v>
      </c>
      <c r="BG36" s="49">
        <v>0</v>
      </c>
      <c r="BH36" s="48">
        <v>0</v>
      </c>
      <c r="BI36" s="49">
        <v>0</v>
      </c>
      <c r="BJ36" s="48">
        <v>20</v>
      </c>
      <c r="BK36" s="49">
        <v>90.9090909090909</v>
      </c>
      <c r="BL36" s="48">
        <v>22</v>
      </c>
    </row>
    <row r="37" spans="1:64" ht="15">
      <c r="A37" s="64" t="s">
        <v>235</v>
      </c>
      <c r="B37" s="64" t="s">
        <v>245</v>
      </c>
      <c r="C37" s="65" t="s">
        <v>3027</v>
      </c>
      <c r="D37" s="66">
        <v>3</v>
      </c>
      <c r="E37" s="67" t="s">
        <v>132</v>
      </c>
      <c r="F37" s="68">
        <v>35</v>
      </c>
      <c r="G37" s="65"/>
      <c r="H37" s="69"/>
      <c r="I37" s="70"/>
      <c r="J37" s="70"/>
      <c r="K37" s="34" t="s">
        <v>65</v>
      </c>
      <c r="L37" s="77">
        <v>37</v>
      </c>
      <c r="M37" s="77"/>
      <c r="N37" s="72"/>
      <c r="O37" s="79" t="s">
        <v>324</v>
      </c>
      <c r="P37" s="81">
        <v>43752.22216435185</v>
      </c>
      <c r="Q37" s="79" t="s">
        <v>340</v>
      </c>
      <c r="R37" s="79"/>
      <c r="S37" s="79"/>
      <c r="T37" s="79" t="s">
        <v>571</v>
      </c>
      <c r="U37" s="79"/>
      <c r="V37" s="83" t="s">
        <v>718</v>
      </c>
      <c r="W37" s="81">
        <v>43752.22216435185</v>
      </c>
      <c r="X37" s="83" t="s">
        <v>778</v>
      </c>
      <c r="Y37" s="79"/>
      <c r="Z37" s="79"/>
      <c r="AA37" s="85" t="s">
        <v>962</v>
      </c>
      <c r="AB37" s="79"/>
      <c r="AC37" s="79" t="b">
        <v>0</v>
      </c>
      <c r="AD37" s="79">
        <v>0</v>
      </c>
      <c r="AE37" s="85" t="s">
        <v>1123</v>
      </c>
      <c r="AF37" s="79" t="b">
        <v>0</v>
      </c>
      <c r="AG37" s="79" t="s">
        <v>1128</v>
      </c>
      <c r="AH37" s="79"/>
      <c r="AI37" s="85" t="s">
        <v>1123</v>
      </c>
      <c r="AJ37" s="79" t="b">
        <v>0</v>
      </c>
      <c r="AK37" s="79">
        <v>110</v>
      </c>
      <c r="AL37" s="85" t="s">
        <v>972</v>
      </c>
      <c r="AM37" s="79" t="s">
        <v>1139</v>
      </c>
      <c r="AN37" s="79" t="b">
        <v>0</v>
      </c>
      <c r="AO37" s="85" t="s">
        <v>972</v>
      </c>
      <c r="AP37" s="79" t="s">
        <v>176</v>
      </c>
      <c r="AQ37" s="79">
        <v>0</v>
      </c>
      <c r="AR37" s="79">
        <v>0</v>
      </c>
      <c r="AS37" s="79"/>
      <c r="AT37" s="79"/>
      <c r="AU37" s="79"/>
      <c r="AV37" s="79"/>
      <c r="AW37" s="79"/>
      <c r="AX37" s="79"/>
      <c r="AY37" s="79"/>
      <c r="AZ37" s="79"/>
      <c r="BA37">
        <v>1</v>
      </c>
      <c r="BB37" s="78" t="str">
        <f>REPLACE(INDEX(GroupVertices[Group],MATCH(Edges[[#This Row],[Vertex 1]],GroupVertices[Vertex],0)),1,1,"")</f>
        <v>3</v>
      </c>
      <c r="BC37" s="78" t="str">
        <f>REPLACE(INDEX(GroupVertices[Group],MATCH(Edges[[#This Row],[Vertex 2]],GroupVertices[Vertex],0)),1,1,"")</f>
        <v>3</v>
      </c>
      <c r="BD37" s="48">
        <v>0</v>
      </c>
      <c r="BE37" s="49">
        <v>0</v>
      </c>
      <c r="BF37" s="48">
        <v>0</v>
      </c>
      <c r="BG37" s="49">
        <v>0</v>
      </c>
      <c r="BH37" s="48">
        <v>0</v>
      </c>
      <c r="BI37" s="49">
        <v>0</v>
      </c>
      <c r="BJ37" s="48">
        <v>15</v>
      </c>
      <c r="BK37" s="49">
        <v>100</v>
      </c>
      <c r="BL37" s="48">
        <v>15</v>
      </c>
    </row>
    <row r="38" spans="1:64" ht="15">
      <c r="A38" s="64" t="s">
        <v>236</v>
      </c>
      <c r="B38" s="64" t="s">
        <v>245</v>
      </c>
      <c r="C38" s="65" t="s">
        <v>3027</v>
      </c>
      <c r="D38" s="66">
        <v>3</v>
      </c>
      <c r="E38" s="67" t="s">
        <v>132</v>
      </c>
      <c r="F38" s="68">
        <v>35</v>
      </c>
      <c r="G38" s="65"/>
      <c r="H38" s="69"/>
      <c r="I38" s="70"/>
      <c r="J38" s="70"/>
      <c r="K38" s="34" t="s">
        <v>65</v>
      </c>
      <c r="L38" s="77">
        <v>38</v>
      </c>
      <c r="M38" s="77"/>
      <c r="N38" s="72"/>
      <c r="O38" s="79" t="s">
        <v>324</v>
      </c>
      <c r="P38" s="81">
        <v>43752.234143518515</v>
      </c>
      <c r="Q38" s="79" t="s">
        <v>340</v>
      </c>
      <c r="R38" s="79"/>
      <c r="S38" s="79"/>
      <c r="T38" s="79" t="s">
        <v>571</v>
      </c>
      <c r="U38" s="79"/>
      <c r="V38" s="83" t="s">
        <v>719</v>
      </c>
      <c r="W38" s="81">
        <v>43752.234143518515</v>
      </c>
      <c r="X38" s="83" t="s">
        <v>779</v>
      </c>
      <c r="Y38" s="79"/>
      <c r="Z38" s="79"/>
      <c r="AA38" s="85" t="s">
        <v>963</v>
      </c>
      <c r="AB38" s="79"/>
      <c r="AC38" s="79" t="b">
        <v>0</v>
      </c>
      <c r="AD38" s="79">
        <v>0</v>
      </c>
      <c r="AE38" s="85" t="s">
        <v>1123</v>
      </c>
      <c r="AF38" s="79" t="b">
        <v>0</v>
      </c>
      <c r="AG38" s="79" t="s">
        <v>1128</v>
      </c>
      <c r="AH38" s="79"/>
      <c r="AI38" s="85" t="s">
        <v>1123</v>
      </c>
      <c r="AJ38" s="79" t="b">
        <v>0</v>
      </c>
      <c r="AK38" s="79">
        <v>110</v>
      </c>
      <c r="AL38" s="85" t="s">
        <v>972</v>
      </c>
      <c r="AM38" s="79" t="s">
        <v>1149</v>
      </c>
      <c r="AN38" s="79" t="b">
        <v>0</v>
      </c>
      <c r="AO38" s="85" t="s">
        <v>972</v>
      </c>
      <c r="AP38" s="79" t="s">
        <v>176</v>
      </c>
      <c r="AQ38" s="79">
        <v>0</v>
      </c>
      <c r="AR38" s="79">
        <v>0</v>
      </c>
      <c r="AS38" s="79"/>
      <c r="AT38" s="79"/>
      <c r="AU38" s="79"/>
      <c r="AV38" s="79"/>
      <c r="AW38" s="79"/>
      <c r="AX38" s="79"/>
      <c r="AY38" s="79"/>
      <c r="AZ38" s="79"/>
      <c r="BA38">
        <v>1</v>
      </c>
      <c r="BB38" s="78" t="str">
        <f>REPLACE(INDEX(GroupVertices[Group],MATCH(Edges[[#This Row],[Vertex 1]],GroupVertices[Vertex],0)),1,1,"")</f>
        <v>3</v>
      </c>
      <c r="BC38" s="78" t="str">
        <f>REPLACE(INDEX(GroupVertices[Group],MATCH(Edges[[#This Row],[Vertex 2]],GroupVertices[Vertex],0)),1,1,"")</f>
        <v>3</v>
      </c>
      <c r="BD38" s="48">
        <v>0</v>
      </c>
      <c r="BE38" s="49">
        <v>0</v>
      </c>
      <c r="BF38" s="48">
        <v>0</v>
      </c>
      <c r="BG38" s="49">
        <v>0</v>
      </c>
      <c r="BH38" s="48">
        <v>0</v>
      </c>
      <c r="BI38" s="49">
        <v>0</v>
      </c>
      <c r="BJ38" s="48">
        <v>15</v>
      </c>
      <c r="BK38" s="49">
        <v>100</v>
      </c>
      <c r="BL38" s="48">
        <v>15</v>
      </c>
    </row>
    <row r="39" spans="1:64" ht="15">
      <c r="A39" s="64" t="s">
        <v>237</v>
      </c>
      <c r="B39" s="64" t="s">
        <v>245</v>
      </c>
      <c r="C39" s="65" t="s">
        <v>3027</v>
      </c>
      <c r="D39" s="66">
        <v>3</v>
      </c>
      <c r="E39" s="67" t="s">
        <v>132</v>
      </c>
      <c r="F39" s="68">
        <v>35</v>
      </c>
      <c r="G39" s="65"/>
      <c r="H39" s="69"/>
      <c r="I39" s="70"/>
      <c r="J39" s="70"/>
      <c r="K39" s="34" t="s">
        <v>65</v>
      </c>
      <c r="L39" s="77">
        <v>39</v>
      </c>
      <c r="M39" s="77"/>
      <c r="N39" s="72"/>
      <c r="O39" s="79" t="s">
        <v>324</v>
      </c>
      <c r="P39" s="81">
        <v>43752.49239583333</v>
      </c>
      <c r="Q39" s="79" t="s">
        <v>340</v>
      </c>
      <c r="R39" s="79"/>
      <c r="S39" s="79"/>
      <c r="T39" s="79" t="s">
        <v>571</v>
      </c>
      <c r="U39" s="79"/>
      <c r="V39" s="83" t="s">
        <v>720</v>
      </c>
      <c r="W39" s="81">
        <v>43752.49239583333</v>
      </c>
      <c r="X39" s="83" t="s">
        <v>780</v>
      </c>
      <c r="Y39" s="79"/>
      <c r="Z39" s="79"/>
      <c r="AA39" s="85" t="s">
        <v>964</v>
      </c>
      <c r="AB39" s="79"/>
      <c r="AC39" s="79" t="b">
        <v>0</v>
      </c>
      <c r="AD39" s="79">
        <v>0</v>
      </c>
      <c r="AE39" s="85" t="s">
        <v>1123</v>
      </c>
      <c r="AF39" s="79" t="b">
        <v>0</v>
      </c>
      <c r="AG39" s="79" t="s">
        <v>1128</v>
      </c>
      <c r="AH39" s="79"/>
      <c r="AI39" s="85" t="s">
        <v>1123</v>
      </c>
      <c r="AJ39" s="79" t="b">
        <v>0</v>
      </c>
      <c r="AK39" s="79">
        <v>110</v>
      </c>
      <c r="AL39" s="85" t="s">
        <v>972</v>
      </c>
      <c r="AM39" s="79" t="s">
        <v>1149</v>
      </c>
      <c r="AN39" s="79" t="b">
        <v>0</v>
      </c>
      <c r="AO39" s="85" t="s">
        <v>972</v>
      </c>
      <c r="AP39" s="79" t="s">
        <v>176</v>
      </c>
      <c r="AQ39" s="79">
        <v>0</v>
      </c>
      <c r="AR39" s="79">
        <v>0</v>
      </c>
      <c r="AS39" s="79"/>
      <c r="AT39" s="79"/>
      <c r="AU39" s="79"/>
      <c r="AV39" s="79"/>
      <c r="AW39" s="79"/>
      <c r="AX39" s="79"/>
      <c r="AY39" s="79"/>
      <c r="AZ39" s="79"/>
      <c r="BA39">
        <v>1</v>
      </c>
      <c r="BB39" s="78" t="str">
        <f>REPLACE(INDEX(GroupVertices[Group],MATCH(Edges[[#This Row],[Vertex 1]],GroupVertices[Vertex],0)),1,1,"")</f>
        <v>3</v>
      </c>
      <c r="BC39" s="78" t="str">
        <f>REPLACE(INDEX(GroupVertices[Group],MATCH(Edges[[#This Row],[Vertex 2]],GroupVertices[Vertex],0)),1,1,"")</f>
        <v>3</v>
      </c>
      <c r="BD39" s="48">
        <v>0</v>
      </c>
      <c r="BE39" s="49">
        <v>0</v>
      </c>
      <c r="BF39" s="48">
        <v>0</v>
      </c>
      <c r="BG39" s="49">
        <v>0</v>
      </c>
      <c r="BH39" s="48">
        <v>0</v>
      </c>
      <c r="BI39" s="49">
        <v>0</v>
      </c>
      <c r="BJ39" s="48">
        <v>15</v>
      </c>
      <c r="BK39" s="49">
        <v>100</v>
      </c>
      <c r="BL39" s="48">
        <v>15</v>
      </c>
    </row>
    <row r="40" spans="1:64" ht="15">
      <c r="A40" s="64" t="s">
        <v>238</v>
      </c>
      <c r="B40" s="64" t="s">
        <v>245</v>
      </c>
      <c r="C40" s="65" t="s">
        <v>3027</v>
      </c>
      <c r="D40" s="66">
        <v>3</v>
      </c>
      <c r="E40" s="67" t="s">
        <v>132</v>
      </c>
      <c r="F40" s="68">
        <v>35</v>
      </c>
      <c r="G40" s="65"/>
      <c r="H40" s="69"/>
      <c r="I40" s="70"/>
      <c r="J40" s="70"/>
      <c r="K40" s="34" t="s">
        <v>65</v>
      </c>
      <c r="L40" s="77">
        <v>40</v>
      </c>
      <c r="M40" s="77"/>
      <c r="N40" s="72"/>
      <c r="O40" s="79" t="s">
        <v>324</v>
      </c>
      <c r="P40" s="81">
        <v>43752.49385416666</v>
      </c>
      <c r="Q40" s="79" t="s">
        <v>340</v>
      </c>
      <c r="R40" s="79"/>
      <c r="S40" s="79"/>
      <c r="T40" s="79" t="s">
        <v>571</v>
      </c>
      <c r="U40" s="79"/>
      <c r="V40" s="83" t="s">
        <v>721</v>
      </c>
      <c r="W40" s="81">
        <v>43752.49385416666</v>
      </c>
      <c r="X40" s="83" t="s">
        <v>781</v>
      </c>
      <c r="Y40" s="79"/>
      <c r="Z40" s="79"/>
      <c r="AA40" s="85" t="s">
        <v>965</v>
      </c>
      <c r="AB40" s="79"/>
      <c r="AC40" s="79" t="b">
        <v>0</v>
      </c>
      <c r="AD40" s="79">
        <v>0</v>
      </c>
      <c r="AE40" s="85" t="s">
        <v>1123</v>
      </c>
      <c r="AF40" s="79" t="b">
        <v>0</v>
      </c>
      <c r="AG40" s="79" t="s">
        <v>1128</v>
      </c>
      <c r="AH40" s="79"/>
      <c r="AI40" s="85" t="s">
        <v>1123</v>
      </c>
      <c r="AJ40" s="79" t="b">
        <v>0</v>
      </c>
      <c r="AK40" s="79">
        <v>110</v>
      </c>
      <c r="AL40" s="85" t="s">
        <v>972</v>
      </c>
      <c r="AM40" s="79" t="s">
        <v>1138</v>
      </c>
      <c r="AN40" s="79" t="b">
        <v>0</v>
      </c>
      <c r="AO40" s="85" t="s">
        <v>972</v>
      </c>
      <c r="AP40" s="79" t="s">
        <v>176</v>
      </c>
      <c r="AQ40" s="79">
        <v>0</v>
      </c>
      <c r="AR40" s="79">
        <v>0</v>
      </c>
      <c r="AS40" s="79"/>
      <c r="AT40" s="79"/>
      <c r="AU40" s="79"/>
      <c r="AV40" s="79"/>
      <c r="AW40" s="79"/>
      <c r="AX40" s="79"/>
      <c r="AY40" s="79"/>
      <c r="AZ40" s="79"/>
      <c r="BA40">
        <v>1</v>
      </c>
      <c r="BB40" s="78" t="str">
        <f>REPLACE(INDEX(GroupVertices[Group],MATCH(Edges[[#This Row],[Vertex 1]],GroupVertices[Vertex],0)),1,1,"")</f>
        <v>3</v>
      </c>
      <c r="BC40" s="78" t="str">
        <f>REPLACE(INDEX(GroupVertices[Group],MATCH(Edges[[#This Row],[Vertex 2]],GroupVertices[Vertex],0)),1,1,"")</f>
        <v>3</v>
      </c>
      <c r="BD40" s="48">
        <v>0</v>
      </c>
      <c r="BE40" s="49">
        <v>0</v>
      </c>
      <c r="BF40" s="48">
        <v>0</v>
      </c>
      <c r="BG40" s="49">
        <v>0</v>
      </c>
      <c r="BH40" s="48">
        <v>0</v>
      </c>
      <c r="BI40" s="49">
        <v>0</v>
      </c>
      <c r="BJ40" s="48">
        <v>15</v>
      </c>
      <c r="BK40" s="49">
        <v>100</v>
      </c>
      <c r="BL40" s="48">
        <v>15</v>
      </c>
    </row>
    <row r="41" spans="1:64" ht="15">
      <c r="A41" s="64" t="s">
        <v>239</v>
      </c>
      <c r="B41" s="64" t="s">
        <v>239</v>
      </c>
      <c r="C41" s="65" t="s">
        <v>3027</v>
      </c>
      <c r="D41" s="66">
        <v>3</v>
      </c>
      <c r="E41" s="67" t="s">
        <v>132</v>
      </c>
      <c r="F41" s="68">
        <v>35</v>
      </c>
      <c r="G41" s="65"/>
      <c r="H41" s="69"/>
      <c r="I41" s="70"/>
      <c r="J41" s="70"/>
      <c r="K41" s="34" t="s">
        <v>65</v>
      </c>
      <c r="L41" s="77">
        <v>41</v>
      </c>
      <c r="M41" s="77"/>
      <c r="N41" s="72"/>
      <c r="O41" s="79" t="s">
        <v>176</v>
      </c>
      <c r="P41" s="81">
        <v>43752.51043981482</v>
      </c>
      <c r="Q41" s="79" t="s">
        <v>344</v>
      </c>
      <c r="R41" s="83" t="s">
        <v>473</v>
      </c>
      <c r="S41" s="79" t="s">
        <v>529</v>
      </c>
      <c r="T41" s="79" t="s">
        <v>574</v>
      </c>
      <c r="U41" s="83" t="s">
        <v>672</v>
      </c>
      <c r="V41" s="83" t="s">
        <v>672</v>
      </c>
      <c r="W41" s="81">
        <v>43752.51043981482</v>
      </c>
      <c r="X41" s="83" t="s">
        <v>782</v>
      </c>
      <c r="Y41" s="79"/>
      <c r="Z41" s="79"/>
      <c r="AA41" s="85" t="s">
        <v>966</v>
      </c>
      <c r="AB41" s="79"/>
      <c r="AC41" s="79" t="b">
        <v>0</v>
      </c>
      <c r="AD41" s="79">
        <v>0</v>
      </c>
      <c r="AE41" s="85" t="s">
        <v>1123</v>
      </c>
      <c r="AF41" s="79" t="b">
        <v>0</v>
      </c>
      <c r="AG41" s="79" t="s">
        <v>1128</v>
      </c>
      <c r="AH41" s="79"/>
      <c r="AI41" s="85" t="s">
        <v>1123</v>
      </c>
      <c r="AJ41" s="79" t="b">
        <v>0</v>
      </c>
      <c r="AK41" s="79">
        <v>0</v>
      </c>
      <c r="AL41" s="85" t="s">
        <v>1123</v>
      </c>
      <c r="AM41" s="79" t="s">
        <v>1150</v>
      </c>
      <c r="AN41" s="79" t="b">
        <v>0</v>
      </c>
      <c r="AO41" s="85" t="s">
        <v>966</v>
      </c>
      <c r="AP41" s="79" t="s">
        <v>176</v>
      </c>
      <c r="AQ41" s="79">
        <v>0</v>
      </c>
      <c r="AR41" s="79">
        <v>0</v>
      </c>
      <c r="AS41" s="79"/>
      <c r="AT41" s="79"/>
      <c r="AU41" s="79"/>
      <c r="AV41" s="79"/>
      <c r="AW41" s="79"/>
      <c r="AX41" s="79"/>
      <c r="AY41" s="79"/>
      <c r="AZ41" s="79"/>
      <c r="BA41">
        <v>1</v>
      </c>
      <c r="BB41" s="78" t="str">
        <f>REPLACE(INDEX(GroupVertices[Group],MATCH(Edges[[#This Row],[Vertex 1]],GroupVertices[Vertex],0)),1,1,"")</f>
        <v>10</v>
      </c>
      <c r="BC41" s="78" t="str">
        <f>REPLACE(INDEX(GroupVertices[Group],MATCH(Edges[[#This Row],[Vertex 2]],GroupVertices[Vertex],0)),1,1,"")</f>
        <v>10</v>
      </c>
      <c r="BD41" s="48">
        <v>0</v>
      </c>
      <c r="BE41" s="49">
        <v>0</v>
      </c>
      <c r="BF41" s="48">
        <v>0</v>
      </c>
      <c r="BG41" s="49">
        <v>0</v>
      </c>
      <c r="BH41" s="48">
        <v>0</v>
      </c>
      <c r="BI41" s="49">
        <v>0</v>
      </c>
      <c r="BJ41" s="48">
        <v>13</v>
      </c>
      <c r="BK41" s="49">
        <v>100</v>
      </c>
      <c r="BL41" s="48">
        <v>13</v>
      </c>
    </row>
    <row r="42" spans="1:64" ht="15">
      <c r="A42" s="64" t="s">
        <v>240</v>
      </c>
      <c r="B42" s="64" t="s">
        <v>245</v>
      </c>
      <c r="C42" s="65" t="s">
        <v>3027</v>
      </c>
      <c r="D42" s="66">
        <v>3</v>
      </c>
      <c r="E42" s="67" t="s">
        <v>132</v>
      </c>
      <c r="F42" s="68">
        <v>35</v>
      </c>
      <c r="G42" s="65"/>
      <c r="H42" s="69"/>
      <c r="I42" s="70"/>
      <c r="J42" s="70"/>
      <c r="K42" s="34" t="s">
        <v>65</v>
      </c>
      <c r="L42" s="77">
        <v>42</v>
      </c>
      <c r="M42" s="77"/>
      <c r="N42" s="72"/>
      <c r="O42" s="79" t="s">
        <v>324</v>
      </c>
      <c r="P42" s="81">
        <v>43752.83526620371</v>
      </c>
      <c r="Q42" s="79" t="s">
        <v>340</v>
      </c>
      <c r="R42" s="79"/>
      <c r="S42" s="79"/>
      <c r="T42" s="79" t="s">
        <v>571</v>
      </c>
      <c r="U42" s="79"/>
      <c r="V42" s="83" t="s">
        <v>722</v>
      </c>
      <c r="W42" s="81">
        <v>43752.83526620371</v>
      </c>
      <c r="X42" s="83" t="s">
        <v>783</v>
      </c>
      <c r="Y42" s="79"/>
      <c r="Z42" s="79"/>
      <c r="AA42" s="85" t="s">
        <v>967</v>
      </c>
      <c r="AB42" s="79"/>
      <c r="AC42" s="79" t="b">
        <v>0</v>
      </c>
      <c r="AD42" s="79">
        <v>0</v>
      </c>
      <c r="AE42" s="85" t="s">
        <v>1123</v>
      </c>
      <c r="AF42" s="79" t="b">
        <v>0</v>
      </c>
      <c r="AG42" s="79" t="s">
        <v>1128</v>
      </c>
      <c r="AH42" s="79"/>
      <c r="AI42" s="85" t="s">
        <v>1123</v>
      </c>
      <c r="AJ42" s="79" t="b">
        <v>0</v>
      </c>
      <c r="AK42" s="79">
        <v>114</v>
      </c>
      <c r="AL42" s="85" t="s">
        <v>972</v>
      </c>
      <c r="AM42" s="79" t="s">
        <v>1149</v>
      </c>
      <c r="AN42" s="79" t="b">
        <v>0</v>
      </c>
      <c r="AO42" s="85" t="s">
        <v>972</v>
      </c>
      <c r="AP42" s="79" t="s">
        <v>176</v>
      </c>
      <c r="AQ42" s="79">
        <v>0</v>
      </c>
      <c r="AR42" s="79">
        <v>0</v>
      </c>
      <c r="AS42" s="79"/>
      <c r="AT42" s="79"/>
      <c r="AU42" s="79"/>
      <c r="AV42" s="79"/>
      <c r="AW42" s="79"/>
      <c r="AX42" s="79"/>
      <c r="AY42" s="79"/>
      <c r="AZ42" s="79"/>
      <c r="BA42">
        <v>1</v>
      </c>
      <c r="BB42" s="78" t="str">
        <f>REPLACE(INDEX(GroupVertices[Group],MATCH(Edges[[#This Row],[Vertex 1]],GroupVertices[Vertex],0)),1,1,"")</f>
        <v>3</v>
      </c>
      <c r="BC42" s="78" t="str">
        <f>REPLACE(INDEX(GroupVertices[Group],MATCH(Edges[[#This Row],[Vertex 2]],GroupVertices[Vertex],0)),1,1,"")</f>
        <v>3</v>
      </c>
      <c r="BD42" s="48">
        <v>0</v>
      </c>
      <c r="BE42" s="49">
        <v>0</v>
      </c>
      <c r="BF42" s="48">
        <v>0</v>
      </c>
      <c r="BG42" s="49">
        <v>0</v>
      </c>
      <c r="BH42" s="48">
        <v>0</v>
      </c>
      <c r="BI42" s="49">
        <v>0</v>
      </c>
      <c r="BJ42" s="48">
        <v>15</v>
      </c>
      <c r="BK42" s="49">
        <v>100</v>
      </c>
      <c r="BL42" s="48">
        <v>15</v>
      </c>
    </row>
    <row r="43" spans="1:64" ht="15">
      <c r="A43" s="64" t="s">
        <v>241</v>
      </c>
      <c r="B43" s="64" t="s">
        <v>245</v>
      </c>
      <c r="C43" s="65" t="s">
        <v>3027</v>
      </c>
      <c r="D43" s="66">
        <v>3</v>
      </c>
      <c r="E43" s="67" t="s">
        <v>132</v>
      </c>
      <c r="F43" s="68">
        <v>35</v>
      </c>
      <c r="G43" s="65"/>
      <c r="H43" s="69"/>
      <c r="I43" s="70"/>
      <c r="J43" s="70"/>
      <c r="K43" s="34" t="s">
        <v>65</v>
      </c>
      <c r="L43" s="77">
        <v>43</v>
      </c>
      <c r="M43" s="77"/>
      <c r="N43" s="72"/>
      <c r="O43" s="79" t="s">
        <v>324</v>
      </c>
      <c r="P43" s="81">
        <v>43753.043333333335</v>
      </c>
      <c r="Q43" s="79" t="s">
        <v>340</v>
      </c>
      <c r="R43" s="79"/>
      <c r="S43" s="79"/>
      <c r="T43" s="79" t="s">
        <v>571</v>
      </c>
      <c r="U43" s="79"/>
      <c r="V43" s="83" t="s">
        <v>723</v>
      </c>
      <c r="W43" s="81">
        <v>43753.043333333335</v>
      </c>
      <c r="X43" s="83" t="s">
        <v>784</v>
      </c>
      <c r="Y43" s="79"/>
      <c r="Z43" s="79"/>
      <c r="AA43" s="85" t="s">
        <v>968</v>
      </c>
      <c r="AB43" s="79"/>
      <c r="AC43" s="79" t="b">
        <v>0</v>
      </c>
      <c r="AD43" s="79">
        <v>0</v>
      </c>
      <c r="AE43" s="85" t="s">
        <v>1123</v>
      </c>
      <c r="AF43" s="79" t="b">
        <v>0</v>
      </c>
      <c r="AG43" s="79" t="s">
        <v>1128</v>
      </c>
      <c r="AH43" s="79"/>
      <c r="AI43" s="85" t="s">
        <v>1123</v>
      </c>
      <c r="AJ43" s="79" t="b">
        <v>0</v>
      </c>
      <c r="AK43" s="79">
        <v>114</v>
      </c>
      <c r="AL43" s="85" t="s">
        <v>972</v>
      </c>
      <c r="AM43" s="79" t="s">
        <v>1148</v>
      </c>
      <c r="AN43" s="79" t="b">
        <v>0</v>
      </c>
      <c r="AO43" s="85" t="s">
        <v>972</v>
      </c>
      <c r="AP43" s="79" t="s">
        <v>176</v>
      </c>
      <c r="AQ43" s="79">
        <v>0</v>
      </c>
      <c r="AR43" s="79">
        <v>0</v>
      </c>
      <c r="AS43" s="79"/>
      <c r="AT43" s="79"/>
      <c r="AU43" s="79"/>
      <c r="AV43" s="79"/>
      <c r="AW43" s="79"/>
      <c r="AX43" s="79"/>
      <c r="AY43" s="79"/>
      <c r="AZ43" s="79"/>
      <c r="BA43">
        <v>1</v>
      </c>
      <c r="BB43" s="78" t="str">
        <f>REPLACE(INDEX(GroupVertices[Group],MATCH(Edges[[#This Row],[Vertex 1]],GroupVertices[Vertex],0)),1,1,"")</f>
        <v>3</v>
      </c>
      <c r="BC43" s="78" t="str">
        <f>REPLACE(INDEX(GroupVertices[Group],MATCH(Edges[[#This Row],[Vertex 2]],GroupVertices[Vertex],0)),1,1,"")</f>
        <v>3</v>
      </c>
      <c r="BD43" s="48">
        <v>0</v>
      </c>
      <c r="BE43" s="49">
        <v>0</v>
      </c>
      <c r="BF43" s="48">
        <v>0</v>
      </c>
      <c r="BG43" s="49">
        <v>0</v>
      </c>
      <c r="BH43" s="48">
        <v>0</v>
      </c>
      <c r="BI43" s="49">
        <v>0</v>
      </c>
      <c r="BJ43" s="48">
        <v>15</v>
      </c>
      <c r="BK43" s="49">
        <v>100</v>
      </c>
      <c r="BL43" s="48">
        <v>15</v>
      </c>
    </row>
    <row r="44" spans="1:64" ht="15">
      <c r="A44" s="64" t="s">
        <v>242</v>
      </c>
      <c r="B44" s="64" t="s">
        <v>280</v>
      </c>
      <c r="C44" s="65" t="s">
        <v>3027</v>
      </c>
      <c r="D44" s="66">
        <v>3</v>
      </c>
      <c r="E44" s="67" t="s">
        <v>132</v>
      </c>
      <c r="F44" s="68">
        <v>35</v>
      </c>
      <c r="G44" s="65"/>
      <c r="H44" s="69"/>
      <c r="I44" s="70"/>
      <c r="J44" s="70"/>
      <c r="K44" s="34" t="s">
        <v>65</v>
      </c>
      <c r="L44" s="77">
        <v>44</v>
      </c>
      <c r="M44" s="77"/>
      <c r="N44" s="72"/>
      <c r="O44" s="79" t="s">
        <v>324</v>
      </c>
      <c r="P44" s="81">
        <v>43753.113900462966</v>
      </c>
      <c r="Q44" s="79" t="s">
        <v>345</v>
      </c>
      <c r="R44" s="79"/>
      <c r="S44" s="79"/>
      <c r="T44" s="79" t="s">
        <v>575</v>
      </c>
      <c r="U44" s="83" t="s">
        <v>673</v>
      </c>
      <c r="V44" s="83" t="s">
        <v>673</v>
      </c>
      <c r="W44" s="81">
        <v>43753.113900462966</v>
      </c>
      <c r="X44" s="83" t="s">
        <v>785</v>
      </c>
      <c r="Y44" s="79"/>
      <c r="Z44" s="79"/>
      <c r="AA44" s="85" t="s">
        <v>969</v>
      </c>
      <c r="AB44" s="79"/>
      <c r="AC44" s="79" t="b">
        <v>0</v>
      </c>
      <c r="AD44" s="79">
        <v>2</v>
      </c>
      <c r="AE44" s="85" t="s">
        <v>1124</v>
      </c>
      <c r="AF44" s="79" t="b">
        <v>0</v>
      </c>
      <c r="AG44" s="79" t="s">
        <v>1128</v>
      </c>
      <c r="AH44" s="79"/>
      <c r="AI44" s="85" t="s">
        <v>1123</v>
      </c>
      <c r="AJ44" s="79" t="b">
        <v>0</v>
      </c>
      <c r="AK44" s="79">
        <v>1</v>
      </c>
      <c r="AL44" s="85" t="s">
        <v>1123</v>
      </c>
      <c r="AM44" s="79" t="s">
        <v>1139</v>
      </c>
      <c r="AN44" s="79" t="b">
        <v>0</v>
      </c>
      <c r="AO44" s="85" t="s">
        <v>969</v>
      </c>
      <c r="AP44" s="79" t="s">
        <v>176</v>
      </c>
      <c r="AQ44" s="79">
        <v>0</v>
      </c>
      <c r="AR44" s="79">
        <v>0</v>
      </c>
      <c r="AS44" s="79"/>
      <c r="AT44" s="79"/>
      <c r="AU44" s="79"/>
      <c r="AV44" s="79"/>
      <c r="AW44" s="79"/>
      <c r="AX44" s="79"/>
      <c r="AY44" s="79"/>
      <c r="AZ44" s="79"/>
      <c r="BA44">
        <v>1</v>
      </c>
      <c r="BB44" s="78" t="str">
        <f>REPLACE(INDEX(GroupVertices[Group],MATCH(Edges[[#This Row],[Vertex 1]],GroupVertices[Vertex],0)),1,1,"")</f>
        <v>9</v>
      </c>
      <c r="BC44" s="78" t="str">
        <f>REPLACE(INDEX(GroupVertices[Group],MATCH(Edges[[#This Row],[Vertex 2]],GroupVertices[Vertex],0)),1,1,"")</f>
        <v>9</v>
      </c>
      <c r="BD44" s="48"/>
      <c r="BE44" s="49"/>
      <c r="BF44" s="48"/>
      <c r="BG44" s="49"/>
      <c r="BH44" s="48"/>
      <c r="BI44" s="49"/>
      <c r="BJ44" s="48"/>
      <c r="BK44" s="49"/>
      <c r="BL44" s="48"/>
    </row>
    <row r="45" spans="1:64" ht="15">
      <c r="A45" s="64" t="s">
        <v>243</v>
      </c>
      <c r="B45" s="64" t="s">
        <v>281</v>
      </c>
      <c r="C45" s="65" t="s">
        <v>3027</v>
      </c>
      <c r="D45" s="66">
        <v>3</v>
      </c>
      <c r="E45" s="67" t="s">
        <v>132</v>
      </c>
      <c r="F45" s="68">
        <v>35</v>
      </c>
      <c r="G45" s="65"/>
      <c r="H45" s="69"/>
      <c r="I45" s="70"/>
      <c r="J45" s="70"/>
      <c r="K45" s="34" t="s">
        <v>65</v>
      </c>
      <c r="L45" s="77">
        <v>45</v>
      </c>
      <c r="M45" s="77"/>
      <c r="N45" s="72"/>
      <c r="O45" s="79" t="s">
        <v>324</v>
      </c>
      <c r="P45" s="81">
        <v>43753.14612268518</v>
      </c>
      <c r="Q45" s="79" t="s">
        <v>346</v>
      </c>
      <c r="R45" s="79"/>
      <c r="S45" s="79"/>
      <c r="T45" s="79" t="s">
        <v>575</v>
      </c>
      <c r="U45" s="79"/>
      <c r="V45" s="83" t="s">
        <v>724</v>
      </c>
      <c r="W45" s="81">
        <v>43753.14612268518</v>
      </c>
      <c r="X45" s="83" t="s">
        <v>786</v>
      </c>
      <c r="Y45" s="79"/>
      <c r="Z45" s="79"/>
      <c r="AA45" s="85" t="s">
        <v>970</v>
      </c>
      <c r="AB45" s="79"/>
      <c r="AC45" s="79" t="b">
        <v>0</v>
      </c>
      <c r="AD45" s="79">
        <v>0</v>
      </c>
      <c r="AE45" s="85" t="s">
        <v>1123</v>
      </c>
      <c r="AF45" s="79" t="b">
        <v>0</v>
      </c>
      <c r="AG45" s="79" t="s">
        <v>1128</v>
      </c>
      <c r="AH45" s="79"/>
      <c r="AI45" s="85" t="s">
        <v>1123</v>
      </c>
      <c r="AJ45" s="79" t="b">
        <v>0</v>
      </c>
      <c r="AK45" s="79">
        <v>1</v>
      </c>
      <c r="AL45" s="85" t="s">
        <v>969</v>
      </c>
      <c r="AM45" s="79" t="s">
        <v>1149</v>
      </c>
      <c r="AN45" s="79" t="b">
        <v>0</v>
      </c>
      <c r="AO45" s="85" t="s">
        <v>969</v>
      </c>
      <c r="AP45" s="79" t="s">
        <v>176</v>
      </c>
      <c r="AQ45" s="79">
        <v>0</v>
      </c>
      <c r="AR45" s="79">
        <v>0</v>
      </c>
      <c r="AS45" s="79"/>
      <c r="AT45" s="79"/>
      <c r="AU45" s="79"/>
      <c r="AV45" s="79"/>
      <c r="AW45" s="79"/>
      <c r="AX45" s="79"/>
      <c r="AY45" s="79"/>
      <c r="AZ45" s="79"/>
      <c r="BA45">
        <v>1</v>
      </c>
      <c r="BB45" s="78" t="str">
        <f>REPLACE(INDEX(GroupVertices[Group],MATCH(Edges[[#This Row],[Vertex 1]],GroupVertices[Vertex],0)),1,1,"")</f>
        <v>9</v>
      </c>
      <c r="BC45" s="78" t="str">
        <f>REPLACE(INDEX(GroupVertices[Group],MATCH(Edges[[#This Row],[Vertex 2]],GroupVertices[Vertex],0)),1,1,"")</f>
        <v>9</v>
      </c>
      <c r="BD45" s="48"/>
      <c r="BE45" s="49"/>
      <c r="BF45" s="48"/>
      <c r="BG45" s="49"/>
      <c r="BH45" s="48"/>
      <c r="BI45" s="49"/>
      <c r="BJ45" s="48"/>
      <c r="BK45" s="49"/>
      <c r="BL45" s="48"/>
    </row>
    <row r="46" spans="1:64" ht="15">
      <c r="A46" s="64" t="s">
        <v>242</v>
      </c>
      <c r="B46" s="64" t="s">
        <v>282</v>
      </c>
      <c r="C46" s="65" t="s">
        <v>3027</v>
      </c>
      <c r="D46" s="66">
        <v>3</v>
      </c>
      <c r="E46" s="67" t="s">
        <v>132</v>
      </c>
      <c r="F46" s="68">
        <v>35</v>
      </c>
      <c r="G46" s="65"/>
      <c r="H46" s="69"/>
      <c r="I46" s="70"/>
      <c r="J46" s="70"/>
      <c r="K46" s="34" t="s">
        <v>65</v>
      </c>
      <c r="L46" s="77">
        <v>46</v>
      </c>
      <c r="M46" s="77"/>
      <c r="N46" s="72"/>
      <c r="O46" s="79" t="s">
        <v>324</v>
      </c>
      <c r="P46" s="81">
        <v>43753.113900462966</v>
      </c>
      <c r="Q46" s="79" t="s">
        <v>345</v>
      </c>
      <c r="R46" s="79"/>
      <c r="S46" s="79"/>
      <c r="T46" s="79" t="s">
        <v>575</v>
      </c>
      <c r="U46" s="83" t="s">
        <v>673</v>
      </c>
      <c r="V46" s="83" t="s">
        <v>673</v>
      </c>
      <c r="W46" s="81">
        <v>43753.113900462966</v>
      </c>
      <c r="X46" s="83" t="s">
        <v>785</v>
      </c>
      <c r="Y46" s="79"/>
      <c r="Z46" s="79"/>
      <c r="AA46" s="85" t="s">
        <v>969</v>
      </c>
      <c r="AB46" s="79"/>
      <c r="AC46" s="79" t="b">
        <v>0</v>
      </c>
      <c r="AD46" s="79">
        <v>2</v>
      </c>
      <c r="AE46" s="85" t="s">
        <v>1124</v>
      </c>
      <c r="AF46" s="79" t="b">
        <v>0</v>
      </c>
      <c r="AG46" s="79" t="s">
        <v>1128</v>
      </c>
      <c r="AH46" s="79"/>
      <c r="AI46" s="85" t="s">
        <v>1123</v>
      </c>
      <c r="AJ46" s="79" t="b">
        <v>0</v>
      </c>
      <c r="AK46" s="79">
        <v>1</v>
      </c>
      <c r="AL46" s="85" t="s">
        <v>1123</v>
      </c>
      <c r="AM46" s="79" t="s">
        <v>1139</v>
      </c>
      <c r="AN46" s="79" t="b">
        <v>0</v>
      </c>
      <c r="AO46" s="85" t="s">
        <v>969</v>
      </c>
      <c r="AP46" s="79" t="s">
        <v>176</v>
      </c>
      <c r="AQ46" s="79">
        <v>0</v>
      </c>
      <c r="AR46" s="79">
        <v>0</v>
      </c>
      <c r="AS46" s="79"/>
      <c r="AT46" s="79"/>
      <c r="AU46" s="79"/>
      <c r="AV46" s="79"/>
      <c r="AW46" s="79"/>
      <c r="AX46" s="79"/>
      <c r="AY46" s="79"/>
      <c r="AZ46" s="79"/>
      <c r="BA46">
        <v>1</v>
      </c>
      <c r="BB46" s="78" t="str">
        <f>REPLACE(INDEX(GroupVertices[Group],MATCH(Edges[[#This Row],[Vertex 1]],GroupVertices[Vertex],0)),1,1,"")</f>
        <v>9</v>
      </c>
      <c r="BC46" s="78" t="str">
        <f>REPLACE(INDEX(GroupVertices[Group],MATCH(Edges[[#This Row],[Vertex 2]],GroupVertices[Vertex],0)),1,1,"")</f>
        <v>9</v>
      </c>
      <c r="BD46" s="48">
        <v>0</v>
      </c>
      <c r="BE46" s="49">
        <v>0</v>
      </c>
      <c r="BF46" s="48">
        <v>0</v>
      </c>
      <c r="BG46" s="49">
        <v>0</v>
      </c>
      <c r="BH46" s="48">
        <v>0</v>
      </c>
      <c r="BI46" s="49">
        <v>0</v>
      </c>
      <c r="BJ46" s="48">
        <v>17</v>
      </c>
      <c r="BK46" s="49">
        <v>100</v>
      </c>
      <c r="BL46" s="48">
        <v>17</v>
      </c>
    </row>
    <row r="47" spans="1:64" ht="15">
      <c r="A47" s="64" t="s">
        <v>243</v>
      </c>
      <c r="B47" s="64" t="s">
        <v>282</v>
      </c>
      <c r="C47" s="65" t="s">
        <v>3027</v>
      </c>
      <c r="D47" s="66">
        <v>3</v>
      </c>
      <c r="E47" s="67" t="s">
        <v>132</v>
      </c>
      <c r="F47" s="68">
        <v>35</v>
      </c>
      <c r="G47" s="65"/>
      <c r="H47" s="69"/>
      <c r="I47" s="70"/>
      <c r="J47" s="70"/>
      <c r="K47" s="34" t="s">
        <v>65</v>
      </c>
      <c r="L47" s="77">
        <v>47</v>
      </c>
      <c r="M47" s="77"/>
      <c r="N47" s="72"/>
      <c r="O47" s="79" t="s">
        <v>324</v>
      </c>
      <c r="P47" s="81">
        <v>43753.14612268518</v>
      </c>
      <c r="Q47" s="79" t="s">
        <v>346</v>
      </c>
      <c r="R47" s="79"/>
      <c r="S47" s="79"/>
      <c r="T47" s="79" t="s">
        <v>575</v>
      </c>
      <c r="U47" s="79"/>
      <c r="V47" s="83" t="s">
        <v>724</v>
      </c>
      <c r="W47" s="81">
        <v>43753.14612268518</v>
      </c>
      <c r="X47" s="83" t="s">
        <v>786</v>
      </c>
      <c r="Y47" s="79"/>
      <c r="Z47" s="79"/>
      <c r="AA47" s="85" t="s">
        <v>970</v>
      </c>
      <c r="AB47" s="79"/>
      <c r="AC47" s="79" t="b">
        <v>0</v>
      </c>
      <c r="AD47" s="79">
        <v>0</v>
      </c>
      <c r="AE47" s="85" t="s">
        <v>1123</v>
      </c>
      <c r="AF47" s="79" t="b">
        <v>0</v>
      </c>
      <c r="AG47" s="79" t="s">
        <v>1128</v>
      </c>
      <c r="AH47" s="79"/>
      <c r="AI47" s="85" t="s">
        <v>1123</v>
      </c>
      <c r="AJ47" s="79" t="b">
        <v>0</v>
      </c>
      <c r="AK47" s="79">
        <v>1</v>
      </c>
      <c r="AL47" s="85" t="s">
        <v>969</v>
      </c>
      <c r="AM47" s="79" t="s">
        <v>1149</v>
      </c>
      <c r="AN47" s="79" t="b">
        <v>0</v>
      </c>
      <c r="AO47" s="85" t="s">
        <v>969</v>
      </c>
      <c r="AP47" s="79" t="s">
        <v>176</v>
      </c>
      <c r="AQ47" s="79">
        <v>0</v>
      </c>
      <c r="AR47" s="79">
        <v>0</v>
      </c>
      <c r="AS47" s="79"/>
      <c r="AT47" s="79"/>
      <c r="AU47" s="79"/>
      <c r="AV47" s="79"/>
      <c r="AW47" s="79"/>
      <c r="AX47" s="79"/>
      <c r="AY47" s="79"/>
      <c r="AZ47" s="79"/>
      <c r="BA47">
        <v>1</v>
      </c>
      <c r="BB47" s="78" t="str">
        <f>REPLACE(INDEX(GroupVertices[Group],MATCH(Edges[[#This Row],[Vertex 1]],GroupVertices[Vertex],0)),1,1,"")</f>
        <v>9</v>
      </c>
      <c r="BC47" s="78" t="str">
        <f>REPLACE(INDEX(GroupVertices[Group],MATCH(Edges[[#This Row],[Vertex 2]],GroupVertices[Vertex],0)),1,1,"")</f>
        <v>9</v>
      </c>
      <c r="BD47" s="48">
        <v>0</v>
      </c>
      <c r="BE47" s="49">
        <v>0</v>
      </c>
      <c r="BF47" s="48">
        <v>0</v>
      </c>
      <c r="BG47" s="49">
        <v>0</v>
      </c>
      <c r="BH47" s="48">
        <v>0</v>
      </c>
      <c r="BI47" s="49">
        <v>0</v>
      </c>
      <c r="BJ47" s="48">
        <v>19</v>
      </c>
      <c r="BK47" s="49">
        <v>100</v>
      </c>
      <c r="BL47" s="48">
        <v>19</v>
      </c>
    </row>
    <row r="48" spans="1:64" ht="15">
      <c r="A48" s="64" t="s">
        <v>242</v>
      </c>
      <c r="B48" s="64" t="s">
        <v>243</v>
      </c>
      <c r="C48" s="65" t="s">
        <v>3027</v>
      </c>
      <c r="D48" s="66">
        <v>3</v>
      </c>
      <c r="E48" s="67" t="s">
        <v>132</v>
      </c>
      <c r="F48" s="68">
        <v>35</v>
      </c>
      <c r="G48" s="65"/>
      <c r="H48" s="69"/>
      <c r="I48" s="70"/>
      <c r="J48" s="70"/>
      <c r="K48" s="34" t="s">
        <v>66</v>
      </c>
      <c r="L48" s="77">
        <v>48</v>
      </c>
      <c r="M48" s="77"/>
      <c r="N48" s="72"/>
      <c r="O48" s="79" t="s">
        <v>325</v>
      </c>
      <c r="P48" s="81">
        <v>43753.113900462966</v>
      </c>
      <c r="Q48" s="79" t="s">
        <v>345</v>
      </c>
      <c r="R48" s="79"/>
      <c r="S48" s="79"/>
      <c r="T48" s="79" t="s">
        <v>575</v>
      </c>
      <c r="U48" s="83" t="s">
        <v>673</v>
      </c>
      <c r="V48" s="83" t="s">
        <v>673</v>
      </c>
      <c r="W48" s="81">
        <v>43753.113900462966</v>
      </c>
      <c r="X48" s="83" t="s">
        <v>785</v>
      </c>
      <c r="Y48" s="79"/>
      <c r="Z48" s="79"/>
      <c r="AA48" s="85" t="s">
        <v>969</v>
      </c>
      <c r="AB48" s="79"/>
      <c r="AC48" s="79" t="b">
        <v>0</v>
      </c>
      <c r="AD48" s="79">
        <v>2</v>
      </c>
      <c r="AE48" s="85" t="s">
        <v>1124</v>
      </c>
      <c r="AF48" s="79" t="b">
        <v>0</v>
      </c>
      <c r="AG48" s="79" t="s">
        <v>1128</v>
      </c>
      <c r="AH48" s="79"/>
      <c r="AI48" s="85" t="s">
        <v>1123</v>
      </c>
      <c r="AJ48" s="79" t="b">
        <v>0</v>
      </c>
      <c r="AK48" s="79">
        <v>1</v>
      </c>
      <c r="AL48" s="85" t="s">
        <v>1123</v>
      </c>
      <c r="AM48" s="79" t="s">
        <v>1139</v>
      </c>
      <c r="AN48" s="79" t="b">
        <v>0</v>
      </c>
      <c r="AO48" s="85" t="s">
        <v>969</v>
      </c>
      <c r="AP48" s="79" t="s">
        <v>176</v>
      </c>
      <c r="AQ48" s="79">
        <v>0</v>
      </c>
      <c r="AR48" s="79">
        <v>0</v>
      </c>
      <c r="AS48" s="79"/>
      <c r="AT48" s="79"/>
      <c r="AU48" s="79"/>
      <c r="AV48" s="79"/>
      <c r="AW48" s="79"/>
      <c r="AX48" s="79"/>
      <c r="AY48" s="79"/>
      <c r="AZ48" s="79"/>
      <c r="BA48">
        <v>1</v>
      </c>
      <c r="BB48" s="78" t="str">
        <f>REPLACE(INDEX(GroupVertices[Group],MATCH(Edges[[#This Row],[Vertex 1]],GroupVertices[Vertex],0)),1,1,"")</f>
        <v>9</v>
      </c>
      <c r="BC48" s="78" t="str">
        <f>REPLACE(INDEX(GroupVertices[Group],MATCH(Edges[[#This Row],[Vertex 2]],GroupVertices[Vertex],0)),1,1,"")</f>
        <v>9</v>
      </c>
      <c r="BD48" s="48"/>
      <c r="BE48" s="49"/>
      <c r="BF48" s="48"/>
      <c r="BG48" s="49"/>
      <c r="BH48" s="48"/>
      <c r="BI48" s="49"/>
      <c r="BJ48" s="48"/>
      <c r="BK48" s="49"/>
      <c r="BL48" s="48"/>
    </row>
    <row r="49" spans="1:64" ht="15">
      <c r="A49" s="64" t="s">
        <v>243</v>
      </c>
      <c r="B49" s="64" t="s">
        <v>242</v>
      </c>
      <c r="C49" s="65" t="s">
        <v>3027</v>
      </c>
      <c r="D49" s="66">
        <v>3</v>
      </c>
      <c r="E49" s="67" t="s">
        <v>132</v>
      </c>
      <c r="F49" s="68">
        <v>35</v>
      </c>
      <c r="G49" s="65"/>
      <c r="H49" s="69"/>
      <c r="I49" s="70"/>
      <c r="J49" s="70"/>
      <c r="K49" s="34" t="s">
        <v>66</v>
      </c>
      <c r="L49" s="77">
        <v>49</v>
      </c>
      <c r="M49" s="77"/>
      <c r="N49" s="72"/>
      <c r="O49" s="79" t="s">
        <v>324</v>
      </c>
      <c r="P49" s="81">
        <v>43753.14612268518</v>
      </c>
      <c r="Q49" s="79" t="s">
        <v>346</v>
      </c>
      <c r="R49" s="79"/>
      <c r="S49" s="79"/>
      <c r="T49" s="79" t="s">
        <v>575</v>
      </c>
      <c r="U49" s="79"/>
      <c r="V49" s="83" t="s">
        <v>724</v>
      </c>
      <c r="W49" s="81">
        <v>43753.14612268518</v>
      </c>
      <c r="X49" s="83" t="s">
        <v>786</v>
      </c>
      <c r="Y49" s="79"/>
      <c r="Z49" s="79"/>
      <c r="AA49" s="85" t="s">
        <v>970</v>
      </c>
      <c r="AB49" s="79"/>
      <c r="AC49" s="79" t="b">
        <v>0</v>
      </c>
      <c r="AD49" s="79">
        <v>0</v>
      </c>
      <c r="AE49" s="85" t="s">
        <v>1123</v>
      </c>
      <c r="AF49" s="79" t="b">
        <v>0</v>
      </c>
      <c r="AG49" s="79" t="s">
        <v>1128</v>
      </c>
      <c r="AH49" s="79"/>
      <c r="AI49" s="85" t="s">
        <v>1123</v>
      </c>
      <c r="AJ49" s="79" t="b">
        <v>0</v>
      </c>
      <c r="AK49" s="79">
        <v>1</v>
      </c>
      <c r="AL49" s="85" t="s">
        <v>969</v>
      </c>
      <c r="AM49" s="79" t="s">
        <v>1149</v>
      </c>
      <c r="AN49" s="79" t="b">
        <v>0</v>
      </c>
      <c r="AO49" s="85" t="s">
        <v>969</v>
      </c>
      <c r="AP49" s="79" t="s">
        <v>176</v>
      </c>
      <c r="AQ49" s="79">
        <v>0</v>
      </c>
      <c r="AR49" s="79">
        <v>0</v>
      </c>
      <c r="AS49" s="79"/>
      <c r="AT49" s="79"/>
      <c r="AU49" s="79"/>
      <c r="AV49" s="79"/>
      <c r="AW49" s="79"/>
      <c r="AX49" s="79"/>
      <c r="AY49" s="79"/>
      <c r="AZ49" s="79"/>
      <c r="BA49">
        <v>1</v>
      </c>
      <c r="BB49" s="78" t="str">
        <f>REPLACE(INDEX(GroupVertices[Group],MATCH(Edges[[#This Row],[Vertex 1]],GroupVertices[Vertex],0)),1,1,"")</f>
        <v>9</v>
      </c>
      <c r="BC49" s="78" t="str">
        <f>REPLACE(INDEX(GroupVertices[Group],MATCH(Edges[[#This Row],[Vertex 2]],GroupVertices[Vertex],0)),1,1,"")</f>
        <v>9</v>
      </c>
      <c r="BD49" s="48"/>
      <c r="BE49" s="49"/>
      <c r="BF49" s="48"/>
      <c r="BG49" s="49"/>
      <c r="BH49" s="48"/>
      <c r="BI49" s="49"/>
      <c r="BJ49" s="48"/>
      <c r="BK49" s="49"/>
      <c r="BL49" s="48"/>
    </row>
    <row r="50" spans="1:64" ht="15">
      <c r="A50" s="64" t="s">
        <v>244</v>
      </c>
      <c r="B50" s="64" t="s">
        <v>245</v>
      </c>
      <c r="C50" s="65" t="s">
        <v>3027</v>
      </c>
      <c r="D50" s="66">
        <v>3</v>
      </c>
      <c r="E50" s="67" t="s">
        <v>132</v>
      </c>
      <c r="F50" s="68">
        <v>35</v>
      </c>
      <c r="G50" s="65"/>
      <c r="H50" s="69"/>
      <c r="I50" s="70"/>
      <c r="J50" s="70"/>
      <c r="K50" s="34" t="s">
        <v>65</v>
      </c>
      <c r="L50" s="77">
        <v>50</v>
      </c>
      <c r="M50" s="77"/>
      <c r="N50" s="72"/>
      <c r="O50" s="79" t="s">
        <v>324</v>
      </c>
      <c r="P50" s="81">
        <v>43753.20600694444</v>
      </c>
      <c r="Q50" s="79" t="s">
        <v>340</v>
      </c>
      <c r="R50" s="79"/>
      <c r="S50" s="79"/>
      <c r="T50" s="79" t="s">
        <v>571</v>
      </c>
      <c r="U50" s="79"/>
      <c r="V50" s="83" t="s">
        <v>725</v>
      </c>
      <c r="W50" s="81">
        <v>43753.20600694444</v>
      </c>
      <c r="X50" s="83" t="s">
        <v>787</v>
      </c>
      <c r="Y50" s="79"/>
      <c r="Z50" s="79"/>
      <c r="AA50" s="85" t="s">
        <v>971</v>
      </c>
      <c r="AB50" s="79"/>
      <c r="AC50" s="79" t="b">
        <v>0</v>
      </c>
      <c r="AD50" s="79">
        <v>0</v>
      </c>
      <c r="AE50" s="85" t="s">
        <v>1123</v>
      </c>
      <c r="AF50" s="79" t="b">
        <v>0</v>
      </c>
      <c r="AG50" s="79" t="s">
        <v>1128</v>
      </c>
      <c r="AH50" s="79"/>
      <c r="AI50" s="85" t="s">
        <v>1123</v>
      </c>
      <c r="AJ50" s="79" t="b">
        <v>0</v>
      </c>
      <c r="AK50" s="79">
        <v>114</v>
      </c>
      <c r="AL50" s="85" t="s">
        <v>972</v>
      </c>
      <c r="AM50" s="79" t="s">
        <v>1149</v>
      </c>
      <c r="AN50" s="79" t="b">
        <v>0</v>
      </c>
      <c r="AO50" s="85" t="s">
        <v>972</v>
      </c>
      <c r="AP50" s="79" t="s">
        <v>176</v>
      </c>
      <c r="AQ50" s="79">
        <v>0</v>
      </c>
      <c r="AR50" s="79">
        <v>0</v>
      </c>
      <c r="AS50" s="79"/>
      <c r="AT50" s="79"/>
      <c r="AU50" s="79"/>
      <c r="AV50" s="79"/>
      <c r="AW50" s="79"/>
      <c r="AX50" s="79"/>
      <c r="AY50" s="79"/>
      <c r="AZ50" s="79"/>
      <c r="BA50">
        <v>1</v>
      </c>
      <c r="BB50" s="78" t="str">
        <f>REPLACE(INDEX(GroupVertices[Group],MATCH(Edges[[#This Row],[Vertex 1]],GroupVertices[Vertex],0)),1,1,"")</f>
        <v>3</v>
      </c>
      <c r="BC50" s="78" t="str">
        <f>REPLACE(INDEX(GroupVertices[Group],MATCH(Edges[[#This Row],[Vertex 2]],GroupVertices[Vertex],0)),1,1,"")</f>
        <v>3</v>
      </c>
      <c r="BD50" s="48">
        <v>0</v>
      </c>
      <c r="BE50" s="49">
        <v>0</v>
      </c>
      <c r="BF50" s="48">
        <v>0</v>
      </c>
      <c r="BG50" s="49">
        <v>0</v>
      </c>
      <c r="BH50" s="48">
        <v>0</v>
      </c>
      <c r="BI50" s="49">
        <v>0</v>
      </c>
      <c r="BJ50" s="48">
        <v>15</v>
      </c>
      <c r="BK50" s="49">
        <v>100</v>
      </c>
      <c r="BL50" s="48">
        <v>15</v>
      </c>
    </row>
    <row r="51" spans="1:64" ht="15">
      <c r="A51" s="64" t="s">
        <v>245</v>
      </c>
      <c r="B51" s="64" t="s">
        <v>245</v>
      </c>
      <c r="C51" s="65" t="s">
        <v>3027</v>
      </c>
      <c r="D51" s="66">
        <v>3</v>
      </c>
      <c r="E51" s="67" t="s">
        <v>132</v>
      </c>
      <c r="F51" s="68">
        <v>35</v>
      </c>
      <c r="G51" s="65"/>
      <c r="H51" s="69"/>
      <c r="I51" s="70"/>
      <c r="J51" s="70"/>
      <c r="K51" s="34" t="s">
        <v>65</v>
      </c>
      <c r="L51" s="77">
        <v>51</v>
      </c>
      <c r="M51" s="77"/>
      <c r="N51" s="72"/>
      <c r="O51" s="79" t="s">
        <v>176</v>
      </c>
      <c r="P51" s="81">
        <v>42510.46209490741</v>
      </c>
      <c r="Q51" s="79" t="s">
        <v>347</v>
      </c>
      <c r="R51" s="79"/>
      <c r="S51" s="79"/>
      <c r="T51" s="79" t="s">
        <v>571</v>
      </c>
      <c r="U51" s="83" t="s">
        <v>674</v>
      </c>
      <c r="V51" s="83" t="s">
        <v>674</v>
      </c>
      <c r="W51" s="81">
        <v>42510.46209490741</v>
      </c>
      <c r="X51" s="83" t="s">
        <v>788</v>
      </c>
      <c r="Y51" s="79"/>
      <c r="Z51" s="79"/>
      <c r="AA51" s="85" t="s">
        <v>972</v>
      </c>
      <c r="AB51" s="79"/>
      <c r="AC51" s="79" t="b">
        <v>0</v>
      </c>
      <c r="AD51" s="79">
        <v>222</v>
      </c>
      <c r="AE51" s="85" t="s">
        <v>1123</v>
      </c>
      <c r="AF51" s="79" t="b">
        <v>0</v>
      </c>
      <c r="AG51" s="79" t="s">
        <v>1128</v>
      </c>
      <c r="AH51" s="79"/>
      <c r="AI51" s="85" t="s">
        <v>1123</v>
      </c>
      <c r="AJ51" s="79" t="b">
        <v>0</v>
      </c>
      <c r="AK51" s="79">
        <v>114</v>
      </c>
      <c r="AL51" s="85" t="s">
        <v>1123</v>
      </c>
      <c r="AM51" s="79" t="s">
        <v>1139</v>
      </c>
      <c r="AN51" s="79" t="b">
        <v>0</v>
      </c>
      <c r="AO51" s="85" t="s">
        <v>972</v>
      </c>
      <c r="AP51" s="79" t="s">
        <v>1162</v>
      </c>
      <c r="AQ51" s="79">
        <v>0</v>
      </c>
      <c r="AR51" s="79">
        <v>0</v>
      </c>
      <c r="AS51" s="79"/>
      <c r="AT51" s="79"/>
      <c r="AU51" s="79"/>
      <c r="AV51" s="79"/>
      <c r="AW51" s="79"/>
      <c r="AX51" s="79"/>
      <c r="AY51" s="79"/>
      <c r="AZ51" s="79"/>
      <c r="BA51">
        <v>1</v>
      </c>
      <c r="BB51" s="78" t="str">
        <f>REPLACE(INDEX(GroupVertices[Group],MATCH(Edges[[#This Row],[Vertex 1]],GroupVertices[Vertex],0)),1,1,"")</f>
        <v>3</v>
      </c>
      <c r="BC51" s="78" t="str">
        <f>REPLACE(INDEX(GroupVertices[Group],MATCH(Edges[[#This Row],[Vertex 2]],GroupVertices[Vertex],0)),1,1,"")</f>
        <v>3</v>
      </c>
      <c r="BD51" s="48">
        <v>0</v>
      </c>
      <c r="BE51" s="49">
        <v>0</v>
      </c>
      <c r="BF51" s="48">
        <v>0</v>
      </c>
      <c r="BG51" s="49">
        <v>0</v>
      </c>
      <c r="BH51" s="48">
        <v>0</v>
      </c>
      <c r="BI51" s="49">
        <v>0</v>
      </c>
      <c r="BJ51" s="48">
        <v>13</v>
      </c>
      <c r="BK51" s="49">
        <v>100</v>
      </c>
      <c r="BL51" s="48">
        <v>13</v>
      </c>
    </row>
    <row r="52" spans="1:64" ht="15">
      <c r="A52" s="64" t="s">
        <v>246</v>
      </c>
      <c r="B52" s="64" t="s">
        <v>245</v>
      </c>
      <c r="C52" s="65" t="s">
        <v>3027</v>
      </c>
      <c r="D52" s="66">
        <v>3</v>
      </c>
      <c r="E52" s="67" t="s">
        <v>132</v>
      </c>
      <c r="F52" s="68">
        <v>35</v>
      </c>
      <c r="G52" s="65"/>
      <c r="H52" s="69"/>
      <c r="I52" s="70"/>
      <c r="J52" s="70"/>
      <c r="K52" s="34" t="s">
        <v>65</v>
      </c>
      <c r="L52" s="77">
        <v>52</v>
      </c>
      <c r="M52" s="77"/>
      <c r="N52" s="72"/>
      <c r="O52" s="79" t="s">
        <v>324</v>
      </c>
      <c r="P52" s="81">
        <v>43753.230532407404</v>
      </c>
      <c r="Q52" s="79" t="s">
        <v>340</v>
      </c>
      <c r="R52" s="79"/>
      <c r="S52" s="79"/>
      <c r="T52" s="79" t="s">
        <v>571</v>
      </c>
      <c r="U52" s="79"/>
      <c r="V52" s="83" t="s">
        <v>726</v>
      </c>
      <c r="W52" s="81">
        <v>43753.230532407404</v>
      </c>
      <c r="X52" s="83" t="s">
        <v>789</v>
      </c>
      <c r="Y52" s="79"/>
      <c r="Z52" s="79"/>
      <c r="AA52" s="85" t="s">
        <v>973</v>
      </c>
      <c r="AB52" s="79"/>
      <c r="AC52" s="79" t="b">
        <v>0</v>
      </c>
      <c r="AD52" s="79">
        <v>0</v>
      </c>
      <c r="AE52" s="85" t="s">
        <v>1123</v>
      </c>
      <c r="AF52" s="79" t="b">
        <v>0</v>
      </c>
      <c r="AG52" s="79" t="s">
        <v>1128</v>
      </c>
      <c r="AH52" s="79"/>
      <c r="AI52" s="85" t="s">
        <v>1123</v>
      </c>
      <c r="AJ52" s="79" t="b">
        <v>0</v>
      </c>
      <c r="AK52" s="79">
        <v>114</v>
      </c>
      <c r="AL52" s="85" t="s">
        <v>972</v>
      </c>
      <c r="AM52" s="79" t="s">
        <v>1149</v>
      </c>
      <c r="AN52" s="79" t="b">
        <v>0</v>
      </c>
      <c r="AO52" s="85" t="s">
        <v>972</v>
      </c>
      <c r="AP52" s="79" t="s">
        <v>176</v>
      </c>
      <c r="AQ52" s="79">
        <v>0</v>
      </c>
      <c r="AR52" s="79">
        <v>0</v>
      </c>
      <c r="AS52" s="79"/>
      <c r="AT52" s="79"/>
      <c r="AU52" s="79"/>
      <c r="AV52" s="79"/>
      <c r="AW52" s="79"/>
      <c r="AX52" s="79"/>
      <c r="AY52" s="79"/>
      <c r="AZ52" s="79"/>
      <c r="BA52">
        <v>1</v>
      </c>
      <c r="BB52" s="78" t="str">
        <f>REPLACE(INDEX(GroupVertices[Group],MATCH(Edges[[#This Row],[Vertex 1]],GroupVertices[Vertex],0)),1,1,"")</f>
        <v>3</v>
      </c>
      <c r="BC52" s="78" t="str">
        <f>REPLACE(INDEX(GroupVertices[Group],MATCH(Edges[[#This Row],[Vertex 2]],GroupVertices[Vertex],0)),1,1,"")</f>
        <v>3</v>
      </c>
      <c r="BD52" s="48">
        <v>0</v>
      </c>
      <c r="BE52" s="49">
        <v>0</v>
      </c>
      <c r="BF52" s="48">
        <v>0</v>
      </c>
      <c r="BG52" s="49">
        <v>0</v>
      </c>
      <c r="BH52" s="48">
        <v>0</v>
      </c>
      <c r="BI52" s="49">
        <v>0</v>
      </c>
      <c r="BJ52" s="48">
        <v>15</v>
      </c>
      <c r="BK52" s="49">
        <v>100</v>
      </c>
      <c r="BL52" s="48">
        <v>15</v>
      </c>
    </row>
    <row r="53" spans="1:64" ht="15">
      <c r="A53" s="64" t="s">
        <v>247</v>
      </c>
      <c r="B53" s="64" t="s">
        <v>283</v>
      </c>
      <c r="C53" s="65" t="s">
        <v>3027</v>
      </c>
      <c r="D53" s="66">
        <v>3</v>
      </c>
      <c r="E53" s="67" t="s">
        <v>132</v>
      </c>
      <c r="F53" s="68">
        <v>35</v>
      </c>
      <c r="G53" s="65"/>
      <c r="H53" s="69"/>
      <c r="I53" s="70"/>
      <c r="J53" s="70"/>
      <c r="K53" s="34" t="s">
        <v>65</v>
      </c>
      <c r="L53" s="77">
        <v>53</v>
      </c>
      <c r="M53" s="77"/>
      <c r="N53" s="72"/>
      <c r="O53" s="79" t="s">
        <v>324</v>
      </c>
      <c r="P53" s="81">
        <v>43753.45491898148</v>
      </c>
      <c r="Q53" s="79" t="s">
        <v>348</v>
      </c>
      <c r="R53" s="83" t="s">
        <v>474</v>
      </c>
      <c r="S53" s="79" t="s">
        <v>530</v>
      </c>
      <c r="T53" s="79" t="s">
        <v>576</v>
      </c>
      <c r="U53" s="79"/>
      <c r="V53" s="83" t="s">
        <v>727</v>
      </c>
      <c r="W53" s="81">
        <v>43753.45491898148</v>
      </c>
      <c r="X53" s="83" t="s">
        <v>790</v>
      </c>
      <c r="Y53" s="79"/>
      <c r="Z53" s="79"/>
      <c r="AA53" s="85" t="s">
        <v>974</v>
      </c>
      <c r="AB53" s="79"/>
      <c r="AC53" s="79" t="b">
        <v>0</v>
      </c>
      <c r="AD53" s="79">
        <v>1</v>
      </c>
      <c r="AE53" s="85" t="s">
        <v>1123</v>
      </c>
      <c r="AF53" s="79" t="b">
        <v>0</v>
      </c>
      <c r="AG53" s="79" t="s">
        <v>1128</v>
      </c>
      <c r="AH53" s="79"/>
      <c r="AI53" s="85" t="s">
        <v>1123</v>
      </c>
      <c r="AJ53" s="79" t="b">
        <v>0</v>
      </c>
      <c r="AK53" s="79">
        <v>0</v>
      </c>
      <c r="AL53" s="85" t="s">
        <v>1123</v>
      </c>
      <c r="AM53" s="79" t="s">
        <v>1141</v>
      </c>
      <c r="AN53" s="79" t="b">
        <v>0</v>
      </c>
      <c r="AO53" s="85" t="s">
        <v>974</v>
      </c>
      <c r="AP53" s="79" t="s">
        <v>176</v>
      </c>
      <c r="AQ53" s="79">
        <v>0</v>
      </c>
      <c r="AR53" s="79">
        <v>0</v>
      </c>
      <c r="AS53" s="79"/>
      <c r="AT53" s="79"/>
      <c r="AU53" s="79"/>
      <c r="AV53" s="79"/>
      <c r="AW53" s="79"/>
      <c r="AX53" s="79"/>
      <c r="AY53" s="79"/>
      <c r="AZ53" s="79"/>
      <c r="BA53">
        <v>1</v>
      </c>
      <c r="BB53" s="78" t="str">
        <f>REPLACE(INDEX(GroupVertices[Group],MATCH(Edges[[#This Row],[Vertex 1]],GroupVertices[Vertex],0)),1,1,"")</f>
        <v>5</v>
      </c>
      <c r="BC53" s="78" t="str">
        <f>REPLACE(INDEX(GroupVertices[Group],MATCH(Edges[[#This Row],[Vertex 2]],GroupVertices[Vertex],0)),1,1,"")</f>
        <v>5</v>
      </c>
      <c r="BD53" s="48"/>
      <c r="BE53" s="49"/>
      <c r="BF53" s="48"/>
      <c r="BG53" s="49"/>
      <c r="BH53" s="48"/>
      <c r="BI53" s="49"/>
      <c r="BJ53" s="48"/>
      <c r="BK53" s="49"/>
      <c r="BL53" s="48"/>
    </row>
    <row r="54" spans="1:64" ht="15">
      <c r="A54" s="64" t="s">
        <v>248</v>
      </c>
      <c r="B54" s="64" t="s">
        <v>283</v>
      </c>
      <c r="C54" s="65" t="s">
        <v>3027</v>
      </c>
      <c r="D54" s="66">
        <v>3</v>
      </c>
      <c r="E54" s="67" t="s">
        <v>132</v>
      </c>
      <c r="F54" s="68">
        <v>35</v>
      </c>
      <c r="G54" s="65"/>
      <c r="H54" s="69"/>
      <c r="I54" s="70"/>
      <c r="J54" s="70"/>
      <c r="K54" s="34" t="s">
        <v>65</v>
      </c>
      <c r="L54" s="77">
        <v>54</v>
      </c>
      <c r="M54" s="77"/>
      <c r="N54" s="72"/>
      <c r="O54" s="79" t="s">
        <v>324</v>
      </c>
      <c r="P54" s="81">
        <v>43753.45606481482</v>
      </c>
      <c r="Q54" s="79" t="s">
        <v>349</v>
      </c>
      <c r="R54" s="83" t="s">
        <v>474</v>
      </c>
      <c r="S54" s="79" t="s">
        <v>530</v>
      </c>
      <c r="T54" s="79" t="s">
        <v>576</v>
      </c>
      <c r="U54" s="79"/>
      <c r="V54" s="83" t="s">
        <v>728</v>
      </c>
      <c r="W54" s="81">
        <v>43753.45606481482</v>
      </c>
      <c r="X54" s="83" t="s">
        <v>791</v>
      </c>
      <c r="Y54" s="79"/>
      <c r="Z54" s="79"/>
      <c r="AA54" s="85" t="s">
        <v>975</v>
      </c>
      <c r="AB54" s="79"/>
      <c r="AC54" s="79" t="b">
        <v>0</v>
      </c>
      <c r="AD54" s="79">
        <v>0</v>
      </c>
      <c r="AE54" s="85" t="s">
        <v>1123</v>
      </c>
      <c r="AF54" s="79" t="b">
        <v>0</v>
      </c>
      <c r="AG54" s="79" t="s">
        <v>1128</v>
      </c>
      <c r="AH54" s="79"/>
      <c r="AI54" s="85" t="s">
        <v>1123</v>
      </c>
      <c r="AJ54" s="79" t="b">
        <v>0</v>
      </c>
      <c r="AK54" s="79">
        <v>0</v>
      </c>
      <c r="AL54" s="85" t="s">
        <v>1123</v>
      </c>
      <c r="AM54" s="79" t="s">
        <v>1151</v>
      </c>
      <c r="AN54" s="79" t="b">
        <v>0</v>
      </c>
      <c r="AO54" s="85" t="s">
        <v>975</v>
      </c>
      <c r="AP54" s="79" t="s">
        <v>176</v>
      </c>
      <c r="AQ54" s="79">
        <v>0</v>
      </c>
      <c r="AR54" s="79">
        <v>0</v>
      </c>
      <c r="AS54" s="79"/>
      <c r="AT54" s="79"/>
      <c r="AU54" s="79"/>
      <c r="AV54" s="79"/>
      <c r="AW54" s="79"/>
      <c r="AX54" s="79"/>
      <c r="AY54" s="79"/>
      <c r="AZ54" s="79"/>
      <c r="BA54">
        <v>1</v>
      </c>
      <c r="BB54" s="78" t="str">
        <f>REPLACE(INDEX(GroupVertices[Group],MATCH(Edges[[#This Row],[Vertex 1]],GroupVertices[Vertex],0)),1,1,"")</f>
        <v>5</v>
      </c>
      <c r="BC54" s="78" t="str">
        <f>REPLACE(INDEX(GroupVertices[Group],MATCH(Edges[[#This Row],[Vertex 2]],GroupVertices[Vertex],0)),1,1,"")</f>
        <v>5</v>
      </c>
      <c r="BD54" s="48"/>
      <c r="BE54" s="49"/>
      <c r="BF54" s="48"/>
      <c r="BG54" s="49"/>
      <c r="BH54" s="48"/>
      <c r="BI54" s="49"/>
      <c r="BJ54" s="48"/>
      <c r="BK54" s="49"/>
      <c r="BL54" s="48"/>
    </row>
    <row r="55" spans="1:64" ht="15">
      <c r="A55" s="64" t="s">
        <v>247</v>
      </c>
      <c r="B55" s="64" t="s">
        <v>284</v>
      </c>
      <c r="C55" s="65" t="s">
        <v>3027</v>
      </c>
      <c r="D55" s="66">
        <v>3</v>
      </c>
      <c r="E55" s="67" t="s">
        <v>132</v>
      </c>
      <c r="F55" s="68">
        <v>35</v>
      </c>
      <c r="G55" s="65"/>
      <c r="H55" s="69"/>
      <c r="I55" s="70"/>
      <c r="J55" s="70"/>
      <c r="K55" s="34" t="s">
        <v>65</v>
      </c>
      <c r="L55" s="77">
        <v>55</v>
      </c>
      <c r="M55" s="77"/>
      <c r="N55" s="72"/>
      <c r="O55" s="79" t="s">
        <v>324</v>
      </c>
      <c r="P55" s="81">
        <v>43753.45491898148</v>
      </c>
      <c r="Q55" s="79" t="s">
        <v>348</v>
      </c>
      <c r="R55" s="83" t="s">
        <v>474</v>
      </c>
      <c r="S55" s="79" t="s">
        <v>530</v>
      </c>
      <c r="T55" s="79" t="s">
        <v>576</v>
      </c>
      <c r="U55" s="79"/>
      <c r="V55" s="83" t="s">
        <v>727</v>
      </c>
      <c r="W55" s="81">
        <v>43753.45491898148</v>
      </c>
      <c r="X55" s="83" t="s">
        <v>790</v>
      </c>
      <c r="Y55" s="79"/>
      <c r="Z55" s="79"/>
      <c r="AA55" s="85" t="s">
        <v>974</v>
      </c>
      <c r="AB55" s="79"/>
      <c r="AC55" s="79" t="b">
        <v>0</v>
      </c>
      <c r="AD55" s="79">
        <v>1</v>
      </c>
      <c r="AE55" s="85" t="s">
        <v>1123</v>
      </c>
      <c r="AF55" s="79" t="b">
        <v>0</v>
      </c>
      <c r="AG55" s="79" t="s">
        <v>1128</v>
      </c>
      <c r="AH55" s="79"/>
      <c r="AI55" s="85" t="s">
        <v>1123</v>
      </c>
      <c r="AJ55" s="79" t="b">
        <v>0</v>
      </c>
      <c r="AK55" s="79">
        <v>0</v>
      </c>
      <c r="AL55" s="85" t="s">
        <v>1123</v>
      </c>
      <c r="AM55" s="79" t="s">
        <v>1141</v>
      </c>
      <c r="AN55" s="79" t="b">
        <v>0</v>
      </c>
      <c r="AO55" s="85" t="s">
        <v>974</v>
      </c>
      <c r="AP55" s="79" t="s">
        <v>176</v>
      </c>
      <c r="AQ55" s="79">
        <v>0</v>
      </c>
      <c r="AR55" s="79">
        <v>0</v>
      </c>
      <c r="AS55" s="79"/>
      <c r="AT55" s="79"/>
      <c r="AU55" s="79"/>
      <c r="AV55" s="79"/>
      <c r="AW55" s="79"/>
      <c r="AX55" s="79"/>
      <c r="AY55" s="79"/>
      <c r="AZ55" s="79"/>
      <c r="BA55">
        <v>1</v>
      </c>
      <c r="BB55" s="78" t="str">
        <f>REPLACE(INDEX(GroupVertices[Group],MATCH(Edges[[#This Row],[Vertex 1]],GroupVertices[Vertex],0)),1,1,"")</f>
        <v>5</v>
      </c>
      <c r="BC55" s="78" t="str">
        <f>REPLACE(INDEX(GroupVertices[Group],MATCH(Edges[[#This Row],[Vertex 2]],GroupVertices[Vertex],0)),1,1,"")</f>
        <v>5</v>
      </c>
      <c r="BD55" s="48">
        <v>0</v>
      </c>
      <c r="BE55" s="49">
        <v>0</v>
      </c>
      <c r="BF55" s="48">
        <v>0</v>
      </c>
      <c r="BG55" s="49">
        <v>0</v>
      </c>
      <c r="BH55" s="48">
        <v>0</v>
      </c>
      <c r="BI55" s="49">
        <v>0</v>
      </c>
      <c r="BJ55" s="48">
        <v>18</v>
      </c>
      <c r="BK55" s="49">
        <v>100</v>
      </c>
      <c r="BL55" s="48">
        <v>18</v>
      </c>
    </row>
    <row r="56" spans="1:64" ht="15">
      <c r="A56" s="64" t="s">
        <v>248</v>
      </c>
      <c r="B56" s="64" t="s">
        <v>284</v>
      </c>
      <c r="C56" s="65" t="s">
        <v>3027</v>
      </c>
      <c r="D56" s="66">
        <v>3</v>
      </c>
      <c r="E56" s="67" t="s">
        <v>132</v>
      </c>
      <c r="F56" s="68">
        <v>35</v>
      </c>
      <c r="G56" s="65"/>
      <c r="H56" s="69"/>
      <c r="I56" s="70"/>
      <c r="J56" s="70"/>
      <c r="K56" s="34" t="s">
        <v>65</v>
      </c>
      <c r="L56" s="77">
        <v>56</v>
      </c>
      <c r="M56" s="77"/>
      <c r="N56" s="72"/>
      <c r="O56" s="79" t="s">
        <v>324</v>
      </c>
      <c r="P56" s="81">
        <v>43753.45606481482</v>
      </c>
      <c r="Q56" s="79" t="s">
        <v>349</v>
      </c>
      <c r="R56" s="83" t="s">
        <v>474</v>
      </c>
      <c r="S56" s="79" t="s">
        <v>530</v>
      </c>
      <c r="T56" s="79" t="s">
        <v>576</v>
      </c>
      <c r="U56" s="79"/>
      <c r="V56" s="83" t="s">
        <v>728</v>
      </c>
      <c r="W56" s="81">
        <v>43753.45606481482</v>
      </c>
      <c r="X56" s="83" t="s">
        <v>791</v>
      </c>
      <c r="Y56" s="79"/>
      <c r="Z56" s="79"/>
      <c r="AA56" s="85" t="s">
        <v>975</v>
      </c>
      <c r="AB56" s="79"/>
      <c r="AC56" s="79" t="b">
        <v>0</v>
      </c>
      <c r="AD56" s="79">
        <v>0</v>
      </c>
      <c r="AE56" s="85" t="s">
        <v>1123</v>
      </c>
      <c r="AF56" s="79" t="b">
        <v>0</v>
      </c>
      <c r="AG56" s="79" t="s">
        <v>1128</v>
      </c>
      <c r="AH56" s="79"/>
      <c r="AI56" s="85" t="s">
        <v>1123</v>
      </c>
      <c r="AJ56" s="79" t="b">
        <v>0</v>
      </c>
      <c r="AK56" s="79">
        <v>0</v>
      </c>
      <c r="AL56" s="85" t="s">
        <v>1123</v>
      </c>
      <c r="AM56" s="79" t="s">
        <v>1151</v>
      </c>
      <c r="AN56" s="79" t="b">
        <v>0</v>
      </c>
      <c r="AO56" s="85" t="s">
        <v>975</v>
      </c>
      <c r="AP56" s="79" t="s">
        <v>176</v>
      </c>
      <c r="AQ56" s="79">
        <v>0</v>
      </c>
      <c r="AR56" s="79">
        <v>0</v>
      </c>
      <c r="AS56" s="79"/>
      <c r="AT56" s="79"/>
      <c r="AU56" s="79"/>
      <c r="AV56" s="79"/>
      <c r="AW56" s="79"/>
      <c r="AX56" s="79"/>
      <c r="AY56" s="79"/>
      <c r="AZ56" s="79"/>
      <c r="BA56">
        <v>1</v>
      </c>
      <c r="BB56" s="78" t="str">
        <f>REPLACE(INDEX(GroupVertices[Group],MATCH(Edges[[#This Row],[Vertex 1]],GroupVertices[Vertex],0)),1,1,"")</f>
        <v>5</v>
      </c>
      <c r="BC56" s="78" t="str">
        <f>REPLACE(INDEX(GroupVertices[Group],MATCH(Edges[[#This Row],[Vertex 2]],GroupVertices[Vertex],0)),1,1,"")</f>
        <v>5</v>
      </c>
      <c r="BD56" s="48">
        <v>0</v>
      </c>
      <c r="BE56" s="49">
        <v>0</v>
      </c>
      <c r="BF56" s="48">
        <v>0</v>
      </c>
      <c r="BG56" s="49">
        <v>0</v>
      </c>
      <c r="BH56" s="48">
        <v>0</v>
      </c>
      <c r="BI56" s="49">
        <v>0</v>
      </c>
      <c r="BJ56" s="48">
        <v>20</v>
      </c>
      <c r="BK56" s="49">
        <v>100</v>
      </c>
      <c r="BL56" s="48">
        <v>20</v>
      </c>
    </row>
    <row r="57" spans="1:64" ht="15">
      <c r="A57" s="64" t="s">
        <v>249</v>
      </c>
      <c r="B57" s="64" t="s">
        <v>285</v>
      </c>
      <c r="C57" s="65" t="s">
        <v>3027</v>
      </c>
      <c r="D57" s="66">
        <v>3</v>
      </c>
      <c r="E57" s="67" t="s">
        <v>132</v>
      </c>
      <c r="F57" s="68">
        <v>35</v>
      </c>
      <c r="G57" s="65"/>
      <c r="H57" s="69"/>
      <c r="I57" s="70"/>
      <c r="J57" s="70"/>
      <c r="K57" s="34" t="s">
        <v>65</v>
      </c>
      <c r="L57" s="77">
        <v>57</v>
      </c>
      <c r="M57" s="77"/>
      <c r="N57" s="72"/>
      <c r="O57" s="79" t="s">
        <v>324</v>
      </c>
      <c r="P57" s="81">
        <v>43754.76835648148</v>
      </c>
      <c r="Q57" s="79" t="s">
        <v>350</v>
      </c>
      <c r="R57" s="79"/>
      <c r="S57" s="79"/>
      <c r="T57" s="79"/>
      <c r="U57" s="79"/>
      <c r="V57" s="83" t="s">
        <v>729</v>
      </c>
      <c r="W57" s="81">
        <v>43754.76835648148</v>
      </c>
      <c r="X57" s="83" t="s">
        <v>792</v>
      </c>
      <c r="Y57" s="79"/>
      <c r="Z57" s="79"/>
      <c r="AA57" s="85" t="s">
        <v>976</v>
      </c>
      <c r="AB57" s="79"/>
      <c r="AC57" s="79" t="b">
        <v>0</v>
      </c>
      <c r="AD57" s="79">
        <v>0</v>
      </c>
      <c r="AE57" s="85" t="s">
        <v>1123</v>
      </c>
      <c r="AF57" s="79" t="b">
        <v>0</v>
      </c>
      <c r="AG57" s="79" t="s">
        <v>1128</v>
      </c>
      <c r="AH57" s="79"/>
      <c r="AI57" s="85" t="s">
        <v>1123</v>
      </c>
      <c r="AJ57" s="79" t="b">
        <v>0</v>
      </c>
      <c r="AK57" s="79">
        <v>4</v>
      </c>
      <c r="AL57" s="85" t="s">
        <v>1025</v>
      </c>
      <c r="AM57" s="79" t="s">
        <v>1138</v>
      </c>
      <c r="AN57" s="79" t="b">
        <v>0</v>
      </c>
      <c r="AO57" s="85" t="s">
        <v>1025</v>
      </c>
      <c r="AP57" s="79" t="s">
        <v>176</v>
      </c>
      <c r="AQ57" s="79">
        <v>0</v>
      </c>
      <c r="AR57" s="79">
        <v>0</v>
      </c>
      <c r="AS57" s="79"/>
      <c r="AT57" s="79"/>
      <c r="AU57" s="79"/>
      <c r="AV57" s="79"/>
      <c r="AW57" s="79"/>
      <c r="AX57" s="79"/>
      <c r="AY57" s="79"/>
      <c r="AZ57" s="79"/>
      <c r="BA57">
        <v>1</v>
      </c>
      <c r="BB57" s="78" t="str">
        <f>REPLACE(INDEX(GroupVertices[Group],MATCH(Edges[[#This Row],[Vertex 1]],GroupVertices[Vertex],0)),1,1,"")</f>
        <v>1</v>
      </c>
      <c r="BC57" s="78" t="str">
        <f>REPLACE(INDEX(GroupVertices[Group],MATCH(Edges[[#This Row],[Vertex 2]],GroupVertices[Vertex],0)),1,1,"")</f>
        <v>1</v>
      </c>
      <c r="BD57" s="48">
        <v>2</v>
      </c>
      <c r="BE57" s="49">
        <v>7.6923076923076925</v>
      </c>
      <c r="BF57" s="48">
        <v>0</v>
      </c>
      <c r="BG57" s="49">
        <v>0</v>
      </c>
      <c r="BH57" s="48">
        <v>0</v>
      </c>
      <c r="BI57" s="49">
        <v>0</v>
      </c>
      <c r="BJ57" s="48">
        <v>24</v>
      </c>
      <c r="BK57" s="49">
        <v>92.3076923076923</v>
      </c>
      <c r="BL57" s="48">
        <v>26</v>
      </c>
    </row>
    <row r="58" spans="1:64" ht="15">
      <c r="A58" s="64" t="s">
        <v>249</v>
      </c>
      <c r="B58" s="64" t="s">
        <v>263</v>
      </c>
      <c r="C58" s="65" t="s">
        <v>3027</v>
      </c>
      <c r="D58" s="66">
        <v>3</v>
      </c>
      <c r="E58" s="67" t="s">
        <v>132</v>
      </c>
      <c r="F58" s="68">
        <v>35</v>
      </c>
      <c r="G58" s="65"/>
      <c r="H58" s="69"/>
      <c r="I58" s="70"/>
      <c r="J58" s="70"/>
      <c r="K58" s="34" t="s">
        <v>65</v>
      </c>
      <c r="L58" s="77">
        <v>58</v>
      </c>
      <c r="M58" s="77"/>
      <c r="N58" s="72"/>
      <c r="O58" s="79" t="s">
        <v>324</v>
      </c>
      <c r="P58" s="81">
        <v>43754.76835648148</v>
      </c>
      <c r="Q58" s="79" t="s">
        <v>350</v>
      </c>
      <c r="R58" s="79"/>
      <c r="S58" s="79"/>
      <c r="T58" s="79"/>
      <c r="U58" s="79"/>
      <c r="V58" s="83" t="s">
        <v>729</v>
      </c>
      <c r="W58" s="81">
        <v>43754.76835648148</v>
      </c>
      <c r="X58" s="83" t="s">
        <v>792</v>
      </c>
      <c r="Y58" s="79"/>
      <c r="Z58" s="79"/>
      <c r="AA58" s="85" t="s">
        <v>976</v>
      </c>
      <c r="AB58" s="79"/>
      <c r="AC58" s="79" t="b">
        <v>0</v>
      </c>
      <c r="AD58" s="79">
        <v>0</v>
      </c>
      <c r="AE58" s="85" t="s">
        <v>1123</v>
      </c>
      <c r="AF58" s="79" t="b">
        <v>0</v>
      </c>
      <c r="AG58" s="79" t="s">
        <v>1128</v>
      </c>
      <c r="AH58" s="79"/>
      <c r="AI58" s="85" t="s">
        <v>1123</v>
      </c>
      <c r="AJ58" s="79" t="b">
        <v>0</v>
      </c>
      <c r="AK58" s="79">
        <v>4</v>
      </c>
      <c r="AL58" s="85" t="s">
        <v>1025</v>
      </c>
      <c r="AM58" s="79" t="s">
        <v>1138</v>
      </c>
      <c r="AN58" s="79" t="b">
        <v>0</v>
      </c>
      <c r="AO58" s="85" t="s">
        <v>1025</v>
      </c>
      <c r="AP58" s="79" t="s">
        <v>176</v>
      </c>
      <c r="AQ58" s="79">
        <v>0</v>
      </c>
      <c r="AR58" s="79">
        <v>0</v>
      </c>
      <c r="AS58" s="79"/>
      <c r="AT58" s="79"/>
      <c r="AU58" s="79"/>
      <c r="AV58" s="79"/>
      <c r="AW58" s="79"/>
      <c r="AX58" s="79"/>
      <c r="AY58" s="79"/>
      <c r="AZ58" s="79"/>
      <c r="BA58">
        <v>1</v>
      </c>
      <c r="BB58" s="78" t="str">
        <f>REPLACE(INDEX(GroupVertices[Group],MATCH(Edges[[#This Row],[Vertex 1]],GroupVertices[Vertex],0)),1,1,"")</f>
        <v>1</v>
      </c>
      <c r="BC58" s="78" t="str">
        <f>REPLACE(INDEX(GroupVertices[Group],MATCH(Edges[[#This Row],[Vertex 2]],GroupVertices[Vertex],0)),1,1,"")</f>
        <v>1</v>
      </c>
      <c r="BD58" s="48"/>
      <c r="BE58" s="49"/>
      <c r="BF58" s="48"/>
      <c r="BG58" s="49"/>
      <c r="BH58" s="48"/>
      <c r="BI58" s="49"/>
      <c r="BJ58" s="48"/>
      <c r="BK58" s="49"/>
      <c r="BL58" s="48"/>
    </row>
    <row r="59" spans="1:64" ht="15">
      <c r="A59" s="64" t="s">
        <v>250</v>
      </c>
      <c r="B59" s="64" t="s">
        <v>285</v>
      </c>
      <c r="C59" s="65" t="s">
        <v>3027</v>
      </c>
      <c r="D59" s="66">
        <v>3</v>
      </c>
      <c r="E59" s="67" t="s">
        <v>132</v>
      </c>
      <c r="F59" s="68">
        <v>35</v>
      </c>
      <c r="G59" s="65"/>
      <c r="H59" s="69"/>
      <c r="I59" s="70"/>
      <c r="J59" s="70"/>
      <c r="K59" s="34" t="s">
        <v>65</v>
      </c>
      <c r="L59" s="77">
        <v>59</v>
      </c>
      <c r="M59" s="77"/>
      <c r="N59" s="72"/>
      <c r="O59" s="79" t="s">
        <v>324</v>
      </c>
      <c r="P59" s="81">
        <v>43754.78381944444</v>
      </c>
      <c r="Q59" s="79" t="s">
        <v>350</v>
      </c>
      <c r="R59" s="79"/>
      <c r="S59" s="79"/>
      <c r="T59" s="79"/>
      <c r="U59" s="79"/>
      <c r="V59" s="83" t="s">
        <v>730</v>
      </c>
      <c r="W59" s="81">
        <v>43754.78381944444</v>
      </c>
      <c r="X59" s="83" t="s">
        <v>793</v>
      </c>
      <c r="Y59" s="79"/>
      <c r="Z59" s="79"/>
      <c r="AA59" s="85" t="s">
        <v>977</v>
      </c>
      <c r="AB59" s="79"/>
      <c r="AC59" s="79" t="b">
        <v>0</v>
      </c>
      <c r="AD59" s="79">
        <v>0</v>
      </c>
      <c r="AE59" s="85" t="s">
        <v>1123</v>
      </c>
      <c r="AF59" s="79" t="b">
        <v>0</v>
      </c>
      <c r="AG59" s="79" t="s">
        <v>1128</v>
      </c>
      <c r="AH59" s="79"/>
      <c r="AI59" s="85" t="s">
        <v>1123</v>
      </c>
      <c r="AJ59" s="79" t="b">
        <v>0</v>
      </c>
      <c r="AK59" s="79">
        <v>4</v>
      </c>
      <c r="AL59" s="85" t="s">
        <v>1025</v>
      </c>
      <c r="AM59" s="79" t="s">
        <v>1138</v>
      </c>
      <c r="AN59" s="79" t="b">
        <v>0</v>
      </c>
      <c r="AO59" s="85" t="s">
        <v>1025</v>
      </c>
      <c r="AP59" s="79" t="s">
        <v>176</v>
      </c>
      <c r="AQ59" s="79">
        <v>0</v>
      </c>
      <c r="AR59" s="79">
        <v>0</v>
      </c>
      <c r="AS59" s="79"/>
      <c r="AT59" s="79"/>
      <c r="AU59" s="79"/>
      <c r="AV59" s="79"/>
      <c r="AW59" s="79"/>
      <c r="AX59" s="79"/>
      <c r="AY59" s="79"/>
      <c r="AZ59" s="79"/>
      <c r="BA59">
        <v>1</v>
      </c>
      <c r="BB59" s="78" t="str">
        <f>REPLACE(INDEX(GroupVertices[Group],MATCH(Edges[[#This Row],[Vertex 1]],GroupVertices[Vertex],0)),1,1,"")</f>
        <v>1</v>
      </c>
      <c r="BC59" s="78" t="str">
        <f>REPLACE(INDEX(GroupVertices[Group],MATCH(Edges[[#This Row],[Vertex 2]],GroupVertices[Vertex],0)),1,1,"")</f>
        <v>1</v>
      </c>
      <c r="BD59" s="48"/>
      <c r="BE59" s="49"/>
      <c r="BF59" s="48"/>
      <c r="BG59" s="49"/>
      <c r="BH59" s="48"/>
      <c r="BI59" s="49"/>
      <c r="BJ59" s="48"/>
      <c r="BK59" s="49"/>
      <c r="BL59" s="48"/>
    </row>
    <row r="60" spans="1:64" ht="15">
      <c r="A60" s="64" t="s">
        <v>250</v>
      </c>
      <c r="B60" s="64" t="s">
        <v>263</v>
      </c>
      <c r="C60" s="65" t="s">
        <v>3027</v>
      </c>
      <c r="D60" s="66">
        <v>3</v>
      </c>
      <c r="E60" s="67" t="s">
        <v>132</v>
      </c>
      <c r="F60" s="68">
        <v>35</v>
      </c>
      <c r="G60" s="65"/>
      <c r="H60" s="69"/>
      <c r="I60" s="70"/>
      <c r="J60" s="70"/>
      <c r="K60" s="34" t="s">
        <v>65</v>
      </c>
      <c r="L60" s="77">
        <v>60</v>
      </c>
      <c r="M60" s="77"/>
      <c r="N60" s="72"/>
      <c r="O60" s="79" t="s">
        <v>324</v>
      </c>
      <c r="P60" s="81">
        <v>43754.78381944444</v>
      </c>
      <c r="Q60" s="79" t="s">
        <v>350</v>
      </c>
      <c r="R60" s="79"/>
      <c r="S60" s="79"/>
      <c r="T60" s="79"/>
      <c r="U60" s="79"/>
      <c r="V60" s="83" t="s">
        <v>730</v>
      </c>
      <c r="W60" s="81">
        <v>43754.78381944444</v>
      </c>
      <c r="X60" s="83" t="s">
        <v>793</v>
      </c>
      <c r="Y60" s="79"/>
      <c r="Z60" s="79"/>
      <c r="AA60" s="85" t="s">
        <v>977</v>
      </c>
      <c r="AB60" s="79"/>
      <c r="AC60" s="79" t="b">
        <v>0</v>
      </c>
      <c r="AD60" s="79">
        <v>0</v>
      </c>
      <c r="AE60" s="85" t="s">
        <v>1123</v>
      </c>
      <c r="AF60" s="79" t="b">
        <v>0</v>
      </c>
      <c r="AG60" s="79" t="s">
        <v>1128</v>
      </c>
      <c r="AH60" s="79"/>
      <c r="AI60" s="85" t="s">
        <v>1123</v>
      </c>
      <c r="AJ60" s="79" t="b">
        <v>0</v>
      </c>
      <c r="AK60" s="79">
        <v>4</v>
      </c>
      <c r="AL60" s="85" t="s">
        <v>1025</v>
      </c>
      <c r="AM60" s="79" t="s">
        <v>1138</v>
      </c>
      <c r="AN60" s="79" t="b">
        <v>0</v>
      </c>
      <c r="AO60" s="85" t="s">
        <v>1025</v>
      </c>
      <c r="AP60" s="79" t="s">
        <v>176</v>
      </c>
      <c r="AQ60" s="79">
        <v>0</v>
      </c>
      <c r="AR60" s="79">
        <v>0</v>
      </c>
      <c r="AS60" s="79"/>
      <c r="AT60" s="79"/>
      <c r="AU60" s="79"/>
      <c r="AV60" s="79"/>
      <c r="AW60" s="79"/>
      <c r="AX60" s="79"/>
      <c r="AY60" s="79"/>
      <c r="AZ60" s="79"/>
      <c r="BA60">
        <v>1</v>
      </c>
      <c r="BB60" s="78" t="str">
        <f>REPLACE(INDEX(GroupVertices[Group],MATCH(Edges[[#This Row],[Vertex 1]],GroupVertices[Vertex],0)),1,1,"")</f>
        <v>1</v>
      </c>
      <c r="BC60" s="78" t="str">
        <f>REPLACE(INDEX(GroupVertices[Group],MATCH(Edges[[#This Row],[Vertex 2]],GroupVertices[Vertex],0)),1,1,"")</f>
        <v>1</v>
      </c>
      <c r="BD60" s="48">
        <v>2</v>
      </c>
      <c r="BE60" s="49">
        <v>7.6923076923076925</v>
      </c>
      <c r="BF60" s="48">
        <v>0</v>
      </c>
      <c r="BG60" s="49">
        <v>0</v>
      </c>
      <c r="BH60" s="48">
        <v>0</v>
      </c>
      <c r="BI60" s="49">
        <v>0</v>
      </c>
      <c r="BJ60" s="48">
        <v>24</v>
      </c>
      <c r="BK60" s="49">
        <v>92.3076923076923</v>
      </c>
      <c r="BL60" s="48">
        <v>26</v>
      </c>
    </row>
    <row r="61" spans="1:64" ht="15">
      <c r="A61" s="64" t="s">
        <v>251</v>
      </c>
      <c r="B61" s="64" t="s">
        <v>263</v>
      </c>
      <c r="C61" s="65" t="s">
        <v>3028</v>
      </c>
      <c r="D61" s="66">
        <v>4</v>
      </c>
      <c r="E61" s="67" t="s">
        <v>136</v>
      </c>
      <c r="F61" s="68">
        <v>31.714285714285715</v>
      </c>
      <c r="G61" s="65"/>
      <c r="H61" s="69"/>
      <c r="I61" s="70"/>
      <c r="J61" s="70"/>
      <c r="K61" s="34" t="s">
        <v>65</v>
      </c>
      <c r="L61" s="77">
        <v>61</v>
      </c>
      <c r="M61" s="77"/>
      <c r="N61" s="72"/>
      <c r="O61" s="79" t="s">
        <v>324</v>
      </c>
      <c r="P61" s="81">
        <v>43749.806597222225</v>
      </c>
      <c r="Q61" s="79" t="s">
        <v>339</v>
      </c>
      <c r="R61" s="79"/>
      <c r="S61" s="79"/>
      <c r="T61" s="79"/>
      <c r="U61" s="79"/>
      <c r="V61" s="83" t="s">
        <v>731</v>
      </c>
      <c r="W61" s="81">
        <v>43749.806597222225</v>
      </c>
      <c r="X61" s="83" t="s">
        <v>794</v>
      </c>
      <c r="Y61" s="79"/>
      <c r="Z61" s="79"/>
      <c r="AA61" s="85" t="s">
        <v>978</v>
      </c>
      <c r="AB61" s="79"/>
      <c r="AC61" s="79" t="b">
        <v>0</v>
      </c>
      <c r="AD61" s="79">
        <v>0</v>
      </c>
      <c r="AE61" s="85" t="s">
        <v>1123</v>
      </c>
      <c r="AF61" s="79" t="b">
        <v>0</v>
      </c>
      <c r="AG61" s="79" t="s">
        <v>1128</v>
      </c>
      <c r="AH61" s="79"/>
      <c r="AI61" s="85" t="s">
        <v>1123</v>
      </c>
      <c r="AJ61" s="79" t="b">
        <v>0</v>
      </c>
      <c r="AK61" s="79">
        <v>4</v>
      </c>
      <c r="AL61" s="85" t="s">
        <v>1034</v>
      </c>
      <c r="AM61" s="79" t="s">
        <v>1152</v>
      </c>
      <c r="AN61" s="79" t="b">
        <v>0</v>
      </c>
      <c r="AO61" s="85" t="s">
        <v>1034</v>
      </c>
      <c r="AP61" s="79" t="s">
        <v>176</v>
      </c>
      <c r="AQ61" s="79">
        <v>0</v>
      </c>
      <c r="AR61" s="79">
        <v>0</v>
      </c>
      <c r="AS61" s="79"/>
      <c r="AT61" s="79"/>
      <c r="AU61" s="79"/>
      <c r="AV61" s="79"/>
      <c r="AW61" s="79"/>
      <c r="AX61" s="79"/>
      <c r="AY61" s="79"/>
      <c r="AZ61" s="79"/>
      <c r="BA61">
        <v>2</v>
      </c>
      <c r="BB61" s="78" t="str">
        <f>REPLACE(INDEX(GroupVertices[Group],MATCH(Edges[[#This Row],[Vertex 1]],GroupVertices[Vertex],0)),1,1,"")</f>
        <v>1</v>
      </c>
      <c r="BC61" s="78" t="str">
        <f>REPLACE(INDEX(GroupVertices[Group],MATCH(Edges[[#This Row],[Vertex 2]],GroupVertices[Vertex],0)),1,1,"")</f>
        <v>1</v>
      </c>
      <c r="BD61" s="48">
        <v>2</v>
      </c>
      <c r="BE61" s="49">
        <v>9.090909090909092</v>
      </c>
      <c r="BF61" s="48">
        <v>0</v>
      </c>
      <c r="BG61" s="49">
        <v>0</v>
      </c>
      <c r="BH61" s="48">
        <v>0</v>
      </c>
      <c r="BI61" s="49">
        <v>0</v>
      </c>
      <c r="BJ61" s="48">
        <v>20</v>
      </c>
      <c r="BK61" s="49">
        <v>90.9090909090909</v>
      </c>
      <c r="BL61" s="48">
        <v>22</v>
      </c>
    </row>
    <row r="62" spans="1:64" ht="15">
      <c r="A62" s="64" t="s">
        <v>251</v>
      </c>
      <c r="B62" s="64" t="s">
        <v>285</v>
      </c>
      <c r="C62" s="65" t="s">
        <v>3027</v>
      </c>
      <c r="D62" s="66">
        <v>3</v>
      </c>
      <c r="E62" s="67" t="s">
        <v>132</v>
      </c>
      <c r="F62" s="68">
        <v>35</v>
      </c>
      <c r="G62" s="65"/>
      <c r="H62" s="69"/>
      <c r="I62" s="70"/>
      <c r="J62" s="70"/>
      <c r="K62" s="34" t="s">
        <v>65</v>
      </c>
      <c r="L62" s="77">
        <v>62</v>
      </c>
      <c r="M62" s="77"/>
      <c r="N62" s="72"/>
      <c r="O62" s="79" t="s">
        <v>324</v>
      </c>
      <c r="P62" s="81">
        <v>43754.78576388889</v>
      </c>
      <c r="Q62" s="79" t="s">
        <v>350</v>
      </c>
      <c r="R62" s="79"/>
      <c r="S62" s="79"/>
      <c r="T62" s="79"/>
      <c r="U62" s="79"/>
      <c r="V62" s="83" t="s">
        <v>731</v>
      </c>
      <c r="W62" s="81">
        <v>43754.78576388889</v>
      </c>
      <c r="X62" s="83" t="s">
        <v>795</v>
      </c>
      <c r="Y62" s="79"/>
      <c r="Z62" s="79"/>
      <c r="AA62" s="85" t="s">
        <v>979</v>
      </c>
      <c r="AB62" s="79"/>
      <c r="AC62" s="79" t="b">
        <v>0</v>
      </c>
      <c r="AD62" s="79">
        <v>0</v>
      </c>
      <c r="AE62" s="85" t="s">
        <v>1123</v>
      </c>
      <c r="AF62" s="79" t="b">
        <v>0</v>
      </c>
      <c r="AG62" s="79" t="s">
        <v>1128</v>
      </c>
      <c r="AH62" s="79"/>
      <c r="AI62" s="85" t="s">
        <v>1123</v>
      </c>
      <c r="AJ62" s="79" t="b">
        <v>0</v>
      </c>
      <c r="AK62" s="79">
        <v>4</v>
      </c>
      <c r="AL62" s="85" t="s">
        <v>1025</v>
      </c>
      <c r="AM62" s="79" t="s">
        <v>1152</v>
      </c>
      <c r="AN62" s="79" t="b">
        <v>0</v>
      </c>
      <c r="AO62" s="85" t="s">
        <v>1025</v>
      </c>
      <c r="AP62" s="79" t="s">
        <v>176</v>
      </c>
      <c r="AQ62" s="79">
        <v>0</v>
      </c>
      <c r="AR62" s="79">
        <v>0</v>
      </c>
      <c r="AS62" s="79"/>
      <c r="AT62" s="79"/>
      <c r="AU62" s="79"/>
      <c r="AV62" s="79"/>
      <c r="AW62" s="79"/>
      <c r="AX62" s="79"/>
      <c r="AY62" s="79"/>
      <c r="AZ62" s="79"/>
      <c r="BA62">
        <v>1</v>
      </c>
      <c r="BB62" s="78" t="str">
        <f>REPLACE(INDEX(GroupVertices[Group],MATCH(Edges[[#This Row],[Vertex 1]],GroupVertices[Vertex],0)),1,1,"")</f>
        <v>1</v>
      </c>
      <c r="BC62" s="78" t="str">
        <f>REPLACE(INDEX(GroupVertices[Group],MATCH(Edges[[#This Row],[Vertex 2]],GroupVertices[Vertex],0)),1,1,"")</f>
        <v>1</v>
      </c>
      <c r="BD62" s="48"/>
      <c r="BE62" s="49"/>
      <c r="BF62" s="48"/>
      <c r="BG62" s="49"/>
      <c r="BH62" s="48"/>
      <c r="BI62" s="49"/>
      <c r="BJ62" s="48"/>
      <c r="BK62" s="49"/>
      <c r="BL62" s="48"/>
    </row>
    <row r="63" spans="1:64" ht="15">
      <c r="A63" s="64" t="s">
        <v>251</v>
      </c>
      <c r="B63" s="64" t="s">
        <v>263</v>
      </c>
      <c r="C63" s="65" t="s">
        <v>3028</v>
      </c>
      <c r="D63" s="66">
        <v>4</v>
      </c>
      <c r="E63" s="67" t="s">
        <v>136</v>
      </c>
      <c r="F63" s="68">
        <v>31.714285714285715</v>
      </c>
      <c r="G63" s="65"/>
      <c r="H63" s="69"/>
      <c r="I63" s="70"/>
      <c r="J63" s="70"/>
      <c r="K63" s="34" t="s">
        <v>65</v>
      </c>
      <c r="L63" s="77">
        <v>63</v>
      </c>
      <c r="M63" s="77"/>
      <c r="N63" s="72"/>
      <c r="O63" s="79" t="s">
        <v>324</v>
      </c>
      <c r="P63" s="81">
        <v>43754.78576388889</v>
      </c>
      <c r="Q63" s="79" t="s">
        <v>350</v>
      </c>
      <c r="R63" s="79"/>
      <c r="S63" s="79"/>
      <c r="T63" s="79"/>
      <c r="U63" s="79"/>
      <c r="V63" s="83" t="s">
        <v>731</v>
      </c>
      <c r="W63" s="81">
        <v>43754.78576388889</v>
      </c>
      <c r="X63" s="83" t="s">
        <v>795</v>
      </c>
      <c r="Y63" s="79"/>
      <c r="Z63" s="79"/>
      <c r="AA63" s="85" t="s">
        <v>979</v>
      </c>
      <c r="AB63" s="79"/>
      <c r="AC63" s="79" t="b">
        <v>0</v>
      </c>
      <c r="AD63" s="79">
        <v>0</v>
      </c>
      <c r="AE63" s="85" t="s">
        <v>1123</v>
      </c>
      <c r="AF63" s="79" t="b">
        <v>0</v>
      </c>
      <c r="AG63" s="79" t="s">
        <v>1128</v>
      </c>
      <c r="AH63" s="79"/>
      <c r="AI63" s="85" t="s">
        <v>1123</v>
      </c>
      <c r="AJ63" s="79" t="b">
        <v>0</v>
      </c>
      <c r="AK63" s="79">
        <v>4</v>
      </c>
      <c r="AL63" s="85" t="s">
        <v>1025</v>
      </c>
      <c r="AM63" s="79" t="s">
        <v>1152</v>
      </c>
      <c r="AN63" s="79" t="b">
        <v>0</v>
      </c>
      <c r="AO63" s="85" t="s">
        <v>1025</v>
      </c>
      <c r="AP63" s="79" t="s">
        <v>176</v>
      </c>
      <c r="AQ63" s="79">
        <v>0</v>
      </c>
      <c r="AR63" s="79">
        <v>0</v>
      </c>
      <c r="AS63" s="79"/>
      <c r="AT63" s="79"/>
      <c r="AU63" s="79"/>
      <c r="AV63" s="79"/>
      <c r="AW63" s="79"/>
      <c r="AX63" s="79"/>
      <c r="AY63" s="79"/>
      <c r="AZ63" s="79"/>
      <c r="BA63">
        <v>2</v>
      </c>
      <c r="BB63" s="78" t="str">
        <f>REPLACE(INDEX(GroupVertices[Group],MATCH(Edges[[#This Row],[Vertex 1]],GroupVertices[Vertex],0)),1,1,"")</f>
        <v>1</v>
      </c>
      <c r="BC63" s="78" t="str">
        <f>REPLACE(INDEX(GroupVertices[Group],MATCH(Edges[[#This Row],[Vertex 2]],GroupVertices[Vertex],0)),1,1,"")</f>
        <v>1</v>
      </c>
      <c r="BD63" s="48">
        <v>2</v>
      </c>
      <c r="BE63" s="49">
        <v>7.6923076923076925</v>
      </c>
      <c r="BF63" s="48">
        <v>0</v>
      </c>
      <c r="BG63" s="49">
        <v>0</v>
      </c>
      <c r="BH63" s="48">
        <v>0</v>
      </c>
      <c r="BI63" s="49">
        <v>0</v>
      </c>
      <c r="BJ63" s="48">
        <v>24</v>
      </c>
      <c r="BK63" s="49">
        <v>92.3076923076923</v>
      </c>
      <c r="BL63" s="48">
        <v>26</v>
      </c>
    </row>
    <row r="64" spans="1:64" ht="15">
      <c r="A64" s="64" t="s">
        <v>252</v>
      </c>
      <c r="B64" s="64" t="s">
        <v>286</v>
      </c>
      <c r="C64" s="65" t="s">
        <v>3027</v>
      </c>
      <c r="D64" s="66">
        <v>3</v>
      </c>
      <c r="E64" s="67" t="s">
        <v>132</v>
      </c>
      <c r="F64" s="68">
        <v>35</v>
      </c>
      <c r="G64" s="65"/>
      <c r="H64" s="69"/>
      <c r="I64" s="70"/>
      <c r="J64" s="70"/>
      <c r="K64" s="34" t="s">
        <v>65</v>
      </c>
      <c r="L64" s="77">
        <v>64</v>
      </c>
      <c r="M64" s="77"/>
      <c r="N64" s="72"/>
      <c r="O64" s="79" t="s">
        <v>324</v>
      </c>
      <c r="P64" s="81">
        <v>43749.661099537036</v>
      </c>
      <c r="Q64" s="79" t="s">
        <v>351</v>
      </c>
      <c r="R64" s="83" t="s">
        <v>475</v>
      </c>
      <c r="S64" s="79" t="s">
        <v>531</v>
      </c>
      <c r="T64" s="79" t="s">
        <v>577</v>
      </c>
      <c r="U64" s="79"/>
      <c r="V64" s="83" t="s">
        <v>732</v>
      </c>
      <c r="W64" s="81">
        <v>43749.661099537036</v>
      </c>
      <c r="X64" s="83" t="s">
        <v>796</v>
      </c>
      <c r="Y64" s="79"/>
      <c r="Z64" s="79"/>
      <c r="AA64" s="85" t="s">
        <v>980</v>
      </c>
      <c r="AB64" s="79"/>
      <c r="AC64" s="79" t="b">
        <v>0</v>
      </c>
      <c r="AD64" s="79">
        <v>0</v>
      </c>
      <c r="AE64" s="85" t="s">
        <v>1123</v>
      </c>
      <c r="AF64" s="79" t="b">
        <v>0</v>
      </c>
      <c r="AG64" s="79" t="s">
        <v>1128</v>
      </c>
      <c r="AH64" s="79"/>
      <c r="AI64" s="85" t="s">
        <v>1123</v>
      </c>
      <c r="AJ64" s="79" t="b">
        <v>0</v>
      </c>
      <c r="AK64" s="79">
        <v>0</v>
      </c>
      <c r="AL64" s="85" t="s">
        <v>1123</v>
      </c>
      <c r="AM64" s="79" t="s">
        <v>1153</v>
      </c>
      <c r="AN64" s="79" t="b">
        <v>0</v>
      </c>
      <c r="AO64" s="85" t="s">
        <v>980</v>
      </c>
      <c r="AP64" s="79" t="s">
        <v>176</v>
      </c>
      <c r="AQ64" s="79">
        <v>0</v>
      </c>
      <c r="AR64" s="79">
        <v>0</v>
      </c>
      <c r="AS64" s="79"/>
      <c r="AT64" s="79"/>
      <c r="AU64" s="79"/>
      <c r="AV64" s="79"/>
      <c r="AW64" s="79"/>
      <c r="AX64" s="79"/>
      <c r="AY64" s="79"/>
      <c r="AZ64" s="79"/>
      <c r="BA64">
        <v>1</v>
      </c>
      <c r="BB64" s="78" t="str">
        <f>REPLACE(INDEX(GroupVertices[Group],MATCH(Edges[[#This Row],[Vertex 1]],GroupVertices[Vertex],0)),1,1,"")</f>
        <v>12</v>
      </c>
      <c r="BC64" s="78" t="str">
        <f>REPLACE(INDEX(GroupVertices[Group],MATCH(Edges[[#This Row],[Vertex 2]],GroupVertices[Vertex],0)),1,1,"")</f>
        <v>12</v>
      </c>
      <c r="BD64" s="48">
        <v>1</v>
      </c>
      <c r="BE64" s="49">
        <v>7.142857142857143</v>
      </c>
      <c r="BF64" s="48">
        <v>0</v>
      </c>
      <c r="BG64" s="49">
        <v>0</v>
      </c>
      <c r="BH64" s="48">
        <v>0</v>
      </c>
      <c r="BI64" s="49">
        <v>0</v>
      </c>
      <c r="BJ64" s="48">
        <v>13</v>
      </c>
      <c r="BK64" s="49">
        <v>92.85714285714286</v>
      </c>
      <c r="BL64" s="48">
        <v>14</v>
      </c>
    </row>
    <row r="65" spans="1:64" ht="15">
      <c r="A65" s="64" t="s">
        <v>252</v>
      </c>
      <c r="B65" s="64" t="s">
        <v>287</v>
      </c>
      <c r="C65" s="65" t="s">
        <v>3027</v>
      </c>
      <c r="D65" s="66">
        <v>3</v>
      </c>
      <c r="E65" s="67" t="s">
        <v>132</v>
      </c>
      <c r="F65" s="68">
        <v>35</v>
      </c>
      <c r="G65" s="65"/>
      <c r="H65" s="69"/>
      <c r="I65" s="70"/>
      <c r="J65" s="70"/>
      <c r="K65" s="34" t="s">
        <v>65</v>
      </c>
      <c r="L65" s="77">
        <v>65</v>
      </c>
      <c r="M65" s="77"/>
      <c r="N65" s="72"/>
      <c r="O65" s="79" t="s">
        <v>324</v>
      </c>
      <c r="P65" s="81">
        <v>43752.42099537037</v>
      </c>
      <c r="Q65" s="79" t="s">
        <v>352</v>
      </c>
      <c r="R65" s="83" t="s">
        <v>476</v>
      </c>
      <c r="S65" s="79" t="s">
        <v>532</v>
      </c>
      <c r="T65" s="79" t="s">
        <v>578</v>
      </c>
      <c r="U65" s="79"/>
      <c r="V65" s="83" t="s">
        <v>732</v>
      </c>
      <c r="W65" s="81">
        <v>43752.42099537037</v>
      </c>
      <c r="X65" s="83" t="s">
        <v>797</v>
      </c>
      <c r="Y65" s="79"/>
      <c r="Z65" s="79"/>
      <c r="AA65" s="85" t="s">
        <v>981</v>
      </c>
      <c r="AB65" s="79"/>
      <c r="AC65" s="79" t="b">
        <v>0</v>
      </c>
      <c r="AD65" s="79">
        <v>0</v>
      </c>
      <c r="AE65" s="85" t="s">
        <v>1123</v>
      </c>
      <c r="AF65" s="79" t="b">
        <v>0</v>
      </c>
      <c r="AG65" s="79" t="s">
        <v>1128</v>
      </c>
      <c r="AH65" s="79"/>
      <c r="AI65" s="85" t="s">
        <v>1123</v>
      </c>
      <c r="AJ65" s="79" t="b">
        <v>0</v>
      </c>
      <c r="AK65" s="79">
        <v>0</v>
      </c>
      <c r="AL65" s="85" t="s">
        <v>1123</v>
      </c>
      <c r="AM65" s="79" t="s">
        <v>1153</v>
      </c>
      <c r="AN65" s="79" t="b">
        <v>0</v>
      </c>
      <c r="AO65" s="85" t="s">
        <v>981</v>
      </c>
      <c r="AP65" s="79" t="s">
        <v>176</v>
      </c>
      <c r="AQ65" s="79">
        <v>0</v>
      </c>
      <c r="AR65" s="79">
        <v>0</v>
      </c>
      <c r="AS65" s="79"/>
      <c r="AT65" s="79"/>
      <c r="AU65" s="79"/>
      <c r="AV65" s="79"/>
      <c r="AW65" s="79"/>
      <c r="AX65" s="79"/>
      <c r="AY65" s="79"/>
      <c r="AZ65" s="79"/>
      <c r="BA65">
        <v>1</v>
      </c>
      <c r="BB65" s="78" t="str">
        <f>REPLACE(INDEX(GroupVertices[Group],MATCH(Edges[[#This Row],[Vertex 1]],GroupVertices[Vertex],0)),1,1,"")</f>
        <v>12</v>
      </c>
      <c r="BC65" s="78" t="str">
        <f>REPLACE(INDEX(GroupVertices[Group],MATCH(Edges[[#This Row],[Vertex 2]],GroupVertices[Vertex],0)),1,1,"")</f>
        <v>12</v>
      </c>
      <c r="BD65" s="48">
        <v>1</v>
      </c>
      <c r="BE65" s="49">
        <v>5</v>
      </c>
      <c r="BF65" s="48">
        <v>0</v>
      </c>
      <c r="BG65" s="49">
        <v>0</v>
      </c>
      <c r="BH65" s="48">
        <v>0</v>
      </c>
      <c r="BI65" s="49">
        <v>0</v>
      </c>
      <c r="BJ65" s="48">
        <v>19</v>
      </c>
      <c r="BK65" s="49">
        <v>95</v>
      </c>
      <c r="BL65" s="48">
        <v>20</v>
      </c>
    </row>
    <row r="66" spans="1:64" ht="15">
      <c r="A66" s="64" t="s">
        <v>252</v>
      </c>
      <c r="B66" s="64" t="s">
        <v>288</v>
      </c>
      <c r="C66" s="65" t="s">
        <v>3027</v>
      </c>
      <c r="D66" s="66">
        <v>3</v>
      </c>
      <c r="E66" s="67" t="s">
        <v>132</v>
      </c>
      <c r="F66" s="68">
        <v>35</v>
      </c>
      <c r="G66" s="65"/>
      <c r="H66" s="69"/>
      <c r="I66" s="70"/>
      <c r="J66" s="70"/>
      <c r="K66" s="34" t="s">
        <v>65</v>
      </c>
      <c r="L66" s="77">
        <v>66</v>
      </c>
      <c r="M66" s="77"/>
      <c r="N66" s="72"/>
      <c r="O66" s="79" t="s">
        <v>324</v>
      </c>
      <c r="P66" s="81">
        <v>43755.41804398148</v>
      </c>
      <c r="Q66" s="79" t="s">
        <v>353</v>
      </c>
      <c r="R66" s="83" t="s">
        <v>477</v>
      </c>
      <c r="S66" s="79" t="s">
        <v>533</v>
      </c>
      <c r="T66" s="79" t="s">
        <v>579</v>
      </c>
      <c r="U66" s="79"/>
      <c r="V66" s="83" t="s">
        <v>732</v>
      </c>
      <c r="W66" s="81">
        <v>43755.41804398148</v>
      </c>
      <c r="X66" s="83" t="s">
        <v>798</v>
      </c>
      <c r="Y66" s="79"/>
      <c r="Z66" s="79"/>
      <c r="AA66" s="85" t="s">
        <v>982</v>
      </c>
      <c r="AB66" s="79"/>
      <c r="AC66" s="79" t="b">
        <v>0</v>
      </c>
      <c r="AD66" s="79">
        <v>0</v>
      </c>
      <c r="AE66" s="85" t="s">
        <v>1123</v>
      </c>
      <c r="AF66" s="79" t="b">
        <v>0</v>
      </c>
      <c r="AG66" s="79" t="s">
        <v>1128</v>
      </c>
      <c r="AH66" s="79"/>
      <c r="AI66" s="85" t="s">
        <v>1123</v>
      </c>
      <c r="AJ66" s="79" t="b">
        <v>0</v>
      </c>
      <c r="AK66" s="79">
        <v>0</v>
      </c>
      <c r="AL66" s="85" t="s">
        <v>1123</v>
      </c>
      <c r="AM66" s="79" t="s">
        <v>1153</v>
      </c>
      <c r="AN66" s="79" t="b">
        <v>0</v>
      </c>
      <c r="AO66" s="85" t="s">
        <v>982</v>
      </c>
      <c r="AP66" s="79" t="s">
        <v>176</v>
      </c>
      <c r="AQ66" s="79">
        <v>0</v>
      </c>
      <c r="AR66" s="79">
        <v>0</v>
      </c>
      <c r="AS66" s="79"/>
      <c r="AT66" s="79"/>
      <c r="AU66" s="79"/>
      <c r="AV66" s="79"/>
      <c r="AW66" s="79"/>
      <c r="AX66" s="79"/>
      <c r="AY66" s="79"/>
      <c r="AZ66" s="79"/>
      <c r="BA66">
        <v>1</v>
      </c>
      <c r="BB66" s="78" t="str">
        <f>REPLACE(INDEX(GroupVertices[Group],MATCH(Edges[[#This Row],[Vertex 1]],GroupVertices[Vertex],0)),1,1,"")</f>
        <v>12</v>
      </c>
      <c r="BC66" s="78" t="str">
        <f>REPLACE(INDEX(GroupVertices[Group],MATCH(Edges[[#This Row],[Vertex 2]],GroupVertices[Vertex],0)),1,1,"")</f>
        <v>12</v>
      </c>
      <c r="BD66" s="48">
        <v>1</v>
      </c>
      <c r="BE66" s="49">
        <v>6.666666666666667</v>
      </c>
      <c r="BF66" s="48">
        <v>1</v>
      </c>
      <c r="BG66" s="49">
        <v>6.666666666666667</v>
      </c>
      <c r="BH66" s="48">
        <v>0</v>
      </c>
      <c r="BI66" s="49">
        <v>0</v>
      </c>
      <c r="BJ66" s="48">
        <v>13</v>
      </c>
      <c r="BK66" s="49">
        <v>86.66666666666667</v>
      </c>
      <c r="BL66" s="48">
        <v>15</v>
      </c>
    </row>
    <row r="67" spans="1:64" ht="15">
      <c r="A67" s="64" t="s">
        <v>252</v>
      </c>
      <c r="B67" s="64" t="s">
        <v>252</v>
      </c>
      <c r="C67" s="65" t="s">
        <v>3028</v>
      </c>
      <c r="D67" s="66">
        <v>4</v>
      </c>
      <c r="E67" s="67" t="s">
        <v>136</v>
      </c>
      <c r="F67" s="68">
        <v>31.714285714285715</v>
      </c>
      <c r="G67" s="65"/>
      <c r="H67" s="69"/>
      <c r="I67" s="70"/>
      <c r="J67" s="70"/>
      <c r="K67" s="34" t="s">
        <v>65</v>
      </c>
      <c r="L67" s="77">
        <v>67</v>
      </c>
      <c r="M67" s="77"/>
      <c r="N67" s="72"/>
      <c r="O67" s="79" t="s">
        <v>176</v>
      </c>
      <c r="P67" s="81">
        <v>43752.54582175926</v>
      </c>
      <c r="Q67" s="79" t="s">
        <v>354</v>
      </c>
      <c r="R67" s="83" t="s">
        <v>478</v>
      </c>
      <c r="S67" s="79" t="s">
        <v>534</v>
      </c>
      <c r="T67" s="79" t="s">
        <v>580</v>
      </c>
      <c r="U67" s="79"/>
      <c r="V67" s="83" t="s">
        <v>732</v>
      </c>
      <c r="W67" s="81">
        <v>43752.54582175926</v>
      </c>
      <c r="X67" s="83" t="s">
        <v>799</v>
      </c>
      <c r="Y67" s="79"/>
      <c r="Z67" s="79"/>
      <c r="AA67" s="85" t="s">
        <v>983</v>
      </c>
      <c r="AB67" s="79"/>
      <c r="AC67" s="79" t="b">
        <v>0</v>
      </c>
      <c r="AD67" s="79">
        <v>0</v>
      </c>
      <c r="AE67" s="85" t="s">
        <v>1123</v>
      </c>
      <c r="AF67" s="79" t="b">
        <v>0</v>
      </c>
      <c r="AG67" s="79" t="s">
        <v>1128</v>
      </c>
      <c r="AH67" s="79"/>
      <c r="AI67" s="85" t="s">
        <v>1123</v>
      </c>
      <c r="AJ67" s="79" t="b">
        <v>0</v>
      </c>
      <c r="AK67" s="79">
        <v>0</v>
      </c>
      <c r="AL67" s="85" t="s">
        <v>1123</v>
      </c>
      <c r="AM67" s="79" t="s">
        <v>1153</v>
      </c>
      <c r="AN67" s="79" t="b">
        <v>0</v>
      </c>
      <c r="AO67" s="85" t="s">
        <v>983</v>
      </c>
      <c r="AP67" s="79" t="s">
        <v>176</v>
      </c>
      <c r="AQ67" s="79">
        <v>0</v>
      </c>
      <c r="AR67" s="79">
        <v>0</v>
      </c>
      <c r="AS67" s="79"/>
      <c r="AT67" s="79"/>
      <c r="AU67" s="79"/>
      <c r="AV67" s="79"/>
      <c r="AW67" s="79"/>
      <c r="AX67" s="79"/>
      <c r="AY67" s="79"/>
      <c r="AZ67" s="79"/>
      <c r="BA67">
        <v>2</v>
      </c>
      <c r="BB67" s="78" t="str">
        <f>REPLACE(INDEX(GroupVertices[Group],MATCH(Edges[[#This Row],[Vertex 1]],GroupVertices[Vertex],0)),1,1,"")</f>
        <v>12</v>
      </c>
      <c r="BC67" s="78" t="str">
        <f>REPLACE(INDEX(GroupVertices[Group],MATCH(Edges[[#This Row],[Vertex 2]],GroupVertices[Vertex],0)),1,1,"")</f>
        <v>12</v>
      </c>
      <c r="BD67" s="48">
        <v>0</v>
      </c>
      <c r="BE67" s="49">
        <v>0</v>
      </c>
      <c r="BF67" s="48">
        <v>1</v>
      </c>
      <c r="BG67" s="49">
        <v>2.5641025641025643</v>
      </c>
      <c r="BH67" s="48">
        <v>0</v>
      </c>
      <c r="BI67" s="49">
        <v>0</v>
      </c>
      <c r="BJ67" s="48">
        <v>38</v>
      </c>
      <c r="BK67" s="49">
        <v>97.43589743589743</v>
      </c>
      <c r="BL67" s="48">
        <v>39</v>
      </c>
    </row>
    <row r="68" spans="1:64" ht="15">
      <c r="A68" s="64" t="s">
        <v>252</v>
      </c>
      <c r="B68" s="64" t="s">
        <v>252</v>
      </c>
      <c r="C68" s="65" t="s">
        <v>3028</v>
      </c>
      <c r="D68" s="66">
        <v>4</v>
      </c>
      <c r="E68" s="67" t="s">
        <v>136</v>
      </c>
      <c r="F68" s="68">
        <v>31.714285714285715</v>
      </c>
      <c r="G68" s="65"/>
      <c r="H68" s="69"/>
      <c r="I68" s="70"/>
      <c r="J68" s="70"/>
      <c r="K68" s="34" t="s">
        <v>65</v>
      </c>
      <c r="L68" s="77">
        <v>68</v>
      </c>
      <c r="M68" s="77"/>
      <c r="N68" s="72"/>
      <c r="O68" s="79" t="s">
        <v>176</v>
      </c>
      <c r="P68" s="81">
        <v>43752.605104166665</v>
      </c>
      <c r="Q68" s="79" t="s">
        <v>355</v>
      </c>
      <c r="R68" s="83" t="s">
        <v>478</v>
      </c>
      <c r="S68" s="79" t="s">
        <v>534</v>
      </c>
      <c r="T68" s="79" t="s">
        <v>581</v>
      </c>
      <c r="U68" s="79"/>
      <c r="V68" s="83" t="s">
        <v>732</v>
      </c>
      <c r="W68" s="81">
        <v>43752.605104166665</v>
      </c>
      <c r="X68" s="83" t="s">
        <v>800</v>
      </c>
      <c r="Y68" s="79"/>
      <c r="Z68" s="79"/>
      <c r="AA68" s="85" t="s">
        <v>984</v>
      </c>
      <c r="AB68" s="79"/>
      <c r="AC68" s="79" t="b">
        <v>0</v>
      </c>
      <c r="AD68" s="79">
        <v>0</v>
      </c>
      <c r="AE68" s="85" t="s">
        <v>1123</v>
      </c>
      <c r="AF68" s="79" t="b">
        <v>0</v>
      </c>
      <c r="AG68" s="79" t="s">
        <v>1128</v>
      </c>
      <c r="AH68" s="79"/>
      <c r="AI68" s="85" t="s">
        <v>1123</v>
      </c>
      <c r="AJ68" s="79" t="b">
        <v>0</v>
      </c>
      <c r="AK68" s="79">
        <v>0</v>
      </c>
      <c r="AL68" s="85" t="s">
        <v>1123</v>
      </c>
      <c r="AM68" s="79" t="s">
        <v>1151</v>
      </c>
      <c r="AN68" s="79" t="b">
        <v>0</v>
      </c>
      <c r="AO68" s="85" t="s">
        <v>984</v>
      </c>
      <c r="AP68" s="79" t="s">
        <v>176</v>
      </c>
      <c r="AQ68" s="79">
        <v>0</v>
      </c>
      <c r="AR68" s="79">
        <v>0</v>
      </c>
      <c r="AS68" s="79"/>
      <c r="AT68" s="79"/>
      <c r="AU68" s="79"/>
      <c r="AV68" s="79"/>
      <c r="AW68" s="79"/>
      <c r="AX68" s="79"/>
      <c r="AY68" s="79"/>
      <c r="AZ68" s="79"/>
      <c r="BA68">
        <v>2</v>
      </c>
      <c r="BB68" s="78" t="str">
        <f>REPLACE(INDEX(GroupVertices[Group],MATCH(Edges[[#This Row],[Vertex 1]],GroupVertices[Vertex],0)),1,1,"")</f>
        <v>12</v>
      </c>
      <c r="BC68" s="78" t="str">
        <f>REPLACE(INDEX(GroupVertices[Group],MATCH(Edges[[#This Row],[Vertex 2]],GroupVertices[Vertex],0)),1,1,"")</f>
        <v>12</v>
      </c>
      <c r="BD68" s="48">
        <v>0</v>
      </c>
      <c r="BE68" s="49">
        <v>0</v>
      </c>
      <c r="BF68" s="48">
        <v>1</v>
      </c>
      <c r="BG68" s="49">
        <v>2.5641025641025643</v>
      </c>
      <c r="BH68" s="48">
        <v>0</v>
      </c>
      <c r="BI68" s="49">
        <v>0</v>
      </c>
      <c r="BJ68" s="48">
        <v>38</v>
      </c>
      <c r="BK68" s="49">
        <v>97.43589743589743</v>
      </c>
      <c r="BL68" s="48">
        <v>39</v>
      </c>
    </row>
    <row r="69" spans="1:64" ht="15">
      <c r="A69" s="64" t="s">
        <v>253</v>
      </c>
      <c r="B69" s="64" t="s">
        <v>265</v>
      </c>
      <c r="C69" s="65" t="s">
        <v>3027</v>
      </c>
      <c r="D69" s="66">
        <v>3</v>
      </c>
      <c r="E69" s="67" t="s">
        <v>132</v>
      </c>
      <c r="F69" s="68">
        <v>35</v>
      </c>
      <c r="G69" s="65"/>
      <c r="H69" s="69"/>
      <c r="I69" s="70"/>
      <c r="J69" s="70"/>
      <c r="K69" s="34" t="s">
        <v>65</v>
      </c>
      <c r="L69" s="77">
        <v>69</v>
      </c>
      <c r="M69" s="77"/>
      <c r="N69" s="72"/>
      <c r="O69" s="79" t="s">
        <v>324</v>
      </c>
      <c r="P69" s="81">
        <v>43748.84318287037</v>
      </c>
      <c r="Q69" s="79" t="s">
        <v>356</v>
      </c>
      <c r="R69" s="79"/>
      <c r="S69" s="79"/>
      <c r="T69" s="79"/>
      <c r="U69" s="79"/>
      <c r="V69" s="83" t="s">
        <v>733</v>
      </c>
      <c r="W69" s="81">
        <v>43748.84318287037</v>
      </c>
      <c r="X69" s="83" t="s">
        <v>801</v>
      </c>
      <c r="Y69" s="79"/>
      <c r="Z69" s="79"/>
      <c r="AA69" s="85" t="s">
        <v>985</v>
      </c>
      <c r="AB69" s="79"/>
      <c r="AC69" s="79" t="b">
        <v>0</v>
      </c>
      <c r="AD69" s="79">
        <v>0</v>
      </c>
      <c r="AE69" s="85" t="s">
        <v>1123</v>
      </c>
      <c r="AF69" s="79" t="b">
        <v>0</v>
      </c>
      <c r="AG69" s="79" t="s">
        <v>1128</v>
      </c>
      <c r="AH69" s="79"/>
      <c r="AI69" s="85" t="s">
        <v>1123</v>
      </c>
      <c r="AJ69" s="79" t="b">
        <v>0</v>
      </c>
      <c r="AK69" s="79">
        <v>3</v>
      </c>
      <c r="AL69" s="85" t="s">
        <v>1041</v>
      </c>
      <c r="AM69" s="79" t="s">
        <v>1138</v>
      </c>
      <c r="AN69" s="79" t="b">
        <v>0</v>
      </c>
      <c r="AO69" s="85" t="s">
        <v>1041</v>
      </c>
      <c r="AP69" s="79" t="s">
        <v>176</v>
      </c>
      <c r="AQ69" s="79">
        <v>0</v>
      </c>
      <c r="AR69" s="79">
        <v>0</v>
      </c>
      <c r="AS69" s="79"/>
      <c r="AT69" s="79"/>
      <c r="AU69" s="79"/>
      <c r="AV69" s="79"/>
      <c r="AW69" s="79"/>
      <c r="AX69" s="79"/>
      <c r="AY69" s="79"/>
      <c r="AZ69" s="79"/>
      <c r="BA69">
        <v>1</v>
      </c>
      <c r="BB69" s="78" t="str">
        <f>REPLACE(INDEX(GroupVertices[Group],MATCH(Edges[[#This Row],[Vertex 1]],GroupVertices[Vertex],0)),1,1,"")</f>
        <v>8</v>
      </c>
      <c r="BC69" s="78" t="str">
        <f>REPLACE(INDEX(GroupVertices[Group],MATCH(Edges[[#This Row],[Vertex 2]],GroupVertices[Vertex],0)),1,1,"")</f>
        <v>8</v>
      </c>
      <c r="BD69" s="48">
        <v>0</v>
      </c>
      <c r="BE69" s="49">
        <v>0</v>
      </c>
      <c r="BF69" s="48">
        <v>0</v>
      </c>
      <c r="BG69" s="49">
        <v>0</v>
      </c>
      <c r="BH69" s="48">
        <v>0</v>
      </c>
      <c r="BI69" s="49">
        <v>0</v>
      </c>
      <c r="BJ69" s="48">
        <v>26</v>
      </c>
      <c r="BK69" s="49">
        <v>100</v>
      </c>
      <c r="BL69" s="48">
        <v>26</v>
      </c>
    </row>
    <row r="70" spans="1:64" ht="15">
      <c r="A70" s="64" t="s">
        <v>253</v>
      </c>
      <c r="B70" s="64" t="s">
        <v>253</v>
      </c>
      <c r="C70" s="65" t="s">
        <v>3027</v>
      </c>
      <c r="D70" s="66">
        <v>3</v>
      </c>
      <c r="E70" s="67" t="s">
        <v>132</v>
      </c>
      <c r="F70" s="68">
        <v>35</v>
      </c>
      <c r="G70" s="65"/>
      <c r="H70" s="69"/>
      <c r="I70" s="70"/>
      <c r="J70" s="70"/>
      <c r="K70" s="34" t="s">
        <v>65</v>
      </c>
      <c r="L70" s="77">
        <v>70</v>
      </c>
      <c r="M70" s="77"/>
      <c r="N70" s="72"/>
      <c r="O70" s="79" t="s">
        <v>176</v>
      </c>
      <c r="P70" s="81">
        <v>43755.057905092595</v>
      </c>
      <c r="Q70" s="79" t="s">
        <v>357</v>
      </c>
      <c r="R70" s="83" t="s">
        <v>479</v>
      </c>
      <c r="S70" s="79" t="s">
        <v>523</v>
      </c>
      <c r="T70" s="79" t="s">
        <v>582</v>
      </c>
      <c r="U70" s="79"/>
      <c r="V70" s="83" t="s">
        <v>733</v>
      </c>
      <c r="W70" s="81">
        <v>43755.057905092595</v>
      </c>
      <c r="X70" s="83" t="s">
        <v>802</v>
      </c>
      <c r="Y70" s="79"/>
      <c r="Z70" s="79"/>
      <c r="AA70" s="85" t="s">
        <v>986</v>
      </c>
      <c r="AB70" s="79"/>
      <c r="AC70" s="79" t="b">
        <v>0</v>
      </c>
      <c r="AD70" s="79">
        <v>0</v>
      </c>
      <c r="AE70" s="85" t="s">
        <v>1123</v>
      </c>
      <c r="AF70" s="79" t="b">
        <v>1</v>
      </c>
      <c r="AG70" s="79" t="s">
        <v>1128</v>
      </c>
      <c r="AH70" s="79"/>
      <c r="AI70" s="85" t="s">
        <v>1131</v>
      </c>
      <c r="AJ70" s="79" t="b">
        <v>0</v>
      </c>
      <c r="AK70" s="79">
        <v>1</v>
      </c>
      <c r="AL70" s="85" t="s">
        <v>1123</v>
      </c>
      <c r="AM70" s="79" t="s">
        <v>1138</v>
      </c>
      <c r="AN70" s="79" t="b">
        <v>0</v>
      </c>
      <c r="AO70" s="85" t="s">
        <v>986</v>
      </c>
      <c r="AP70" s="79" t="s">
        <v>176</v>
      </c>
      <c r="AQ70" s="79">
        <v>0</v>
      </c>
      <c r="AR70" s="79">
        <v>0</v>
      </c>
      <c r="AS70" s="79"/>
      <c r="AT70" s="79"/>
      <c r="AU70" s="79"/>
      <c r="AV70" s="79"/>
      <c r="AW70" s="79"/>
      <c r="AX70" s="79"/>
      <c r="AY70" s="79"/>
      <c r="AZ70" s="79"/>
      <c r="BA70">
        <v>1</v>
      </c>
      <c r="BB70" s="78" t="str">
        <f>REPLACE(INDEX(GroupVertices[Group],MATCH(Edges[[#This Row],[Vertex 1]],GroupVertices[Vertex],0)),1,1,"")</f>
        <v>8</v>
      </c>
      <c r="BC70" s="78" t="str">
        <f>REPLACE(INDEX(GroupVertices[Group],MATCH(Edges[[#This Row],[Vertex 2]],GroupVertices[Vertex],0)),1,1,"")</f>
        <v>8</v>
      </c>
      <c r="BD70" s="48">
        <v>0</v>
      </c>
      <c r="BE70" s="49">
        <v>0</v>
      </c>
      <c r="BF70" s="48">
        <v>0</v>
      </c>
      <c r="BG70" s="49">
        <v>0</v>
      </c>
      <c r="BH70" s="48">
        <v>0</v>
      </c>
      <c r="BI70" s="49">
        <v>0</v>
      </c>
      <c r="BJ70" s="48">
        <v>23</v>
      </c>
      <c r="BK70" s="49">
        <v>100</v>
      </c>
      <c r="BL70" s="48">
        <v>23</v>
      </c>
    </row>
    <row r="71" spans="1:64" ht="15">
      <c r="A71" s="64" t="s">
        <v>254</v>
      </c>
      <c r="B71" s="64" t="s">
        <v>253</v>
      </c>
      <c r="C71" s="65" t="s">
        <v>3027</v>
      </c>
      <c r="D71" s="66">
        <v>3</v>
      </c>
      <c r="E71" s="67" t="s">
        <v>132</v>
      </c>
      <c r="F71" s="68">
        <v>35</v>
      </c>
      <c r="G71" s="65"/>
      <c r="H71" s="69"/>
      <c r="I71" s="70"/>
      <c r="J71" s="70"/>
      <c r="K71" s="34" t="s">
        <v>65</v>
      </c>
      <c r="L71" s="77">
        <v>71</v>
      </c>
      <c r="M71" s="77"/>
      <c r="N71" s="72"/>
      <c r="O71" s="79" t="s">
        <v>324</v>
      </c>
      <c r="P71" s="81">
        <v>43755.43418981481</v>
      </c>
      <c r="Q71" s="79" t="s">
        <v>358</v>
      </c>
      <c r="R71" s="79"/>
      <c r="S71" s="79"/>
      <c r="T71" s="79" t="s">
        <v>583</v>
      </c>
      <c r="U71" s="79"/>
      <c r="V71" s="83" t="s">
        <v>734</v>
      </c>
      <c r="W71" s="81">
        <v>43755.43418981481</v>
      </c>
      <c r="X71" s="83" t="s">
        <v>803</v>
      </c>
      <c r="Y71" s="79"/>
      <c r="Z71" s="79"/>
      <c r="AA71" s="85" t="s">
        <v>987</v>
      </c>
      <c r="AB71" s="79"/>
      <c r="AC71" s="79" t="b">
        <v>0</v>
      </c>
      <c r="AD71" s="79">
        <v>0</v>
      </c>
      <c r="AE71" s="85" t="s">
        <v>1123</v>
      </c>
      <c r="AF71" s="79" t="b">
        <v>1</v>
      </c>
      <c r="AG71" s="79" t="s">
        <v>1128</v>
      </c>
      <c r="AH71" s="79"/>
      <c r="AI71" s="85" t="s">
        <v>1131</v>
      </c>
      <c r="AJ71" s="79" t="b">
        <v>0</v>
      </c>
      <c r="AK71" s="79">
        <v>1</v>
      </c>
      <c r="AL71" s="85" t="s">
        <v>986</v>
      </c>
      <c r="AM71" s="79" t="s">
        <v>1154</v>
      </c>
      <c r="AN71" s="79" t="b">
        <v>0</v>
      </c>
      <c r="AO71" s="85" t="s">
        <v>986</v>
      </c>
      <c r="AP71" s="79" t="s">
        <v>176</v>
      </c>
      <c r="AQ71" s="79">
        <v>0</v>
      </c>
      <c r="AR71" s="79">
        <v>0</v>
      </c>
      <c r="AS71" s="79"/>
      <c r="AT71" s="79"/>
      <c r="AU71" s="79"/>
      <c r="AV71" s="79"/>
      <c r="AW71" s="79"/>
      <c r="AX71" s="79"/>
      <c r="AY71" s="79"/>
      <c r="AZ71" s="79"/>
      <c r="BA71">
        <v>1</v>
      </c>
      <c r="BB71" s="78" t="str">
        <f>REPLACE(INDEX(GroupVertices[Group],MATCH(Edges[[#This Row],[Vertex 1]],GroupVertices[Vertex],0)),1,1,"")</f>
        <v>8</v>
      </c>
      <c r="BC71" s="78" t="str">
        <f>REPLACE(INDEX(GroupVertices[Group],MATCH(Edges[[#This Row],[Vertex 2]],GroupVertices[Vertex],0)),1,1,"")</f>
        <v>8</v>
      </c>
      <c r="BD71" s="48">
        <v>0</v>
      </c>
      <c r="BE71" s="49">
        <v>0</v>
      </c>
      <c r="BF71" s="48">
        <v>0</v>
      </c>
      <c r="BG71" s="49">
        <v>0</v>
      </c>
      <c r="BH71" s="48">
        <v>0</v>
      </c>
      <c r="BI71" s="49">
        <v>0</v>
      </c>
      <c r="BJ71" s="48">
        <v>12</v>
      </c>
      <c r="BK71" s="49">
        <v>100</v>
      </c>
      <c r="BL71" s="48">
        <v>12</v>
      </c>
    </row>
    <row r="72" spans="1:64" ht="15">
      <c r="A72" s="64" t="s">
        <v>254</v>
      </c>
      <c r="B72" s="64" t="s">
        <v>265</v>
      </c>
      <c r="C72" s="65" t="s">
        <v>3027</v>
      </c>
      <c r="D72" s="66">
        <v>3</v>
      </c>
      <c r="E72" s="67" t="s">
        <v>132</v>
      </c>
      <c r="F72" s="68">
        <v>35</v>
      </c>
      <c r="G72" s="65"/>
      <c r="H72" s="69"/>
      <c r="I72" s="70"/>
      <c r="J72" s="70"/>
      <c r="K72" s="34" t="s">
        <v>65</v>
      </c>
      <c r="L72" s="77">
        <v>72</v>
      </c>
      <c r="M72" s="77"/>
      <c r="N72" s="72"/>
      <c r="O72" s="79" t="s">
        <v>324</v>
      </c>
      <c r="P72" s="81">
        <v>43748.454039351855</v>
      </c>
      <c r="Q72" s="79" t="s">
        <v>356</v>
      </c>
      <c r="R72" s="79"/>
      <c r="S72" s="79"/>
      <c r="T72" s="79"/>
      <c r="U72" s="79"/>
      <c r="V72" s="83" t="s">
        <v>734</v>
      </c>
      <c r="W72" s="81">
        <v>43748.454039351855</v>
      </c>
      <c r="X72" s="83" t="s">
        <v>804</v>
      </c>
      <c r="Y72" s="79"/>
      <c r="Z72" s="79"/>
      <c r="AA72" s="85" t="s">
        <v>988</v>
      </c>
      <c r="AB72" s="79"/>
      <c r="AC72" s="79" t="b">
        <v>0</v>
      </c>
      <c r="AD72" s="79">
        <v>0</v>
      </c>
      <c r="AE72" s="85" t="s">
        <v>1123</v>
      </c>
      <c r="AF72" s="79" t="b">
        <v>0</v>
      </c>
      <c r="AG72" s="79" t="s">
        <v>1128</v>
      </c>
      <c r="AH72" s="79"/>
      <c r="AI72" s="85" t="s">
        <v>1123</v>
      </c>
      <c r="AJ72" s="79" t="b">
        <v>0</v>
      </c>
      <c r="AK72" s="79">
        <v>1</v>
      </c>
      <c r="AL72" s="85" t="s">
        <v>1041</v>
      </c>
      <c r="AM72" s="79" t="s">
        <v>1154</v>
      </c>
      <c r="AN72" s="79" t="b">
        <v>0</v>
      </c>
      <c r="AO72" s="85" t="s">
        <v>1041</v>
      </c>
      <c r="AP72" s="79" t="s">
        <v>176</v>
      </c>
      <c r="AQ72" s="79">
        <v>0</v>
      </c>
      <c r="AR72" s="79">
        <v>0</v>
      </c>
      <c r="AS72" s="79"/>
      <c r="AT72" s="79"/>
      <c r="AU72" s="79"/>
      <c r="AV72" s="79"/>
      <c r="AW72" s="79"/>
      <c r="AX72" s="79"/>
      <c r="AY72" s="79"/>
      <c r="AZ72" s="79"/>
      <c r="BA72">
        <v>1</v>
      </c>
      <c r="BB72" s="78" t="str">
        <f>REPLACE(INDEX(GroupVertices[Group],MATCH(Edges[[#This Row],[Vertex 1]],GroupVertices[Vertex],0)),1,1,"")</f>
        <v>8</v>
      </c>
      <c r="BC72" s="78" t="str">
        <f>REPLACE(INDEX(GroupVertices[Group],MATCH(Edges[[#This Row],[Vertex 2]],GroupVertices[Vertex],0)),1,1,"")</f>
        <v>8</v>
      </c>
      <c r="BD72" s="48">
        <v>0</v>
      </c>
      <c r="BE72" s="49">
        <v>0</v>
      </c>
      <c r="BF72" s="48">
        <v>0</v>
      </c>
      <c r="BG72" s="49">
        <v>0</v>
      </c>
      <c r="BH72" s="48">
        <v>0</v>
      </c>
      <c r="BI72" s="49">
        <v>0</v>
      </c>
      <c r="BJ72" s="48">
        <v>26</v>
      </c>
      <c r="BK72" s="49">
        <v>100</v>
      </c>
      <c r="BL72" s="48">
        <v>26</v>
      </c>
    </row>
    <row r="73" spans="1:64" ht="15">
      <c r="A73" s="64" t="s">
        <v>254</v>
      </c>
      <c r="B73" s="64" t="s">
        <v>266</v>
      </c>
      <c r="C73" s="65" t="s">
        <v>3028</v>
      </c>
      <c r="D73" s="66">
        <v>4</v>
      </c>
      <c r="E73" s="67" t="s">
        <v>136</v>
      </c>
      <c r="F73" s="68">
        <v>31.714285714285715</v>
      </c>
      <c r="G73" s="65"/>
      <c r="H73" s="69"/>
      <c r="I73" s="70"/>
      <c r="J73" s="70"/>
      <c r="K73" s="34" t="s">
        <v>65</v>
      </c>
      <c r="L73" s="77">
        <v>73</v>
      </c>
      <c r="M73" s="77"/>
      <c r="N73" s="72"/>
      <c r="O73" s="79" t="s">
        <v>324</v>
      </c>
      <c r="P73" s="81">
        <v>43749.372395833336</v>
      </c>
      <c r="Q73" s="79" t="s">
        <v>359</v>
      </c>
      <c r="R73" s="79"/>
      <c r="S73" s="79"/>
      <c r="T73" s="79" t="s">
        <v>584</v>
      </c>
      <c r="U73" s="79"/>
      <c r="V73" s="83" t="s">
        <v>734</v>
      </c>
      <c r="W73" s="81">
        <v>43749.372395833336</v>
      </c>
      <c r="X73" s="83" t="s">
        <v>805</v>
      </c>
      <c r="Y73" s="79"/>
      <c r="Z73" s="79"/>
      <c r="AA73" s="85" t="s">
        <v>989</v>
      </c>
      <c r="AB73" s="79"/>
      <c r="AC73" s="79" t="b">
        <v>0</v>
      </c>
      <c r="AD73" s="79">
        <v>0</v>
      </c>
      <c r="AE73" s="85" t="s">
        <v>1123</v>
      </c>
      <c r="AF73" s="79" t="b">
        <v>1</v>
      </c>
      <c r="AG73" s="79" t="s">
        <v>1128</v>
      </c>
      <c r="AH73" s="79"/>
      <c r="AI73" s="85" t="s">
        <v>1041</v>
      </c>
      <c r="AJ73" s="79" t="b">
        <v>0</v>
      </c>
      <c r="AK73" s="79">
        <v>1</v>
      </c>
      <c r="AL73" s="85" t="s">
        <v>1044</v>
      </c>
      <c r="AM73" s="79" t="s">
        <v>1154</v>
      </c>
      <c r="AN73" s="79" t="b">
        <v>0</v>
      </c>
      <c r="AO73" s="85" t="s">
        <v>1044</v>
      </c>
      <c r="AP73" s="79" t="s">
        <v>176</v>
      </c>
      <c r="AQ73" s="79">
        <v>0</v>
      </c>
      <c r="AR73" s="79">
        <v>0</v>
      </c>
      <c r="AS73" s="79"/>
      <c r="AT73" s="79"/>
      <c r="AU73" s="79"/>
      <c r="AV73" s="79"/>
      <c r="AW73" s="79"/>
      <c r="AX73" s="79"/>
      <c r="AY73" s="79"/>
      <c r="AZ73" s="79"/>
      <c r="BA73">
        <v>2</v>
      </c>
      <c r="BB73" s="78" t="str">
        <f>REPLACE(INDEX(GroupVertices[Group],MATCH(Edges[[#This Row],[Vertex 1]],GroupVertices[Vertex],0)),1,1,"")</f>
        <v>8</v>
      </c>
      <c r="BC73" s="78" t="str">
        <f>REPLACE(INDEX(GroupVertices[Group],MATCH(Edges[[#This Row],[Vertex 2]],GroupVertices[Vertex],0)),1,1,"")</f>
        <v>8</v>
      </c>
      <c r="BD73" s="48">
        <v>0</v>
      </c>
      <c r="BE73" s="49">
        <v>0</v>
      </c>
      <c r="BF73" s="48">
        <v>1</v>
      </c>
      <c r="BG73" s="49">
        <v>4.166666666666667</v>
      </c>
      <c r="BH73" s="48">
        <v>0</v>
      </c>
      <c r="BI73" s="49">
        <v>0</v>
      </c>
      <c r="BJ73" s="48">
        <v>23</v>
      </c>
      <c r="BK73" s="49">
        <v>95.83333333333333</v>
      </c>
      <c r="BL73" s="48">
        <v>24</v>
      </c>
    </row>
    <row r="74" spans="1:64" ht="15">
      <c r="A74" s="64" t="s">
        <v>254</v>
      </c>
      <c r="B74" s="64" t="s">
        <v>266</v>
      </c>
      <c r="C74" s="65" t="s">
        <v>3028</v>
      </c>
      <c r="D74" s="66">
        <v>4</v>
      </c>
      <c r="E74" s="67" t="s">
        <v>136</v>
      </c>
      <c r="F74" s="68">
        <v>31.714285714285715</v>
      </c>
      <c r="G74" s="65"/>
      <c r="H74" s="69"/>
      <c r="I74" s="70"/>
      <c r="J74" s="70"/>
      <c r="K74" s="34" t="s">
        <v>65</v>
      </c>
      <c r="L74" s="77">
        <v>74</v>
      </c>
      <c r="M74" s="77"/>
      <c r="N74" s="72"/>
      <c r="O74" s="79" t="s">
        <v>324</v>
      </c>
      <c r="P74" s="81">
        <v>43755.43434027778</v>
      </c>
      <c r="Q74" s="79" t="s">
        <v>360</v>
      </c>
      <c r="R74" s="79"/>
      <c r="S74" s="79"/>
      <c r="T74" s="79" t="s">
        <v>585</v>
      </c>
      <c r="U74" s="79"/>
      <c r="V74" s="83" t="s">
        <v>734</v>
      </c>
      <c r="W74" s="81">
        <v>43755.43434027778</v>
      </c>
      <c r="X74" s="83" t="s">
        <v>806</v>
      </c>
      <c r="Y74" s="79"/>
      <c r="Z74" s="79"/>
      <c r="AA74" s="85" t="s">
        <v>990</v>
      </c>
      <c r="AB74" s="79"/>
      <c r="AC74" s="79" t="b">
        <v>0</v>
      </c>
      <c r="AD74" s="79">
        <v>0</v>
      </c>
      <c r="AE74" s="85" t="s">
        <v>1123</v>
      </c>
      <c r="AF74" s="79" t="b">
        <v>1</v>
      </c>
      <c r="AG74" s="79" t="s">
        <v>1128</v>
      </c>
      <c r="AH74" s="79"/>
      <c r="AI74" s="85" t="s">
        <v>1132</v>
      </c>
      <c r="AJ74" s="79" t="b">
        <v>0</v>
      </c>
      <c r="AK74" s="79">
        <v>1</v>
      </c>
      <c r="AL74" s="85" t="s">
        <v>1046</v>
      </c>
      <c r="AM74" s="79" t="s">
        <v>1154</v>
      </c>
      <c r="AN74" s="79" t="b">
        <v>0</v>
      </c>
      <c r="AO74" s="85" t="s">
        <v>1046</v>
      </c>
      <c r="AP74" s="79" t="s">
        <v>176</v>
      </c>
      <c r="AQ74" s="79">
        <v>0</v>
      </c>
      <c r="AR74" s="79">
        <v>0</v>
      </c>
      <c r="AS74" s="79"/>
      <c r="AT74" s="79"/>
      <c r="AU74" s="79"/>
      <c r="AV74" s="79"/>
      <c r="AW74" s="79"/>
      <c r="AX74" s="79"/>
      <c r="AY74" s="79"/>
      <c r="AZ74" s="79"/>
      <c r="BA74">
        <v>2</v>
      </c>
      <c r="BB74" s="78" t="str">
        <f>REPLACE(INDEX(GroupVertices[Group],MATCH(Edges[[#This Row],[Vertex 1]],GroupVertices[Vertex],0)),1,1,"")</f>
        <v>8</v>
      </c>
      <c r="BC74" s="78" t="str">
        <f>REPLACE(INDEX(GroupVertices[Group],MATCH(Edges[[#This Row],[Vertex 2]],GroupVertices[Vertex],0)),1,1,"")</f>
        <v>8</v>
      </c>
      <c r="BD74" s="48">
        <v>0</v>
      </c>
      <c r="BE74" s="49">
        <v>0</v>
      </c>
      <c r="BF74" s="48">
        <v>0</v>
      </c>
      <c r="BG74" s="49">
        <v>0</v>
      </c>
      <c r="BH74" s="48">
        <v>0</v>
      </c>
      <c r="BI74" s="49">
        <v>0</v>
      </c>
      <c r="BJ74" s="48">
        <v>20</v>
      </c>
      <c r="BK74" s="49">
        <v>100</v>
      </c>
      <c r="BL74" s="48">
        <v>20</v>
      </c>
    </row>
    <row r="75" spans="1:64" ht="15">
      <c r="A75" s="64" t="s">
        <v>255</v>
      </c>
      <c r="B75" s="64" t="s">
        <v>285</v>
      </c>
      <c r="C75" s="65" t="s">
        <v>3027</v>
      </c>
      <c r="D75" s="66">
        <v>3</v>
      </c>
      <c r="E75" s="67" t="s">
        <v>132</v>
      </c>
      <c r="F75" s="68">
        <v>35</v>
      </c>
      <c r="G75" s="65"/>
      <c r="H75" s="69"/>
      <c r="I75" s="70"/>
      <c r="J75" s="70"/>
      <c r="K75" s="34" t="s">
        <v>65</v>
      </c>
      <c r="L75" s="77">
        <v>75</v>
      </c>
      <c r="M75" s="77"/>
      <c r="N75" s="72"/>
      <c r="O75" s="79" t="s">
        <v>324</v>
      </c>
      <c r="P75" s="81">
        <v>43755.636099537034</v>
      </c>
      <c r="Q75" s="79" t="s">
        <v>350</v>
      </c>
      <c r="R75" s="79"/>
      <c r="S75" s="79"/>
      <c r="T75" s="79"/>
      <c r="U75" s="79"/>
      <c r="V75" s="83" t="s">
        <v>735</v>
      </c>
      <c r="W75" s="81">
        <v>43755.636099537034</v>
      </c>
      <c r="X75" s="83" t="s">
        <v>807</v>
      </c>
      <c r="Y75" s="79"/>
      <c r="Z75" s="79"/>
      <c r="AA75" s="85" t="s">
        <v>991</v>
      </c>
      <c r="AB75" s="79"/>
      <c r="AC75" s="79" t="b">
        <v>0</v>
      </c>
      <c r="AD75" s="79">
        <v>0</v>
      </c>
      <c r="AE75" s="85" t="s">
        <v>1123</v>
      </c>
      <c r="AF75" s="79" t="b">
        <v>0</v>
      </c>
      <c r="AG75" s="79" t="s">
        <v>1128</v>
      </c>
      <c r="AH75" s="79"/>
      <c r="AI75" s="85" t="s">
        <v>1123</v>
      </c>
      <c r="AJ75" s="79" t="b">
        <v>0</v>
      </c>
      <c r="AK75" s="79">
        <v>4</v>
      </c>
      <c r="AL75" s="85" t="s">
        <v>1025</v>
      </c>
      <c r="AM75" s="79" t="s">
        <v>1149</v>
      </c>
      <c r="AN75" s="79" t="b">
        <v>0</v>
      </c>
      <c r="AO75" s="85" t="s">
        <v>1025</v>
      </c>
      <c r="AP75" s="79" t="s">
        <v>176</v>
      </c>
      <c r="AQ75" s="79">
        <v>0</v>
      </c>
      <c r="AR75" s="79">
        <v>0</v>
      </c>
      <c r="AS75" s="79"/>
      <c r="AT75" s="79"/>
      <c r="AU75" s="79"/>
      <c r="AV75" s="79"/>
      <c r="AW75" s="79"/>
      <c r="AX75" s="79"/>
      <c r="AY75" s="79"/>
      <c r="AZ75" s="79"/>
      <c r="BA75">
        <v>1</v>
      </c>
      <c r="BB75" s="78" t="str">
        <f>REPLACE(INDEX(GroupVertices[Group],MATCH(Edges[[#This Row],[Vertex 1]],GroupVertices[Vertex],0)),1,1,"")</f>
        <v>1</v>
      </c>
      <c r="BC75" s="78" t="str">
        <f>REPLACE(INDEX(GroupVertices[Group],MATCH(Edges[[#This Row],[Vertex 2]],GroupVertices[Vertex],0)),1,1,"")</f>
        <v>1</v>
      </c>
      <c r="BD75" s="48"/>
      <c r="BE75" s="49"/>
      <c r="BF75" s="48"/>
      <c r="BG75" s="49"/>
      <c r="BH75" s="48"/>
      <c r="BI75" s="49"/>
      <c r="BJ75" s="48"/>
      <c r="BK75" s="49"/>
      <c r="BL75" s="48"/>
    </row>
    <row r="76" spans="1:64" ht="15">
      <c r="A76" s="64" t="s">
        <v>255</v>
      </c>
      <c r="B76" s="64" t="s">
        <v>263</v>
      </c>
      <c r="C76" s="65" t="s">
        <v>3027</v>
      </c>
      <c r="D76" s="66">
        <v>3</v>
      </c>
      <c r="E76" s="67" t="s">
        <v>132</v>
      </c>
      <c r="F76" s="68">
        <v>35</v>
      </c>
      <c r="G76" s="65"/>
      <c r="H76" s="69"/>
      <c r="I76" s="70"/>
      <c r="J76" s="70"/>
      <c r="K76" s="34" t="s">
        <v>65</v>
      </c>
      <c r="L76" s="77">
        <v>76</v>
      </c>
      <c r="M76" s="77"/>
      <c r="N76" s="72"/>
      <c r="O76" s="79" t="s">
        <v>324</v>
      </c>
      <c r="P76" s="81">
        <v>43755.636099537034</v>
      </c>
      <c r="Q76" s="79" t="s">
        <v>350</v>
      </c>
      <c r="R76" s="79"/>
      <c r="S76" s="79"/>
      <c r="T76" s="79"/>
      <c r="U76" s="79"/>
      <c r="V76" s="83" t="s">
        <v>735</v>
      </c>
      <c r="W76" s="81">
        <v>43755.636099537034</v>
      </c>
      <c r="X76" s="83" t="s">
        <v>807</v>
      </c>
      <c r="Y76" s="79"/>
      <c r="Z76" s="79"/>
      <c r="AA76" s="85" t="s">
        <v>991</v>
      </c>
      <c r="AB76" s="79"/>
      <c r="AC76" s="79" t="b">
        <v>0</v>
      </c>
      <c r="AD76" s="79">
        <v>0</v>
      </c>
      <c r="AE76" s="85" t="s">
        <v>1123</v>
      </c>
      <c r="AF76" s="79" t="b">
        <v>0</v>
      </c>
      <c r="AG76" s="79" t="s">
        <v>1128</v>
      </c>
      <c r="AH76" s="79"/>
      <c r="AI76" s="85" t="s">
        <v>1123</v>
      </c>
      <c r="AJ76" s="79" t="b">
        <v>0</v>
      </c>
      <c r="AK76" s="79">
        <v>4</v>
      </c>
      <c r="AL76" s="85" t="s">
        <v>1025</v>
      </c>
      <c r="AM76" s="79" t="s">
        <v>1149</v>
      </c>
      <c r="AN76" s="79" t="b">
        <v>0</v>
      </c>
      <c r="AO76" s="85" t="s">
        <v>1025</v>
      </c>
      <c r="AP76" s="79" t="s">
        <v>176</v>
      </c>
      <c r="AQ76" s="79">
        <v>0</v>
      </c>
      <c r="AR76" s="79">
        <v>0</v>
      </c>
      <c r="AS76" s="79"/>
      <c r="AT76" s="79"/>
      <c r="AU76" s="79"/>
      <c r="AV76" s="79"/>
      <c r="AW76" s="79"/>
      <c r="AX76" s="79"/>
      <c r="AY76" s="79"/>
      <c r="AZ76" s="79"/>
      <c r="BA76">
        <v>1</v>
      </c>
      <c r="BB76" s="78" t="str">
        <f>REPLACE(INDEX(GroupVertices[Group],MATCH(Edges[[#This Row],[Vertex 1]],GroupVertices[Vertex],0)),1,1,"")</f>
        <v>1</v>
      </c>
      <c r="BC76" s="78" t="str">
        <f>REPLACE(INDEX(GroupVertices[Group],MATCH(Edges[[#This Row],[Vertex 2]],GroupVertices[Vertex],0)),1,1,"")</f>
        <v>1</v>
      </c>
      <c r="BD76" s="48">
        <v>2</v>
      </c>
      <c r="BE76" s="49">
        <v>7.6923076923076925</v>
      </c>
      <c r="BF76" s="48">
        <v>0</v>
      </c>
      <c r="BG76" s="49">
        <v>0</v>
      </c>
      <c r="BH76" s="48">
        <v>0</v>
      </c>
      <c r="BI76" s="49">
        <v>0</v>
      </c>
      <c r="BJ76" s="48">
        <v>24</v>
      </c>
      <c r="BK76" s="49">
        <v>92.3076923076923</v>
      </c>
      <c r="BL76" s="48">
        <v>26</v>
      </c>
    </row>
    <row r="77" spans="1:64" ht="15">
      <c r="A77" s="64" t="s">
        <v>256</v>
      </c>
      <c r="B77" s="64" t="s">
        <v>275</v>
      </c>
      <c r="C77" s="65" t="s">
        <v>3027</v>
      </c>
      <c r="D77" s="66">
        <v>3</v>
      </c>
      <c r="E77" s="67" t="s">
        <v>132</v>
      </c>
      <c r="F77" s="68">
        <v>35</v>
      </c>
      <c r="G77" s="65"/>
      <c r="H77" s="69"/>
      <c r="I77" s="70"/>
      <c r="J77" s="70"/>
      <c r="K77" s="34" t="s">
        <v>65</v>
      </c>
      <c r="L77" s="77">
        <v>77</v>
      </c>
      <c r="M77" s="77"/>
      <c r="N77" s="72"/>
      <c r="O77" s="79" t="s">
        <v>324</v>
      </c>
      <c r="P77" s="81">
        <v>43746.12850694444</v>
      </c>
      <c r="Q77" s="79" t="s">
        <v>361</v>
      </c>
      <c r="R77" s="83" t="s">
        <v>465</v>
      </c>
      <c r="S77" s="79" t="s">
        <v>521</v>
      </c>
      <c r="T77" s="79" t="s">
        <v>586</v>
      </c>
      <c r="U77" s="79"/>
      <c r="V77" s="83" t="s">
        <v>736</v>
      </c>
      <c r="W77" s="81">
        <v>43746.12850694444</v>
      </c>
      <c r="X77" s="83" t="s">
        <v>808</v>
      </c>
      <c r="Y77" s="79"/>
      <c r="Z77" s="79"/>
      <c r="AA77" s="85" t="s">
        <v>992</v>
      </c>
      <c r="AB77" s="79"/>
      <c r="AC77" s="79" t="b">
        <v>0</v>
      </c>
      <c r="AD77" s="79">
        <v>2</v>
      </c>
      <c r="AE77" s="85" t="s">
        <v>1123</v>
      </c>
      <c r="AF77" s="79" t="b">
        <v>0</v>
      </c>
      <c r="AG77" s="79" t="s">
        <v>1128</v>
      </c>
      <c r="AH77" s="79"/>
      <c r="AI77" s="85" t="s">
        <v>1123</v>
      </c>
      <c r="AJ77" s="79" t="b">
        <v>0</v>
      </c>
      <c r="AK77" s="79">
        <v>2</v>
      </c>
      <c r="AL77" s="85" t="s">
        <v>1123</v>
      </c>
      <c r="AM77" s="79" t="s">
        <v>1149</v>
      </c>
      <c r="AN77" s="79" t="b">
        <v>0</v>
      </c>
      <c r="AO77" s="85" t="s">
        <v>992</v>
      </c>
      <c r="AP77" s="79" t="s">
        <v>176</v>
      </c>
      <c r="AQ77" s="79">
        <v>0</v>
      </c>
      <c r="AR77" s="79">
        <v>0</v>
      </c>
      <c r="AS77" s="79"/>
      <c r="AT77" s="79"/>
      <c r="AU77" s="79"/>
      <c r="AV77" s="79"/>
      <c r="AW77" s="79"/>
      <c r="AX77" s="79"/>
      <c r="AY77" s="79"/>
      <c r="AZ77" s="79"/>
      <c r="BA77">
        <v>1</v>
      </c>
      <c r="BB77" s="78" t="str">
        <f>REPLACE(INDEX(GroupVertices[Group],MATCH(Edges[[#This Row],[Vertex 1]],GroupVertices[Vertex],0)),1,1,"")</f>
        <v>4</v>
      </c>
      <c r="BC77" s="78" t="str">
        <f>REPLACE(INDEX(GroupVertices[Group],MATCH(Edges[[#This Row],[Vertex 2]],GroupVertices[Vertex],0)),1,1,"")</f>
        <v>4</v>
      </c>
      <c r="BD77" s="48">
        <v>0</v>
      </c>
      <c r="BE77" s="49">
        <v>0</v>
      </c>
      <c r="BF77" s="48">
        <v>0</v>
      </c>
      <c r="BG77" s="49">
        <v>0</v>
      </c>
      <c r="BH77" s="48">
        <v>0</v>
      </c>
      <c r="BI77" s="49">
        <v>0</v>
      </c>
      <c r="BJ77" s="48">
        <v>17</v>
      </c>
      <c r="BK77" s="49">
        <v>100</v>
      </c>
      <c r="BL77" s="48">
        <v>17</v>
      </c>
    </row>
    <row r="78" spans="1:64" ht="15">
      <c r="A78" s="64" t="s">
        <v>256</v>
      </c>
      <c r="B78" s="64" t="s">
        <v>289</v>
      </c>
      <c r="C78" s="65" t="s">
        <v>3027</v>
      </c>
      <c r="D78" s="66">
        <v>3</v>
      </c>
      <c r="E78" s="67" t="s">
        <v>132</v>
      </c>
      <c r="F78" s="68">
        <v>35</v>
      </c>
      <c r="G78" s="65"/>
      <c r="H78" s="69"/>
      <c r="I78" s="70"/>
      <c r="J78" s="70"/>
      <c r="K78" s="34" t="s">
        <v>65</v>
      </c>
      <c r="L78" s="77">
        <v>78</v>
      </c>
      <c r="M78" s="77"/>
      <c r="N78" s="72"/>
      <c r="O78" s="79" t="s">
        <v>324</v>
      </c>
      <c r="P78" s="81">
        <v>43749.7644212963</v>
      </c>
      <c r="Q78" s="79" t="s">
        <v>362</v>
      </c>
      <c r="R78" s="79"/>
      <c r="S78" s="79"/>
      <c r="T78" s="79" t="s">
        <v>587</v>
      </c>
      <c r="U78" s="79"/>
      <c r="V78" s="83" t="s">
        <v>736</v>
      </c>
      <c r="W78" s="81">
        <v>43749.7644212963</v>
      </c>
      <c r="X78" s="83" t="s">
        <v>809</v>
      </c>
      <c r="Y78" s="79"/>
      <c r="Z78" s="79"/>
      <c r="AA78" s="85" t="s">
        <v>993</v>
      </c>
      <c r="AB78" s="79"/>
      <c r="AC78" s="79" t="b">
        <v>0</v>
      </c>
      <c r="AD78" s="79">
        <v>0</v>
      </c>
      <c r="AE78" s="85" t="s">
        <v>1123</v>
      </c>
      <c r="AF78" s="79" t="b">
        <v>0</v>
      </c>
      <c r="AG78" s="79" t="s">
        <v>1128</v>
      </c>
      <c r="AH78" s="79"/>
      <c r="AI78" s="85" t="s">
        <v>1123</v>
      </c>
      <c r="AJ78" s="79" t="b">
        <v>0</v>
      </c>
      <c r="AK78" s="79">
        <v>0</v>
      </c>
      <c r="AL78" s="85" t="s">
        <v>1123</v>
      </c>
      <c r="AM78" s="79" t="s">
        <v>1138</v>
      </c>
      <c r="AN78" s="79" t="b">
        <v>0</v>
      </c>
      <c r="AO78" s="85" t="s">
        <v>993</v>
      </c>
      <c r="AP78" s="79" t="s">
        <v>176</v>
      </c>
      <c r="AQ78" s="79">
        <v>0</v>
      </c>
      <c r="AR78" s="79">
        <v>0</v>
      </c>
      <c r="AS78" s="79"/>
      <c r="AT78" s="79"/>
      <c r="AU78" s="79"/>
      <c r="AV78" s="79"/>
      <c r="AW78" s="79"/>
      <c r="AX78" s="79"/>
      <c r="AY78" s="79"/>
      <c r="AZ78" s="79"/>
      <c r="BA78">
        <v>1</v>
      </c>
      <c r="BB78" s="78" t="str">
        <f>REPLACE(INDEX(GroupVertices[Group],MATCH(Edges[[#This Row],[Vertex 1]],GroupVertices[Vertex],0)),1,1,"")</f>
        <v>4</v>
      </c>
      <c r="BC78" s="78" t="str">
        <f>REPLACE(INDEX(GroupVertices[Group],MATCH(Edges[[#This Row],[Vertex 2]],GroupVertices[Vertex],0)),1,1,"")</f>
        <v>4</v>
      </c>
      <c r="BD78" s="48">
        <v>2</v>
      </c>
      <c r="BE78" s="49">
        <v>4.878048780487805</v>
      </c>
      <c r="BF78" s="48">
        <v>0</v>
      </c>
      <c r="BG78" s="49">
        <v>0</v>
      </c>
      <c r="BH78" s="48">
        <v>0</v>
      </c>
      <c r="BI78" s="49">
        <v>0</v>
      </c>
      <c r="BJ78" s="48">
        <v>39</v>
      </c>
      <c r="BK78" s="49">
        <v>95.1219512195122</v>
      </c>
      <c r="BL78" s="48">
        <v>41</v>
      </c>
    </row>
    <row r="79" spans="1:64" ht="15">
      <c r="A79" s="64" t="s">
        <v>256</v>
      </c>
      <c r="B79" s="64" t="s">
        <v>290</v>
      </c>
      <c r="C79" s="65" t="s">
        <v>3027</v>
      </c>
      <c r="D79" s="66">
        <v>3</v>
      </c>
      <c r="E79" s="67" t="s">
        <v>132</v>
      </c>
      <c r="F79" s="68">
        <v>35</v>
      </c>
      <c r="G79" s="65"/>
      <c r="H79" s="69"/>
      <c r="I79" s="70"/>
      <c r="J79" s="70"/>
      <c r="K79" s="34" t="s">
        <v>65</v>
      </c>
      <c r="L79" s="77">
        <v>79</v>
      </c>
      <c r="M79" s="77"/>
      <c r="N79" s="72"/>
      <c r="O79" s="79" t="s">
        <v>324</v>
      </c>
      <c r="P79" s="81">
        <v>43750.21871527778</v>
      </c>
      <c r="Q79" s="79" t="s">
        <v>363</v>
      </c>
      <c r="R79" s="83" t="s">
        <v>480</v>
      </c>
      <c r="S79" s="79" t="s">
        <v>535</v>
      </c>
      <c r="T79" s="79" t="s">
        <v>588</v>
      </c>
      <c r="U79" s="79"/>
      <c r="V79" s="83" t="s">
        <v>736</v>
      </c>
      <c r="W79" s="81">
        <v>43750.21871527778</v>
      </c>
      <c r="X79" s="83" t="s">
        <v>810</v>
      </c>
      <c r="Y79" s="79"/>
      <c r="Z79" s="79"/>
      <c r="AA79" s="85" t="s">
        <v>994</v>
      </c>
      <c r="AB79" s="79"/>
      <c r="AC79" s="79" t="b">
        <v>0</v>
      </c>
      <c r="AD79" s="79">
        <v>0</v>
      </c>
      <c r="AE79" s="85" t="s">
        <v>1123</v>
      </c>
      <c r="AF79" s="79" t="b">
        <v>0</v>
      </c>
      <c r="AG79" s="79" t="s">
        <v>1128</v>
      </c>
      <c r="AH79" s="79"/>
      <c r="AI79" s="85" t="s">
        <v>1123</v>
      </c>
      <c r="AJ79" s="79" t="b">
        <v>0</v>
      </c>
      <c r="AK79" s="79">
        <v>0</v>
      </c>
      <c r="AL79" s="85" t="s">
        <v>1123</v>
      </c>
      <c r="AM79" s="79" t="s">
        <v>1149</v>
      </c>
      <c r="AN79" s="79" t="b">
        <v>0</v>
      </c>
      <c r="AO79" s="85" t="s">
        <v>994</v>
      </c>
      <c r="AP79" s="79" t="s">
        <v>176</v>
      </c>
      <c r="AQ79" s="79">
        <v>0</v>
      </c>
      <c r="AR79" s="79">
        <v>0</v>
      </c>
      <c r="AS79" s="79"/>
      <c r="AT79" s="79"/>
      <c r="AU79" s="79"/>
      <c r="AV79" s="79"/>
      <c r="AW79" s="79"/>
      <c r="AX79" s="79"/>
      <c r="AY79" s="79"/>
      <c r="AZ79" s="79"/>
      <c r="BA79">
        <v>1</v>
      </c>
      <c r="BB79" s="78" t="str">
        <f>REPLACE(INDEX(GroupVertices[Group],MATCH(Edges[[#This Row],[Vertex 1]],GroupVertices[Vertex],0)),1,1,"")</f>
        <v>4</v>
      </c>
      <c r="BC79" s="78" t="str">
        <f>REPLACE(INDEX(GroupVertices[Group],MATCH(Edges[[#This Row],[Vertex 2]],GroupVertices[Vertex],0)),1,1,"")</f>
        <v>4</v>
      </c>
      <c r="BD79" s="48">
        <v>1</v>
      </c>
      <c r="BE79" s="49">
        <v>5.2631578947368425</v>
      </c>
      <c r="BF79" s="48">
        <v>1</v>
      </c>
      <c r="BG79" s="49">
        <v>5.2631578947368425</v>
      </c>
      <c r="BH79" s="48">
        <v>0</v>
      </c>
      <c r="BI79" s="49">
        <v>0</v>
      </c>
      <c r="BJ79" s="48">
        <v>17</v>
      </c>
      <c r="BK79" s="49">
        <v>89.47368421052632</v>
      </c>
      <c r="BL79" s="48">
        <v>19</v>
      </c>
    </row>
    <row r="80" spans="1:64" ht="15">
      <c r="A80" s="64" t="s">
        <v>256</v>
      </c>
      <c r="B80" s="64" t="s">
        <v>291</v>
      </c>
      <c r="C80" s="65" t="s">
        <v>3027</v>
      </c>
      <c r="D80" s="66">
        <v>3</v>
      </c>
      <c r="E80" s="67" t="s">
        <v>132</v>
      </c>
      <c r="F80" s="68">
        <v>35</v>
      </c>
      <c r="G80" s="65"/>
      <c r="H80" s="69"/>
      <c r="I80" s="70"/>
      <c r="J80" s="70"/>
      <c r="K80" s="34" t="s">
        <v>65</v>
      </c>
      <c r="L80" s="77">
        <v>80</v>
      </c>
      <c r="M80" s="77"/>
      <c r="N80" s="72"/>
      <c r="O80" s="79" t="s">
        <v>324</v>
      </c>
      <c r="P80" s="81">
        <v>43755.75434027778</v>
      </c>
      <c r="Q80" s="79" t="s">
        <v>364</v>
      </c>
      <c r="R80" s="83" t="s">
        <v>481</v>
      </c>
      <c r="S80" s="79" t="s">
        <v>536</v>
      </c>
      <c r="T80" s="79" t="s">
        <v>589</v>
      </c>
      <c r="U80" s="79"/>
      <c r="V80" s="83" t="s">
        <v>736</v>
      </c>
      <c r="W80" s="81">
        <v>43755.75434027778</v>
      </c>
      <c r="X80" s="83" t="s">
        <v>811</v>
      </c>
      <c r="Y80" s="79"/>
      <c r="Z80" s="79"/>
      <c r="AA80" s="85" t="s">
        <v>995</v>
      </c>
      <c r="AB80" s="79"/>
      <c r="AC80" s="79" t="b">
        <v>0</v>
      </c>
      <c r="AD80" s="79">
        <v>2</v>
      </c>
      <c r="AE80" s="85" t="s">
        <v>1123</v>
      </c>
      <c r="AF80" s="79" t="b">
        <v>0</v>
      </c>
      <c r="AG80" s="79" t="s">
        <v>1128</v>
      </c>
      <c r="AH80" s="79"/>
      <c r="AI80" s="85" t="s">
        <v>1123</v>
      </c>
      <c r="AJ80" s="79" t="b">
        <v>0</v>
      </c>
      <c r="AK80" s="79">
        <v>1</v>
      </c>
      <c r="AL80" s="85" t="s">
        <v>1123</v>
      </c>
      <c r="AM80" s="79" t="s">
        <v>1138</v>
      </c>
      <c r="AN80" s="79" t="b">
        <v>0</v>
      </c>
      <c r="AO80" s="85" t="s">
        <v>995</v>
      </c>
      <c r="AP80" s="79" t="s">
        <v>176</v>
      </c>
      <c r="AQ80" s="79">
        <v>0</v>
      </c>
      <c r="AR80" s="79">
        <v>0</v>
      </c>
      <c r="AS80" s="79"/>
      <c r="AT80" s="79"/>
      <c r="AU80" s="79"/>
      <c r="AV80" s="79"/>
      <c r="AW80" s="79"/>
      <c r="AX80" s="79"/>
      <c r="AY80" s="79"/>
      <c r="AZ80" s="79"/>
      <c r="BA80">
        <v>1</v>
      </c>
      <c r="BB80" s="78" t="str">
        <f>REPLACE(INDEX(GroupVertices[Group],MATCH(Edges[[#This Row],[Vertex 1]],GroupVertices[Vertex],0)),1,1,"")</f>
        <v>4</v>
      </c>
      <c r="BC80" s="78" t="str">
        <f>REPLACE(INDEX(GroupVertices[Group],MATCH(Edges[[#This Row],[Vertex 2]],GroupVertices[Vertex],0)),1,1,"")</f>
        <v>4</v>
      </c>
      <c r="BD80" s="48">
        <v>0</v>
      </c>
      <c r="BE80" s="49">
        <v>0</v>
      </c>
      <c r="BF80" s="48">
        <v>0</v>
      </c>
      <c r="BG80" s="49">
        <v>0</v>
      </c>
      <c r="BH80" s="48">
        <v>0</v>
      </c>
      <c r="BI80" s="49">
        <v>0</v>
      </c>
      <c r="BJ80" s="48">
        <v>14</v>
      </c>
      <c r="BK80" s="49">
        <v>100</v>
      </c>
      <c r="BL80" s="48">
        <v>14</v>
      </c>
    </row>
    <row r="81" spans="1:64" ht="15">
      <c r="A81" s="64" t="s">
        <v>257</v>
      </c>
      <c r="B81" s="64" t="s">
        <v>291</v>
      </c>
      <c r="C81" s="65" t="s">
        <v>3027</v>
      </c>
      <c r="D81" s="66">
        <v>3</v>
      </c>
      <c r="E81" s="67" t="s">
        <v>132</v>
      </c>
      <c r="F81" s="68">
        <v>35</v>
      </c>
      <c r="G81" s="65"/>
      <c r="H81" s="69"/>
      <c r="I81" s="70"/>
      <c r="J81" s="70"/>
      <c r="K81" s="34" t="s">
        <v>65</v>
      </c>
      <c r="L81" s="77">
        <v>81</v>
      </c>
      <c r="M81" s="77"/>
      <c r="N81" s="72"/>
      <c r="O81" s="79" t="s">
        <v>324</v>
      </c>
      <c r="P81" s="81">
        <v>43756.11975694444</v>
      </c>
      <c r="Q81" s="79" t="s">
        <v>365</v>
      </c>
      <c r="R81" s="83" t="s">
        <v>481</v>
      </c>
      <c r="S81" s="79" t="s">
        <v>536</v>
      </c>
      <c r="T81" s="79" t="s">
        <v>590</v>
      </c>
      <c r="U81" s="79"/>
      <c r="V81" s="83" t="s">
        <v>737</v>
      </c>
      <c r="W81" s="81">
        <v>43756.11975694444</v>
      </c>
      <c r="X81" s="83" t="s">
        <v>812</v>
      </c>
      <c r="Y81" s="79"/>
      <c r="Z81" s="79"/>
      <c r="AA81" s="85" t="s">
        <v>996</v>
      </c>
      <c r="AB81" s="79"/>
      <c r="AC81" s="79" t="b">
        <v>0</v>
      </c>
      <c r="AD81" s="79">
        <v>0</v>
      </c>
      <c r="AE81" s="85" t="s">
        <v>1123</v>
      </c>
      <c r="AF81" s="79" t="b">
        <v>0</v>
      </c>
      <c r="AG81" s="79" t="s">
        <v>1128</v>
      </c>
      <c r="AH81" s="79"/>
      <c r="AI81" s="85" t="s">
        <v>1123</v>
      </c>
      <c r="AJ81" s="79" t="b">
        <v>0</v>
      </c>
      <c r="AK81" s="79">
        <v>1</v>
      </c>
      <c r="AL81" s="85" t="s">
        <v>995</v>
      </c>
      <c r="AM81" s="79" t="s">
        <v>1139</v>
      </c>
      <c r="AN81" s="79" t="b">
        <v>0</v>
      </c>
      <c r="AO81" s="85" t="s">
        <v>995</v>
      </c>
      <c r="AP81" s="79" t="s">
        <v>176</v>
      </c>
      <c r="AQ81" s="79">
        <v>0</v>
      </c>
      <c r="AR81" s="79">
        <v>0</v>
      </c>
      <c r="AS81" s="79"/>
      <c r="AT81" s="79"/>
      <c r="AU81" s="79"/>
      <c r="AV81" s="79"/>
      <c r="AW81" s="79"/>
      <c r="AX81" s="79"/>
      <c r="AY81" s="79"/>
      <c r="AZ81" s="79"/>
      <c r="BA81">
        <v>1</v>
      </c>
      <c r="BB81" s="78" t="str">
        <f>REPLACE(INDEX(GroupVertices[Group],MATCH(Edges[[#This Row],[Vertex 1]],GroupVertices[Vertex],0)),1,1,"")</f>
        <v>4</v>
      </c>
      <c r="BC81" s="78" t="str">
        <f>REPLACE(INDEX(GroupVertices[Group],MATCH(Edges[[#This Row],[Vertex 2]],GroupVertices[Vertex],0)),1,1,"")</f>
        <v>4</v>
      </c>
      <c r="BD81" s="48"/>
      <c r="BE81" s="49"/>
      <c r="BF81" s="48"/>
      <c r="BG81" s="49"/>
      <c r="BH81" s="48"/>
      <c r="BI81" s="49"/>
      <c r="BJ81" s="48"/>
      <c r="BK81" s="49"/>
      <c r="BL81" s="48"/>
    </row>
    <row r="82" spans="1:64" ht="15">
      <c r="A82" s="64" t="s">
        <v>257</v>
      </c>
      <c r="B82" s="64" t="s">
        <v>256</v>
      </c>
      <c r="C82" s="65" t="s">
        <v>3027</v>
      </c>
      <c r="D82" s="66">
        <v>3</v>
      </c>
      <c r="E82" s="67" t="s">
        <v>132</v>
      </c>
      <c r="F82" s="68">
        <v>35</v>
      </c>
      <c r="G82" s="65"/>
      <c r="H82" s="69"/>
      <c r="I82" s="70"/>
      <c r="J82" s="70"/>
      <c r="K82" s="34" t="s">
        <v>65</v>
      </c>
      <c r="L82" s="77">
        <v>82</v>
      </c>
      <c r="M82" s="77"/>
      <c r="N82" s="72"/>
      <c r="O82" s="79" t="s">
        <v>324</v>
      </c>
      <c r="P82" s="81">
        <v>43756.11975694444</v>
      </c>
      <c r="Q82" s="79" t="s">
        <v>365</v>
      </c>
      <c r="R82" s="83" t="s">
        <v>481</v>
      </c>
      <c r="S82" s="79" t="s">
        <v>536</v>
      </c>
      <c r="T82" s="79" t="s">
        <v>590</v>
      </c>
      <c r="U82" s="79"/>
      <c r="V82" s="83" t="s">
        <v>737</v>
      </c>
      <c r="W82" s="81">
        <v>43756.11975694444</v>
      </c>
      <c r="X82" s="83" t="s">
        <v>812</v>
      </c>
      <c r="Y82" s="79"/>
      <c r="Z82" s="79"/>
      <c r="AA82" s="85" t="s">
        <v>996</v>
      </c>
      <c r="AB82" s="79"/>
      <c r="AC82" s="79" t="b">
        <v>0</v>
      </c>
      <c r="AD82" s="79">
        <v>0</v>
      </c>
      <c r="AE82" s="85" t="s">
        <v>1123</v>
      </c>
      <c r="AF82" s="79" t="b">
        <v>0</v>
      </c>
      <c r="AG82" s="79" t="s">
        <v>1128</v>
      </c>
      <c r="AH82" s="79"/>
      <c r="AI82" s="85" t="s">
        <v>1123</v>
      </c>
      <c r="AJ82" s="79" t="b">
        <v>0</v>
      </c>
      <c r="AK82" s="79">
        <v>1</v>
      </c>
      <c r="AL82" s="85" t="s">
        <v>995</v>
      </c>
      <c r="AM82" s="79" t="s">
        <v>1139</v>
      </c>
      <c r="AN82" s="79" t="b">
        <v>0</v>
      </c>
      <c r="AO82" s="85" t="s">
        <v>995</v>
      </c>
      <c r="AP82" s="79" t="s">
        <v>176</v>
      </c>
      <c r="AQ82" s="79">
        <v>0</v>
      </c>
      <c r="AR82" s="79">
        <v>0</v>
      </c>
      <c r="AS82" s="79"/>
      <c r="AT82" s="79"/>
      <c r="AU82" s="79"/>
      <c r="AV82" s="79"/>
      <c r="AW82" s="79"/>
      <c r="AX82" s="79"/>
      <c r="AY82" s="79"/>
      <c r="AZ82" s="79"/>
      <c r="BA82">
        <v>1</v>
      </c>
      <c r="BB82" s="78" t="str">
        <f>REPLACE(INDEX(GroupVertices[Group],MATCH(Edges[[#This Row],[Vertex 1]],GroupVertices[Vertex],0)),1,1,"")</f>
        <v>4</v>
      </c>
      <c r="BC82" s="78" t="str">
        <f>REPLACE(INDEX(GroupVertices[Group],MATCH(Edges[[#This Row],[Vertex 2]],GroupVertices[Vertex],0)),1,1,"")</f>
        <v>4</v>
      </c>
      <c r="BD82" s="48">
        <v>0</v>
      </c>
      <c r="BE82" s="49">
        <v>0</v>
      </c>
      <c r="BF82" s="48">
        <v>0</v>
      </c>
      <c r="BG82" s="49">
        <v>0</v>
      </c>
      <c r="BH82" s="48">
        <v>0</v>
      </c>
      <c r="BI82" s="49">
        <v>0</v>
      </c>
      <c r="BJ82" s="48">
        <v>14</v>
      </c>
      <c r="BK82" s="49">
        <v>100</v>
      </c>
      <c r="BL82" s="48">
        <v>14</v>
      </c>
    </row>
    <row r="83" spans="1:64" ht="15">
      <c r="A83" s="64" t="s">
        <v>258</v>
      </c>
      <c r="B83" s="64" t="s">
        <v>292</v>
      </c>
      <c r="C83" s="65" t="s">
        <v>3027</v>
      </c>
      <c r="D83" s="66">
        <v>3</v>
      </c>
      <c r="E83" s="67" t="s">
        <v>132</v>
      </c>
      <c r="F83" s="68">
        <v>35</v>
      </c>
      <c r="G83" s="65"/>
      <c r="H83" s="69"/>
      <c r="I83" s="70"/>
      <c r="J83" s="70"/>
      <c r="K83" s="34" t="s">
        <v>65</v>
      </c>
      <c r="L83" s="77">
        <v>83</v>
      </c>
      <c r="M83" s="77"/>
      <c r="N83" s="72"/>
      <c r="O83" s="79" t="s">
        <v>324</v>
      </c>
      <c r="P83" s="81">
        <v>43756.88365740741</v>
      </c>
      <c r="Q83" s="79" t="s">
        <v>366</v>
      </c>
      <c r="R83" s="79"/>
      <c r="S83" s="79"/>
      <c r="T83" s="79" t="s">
        <v>591</v>
      </c>
      <c r="U83" s="79"/>
      <c r="V83" s="83" t="s">
        <v>738</v>
      </c>
      <c r="W83" s="81">
        <v>43756.88365740741</v>
      </c>
      <c r="X83" s="83" t="s">
        <v>813</v>
      </c>
      <c r="Y83" s="79"/>
      <c r="Z83" s="79"/>
      <c r="AA83" s="85" t="s">
        <v>997</v>
      </c>
      <c r="AB83" s="79"/>
      <c r="AC83" s="79" t="b">
        <v>0</v>
      </c>
      <c r="AD83" s="79">
        <v>0</v>
      </c>
      <c r="AE83" s="85" t="s">
        <v>1123</v>
      </c>
      <c r="AF83" s="79" t="b">
        <v>0</v>
      </c>
      <c r="AG83" s="79" t="s">
        <v>1128</v>
      </c>
      <c r="AH83" s="79"/>
      <c r="AI83" s="85" t="s">
        <v>1123</v>
      </c>
      <c r="AJ83" s="79" t="b">
        <v>0</v>
      </c>
      <c r="AK83" s="79">
        <v>1</v>
      </c>
      <c r="AL83" s="85" t="s">
        <v>1030</v>
      </c>
      <c r="AM83" s="79" t="s">
        <v>1138</v>
      </c>
      <c r="AN83" s="79" t="b">
        <v>0</v>
      </c>
      <c r="AO83" s="85" t="s">
        <v>1030</v>
      </c>
      <c r="AP83" s="79" t="s">
        <v>176</v>
      </c>
      <c r="AQ83" s="79">
        <v>0</v>
      </c>
      <c r="AR83" s="79">
        <v>0</v>
      </c>
      <c r="AS83" s="79"/>
      <c r="AT83" s="79"/>
      <c r="AU83" s="79"/>
      <c r="AV83" s="79"/>
      <c r="AW83" s="79"/>
      <c r="AX83" s="79"/>
      <c r="AY83" s="79"/>
      <c r="AZ83" s="79"/>
      <c r="BA83">
        <v>1</v>
      </c>
      <c r="BB83" s="78" t="str">
        <f>REPLACE(INDEX(GroupVertices[Group],MATCH(Edges[[#This Row],[Vertex 1]],GroupVertices[Vertex],0)),1,1,"")</f>
        <v>1</v>
      </c>
      <c r="BC83" s="78" t="str">
        <f>REPLACE(INDEX(GroupVertices[Group],MATCH(Edges[[#This Row],[Vertex 2]],GroupVertices[Vertex],0)),1,1,"")</f>
        <v>1</v>
      </c>
      <c r="BD83" s="48">
        <v>0</v>
      </c>
      <c r="BE83" s="49">
        <v>0</v>
      </c>
      <c r="BF83" s="48">
        <v>0</v>
      </c>
      <c r="BG83" s="49">
        <v>0</v>
      </c>
      <c r="BH83" s="48">
        <v>0</v>
      </c>
      <c r="BI83" s="49">
        <v>0</v>
      </c>
      <c r="BJ83" s="48">
        <v>15</v>
      </c>
      <c r="BK83" s="49">
        <v>100</v>
      </c>
      <c r="BL83" s="48">
        <v>15</v>
      </c>
    </row>
    <row r="84" spans="1:64" ht="15">
      <c r="A84" s="64" t="s">
        <v>258</v>
      </c>
      <c r="B84" s="64" t="s">
        <v>263</v>
      </c>
      <c r="C84" s="65" t="s">
        <v>3027</v>
      </c>
      <c r="D84" s="66">
        <v>3</v>
      </c>
      <c r="E84" s="67" t="s">
        <v>132</v>
      </c>
      <c r="F84" s="68">
        <v>35</v>
      </c>
      <c r="G84" s="65"/>
      <c r="H84" s="69"/>
      <c r="I84" s="70"/>
      <c r="J84" s="70"/>
      <c r="K84" s="34" t="s">
        <v>65</v>
      </c>
      <c r="L84" s="77">
        <v>84</v>
      </c>
      <c r="M84" s="77"/>
      <c r="N84" s="72"/>
      <c r="O84" s="79" t="s">
        <v>324</v>
      </c>
      <c r="P84" s="81">
        <v>43756.88365740741</v>
      </c>
      <c r="Q84" s="79" t="s">
        <v>366</v>
      </c>
      <c r="R84" s="79"/>
      <c r="S84" s="79"/>
      <c r="T84" s="79" t="s">
        <v>591</v>
      </c>
      <c r="U84" s="79"/>
      <c r="V84" s="83" t="s">
        <v>738</v>
      </c>
      <c r="W84" s="81">
        <v>43756.88365740741</v>
      </c>
      <c r="X84" s="83" t="s">
        <v>813</v>
      </c>
      <c r="Y84" s="79"/>
      <c r="Z84" s="79"/>
      <c r="AA84" s="85" t="s">
        <v>997</v>
      </c>
      <c r="AB84" s="79"/>
      <c r="AC84" s="79" t="b">
        <v>0</v>
      </c>
      <c r="AD84" s="79">
        <v>0</v>
      </c>
      <c r="AE84" s="85" t="s">
        <v>1123</v>
      </c>
      <c r="AF84" s="79" t="b">
        <v>0</v>
      </c>
      <c r="AG84" s="79" t="s">
        <v>1128</v>
      </c>
      <c r="AH84" s="79"/>
      <c r="AI84" s="85" t="s">
        <v>1123</v>
      </c>
      <c r="AJ84" s="79" t="b">
        <v>0</v>
      </c>
      <c r="AK84" s="79">
        <v>1</v>
      </c>
      <c r="AL84" s="85" t="s">
        <v>1030</v>
      </c>
      <c r="AM84" s="79" t="s">
        <v>1138</v>
      </c>
      <c r="AN84" s="79" t="b">
        <v>0</v>
      </c>
      <c r="AO84" s="85" t="s">
        <v>1030</v>
      </c>
      <c r="AP84" s="79" t="s">
        <v>176</v>
      </c>
      <c r="AQ84" s="79">
        <v>0</v>
      </c>
      <c r="AR84" s="79">
        <v>0</v>
      </c>
      <c r="AS84" s="79"/>
      <c r="AT84" s="79"/>
      <c r="AU84" s="79"/>
      <c r="AV84" s="79"/>
      <c r="AW84" s="79"/>
      <c r="AX84" s="79"/>
      <c r="AY84" s="79"/>
      <c r="AZ84" s="79"/>
      <c r="BA84">
        <v>1</v>
      </c>
      <c r="BB84" s="78" t="str">
        <f>REPLACE(INDEX(GroupVertices[Group],MATCH(Edges[[#This Row],[Vertex 1]],GroupVertices[Vertex],0)),1,1,"")</f>
        <v>1</v>
      </c>
      <c r="BC84" s="78" t="str">
        <f>REPLACE(INDEX(GroupVertices[Group],MATCH(Edges[[#This Row],[Vertex 2]],GroupVertices[Vertex],0)),1,1,"")</f>
        <v>1</v>
      </c>
      <c r="BD84" s="48"/>
      <c r="BE84" s="49"/>
      <c r="BF84" s="48"/>
      <c r="BG84" s="49"/>
      <c r="BH84" s="48"/>
      <c r="BI84" s="49"/>
      <c r="BJ84" s="48"/>
      <c r="BK84" s="49"/>
      <c r="BL84" s="48"/>
    </row>
    <row r="85" spans="1:64" ht="15">
      <c r="A85" s="64" t="s">
        <v>259</v>
      </c>
      <c r="B85" s="64" t="s">
        <v>293</v>
      </c>
      <c r="C85" s="65" t="s">
        <v>3027</v>
      </c>
      <c r="D85" s="66">
        <v>3</v>
      </c>
      <c r="E85" s="67" t="s">
        <v>132</v>
      </c>
      <c r="F85" s="68">
        <v>35</v>
      </c>
      <c r="G85" s="65"/>
      <c r="H85" s="69"/>
      <c r="I85" s="70"/>
      <c r="J85" s="70"/>
      <c r="K85" s="34" t="s">
        <v>65</v>
      </c>
      <c r="L85" s="77">
        <v>85</v>
      </c>
      <c r="M85" s="77"/>
      <c r="N85" s="72"/>
      <c r="O85" s="79" t="s">
        <v>324</v>
      </c>
      <c r="P85" s="81">
        <v>43757.085486111115</v>
      </c>
      <c r="Q85" s="79" t="s">
        <v>367</v>
      </c>
      <c r="R85" s="79"/>
      <c r="S85" s="79"/>
      <c r="T85" s="79"/>
      <c r="U85" s="79"/>
      <c r="V85" s="83" t="s">
        <v>739</v>
      </c>
      <c r="W85" s="81">
        <v>43757.085486111115</v>
      </c>
      <c r="X85" s="83" t="s">
        <v>814</v>
      </c>
      <c r="Y85" s="79"/>
      <c r="Z85" s="79"/>
      <c r="AA85" s="85" t="s">
        <v>998</v>
      </c>
      <c r="AB85" s="79"/>
      <c r="AC85" s="79" t="b">
        <v>0</v>
      </c>
      <c r="AD85" s="79">
        <v>0</v>
      </c>
      <c r="AE85" s="85" t="s">
        <v>1123</v>
      </c>
      <c r="AF85" s="79" t="b">
        <v>1</v>
      </c>
      <c r="AG85" s="79" t="s">
        <v>1128</v>
      </c>
      <c r="AH85" s="79"/>
      <c r="AI85" s="85" t="s">
        <v>1133</v>
      </c>
      <c r="AJ85" s="79" t="b">
        <v>0</v>
      </c>
      <c r="AK85" s="79">
        <v>6</v>
      </c>
      <c r="AL85" s="85" t="s">
        <v>1018</v>
      </c>
      <c r="AM85" s="79" t="s">
        <v>1138</v>
      </c>
      <c r="AN85" s="79" t="b">
        <v>0</v>
      </c>
      <c r="AO85" s="85" t="s">
        <v>1018</v>
      </c>
      <c r="AP85" s="79" t="s">
        <v>176</v>
      </c>
      <c r="AQ85" s="79">
        <v>0</v>
      </c>
      <c r="AR85" s="79">
        <v>0</v>
      </c>
      <c r="AS85" s="79"/>
      <c r="AT85" s="79"/>
      <c r="AU85" s="79"/>
      <c r="AV85" s="79"/>
      <c r="AW85" s="79"/>
      <c r="AX85" s="79"/>
      <c r="AY85" s="79"/>
      <c r="AZ85" s="79"/>
      <c r="BA85">
        <v>1</v>
      </c>
      <c r="BB85" s="78" t="str">
        <f>REPLACE(INDEX(GroupVertices[Group],MATCH(Edges[[#This Row],[Vertex 1]],GroupVertices[Vertex],0)),1,1,"")</f>
        <v>1</v>
      </c>
      <c r="BC85" s="78" t="str">
        <f>REPLACE(INDEX(GroupVertices[Group],MATCH(Edges[[#This Row],[Vertex 2]],GroupVertices[Vertex],0)),1,1,"")</f>
        <v>1</v>
      </c>
      <c r="BD85" s="48"/>
      <c r="BE85" s="49"/>
      <c r="BF85" s="48"/>
      <c r="BG85" s="49"/>
      <c r="BH85" s="48"/>
      <c r="BI85" s="49"/>
      <c r="BJ85" s="48"/>
      <c r="BK85" s="49"/>
      <c r="BL85" s="48"/>
    </row>
    <row r="86" spans="1:64" ht="15">
      <c r="A86" s="64" t="s">
        <v>259</v>
      </c>
      <c r="B86" s="64" t="s">
        <v>294</v>
      </c>
      <c r="C86" s="65" t="s">
        <v>3027</v>
      </c>
      <c r="D86" s="66">
        <v>3</v>
      </c>
      <c r="E86" s="67" t="s">
        <v>132</v>
      </c>
      <c r="F86" s="68">
        <v>35</v>
      </c>
      <c r="G86" s="65"/>
      <c r="H86" s="69"/>
      <c r="I86" s="70"/>
      <c r="J86" s="70"/>
      <c r="K86" s="34" t="s">
        <v>65</v>
      </c>
      <c r="L86" s="77">
        <v>86</v>
      </c>
      <c r="M86" s="77"/>
      <c r="N86" s="72"/>
      <c r="O86" s="79" t="s">
        <v>324</v>
      </c>
      <c r="P86" s="81">
        <v>43757.085486111115</v>
      </c>
      <c r="Q86" s="79" t="s">
        <v>367</v>
      </c>
      <c r="R86" s="79"/>
      <c r="S86" s="79"/>
      <c r="T86" s="79"/>
      <c r="U86" s="79"/>
      <c r="V86" s="83" t="s">
        <v>739</v>
      </c>
      <c r="W86" s="81">
        <v>43757.085486111115</v>
      </c>
      <c r="X86" s="83" t="s">
        <v>814</v>
      </c>
      <c r="Y86" s="79"/>
      <c r="Z86" s="79"/>
      <c r="AA86" s="85" t="s">
        <v>998</v>
      </c>
      <c r="AB86" s="79"/>
      <c r="AC86" s="79" t="b">
        <v>0</v>
      </c>
      <c r="AD86" s="79">
        <v>0</v>
      </c>
      <c r="AE86" s="85" t="s">
        <v>1123</v>
      </c>
      <c r="AF86" s="79" t="b">
        <v>1</v>
      </c>
      <c r="AG86" s="79" t="s">
        <v>1128</v>
      </c>
      <c r="AH86" s="79"/>
      <c r="AI86" s="85" t="s">
        <v>1133</v>
      </c>
      <c r="AJ86" s="79" t="b">
        <v>0</v>
      </c>
      <c r="AK86" s="79">
        <v>6</v>
      </c>
      <c r="AL86" s="85" t="s">
        <v>1018</v>
      </c>
      <c r="AM86" s="79" t="s">
        <v>1138</v>
      </c>
      <c r="AN86" s="79" t="b">
        <v>0</v>
      </c>
      <c r="AO86" s="85" t="s">
        <v>1018</v>
      </c>
      <c r="AP86" s="79" t="s">
        <v>176</v>
      </c>
      <c r="AQ86" s="79">
        <v>0</v>
      </c>
      <c r="AR86" s="79">
        <v>0</v>
      </c>
      <c r="AS86" s="79"/>
      <c r="AT86" s="79"/>
      <c r="AU86" s="79"/>
      <c r="AV86" s="79"/>
      <c r="AW86" s="79"/>
      <c r="AX86" s="79"/>
      <c r="AY86" s="79"/>
      <c r="AZ86" s="79"/>
      <c r="BA86">
        <v>1</v>
      </c>
      <c r="BB86" s="78" t="str">
        <f>REPLACE(INDEX(GroupVertices[Group],MATCH(Edges[[#This Row],[Vertex 1]],GroupVertices[Vertex],0)),1,1,"")</f>
        <v>1</v>
      </c>
      <c r="BC86" s="78" t="str">
        <f>REPLACE(INDEX(GroupVertices[Group],MATCH(Edges[[#This Row],[Vertex 2]],GroupVertices[Vertex],0)),1,1,"")</f>
        <v>1</v>
      </c>
      <c r="BD86" s="48">
        <v>3</v>
      </c>
      <c r="BE86" s="49">
        <v>15</v>
      </c>
      <c r="BF86" s="48">
        <v>0</v>
      </c>
      <c r="BG86" s="49">
        <v>0</v>
      </c>
      <c r="BH86" s="48">
        <v>0</v>
      </c>
      <c r="BI86" s="49">
        <v>0</v>
      </c>
      <c r="BJ86" s="48">
        <v>17</v>
      </c>
      <c r="BK86" s="49">
        <v>85</v>
      </c>
      <c r="BL86" s="48">
        <v>20</v>
      </c>
    </row>
    <row r="87" spans="1:64" ht="15">
      <c r="A87" s="64" t="s">
        <v>259</v>
      </c>
      <c r="B87" s="64" t="s">
        <v>263</v>
      </c>
      <c r="C87" s="65" t="s">
        <v>3027</v>
      </c>
      <c r="D87" s="66">
        <v>3</v>
      </c>
      <c r="E87" s="67" t="s">
        <v>132</v>
      </c>
      <c r="F87" s="68">
        <v>35</v>
      </c>
      <c r="G87" s="65"/>
      <c r="H87" s="69"/>
      <c r="I87" s="70"/>
      <c r="J87" s="70"/>
      <c r="K87" s="34" t="s">
        <v>65</v>
      </c>
      <c r="L87" s="77">
        <v>87</v>
      </c>
      <c r="M87" s="77"/>
      <c r="N87" s="72"/>
      <c r="O87" s="79" t="s">
        <v>324</v>
      </c>
      <c r="P87" s="81">
        <v>43757.085486111115</v>
      </c>
      <c r="Q87" s="79" t="s">
        <v>367</v>
      </c>
      <c r="R87" s="79"/>
      <c r="S87" s="79"/>
      <c r="T87" s="79"/>
      <c r="U87" s="79"/>
      <c r="V87" s="83" t="s">
        <v>739</v>
      </c>
      <c r="W87" s="81">
        <v>43757.085486111115</v>
      </c>
      <c r="X87" s="83" t="s">
        <v>814</v>
      </c>
      <c r="Y87" s="79"/>
      <c r="Z87" s="79"/>
      <c r="AA87" s="85" t="s">
        <v>998</v>
      </c>
      <c r="AB87" s="79"/>
      <c r="AC87" s="79" t="b">
        <v>0</v>
      </c>
      <c r="AD87" s="79">
        <v>0</v>
      </c>
      <c r="AE87" s="85" t="s">
        <v>1123</v>
      </c>
      <c r="AF87" s="79" t="b">
        <v>1</v>
      </c>
      <c r="AG87" s="79" t="s">
        <v>1128</v>
      </c>
      <c r="AH87" s="79"/>
      <c r="AI87" s="85" t="s">
        <v>1133</v>
      </c>
      <c r="AJ87" s="79" t="b">
        <v>0</v>
      </c>
      <c r="AK87" s="79">
        <v>6</v>
      </c>
      <c r="AL87" s="85" t="s">
        <v>1018</v>
      </c>
      <c r="AM87" s="79" t="s">
        <v>1138</v>
      </c>
      <c r="AN87" s="79" t="b">
        <v>0</v>
      </c>
      <c r="AO87" s="85" t="s">
        <v>1018</v>
      </c>
      <c r="AP87" s="79" t="s">
        <v>176</v>
      </c>
      <c r="AQ87" s="79">
        <v>0</v>
      </c>
      <c r="AR87" s="79">
        <v>0</v>
      </c>
      <c r="AS87" s="79"/>
      <c r="AT87" s="79"/>
      <c r="AU87" s="79"/>
      <c r="AV87" s="79"/>
      <c r="AW87" s="79"/>
      <c r="AX87" s="79"/>
      <c r="AY87" s="79"/>
      <c r="AZ87" s="79"/>
      <c r="BA87">
        <v>1</v>
      </c>
      <c r="BB87" s="78" t="str">
        <f>REPLACE(INDEX(GroupVertices[Group],MATCH(Edges[[#This Row],[Vertex 1]],GroupVertices[Vertex],0)),1,1,"")</f>
        <v>1</v>
      </c>
      <c r="BC87" s="78" t="str">
        <f>REPLACE(INDEX(GroupVertices[Group],MATCH(Edges[[#This Row],[Vertex 2]],GroupVertices[Vertex],0)),1,1,"")</f>
        <v>1</v>
      </c>
      <c r="BD87" s="48"/>
      <c r="BE87" s="49"/>
      <c r="BF87" s="48"/>
      <c r="BG87" s="49"/>
      <c r="BH87" s="48"/>
      <c r="BI87" s="49"/>
      <c r="BJ87" s="48"/>
      <c r="BK87" s="49"/>
      <c r="BL87" s="48"/>
    </row>
    <row r="88" spans="1:64" ht="15">
      <c r="A88" s="64" t="s">
        <v>260</v>
      </c>
      <c r="B88" s="64" t="s">
        <v>295</v>
      </c>
      <c r="C88" s="65" t="s">
        <v>3027</v>
      </c>
      <c r="D88" s="66">
        <v>3</v>
      </c>
      <c r="E88" s="67" t="s">
        <v>132</v>
      </c>
      <c r="F88" s="68">
        <v>35</v>
      </c>
      <c r="G88" s="65"/>
      <c r="H88" s="69"/>
      <c r="I88" s="70"/>
      <c r="J88" s="70"/>
      <c r="K88" s="34" t="s">
        <v>65</v>
      </c>
      <c r="L88" s="77">
        <v>88</v>
      </c>
      <c r="M88" s="77"/>
      <c r="N88" s="72"/>
      <c r="O88" s="79" t="s">
        <v>324</v>
      </c>
      <c r="P88" s="81">
        <v>43755.18916666666</v>
      </c>
      <c r="Q88" s="79" t="s">
        <v>368</v>
      </c>
      <c r="R88" s="79"/>
      <c r="S88" s="79"/>
      <c r="T88" s="79" t="s">
        <v>592</v>
      </c>
      <c r="U88" s="79"/>
      <c r="V88" s="83" t="s">
        <v>740</v>
      </c>
      <c r="W88" s="81">
        <v>43755.18916666666</v>
      </c>
      <c r="X88" s="83" t="s">
        <v>815</v>
      </c>
      <c r="Y88" s="79"/>
      <c r="Z88" s="79"/>
      <c r="AA88" s="85" t="s">
        <v>999</v>
      </c>
      <c r="AB88" s="79"/>
      <c r="AC88" s="79" t="b">
        <v>0</v>
      </c>
      <c r="AD88" s="79">
        <v>0</v>
      </c>
      <c r="AE88" s="85" t="s">
        <v>1123</v>
      </c>
      <c r="AF88" s="79" t="b">
        <v>0</v>
      </c>
      <c r="AG88" s="79" t="s">
        <v>1128</v>
      </c>
      <c r="AH88" s="79"/>
      <c r="AI88" s="85" t="s">
        <v>1123</v>
      </c>
      <c r="AJ88" s="79" t="b">
        <v>0</v>
      </c>
      <c r="AK88" s="79">
        <v>1</v>
      </c>
      <c r="AL88" s="85" t="s">
        <v>1021</v>
      </c>
      <c r="AM88" s="79" t="s">
        <v>1155</v>
      </c>
      <c r="AN88" s="79" t="b">
        <v>0</v>
      </c>
      <c r="AO88" s="85" t="s">
        <v>1021</v>
      </c>
      <c r="AP88" s="79" t="s">
        <v>176</v>
      </c>
      <c r="AQ88" s="79">
        <v>0</v>
      </c>
      <c r="AR88" s="79">
        <v>0</v>
      </c>
      <c r="AS88" s="79"/>
      <c r="AT88" s="79"/>
      <c r="AU88" s="79"/>
      <c r="AV88" s="79"/>
      <c r="AW88" s="79"/>
      <c r="AX88" s="79"/>
      <c r="AY88" s="79"/>
      <c r="AZ88" s="79"/>
      <c r="BA88">
        <v>1</v>
      </c>
      <c r="BB88" s="78" t="str">
        <f>REPLACE(INDEX(GroupVertices[Group],MATCH(Edges[[#This Row],[Vertex 1]],GroupVertices[Vertex],0)),1,1,"")</f>
        <v>1</v>
      </c>
      <c r="BC88" s="78" t="str">
        <f>REPLACE(INDEX(GroupVertices[Group],MATCH(Edges[[#This Row],[Vertex 2]],GroupVertices[Vertex],0)),1,1,"")</f>
        <v>1</v>
      </c>
      <c r="BD88" s="48">
        <v>0</v>
      </c>
      <c r="BE88" s="49">
        <v>0</v>
      </c>
      <c r="BF88" s="48">
        <v>0</v>
      </c>
      <c r="BG88" s="49">
        <v>0</v>
      </c>
      <c r="BH88" s="48">
        <v>0</v>
      </c>
      <c r="BI88" s="49">
        <v>0</v>
      </c>
      <c r="BJ88" s="48">
        <v>19</v>
      </c>
      <c r="BK88" s="49">
        <v>100</v>
      </c>
      <c r="BL88" s="48">
        <v>19</v>
      </c>
    </row>
    <row r="89" spans="1:64" ht="15">
      <c r="A89" s="64" t="s">
        <v>260</v>
      </c>
      <c r="B89" s="64" t="s">
        <v>263</v>
      </c>
      <c r="C89" s="65" t="s">
        <v>3028</v>
      </c>
      <c r="D89" s="66">
        <v>4</v>
      </c>
      <c r="E89" s="67" t="s">
        <v>136</v>
      </c>
      <c r="F89" s="68">
        <v>31.714285714285715</v>
      </c>
      <c r="G89" s="65"/>
      <c r="H89" s="69"/>
      <c r="I89" s="70"/>
      <c r="J89" s="70"/>
      <c r="K89" s="34" t="s">
        <v>65</v>
      </c>
      <c r="L89" s="77">
        <v>89</v>
      </c>
      <c r="M89" s="77"/>
      <c r="N89" s="72"/>
      <c r="O89" s="79" t="s">
        <v>324</v>
      </c>
      <c r="P89" s="81">
        <v>43755.18916666666</v>
      </c>
      <c r="Q89" s="79" t="s">
        <v>368</v>
      </c>
      <c r="R89" s="79"/>
      <c r="S89" s="79"/>
      <c r="T89" s="79" t="s">
        <v>592</v>
      </c>
      <c r="U89" s="79"/>
      <c r="V89" s="83" t="s">
        <v>740</v>
      </c>
      <c r="W89" s="81">
        <v>43755.18916666666</v>
      </c>
      <c r="X89" s="83" t="s">
        <v>815</v>
      </c>
      <c r="Y89" s="79"/>
      <c r="Z89" s="79"/>
      <c r="AA89" s="85" t="s">
        <v>999</v>
      </c>
      <c r="AB89" s="79"/>
      <c r="AC89" s="79" t="b">
        <v>0</v>
      </c>
      <c r="AD89" s="79">
        <v>0</v>
      </c>
      <c r="AE89" s="85" t="s">
        <v>1123</v>
      </c>
      <c r="AF89" s="79" t="b">
        <v>0</v>
      </c>
      <c r="AG89" s="79" t="s">
        <v>1128</v>
      </c>
      <c r="AH89" s="79"/>
      <c r="AI89" s="85" t="s">
        <v>1123</v>
      </c>
      <c r="AJ89" s="79" t="b">
        <v>0</v>
      </c>
      <c r="AK89" s="79">
        <v>1</v>
      </c>
      <c r="AL89" s="85" t="s">
        <v>1021</v>
      </c>
      <c r="AM89" s="79" t="s">
        <v>1155</v>
      </c>
      <c r="AN89" s="79" t="b">
        <v>0</v>
      </c>
      <c r="AO89" s="85" t="s">
        <v>1021</v>
      </c>
      <c r="AP89" s="79" t="s">
        <v>176</v>
      </c>
      <c r="AQ89" s="79">
        <v>0</v>
      </c>
      <c r="AR89" s="79">
        <v>0</v>
      </c>
      <c r="AS89" s="79"/>
      <c r="AT89" s="79"/>
      <c r="AU89" s="79"/>
      <c r="AV89" s="79"/>
      <c r="AW89" s="79"/>
      <c r="AX89" s="79"/>
      <c r="AY89" s="79"/>
      <c r="AZ89" s="79"/>
      <c r="BA89">
        <v>2</v>
      </c>
      <c r="BB89" s="78" t="str">
        <f>REPLACE(INDEX(GroupVertices[Group],MATCH(Edges[[#This Row],[Vertex 1]],GroupVertices[Vertex],0)),1,1,"")</f>
        <v>1</v>
      </c>
      <c r="BC89" s="78" t="str">
        <f>REPLACE(INDEX(GroupVertices[Group],MATCH(Edges[[#This Row],[Vertex 2]],GroupVertices[Vertex],0)),1,1,"")</f>
        <v>1</v>
      </c>
      <c r="BD89" s="48"/>
      <c r="BE89" s="49"/>
      <c r="BF89" s="48"/>
      <c r="BG89" s="49"/>
      <c r="BH89" s="48"/>
      <c r="BI89" s="49"/>
      <c r="BJ89" s="48"/>
      <c r="BK89" s="49"/>
      <c r="BL89" s="48"/>
    </row>
    <row r="90" spans="1:64" ht="15">
      <c r="A90" s="64" t="s">
        <v>260</v>
      </c>
      <c r="B90" s="64" t="s">
        <v>293</v>
      </c>
      <c r="C90" s="65" t="s">
        <v>3027</v>
      </c>
      <c r="D90" s="66">
        <v>3</v>
      </c>
      <c r="E90" s="67" t="s">
        <v>132</v>
      </c>
      <c r="F90" s="68">
        <v>35</v>
      </c>
      <c r="G90" s="65"/>
      <c r="H90" s="69"/>
      <c r="I90" s="70"/>
      <c r="J90" s="70"/>
      <c r="K90" s="34" t="s">
        <v>65</v>
      </c>
      <c r="L90" s="77">
        <v>90</v>
      </c>
      <c r="M90" s="77"/>
      <c r="N90" s="72"/>
      <c r="O90" s="79" t="s">
        <v>324</v>
      </c>
      <c r="P90" s="81">
        <v>43757.097395833334</v>
      </c>
      <c r="Q90" s="79" t="s">
        <v>367</v>
      </c>
      <c r="R90" s="79"/>
      <c r="S90" s="79"/>
      <c r="T90" s="79"/>
      <c r="U90" s="79"/>
      <c r="V90" s="83" t="s">
        <v>740</v>
      </c>
      <c r="W90" s="81">
        <v>43757.097395833334</v>
      </c>
      <c r="X90" s="83" t="s">
        <v>816</v>
      </c>
      <c r="Y90" s="79"/>
      <c r="Z90" s="79"/>
      <c r="AA90" s="85" t="s">
        <v>1000</v>
      </c>
      <c r="AB90" s="79"/>
      <c r="AC90" s="79" t="b">
        <v>0</v>
      </c>
      <c r="AD90" s="79">
        <v>0</v>
      </c>
      <c r="AE90" s="85" t="s">
        <v>1123</v>
      </c>
      <c r="AF90" s="79" t="b">
        <v>1</v>
      </c>
      <c r="AG90" s="79" t="s">
        <v>1128</v>
      </c>
      <c r="AH90" s="79"/>
      <c r="AI90" s="85" t="s">
        <v>1133</v>
      </c>
      <c r="AJ90" s="79" t="b">
        <v>0</v>
      </c>
      <c r="AK90" s="79">
        <v>6</v>
      </c>
      <c r="AL90" s="85" t="s">
        <v>1018</v>
      </c>
      <c r="AM90" s="79" t="s">
        <v>1155</v>
      </c>
      <c r="AN90" s="79" t="b">
        <v>0</v>
      </c>
      <c r="AO90" s="85" t="s">
        <v>1018</v>
      </c>
      <c r="AP90" s="79" t="s">
        <v>176</v>
      </c>
      <c r="AQ90" s="79">
        <v>0</v>
      </c>
      <c r="AR90" s="79">
        <v>0</v>
      </c>
      <c r="AS90" s="79"/>
      <c r="AT90" s="79"/>
      <c r="AU90" s="79"/>
      <c r="AV90" s="79"/>
      <c r="AW90" s="79"/>
      <c r="AX90" s="79"/>
      <c r="AY90" s="79"/>
      <c r="AZ90" s="79"/>
      <c r="BA90">
        <v>1</v>
      </c>
      <c r="BB90" s="78" t="str">
        <f>REPLACE(INDEX(GroupVertices[Group],MATCH(Edges[[#This Row],[Vertex 1]],GroupVertices[Vertex],0)),1,1,"")</f>
        <v>1</v>
      </c>
      <c r="BC90" s="78" t="str">
        <f>REPLACE(INDEX(GroupVertices[Group],MATCH(Edges[[#This Row],[Vertex 2]],GroupVertices[Vertex],0)),1,1,"")</f>
        <v>1</v>
      </c>
      <c r="BD90" s="48"/>
      <c r="BE90" s="49"/>
      <c r="BF90" s="48"/>
      <c r="BG90" s="49"/>
      <c r="BH90" s="48"/>
      <c r="BI90" s="49"/>
      <c r="BJ90" s="48"/>
      <c r="BK90" s="49"/>
      <c r="BL90" s="48"/>
    </row>
    <row r="91" spans="1:64" ht="15">
      <c r="A91" s="64" t="s">
        <v>260</v>
      </c>
      <c r="B91" s="64" t="s">
        <v>294</v>
      </c>
      <c r="C91" s="65" t="s">
        <v>3027</v>
      </c>
      <c r="D91" s="66">
        <v>3</v>
      </c>
      <c r="E91" s="67" t="s">
        <v>132</v>
      </c>
      <c r="F91" s="68">
        <v>35</v>
      </c>
      <c r="G91" s="65"/>
      <c r="H91" s="69"/>
      <c r="I91" s="70"/>
      <c r="J91" s="70"/>
      <c r="K91" s="34" t="s">
        <v>65</v>
      </c>
      <c r="L91" s="77">
        <v>91</v>
      </c>
      <c r="M91" s="77"/>
      <c r="N91" s="72"/>
      <c r="O91" s="79" t="s">
        <v>324</v>
      </c>
      <c r="P91" s="81">
        <v>43757.097395833334</v>
      </c>
      <c r="Q91" s="79" t="s">
        <v>367</v>
      </c>
      <c r="R91" s="79"/>
      <c r="S91" s="79"/>
      <c r="T91" s="79"/>
      <c r="U91" s="79"/>
      <c r="V91" s="83" t="s">
        <v>740</v>
      </c>
      <c r="W91" s="81">
        <v>43757.097395833334</v>
      </c>
      <c r="X91" s="83" t="s">
        <v>816</v>
      </c>
      <c r="Y91" s="79"/>
      <c r="Z91" s="79"/>
      <c r="AA91" s="85" t="s">
        <v>1000</v>
      </c>
      <c r="AB91" s="79"/>
      <c r="AC91" s="79" t="b">
        <v>0</v>
      </c>
      <c r="AD91" s="79">
        <v>0</v>
      </c>
      <c r="AE91" s="85" t="s">
        <v>1123</v>
      </c>
      <c r="AF91" s="79" t="b">
        <v>1</v>
      </c>
      <c r="AG91" s="79" t="s">
        <v>1128</v>
      </c>
      <c r="AH91" s="79"/>
      <c r="AI91" s="85" t="s">
        <v>1133</v>
      </c>
      <c r="AJ91" s="79" t="b">
        <v>0</v>
      </c>
      <c r="AK91" s="79">
        <v>6</v>
      </c>
      <c r="AL91" s="85" t="s">
        <v>1018</v>
      </c>
      <c r="AM91" s="79" t="s">
        <v>1155</v>
      </c>
      <c r="AN91" s="79" t="b">
        <v>0</v>
      </c>
      <c r="AO91" s="85" t="s">
        <v>1018</v>
      </c>
      <c r="AP91" s="79" t="s">
        <v>176</v>
      </c>
      <c r="AQ91" s="79">
        <v>0</v>
      </c>
      <c r="AR91" s="79">
        <v>0</v>
      </c>
      <c r="AS91" s="79"/>
      <c r="AT91" s="79"/>
      <c r="AU91" s="79"/>
      <c r="AV91" s="79"/>
      <c r="AW91" s="79"/>
      <c r="AX91" s="79"/>
      <c r="AY91" s="79"/>
      <c r="AZ91" s="79"/>
      <c r="BA91">
        <v>1</v>
      </c>
      <c r="BB91" s="78" t="str">
        <f>REPLACE(INDEX(GroupVertices[Group],MATCH(Edges[[#This Row],[Vertex 1]],GroupVertices[Vertex],0)),1,1,"")</f>
        <v>1</v>
      </c>
      <c r="BC91" s="78" t="str">
        <f>REPLACE(INDEX(GroupVertices[Group],MATCH(Edges[[#This Row],[Vertex 2]],GroupVertices[Vertex],0)),1,1,"")</f>
        <v>1</v>
      </c>
      <c r="BD91" s="48"/>
      <c r="BE91" s="49"/>
      <c r="BF91" s="48"/>
      <c r="BG91" s="49"/>
      <c r="BH91" s="48"/>
      <c r="BI91" s="49"/>
      <c r="BJ91" s="48"/>
      <c r="BK91" s="49"/>
      <c r="BL91" s="48"/>
    </row>
    <row r="92" spans="1:64" ht="15">
      <c r="A92" s="64" t="s">
        <v>260</v>
      </c>
      <c r="B92" s="64" t="s">
        <v>263</v>
      </c>
      <c r="C92" s="65" t="s">
        <v>3028</v>
      </c>
      <c r="D92" s="66">
        <v>4</v>
      </c>
      <c r="E92" s="67" t="s">
        <v>136</v>
      </c>
      <c r="F92" s="68">
        <v>31.714285714285715</v>
      </c>
      <c r="G92" s="65"/>
      <c r="H92" s="69"/>
      <c r="I92" s="70"/>
      <c r="J92" s="70"/>
      <c r="K92" s="34" t="s">
        <v>65</v>
      </c>
      <c r="L92" s="77">
        <v>92</v>
      </c>
      <c r="M92" s="77"/>
      <c r="N92" s="72"/>
      <c r="O92" s="79" t="s">
        <v>324</v>
      </c>
      <c r="P92" s="81">
        <v>43757.097395833334</v>
      </c>
      <c r="Q92" s="79" t="s">
        <v>367</v>
      </c>
      <c r="R92" s="79"/>
      <c r="S92" s="79"/>
      <c r="T92" s="79"/>
      <c r="U92" s="79"/>
      <c r="V92" s="83" t="s">
        <v>740</v>
      </c>
      <c r="W92" s="81">
        <v>43757.097395833334</v>
      </c>
      <c r="X92" s="83" t="s">
        <v>816</v>
      </c>
      <c r="Y92" s="79"/>
      <c r="Z92" s="79"/>
      <c r="AA92" s="85" t="s">
        <v>1000</v>
      </c>
      <c r="AB92" s="79"/>
      <c r="AC92" s="79" t="b">
        <v>0</v>
      </c>
      <c r="AD92" s="79">
        <v>0</v>
      </c>
      <c r="AE92" s="85" t="s">
        <v>1123</v>
      </c>
      <c r="AF92" s="79" t="b">
        <v>1</v>
      </c>
      <c r="AG92" s="79" t="s">
        <v>1128</v>
      </c>
      <c r="AH92" s="79"/>
      <c r="AI92" s="85" t="s">
        <v>1133</v>
      </c>
      <c r="AJ92" s="79" t="b">
        <v>0</v>
      </c>
      <c r="AK92" s="79">
        <v>6</v>
      </c>
      <c r="AL92" s="85" t="s">
        <v>1018</v>
      </c>
      <c r="AM92" s="79" t="s">
        <v>1155</v>
      </c>
      <c r="AN92" s="79" t="b">
        <v>0</v>
      </c>
      <c r="AO92" s="85" t="s">
        <v>1018</v>
      </c>
      <c r="AP92" s="79" t="s">
        <v>176</v>
      </c>
      <c r="AQ92" s="79">
        <v>0</v>
      </c>
      <c r="AR92" s="79">
        <v>0</v>
      </c>
      <c r="AS92" s="79"/>
      <c r="AT92" s="79"/>
      <c r="AU92" s="79"/>
      <c r="AV92" s="79"/>
      <c r="AW92" s="79"/>
      <c r="AX92" s="79"/>
      <c r="AY92" s="79"/>
      <c r="AZ92" s="79"/>
      <c r="BA92">
        <v>2</v>
      </c>
      <c r="BB92" s="78" t="str">
        <f>REPLACE(INDEX(GroupVertices[Group],MATCH(Edges[[#This Row],[Vertex 1]],GroupVertices[Vertex],0)),1,1,"")</f>
        <v>1</v>
      </c>
      <c r="BC92" s="78" t="str">
        <f>REPLACE(INDEX(GroupVertices[Group],MATCH(Edges[[#This Row],[Vertex 2]],GroupVertices[Vertex],0)),1,1,"")</f>
        <v>1</v>
      </c>
      <c r="BD92" s="48">
        <v>3</v>
      </c>
      <c r="BE92" s="49">
        <v>15</v>
      </c>
      <c r="BF92" s="48">
        <v>0</v>
      </c>
      <c r="BG92" s="49">
        <v>0</v>
      </c>
      <c r="BH92" s="48">
        <v>0</v>
      </c>
      <c r="BI92" s="49">
        <v>0</v>
      </c>
      <c r="BJ92" s="48">
        <v>17</v>
      </c>
      <c r="BK92" s="49">
        <v>85</v>
      </c>
      <c r="BL92" s="48">
        <v>20</v>
      </c>
    </row>
    <row r="93" spans="1:64" ht="15">
      <c r="A93" s="64" t="s">
        <v>261</v>
      </c>
      <c r="B93" s="64" t="s">
        <v>261</v>
      </c>
      <c r="C93" s="65" t="s">
        <v>3028</v>
      </c>
      <c r="D93" s="66">
        <v>4</v>
      </c>
      <c r="E93" s="67" t="s">
        <v>136</v>
      </c>
      <c r="F93" s="68">
        <v>31.714285714285715</v>
      </c>
      <c r="G93" s="65"/>
      <c r="H93" s="69"/>
      <c r="I93" s="70"/>
      <c r="J93" s="70"/>
      <c r="K93" s="34" t="s">
        <v>65</v>
      </c>
      <c r="L93" s="77">
        <v>93</v>
      </c>
      <c r="M93" s="77"/>
      <c r="N93" s="72"/>
      <c r="O93" s="79" t="s">
        <v>176</v>
      </c>
      <c r="P93" s="81">
        <v>43751.48569444445</v>
      </c>
      <c r="Q93" s="79" t="s">
        <v>369</v>
      </c>
      <c r="R93" s="83" t="s">
        <v>482</v>
      </c>
      <c r="S93" s="79" t="s">
        <v>537</v>
      </c>
      <c r="T93" s="79" t="s">
        <v>593</v>
      </c>
      <c r="U93" s="79"/>
      <c r="V93" s="83" t="s">
        <v>741</v>
      </c>
      <c r="W93" s="81">
        <v>43751.48569444445</v>
      </c>
      <c r="X93" s="83" t="s">
        <v>817</v>
      </c>
      <c r="Y93" s="79"/>
      <c r="Z93" s="79"/>
      <c r="AA93" s="85" t="s">
        <v>1001</v>
      </c>
      <c r="AB93" s="79"/>
      <c r="AC93" s="79" t="b">
        <v>0</v>
      </c>
      <c r="AD93" s="79">
        <v>0</v>
      </c>
      <c r="AE93" s="85" t="s">
        <v>1123</v>
      </c>
      <c r="AF93" s="79" t="b">
        <v>0</v>
      </c>
      <c r="AG93" s="79" t="s">
        <v>1128</v>
      </c>
      <c r="AH93" s="79"/>
      <c r="AI93" s="85" t="s">
        <v>1123</v>
      </c>
      <c r="AJ93" s="79" t="b">
        <v>0</v>
      </c>
      <c r="AK93" s="79">
        <v>0</v>
      </c>
      <c r="AL93" s="85" t="s">
        <v>1123</v>
      </c>
      <c r="AM93" s="79" t="s">
        <v>1151</v>
      </c>
      <c r="AN93" s="79" t="b">
        <v>0</v>
      </c>
      <c r="AO93" s="85" t="s">
        <v>1001</v>
      </c>
      <c r="AP93" s="79" t="s">
        <v>176</v>
      </c>
      <c r="AQ93" s="79">
        <v>0</v>
      </c>
      <c r="AR93" s="79">
        <v>0</v>
      </c>
      <c r="AS93" s="79"/>
      <c r="AT93" s="79"/>
      <c r="AU93" s="79"/>
      <c r="AV93" s="79"/>
      <c r="AW93" s="79"/>
      <c r="AX93" s="79"/>
      <c r="AY93" s="79"/>
      <c r="AZ93" s="79"/>
      <c r="BA93">
        <v>2</v>
      </c>
      <c r="BB93" s="78" t="str">
        <f>REPLACE(INDEX(GroupVertices[Group],MATCH(Edges[[#This Row],[Vertex 1]],GroupVertices[Vertex],0)),1,1,"")</f>
        <v>10</v>
      </c>
      <c r="BC93" s="78" t="str">
        <f>REPLACE(INDEX(GroupVertices[Group],MATCH(Edges[[#This Row],[Vertex 2]],GroupVertices[Vertex],0)),1,1,"")</f>
        <v>10</v>
      </c>
      <c r="BD93" s="48">
        <v>1</v>
      </c>
      <c r="BE93" s="49">
        <v>10</v>
      </c>
      <c r="BF93" s="48">
        <v>0</v>
      </c>
      <c r="BG93" s="49">
        <v>0</v>
      </c>
      <c r="BH93" s="48">
        <v>0</v>
      </c>
      <c r="BI93" s="49">
        <v>0</v>
      </c>
      <c r="BJ93" s="48">
        <v>9</v>
      </c>
      <c r="BK93" s="49">
        <v>90</v>
      </c>
      <c r="BL93" s="48">
        <v>10</v>
      </c>
    </row>
    <row r="94" spans="1:64" ht="15">
      <c r="A94" s="64" t="s">
        <v>261</v>
      </c>
      <c r="B94" s="64" t="s">
        <v>261</v>
      </c>
      <c r="C94" s="65" t="s">
        <v>3028</v>
      </c>
      <c r="D94" s="66">
        <v>4</v>
      </c>
      <c r="E94" s="67" t="s">
        <v>136</v>
      </c>
      <c r="F94" s="68">
        <v>31.714285714285715</v>
      </c>
      <c r="G94" s="65"/>
      <c r="H94" s="69"/>
      <c r="I94" s="70"/>
      <c r="J94" s="70"/>
      <c r="K94" s="34" t="s">
        <v>65</v>
      </c>
      <c r="L94" s="77">
        <v>94</v>
      </c>
      <c r="M94" s="77"/>
      <c r="N94" s="72"/>
      <c r="O94" s="79" t="s">
        <v>176</v>
      </c>
      <c r="P94" s="81">
        <v>43758.462789351855</v>
      </c>
      <c r="Q94" s="79" t="s">
        <v>370</v>
      </c>
      <c r="R94" s="83" t="s">
        <v>483</v>
      </c>
      <c r="S94" s="79" t="s">
        <v>537</v>
      </c>
      <c r="T94" s="79" t="s">
        <v>593</v>
      </c>
      <c r="U94" s="79"/>
      <c r="V94" s="83" t="s">
        <v>741</v>
      </c>
      <c r="W94" s="81">
        <v>43758.462789351855</v>
      </c>
      <c r="X94" s="83" t="s">
        <v>818</v>
      </c>
      <c r="Y94" s="79"/>
      <c r="Z94" s="79"/>
      <c r="AA94" s="85" t="s">
        <v>1002</v>
      </c>
      <c r="AB94" s="79"/>
      <c r="AC94" s="79" t="b">
        <v>0</v>
      </c>
      <c r="AD94" s="79">
        <v>0</v>
      </c>
      <c r="AE94" s="85" t="s">
        <v>1123</v>
      </c>
      <c r="AF94" s="79" t="b">
        <v>0</v>
      </c>
      <c r="AG94" s="79" t="s">
        <v>1128</v>
      </c>
      <c r="AH94" s="79"/>
      <c r="AI94" s="85" t="s">
        <v>1123</v>
      </c>
      <c r="AJ94" s="79" t="b">
        <v>0</v>
      </c>
      <c r="AK94" s="79">
        <v>0</v>
      </c>
      <c r="AL94" s="85" t="s">
        <v>1123</v>
      </c>
      <c r="AM94" s="79" t="s">
        <v>1151</v>
      </c>
      <c r="AN94" s="79" t="b">
        <v>0</v>
      </c>
      <c r="AO94" s="85" t="s">
        <v>1002</v>
      </c>
      <c r="AP94" s="79" t="s">
        <v>176</v>
      </c>
      <c r="AQ94" s="79">
        <v>0</v>
      </c>
      <c r="AR94" s="79">
        <v>0</v>
      </c>
      <c r="AS94" s="79"/>
      <c r="AT94" s="79"/>
      <c r="AU94" s="79"/>
      <c r="AV94" s="79"/>
      <c r="AW94" s="79"/>
      <c r="AX94" s="79"/>
      <c r="AY94" s="79"/>
      <c r="AZ94" s="79"/>
      <c r="BA94">
        <v>2</v>
      </c>
      <c r="BB94" s="78" t="str">
        <f>REPLACE(INDEX(GroupVertices[Group],MATCH(Edges[[#This Row],[Vertex 1]],GroupVertices[Vertex],0)),1,1,"")</f>
        <v>10</v>
      </c>
      <c r="BC94" s="78" t="str">
        <f>REPLACE(INDEX(GroupVertices[Group],MATCH(Edges[[#This Row],[Vertex 2]],GroupVertices[Vertex],0)),1,1,"")</f>
        <v>10</v>
      </c>
      <c r="BD94" s="48">
        <v>0</v>
      </c>
      <c r="BE94" s="49">
        <v>0</v>
      </c>
      <c r="BF94" s="48">
        <v>0</v>
      </c>
      <c r="BG94" s="49">
        <v>0</v>
      </c>
      <c r="BH94" s="48">
        <v>0</v>
      </c>
      <c r="BI94" s="49">
        <v>0</v>
      </c>
      <c r="BJ94" s="48">
        <v>6</v>
      </c>
      <c r="BK94" s="49">
        <v>100</v>
      </c>
      <c r="BL94" s="48">
        <v>6</v>
      </c>
    </row>
    <row r="95" spans="1:64" ht="15">
      <c r="A95" s="64" t="s">
        <v>262</v>
      </c>
      <c r="B95" s="64" t="s">
        <v>296</v>
      </c>
      <c r="C95" s="65" t="s">
        <v>3027</v>
      </c>
      <c r="D95" s="66">
        <v>3</v>
      </c>
      <c r="E95" s="67" t="s">
        <v>132</v>
      </c>
      <c r="F95" s="68">
        <v>35</v>
      </c>
      <c r="G95" s="65"/>
      <c r="H95" s="69"/>
      <c r="I95" s="70"/>
      <c r="J95" s="70"/>
      <c r="K95" s="34" t="s">
        <v>65</v>
      </c>
      <c r="L95" s="77">
        <v>95</v>
      </c>
      <c r="M95" s="77"/>
      <c r="N95" s="72"/>
      <c r="O95" s="79" t="s">
        <v>324</v>
      </c>
      <c r="P95" s="81">
        <v>43749.114652777775</v>
      </c>
      <c r="Q95" s="79" t="s">
        <v>371</v>
      </c>
      <c r="R95" s="83" t="s">
        <v>484</v>
      </c>
      <c r="S95" s="79" t="s">
        <v>538</v>
      </c>
      <c r="T95" s="79" t="s">
        <v>594</v>
      </c>
      <c r="U95" s="83" t="s">
        <v>675</v>
      </c>
      <c r="V95" s="83" t="s">
        <v>675</v>
      </c>
      <c r="W95" s="81">
        <v>43749.114652777775</v>
      </c>
      <c r="X95" s="83" t="s">
        <v>819</v>
      </c>
      <c r="Y95" s="79"/>
      <c r="Z95" s="79"/>
      <c r="AA95" s="85" t="s">
        <v>1003</v>
      </c>
      <c r="AB95" s="79"/>
      <c r="AC95" s="79" t="b">
        <v>0</v>
      </c>
      <c r="AD95" s="79">
        <v>3</v>
      </c>
      <c r="AE95" s="85" t="s">
        <v>1123</v>
      </c>
      <c r="AF95" s="79" t="b">
        <v>0</v>
      </c>
      <c r="AG95" s="79" t="s">
        <v>1128</v>
      </c>
      <c r="AH95" s="79"/>
      <c r="AI95" s="85" t="s">
        <v>1123</v>
      </c>
      <c r="AJ95" s="79" t="b">
        <v>0</v>
      </c>
      <c r="AK95" s="79">
        <v>0</v>
      </c>
      <c r="AL95" s="85" t="s">
        <v>1123</v>
      </c>
      <c r="AM95" s="79" t="s">
        <v>1156</v>
      </c>
      <c r="AN95" s="79" t="b">
        <v>0</v>
      </c>
      <c r="AO95" s="85" t="s">
        <v>1003</v>
      </c>
      <c r="AP95" s="79" t="s">
        <v>176</v>
      </c>
      <c r="AQ95" s="79">
        <v>0</v>
      </c>
      <c r="AR95" s="79">
        <v>0</v>
      </c>
      <c r="AS95" s="79"/>
      <c r="AT95" s="79"/>
      <c r="AU95" s="79"/>
      <c r="AV95" s="79"/>
      <c r="AW95" s="79"/>
      <c r="AX95" s="79"/>
      <c r="AY95" s="79"/>
      <c r="AZ95" s="79"/>
      <c r="BA95">
        <v>1</v>
      </c>
      <c r="BB95" s="78" t="str">
        <f>REPLACE(INDEX(GroupVertices[Group],MATCH(Edges[[#This Row],[Vertex 1]],GroupVertices[Vertex],0)),1,1,"")</f>
        <v>2</v>
      </c>
      <c r="BC95" s="78" t="str">
        <f>REPLACE(INDEX(GroupVertices[Group],MATCH(Edges[[#This Row],[Vertex 2]],GroupVertices[Vertex],0)),1,1,"")</f>
        <v>2</v>
      </c>
      <c r="BD95" s="48"/>
      <c r="BE95" s="49"/>
      <c r="BF95" s="48"/>
      <c r="BG95" s="49"/>
      <c r="BH95" s="48"/>
      <c r="BI95" s="49"/>
      <c r="BJ95" s="48"/>
      <c r="BK95" s="49"/>
      <c r="BL95" s="48"/>
    </row>
    <row r="96" spans="1:64" ht="15">
      <c r="A96" s="64" t="s">
        <v>262</v>
      </c>
      <c r="B96" s="64" t="s">
        <v>297</v>
      </c>
      <c r="C96" s="65" t="s">
        <v>3027</v>
      </c>
      <c r="D96" s="66">
        <v>3</v>
      </c>
      <c r="E96" s="67" t="s">
        <v>132</v>
      </c>
      <c r="F96" s="68">
        <v>35</v>
      </c>
      <c r="G96" s="65"/>
      <c r="H96" s="69"/>
      <c r="I96" s="70"/>
      <c r="J96" s="70"/>
      <c r="K96" s="34" t="s">
        <v>65</v>
      </c>
      <c r="L96" s="77">
        <v>96</v>
      </c>
      <c r="M96" s="77"/>
      <c r="N96" s="72"/>
      <c r="O96" s="79" t="s">
        <v>324</v>
      </c>
      <c r="P96" s="81">
        <v>43749.114652777775</v>
      </c>
      <c r="Q96" s="79" t="s">
        <v>371</v>
      </c>
      <c r="R96" s="83" t="s">
        <v>484</v>
      </c>
      <c r="S96" s="79" t="s">
        <v>538</v>
      </c>
      <c r="T96" s="79" t="s">
        <v>594</v>
      </c>
      <c r="U96" s="83" t="s">
        <v>675</v>
      </c>
      <c r="V96" s="83" t="s">
        <v>675</v>
      </c>
      <c r="W96" s="81">
        <v>43749.114652777775</v>
      </c>
      <c r="X96" s="83" t="s">
        <v>819</v>
      </c>
      <c r="Y96" s="79"/>
      <c r="Z96" s="79"/>
      <c r="AA96" s="85" t="s">
        <v>1003</v>
      </c>
      <c r="AB96" s="79"/>
      <c r="AC96" s="79" t="b">
        <v>0</v>
      </c>
      <c r="AD96" s="79">
        <v>3</v>
      </c>
      <c r="AE96" s="85" t="s">
        <v>1123</v>
      </c>
      <c r="AF96" s="79" t="b">
        <v>0</v>
      </c>
      <c r="AG96" s="79" t="s">
        <v>1128</v>
      </c>
      <c r="AH96" s="79"/>
      <c r="AI96" s="85" t="s">
        <v>1123</v>
      </c>
      <c r="AJ96" s="79" t="b">
        <v>0</v>
      </c>
      <c r="AK96" s="79">
        <v>0</v>
      </c>
      <c r="AL96" s="85" t="s">
        <v>1123</v>
      </c>
      <c r="AM96" s="79" t="s">
        <v>1156</v>
      </c>
      <c r="AN96" s="79" t="b">
        <v>0</v>
      </c>
      <c r="AO96" s="85" t="s">
        <v>1003</v>
      </c>
      <c r="AP96" s="79" t="s">
        <v>176</v>
      </c>
      <c r="AQ96" s="79">
        <v>0</v>
      </c>
      <c r="AR96" s="79">
        <v>0</v>
      </c>
      <c r="AS96" s="79"/>
      <c r="AT96" s="79"/>
      <c r="AU96" s="79"/>
      <c r="AV96" s="79"/>
      <c r="AW96" s="79"/>
      <c r="AX96" s="79"/>
      <c r="AY96" s="79"/>
      <c r="AZ96" s="79"/>
      <c r="BA96">
        <v>1</v>
      </c>
      <c r="BB96" s="78" t="str">
        <f>REPLACE(INDEX(GroupVertices[Group],MATCH(Edges[[#This Row],[Vertex 1]],GroupVertices[Vertex],0)),1,1,"")</f>
        <v>2</v>
      </c>
      <c r="BC96" s="78" t="str">
        <f>REPLACE(INDEX(GroupVertices[Group],MATCH(Edges[[#This Row],[Vertex 2]],GroupVertices[Vertex],0)),1,1,"")</f>
        <v>2</v>
      </c>
      <c r="BD96" s="48"/>
      <c r="BE96" s="49"/>
      <c r="BF96" s="48"/>
      <c r="BG96" s="49"/>
      <c r="BH96" s="48"/>
      <c r="BI96" s="49"/>
      <c r="BJ96" s="48"/>
      <c r="BK96" s="49"/>
      <c r="BL96" s="48"/>
    </row>
    <row r="97" spans="1:64" ht="15">
      <c r="A97" s="64" t="s">
        <v>262</v>
      </c>
      <c r="B97" s="64" t="s">
        <v>298</v>
      </c>
      <c r="C97" s="65" t="s">
        <v>3027</v>
      </c>
      <c r="D97" s="66">
        <v>3</v>
      </c>
      <c r="E97" s="67" t="s">
        <v>132</v>
      </c>
      <c r="F97" s="68">
        <v>35</v>
      </c>
      <c r="G97" s="65"/>
      <c r="H97" s="69"/>
      <c r="I97" s="70"/>
      <c r="J97" s="70"/>
      <c r="K97" s="34" t="s">
        <v>65</v>
      </c>
      <c r="L97" s="77">
        <v>97</v>
      </c>
      <c r="M97" s="77"/>
      <c r="N97" s="72"/>
      <c r="O97" s="79" t="s">
        <v>324</v>
      </c>
      <c r="P97" s="81">
        <v>43749.114652777775</v>
      </c>
      <c r="Q97" s="79" t="s">
        <v>371</v>
      </c>
      <c r="R97" s="83" t="s">
        <v>484</v>
      </c>
      <c r="S97" s="79" t="s">
        <v>538</v>
      </c>
      <c r="T97" s="79" t="s">
        <v>594</v>
      </c>
      <c r="U97" s="83" t="s">
        <v>675</v>
      </c>
      <c r="V97" s="83" t="s">
        <v>675</v>
      </c>
      <c r="W97" s="81">
        <v>43749.114652777775</v>
      </c>
      <c r="X97" s="83" t="s">
        <v>819</v>
      </c>
      <c r="Y97" s="79"/>
      <c r="Z97" s="79"/>
      <c r="AA97" s="85" t="s">
        <v>1003</v>
      </c>
      <c r="AB97" s="79"/>
      <c r="AC97" s="79" t="b">
        <v>0</v>
      </c>
      <c r="AD97" s="79">
        <v>3</v>
      </c>
      <c r="AE97" s="85" t="s">
        <v>1123</v>
      </c>
      <c r="AF97" s="79" t="b">
        <v>0</v>
      </c>
      <c r="AG97" s="79" t="s">
        <v>1128</v>
      </c>
      <c r="AH97" s="79"/>
      <c r="AI97" s="85" t="s">
        <v>1123</v>
      </c>
      <c r="AJ97" s="79" t="b">
        <v>0</v>
      </c>
      <c r="AK97" s="79">
        <v>0</v>
      </c>
      <c r="AL97" s="85" t="s">
        <v>1123</v>
      </c>
      <c r="AM97" s="79" t="s">
        <v>1156</v>
      </c>
      <c r="AN97" s="79" t="b">
        <v>0</v>
      </c>
      <c r="AO97" s="85" t="s">
        <v>1003</v>
      </c>
      <c r="AP97" s="79" t="s">
        <v>176</v>
      </c>
      <c r="AQ97" s="79">
        <v>0</v>
      </c>
      <c r="AR97" s="79">
        <v>0</v>
      </c>
      <c r="AS97" s="79"/>
      <c r="AT97" s="79"/>
      <c r="AU97" s="79"/>
      <c r="AV97" s="79"/>
      <c r="AW97" s="79"/>
      <c r="AX97" s="79"/>
      <c r="AY97" s="79"/>
      <c r="AZ97" s="79"/>
      <c r="BA97">
        <v>1</v>
      </c>
      <c r="BB97" s="78" t="str">
        <f>REPLACE(INDEX(GroupVertices[Group],MATCH(Edges[[#This Row],[Vertex 1]],GroupVertices[Vertex],0)),1,1,"")</f>
        <v>2</v>
      </c>
      <c r="BC97" s="78" t="str">
        <f>REPLACE(INDEX(GroupVertices[Group],MATCH(Edges[[#This Row],[Vertex 2]],GroupVertices[Vertex],0)),1,1,"")</f>
        <v>2</v>
      </c>
      <c r="BD97" s="48"/>
      <c r="BE97" s="49"/>
      <c r="BF97" s="48"/>
      <c r="BG97" s="49"/>
      <c r="BH97" s="48"/>
      <c r="BI97" s="49"/>
      <c r="BJ97" s="48"/>
      <c r="BK97" s="49"/>
      <c r="BL97" s="48"/>
    </row>
    <row r="98" spans="1:64" ht="15">
      <c r="A98" s="64" t="s">
        <v>262</v>
      </c>
      <c r="B98" s="64" t="s">
        <v>299</v>
      </c>
      <c r="C98" s="65" t="s">
        <v>3027</v>
      </c>
      <c r="D98" s="66">
        <v>3</v>
      </c>
      <c r="E98" s="67" t="s">
        <v>132</v>
      </c>
      <c r="F98" s="68">
        <v>35</v>
      </c>
      <c r="G98" s="65"/>
      <c r="H98" s="69"/>
      <c r="I98" s="70"/>
      <c r="J98" s="70"/>
      <c r="K98" s="34" t="s">
        <v>65</v>
      </c>
      <c r="L98" s="77">
        <v>98</v>
      </c>
      <c r="M98" s="77"/>
      <c r="N98" s="72"/>
      <c r="O98" s="79" t="s">
        <v>324</v>
      </c>
      <c r="P98" s="81">
        <v>43749.114652777775</v>
      </c>
      <c r="Q98" s="79" t="s">
        <v>371</v>
      </c>
      <c r="R98" s="83" t="s">
        <v>484</v>
      </c>
      <c r="S98" s="79" t="s">
        <v>538</v>
      </c>
      <c r="T98" s="79" t="s">
        <v>594</v>
      </c>
      <c r="U98" s="83" t="s">
        <v>675</v>
      </c>
      <c r="V98" s="83" t="s">
        <v>675</v>
      </c>
      <c r="W98" s="81">
        <v>43749.114652777775</v>
      </c>
      <c r="X98" s="83" t="s">
        <v>819</v>
      </c>
      <c r="Y98" s="79"/>
      <c r="Z98" s="79"/>
      <c r="AA98" s="85" t="s">
        <v>1003</v>
      </c>
      <c r="AB98" s="79"/>
      <c r="AC98" s="79" t="b">
        <v>0</v>
      </c>
      <c r="AD98" s="79">
        <v>3</v>
      </c>
      <c r="AE98" s="85" t="s">
        <v>1123</v>
      </c>
      <c r="AF98" s="79" t="b">
        <v>0</v>
      </c>
      <c r="AG98" s="79" t="s">
        <v>1128</v>
      </c>
      <c r="AH98" s="79"/>
      <c r="AI98" s="85" t="s">
        <v>1123</v>
      </c>
      <c r="AJ98" s="79" t="b">
        <v>0</v>
      </c>
      <c r="AK98" s="79">
        <v>0</v>
      </c>
      <c r="AL98" s="85" t="s">
        <v>1123</v>
      </c>
      <c r="AM98" s="79" t="s">
        <v>1156</v>
      </c>
      <c r="AN98" s="79" t="b">
        <v>0</v>
      </c>
      <c r="AO98" s="85" t="s">
        <v>1003</v>
      </c>
      <c r="AP98" s="79" t="s">
        <v>176</v>
      </c>
      <c r="AQ98" s="79">
        <v>0</v>
      </c>
      <c r="AR98" s="79">
        <v>0</v>
      </c>
      <c r="AS98" s="79"/>
      <c r="AT98" s="79"/>
      <c r="AU98" s="79"/>
      <c r="AV98" s="79"/>
      <c r="AW98" s="79"/>
      <c r="AX98" s="79"/>
      <c r="AY98" s="79"/>
      <c r="AZ98" s="79"/>
      <c r="BA98">
        <v>1</v>
      </c>
      <c r="BB98" s="78" t="str">
        <f>REPLACE(INDEX(GroupVertices[Group],MATCH(Edges[[#This Row],[Vertex 1]],GroupVertices[Vertex],0)),1,1,"")</f>
        <v>2</v>
      </c>
      <c r="BC98" s="78" t="str">
        <f>REPLACE(INDEX(GroupVertices[Group],MATCH(Edges[[#This Row],[Vertex 2]],GroupVertices[Vertex],0)),1,1,"")</f>
        <v>2</v>
      </c>
      <c r="BD98" s="48">
        <v>1</v>
      </c>
      <c r="BE98" s="49">
        <v>4.545454545454546</v>
      </c>
      <c r="BF98" s="48">
        <v>0</v>
      </c>
      <c r="BG98" s="49">
        <v>0</v>
      </c>
      <c r="BH98" s="48">
        <v>0</v>
      </c>
      <c r="BI98" s="49">
        <v>0</v>
      </c>
      <c r="BJ98" s="48">
        <v>21</v>
      </c>
      <c r="BK98" s="49">
        <v>95.45454545454545</v>
      </c>
      <c r="BL98" s="48">
        <v>22</v>
      </c>
    </row>
    <row r="99" spans="1:64" ht="15">
      <c r="A99" s="64" t="s">
        <v>262</v>
      </c>
      <c r="B99" s="64" t="s">
        <v>300</v>
      </c>
      <c r="C99" s="65" t="s">
        <v>3027</v>
      </c>
      <c r="D99" s="66">
        <v>3</v>
      </c>
      <c r="E99" s="67" t="s">
        <v>132</v>
      </c>
      <c r="F99" s="68">
        <v>35</v>
      </c>
      <c r="G99" s="65"/>
      <c r="H99" s="69"/>
      <c r="I99" s="70"/>
      <c r="J99" s="70"/>
      <c r="K99" s="34" t="s">
        <v>65</v>
      </c>
      <c r="L99" s="77">
        <v>99</v>
      </c>
      <c r="M99" s="77"/>
      <c r="N99" s="72"/>
      <c r="O99" s="79" t="s">
        <v>324</v>
      </c>
      <c r="P99" s="81">
        <v>43750.90628472222</v>
      </c>
      <c r="Q99" s="79" t="s">
        <v>372</v>
      </c>
      <c r="R99" s="83" t="s">
        <v>485</v>
      </c>
      <c r="S99" s="79" t="s">
        <v>539</v>
      </c>
      <c r="T99" s="79" t="s">
        <v>595</v>
      </c>
      <c r="U99" s="83" t="s">
        <v>676</v>
      </c>
      <c r="V99" s="83" t="s">
        <v>676</v>
      </c>
      <c r="W99" s="81">
        <v>43750.90628472222</v>
      </c>
      <c r="X99" s="83" t="s">
        <v>820</v>
      </c>
      <c r="Y99" s="79"/>
      <c r="Z99" s="79"/>
      <c r="AA99" s="85" t="s">
        <v>1004</v>
      </c>
      <c r="AB99" s="79"/>
      <c r="AC99" s="79" t="b">
        <v>0</v>
      </c>
      <c r="AD99" s="79">
        <v>0</v>
      </c>
      <c r="AE99" s="85" t="s">
        <v>1125</v>
      </c>
      <c r="AF99" s="79" t="b">
        <v>0</v>
      </c>
      <c r="AG99" s="79" t="s">
        <v>1128</v>
      </c>
      <c r="AH99" s="79"/>
      <c r="AI99" s="85" t="s">
        <v>1123</v>
      </c>
      <c r="AJ99" s="79" t="b">
        <v>0</v>
      </c>
      <c r="AK99" s="79">
        <v>0</v>
      </c>
      <c r="AL99" s="85" t="s">
        <v>1123</v>
      </c>
      <c r="AM99" s="79" t="s">
        <v>1156</v>
      </c>
      <c r="AN99" s="79" t="b">
        <v>0</v>
      </c>
      <c r="AO99" s="85" t="s">
        <v>1004</v>
      </c>
      <c r="AP99" s="79" t="s">
        <v>176</v>
      </c>
      <c r="AQ99" s="79">
        <v>0</v>
      </c>
      <c r="AR99" s="79">
        <v>0</v>
      </c>
      <c r="AS99" s="79"/>
      <c r="AT99" s="79"/>
      <c r="AU99" s="79"/>
      <c r="AV99" s="79"/>
      <c r="AW99" s="79"/>
      <c r="AX99" s="79"/>
      <c r="AY99" s="79"/>
      <c r="AZ99" s="79"/>
      <c r="BA99">
        <v>1</v>
      </c>
      <c r="BB99" s="78" t="str">
        <f>REPLACE(INDEX(GroupVertices[Group],MATCH(Edges[[#This Row],[Vertex 1]],GroupVertices[Vertex],0)),1,1,"")</f>
        <v>2</v>
      </c>
      <c r="BC99" s="78" t="str">
        <f>REPLACE(INDEX(GroupVertices[Group],MATCH(Edges[[#This Row],[Vertex 2]],GroupVertices[Vertex],0)),1,1,"")</f>
        <v>2</v>
      </c>
      <c r="BD99" s="48"/>
      <c r="BE99" s="49"/>
      <c r="BF99" s="48"/>
      <c r="BG99" s="49"/>
      <c r="BH99" s="48"/>
      <c r="BI99" s="49"/>
      <c r="BJ99" s="48"/>
      <c r="BK99" s="49"/>
      <c r="BL99" s="48"/>
    </row>
    <row r="100" spans="1:64" ht="15">
      <c r="A100" s="64" t="s">
        <v>262</v>
      </c>
      <c r="B100" s="64" t="s">
        <v>301</v>
      </c>
      <c r="C100" s="65" t="s">
        <v>3027</v>
      </c>
      <c r="D100" s="66">
        <v>3</v>
      </c>
      <c r="E100" s="67" t="s">
        <v>132</v>
      </c>
      <c r="F100" s="68">
        <v>35</v>
      </c>
      <c r="G100" s="65"/>
      <c r="H100" s="69"/>
      <c r="I100" s="70"/>
      <c r="J100" s="70"/>
      <c r="K100" s="34" t="s">
        <v>65</v>
      </c>
      <c r="L100" s="77">
        <v>100</v>
      </c>
      <c r="M100" s="77"/>
      <c r="N100" s="72"/>
      <c r="O100" s="79" t="s">
        <v>324</v>
      </c>
      <c r="P100" s="81">
        <v>43752.04524305555</v>
      </c>
      <c r="Q100" s="79" t="s">
        <v>373</v>
      </c>
      <c r="R100" s="83" t="s">
        <v>486</v>
      </c>
      <c r="S100" s="79" t="s">
        <v>540</v>
      </c>
      <c r="T100" s="79" t="s">
        <v>596</v>
      </c>
      <c r="U100" s="83" t="s">
        <v>677</v>
      </c>
      <c r="V100" s="83" t="s">
        <v>677</v>
      </c>
      <c r="W100" s="81">
        <v>43752.04524305555</v>
      </c>
      <c r="X100" s="83" t="s">
        <v>821</v>
      </c>
      <c r="Y100" s="79"/>
      <c r="Z100" s="79"/>
      <c r="AA100" s="85" t="s">
        <v>1005</v>
      </c>
      <c r="AB100" s="79"/>
      <c r="AC100" s="79" t="b">
        <v>0</v>
      </c>
      <c r="AD100" s="79">
        <v>1</v>
      </c>
      <c r="AE100" s="85" t="s">
        <v>1123</v>
      </c>
      <c r="AF100" s="79" t="b">
        <v>0</v>
      </c>
      <c r="AG100" s="79" t="s">
        <v>1128</v>
      </c>
      <c r="AH100" s="79"/>
      <c r="AI100" s="85" t="s">
        <v>1123</v>
      </c>
      <c r="AJ100" s="79" t="b">
        <v>0</v>
      </c>
      <c r="AK100" s="79">
        <v>0</v>
      </c>
      <c r="AL100" s="85" t="s">
        <v>1123</v>
      </c>
      <c r="AM100" s="79" t="s">
        <v>1156</v>
      </c>
      <c r="AN100" s="79" t="b">
        <v>0</v>
      </c>
      <c r="AO100" s="85" t="s">
        <v>1005</v>
      </c>
      <c r="AP100" s="79" t="s">
        <v>176</v>
      </c>
      <c r="AQ100" s="79">
        <v>0</v>
      </c>
      <c r="AR100" s="79">
        <v>0</v>
      </c>
      <c r="AS100" s="79"/>
      <c r="AT100" s="79"/>
      <c r="AU100" s="79"/>
      <c r="AV100" s="79"/>
      <c r="AW100" s="79"/>
      <c r="AX100" s="79"/>
      <c r="AY100" s="79"/>
      <c r="AZ100" s="79"/>
      <c r="BA100">
        <v>1</v>
      </c>
      <c r="BB100" s="78" t="str">
        <f>REPLACE(INDEX(GroupVertices[Group],MATCH(Edges[[#This Row],[Vertex 1]],GroupVertices[Vertex],0)),1,1,"")</f>
        <v>2</v>
      </c>
      <c r="BC100" s="78" t="str">
        <f>REPLACE(INDEX(GroupVertices[Group],MATCH(Edges[[#This Row],[Vertex 2]],GroupVertices[Vertex],0)),1,1,"")</f>
        <v>2</v>
      </c>
      <c r="BD100" s="48">
        <v>0</v>
      </c>
      <c r="BE100" s="49">
        <v>0</v>
      </c>
      <c r="BF100" s="48">
        <v>0</v>
      </c>
      <c r="BG100" s="49">
        <v>0</v>
      </c>
      <c r="BH100" s="48">
        <v>0</v>
      </c>
      <c r="BI100" s="49">
        <v>0</v>
      </c>
      <c r="BJ100" s="48">
        <v>18</v>
      </c>
      <c r="BK100" s="49">
        <v>100</v>
      </c>
      <c r="BL100" s="48">
        <v>18</v>
      </c>
    </row>
    <row r="101" spans="1:64" ht="15">
      <c r="A101" s="64" t="s">
        <v>262</v>
      </c>
      <c r="B101" s="64" t="s">
        <v>302</v>
      </c>
      <c r="C101" s="65" t="s">
        <v>3027</v>
      </c>
      <c r="D101" s="66">
        <v>3</v>
      </c>
      <c r="E101" s="67" t="s">
        <v>132</v>
      </c>
      <c r="F101" s="68">
        <v>35</v>
      </c>
      <c r="G101" s="65"/>
      <c r="H101" s="69"/>
      <c r="I101" s="70"/>
      <c r="J101" s="70"/>
      <c r="K101" s="34" t="s">
        <v>65</v>
      </c>
      <c r="L101" s="77">
        <v>101</v>
      </c>
      <c r="M101" s="77"/>
      <c r="N101" s="72"/>
      <c r="O101" s="79" t="s">
        <v>324</v>
      </c>
      <c r="P101" s="81">
        <v>43752.90644675926</v>
      </c>
      <c r="Q101" s="79" t="s">
        <v>374</v>
      </c>
      <c r="R101" s="83" t="s">
        <v>487</v>
      </c>
      <c r="S101" s="79" t="s">
        <v>541</v>
      </c>
      <c r="T101" s="79" t="s">
        <v>597</v>
      </c>
      <c r="U101" s="83" t="s">
        <v>678</v>
      </c>
      <c r="V101" s="83" t="s">
        <v>678</v>
      </c>
      <c r="W101" s="81">
        <v>43752.90644675926</v>
      </c>
      <c r="X101" s="83" t="s">
        <v>822</v>
      </c>
      <c r="Y101" s="79"/>
      <c r="Z101" s="79"/>
      <c r="AA101" s="85" t="s">
        <v>1006</v>
      </c>
      <c r="AB101" s="79"/>
      <c r="AC101" s="79" t="b">
        <v>0</v>
      </c>
      <c r="AD101" s="79">
        <v>0</v>
      </c>
      <c r="AE101" s="85" t="s">
        <v>1123</v>
      </c>
      <c r="AF101" s="79" t="b">
        <v>0</v>
      </c>
      <c r="AG101" s="79" t="s">
        <v>1128</v>
      </c>
      <c r="AH101" s="79"/>
      <c r="AI101" s="85" t="s">
        <v>1123</v>
      </c>
      <c r="AJ101" s="79" t="b">
        <v>0</v>
      </c>
      <c r="AK101" s="79">
        <v>0</v>
      </c>
      <c r="AL101" s="85" t="s">
        <v>1123</v>
      </c>
      <c r="AM101" s="79" t="s">
        <v>1156</v>
      </c>
      <c r="AN101" s="79" t="b">
        <v>0</v>
      </c>
      <c r="AO101" s="85" t="s">
        <v>1006</v>
      </c>
      <c r="AP101" s="79" t="s">
        <v>176</v>
      </c>
      <c r="AQ101" s="79">
        <v>0</v>
      </c>
      <c r="AR101" s="79">
        <v>0</v>
      </c>
      <c r="AS101" s="79"/>
      <c r="AT101" s="79"/>
      <c r="AU101" s="79"/>
      <c r="AV101" s="79"/>
      <c r="AW101" s="79"/>
      <c r="AX101" s="79"/>
      <c r="AY101" s="79"/>
      <c r="AZ101" s="79"/>
      <c r="BA101">
        <v>1</v>
      </c>
      <c r="BB101" s="78" t="str">
        <f>REPLACE(INDEX(GroupVertices[Group],MATCH(Edges[[#This Row],[Vertex 1]],GroupVertices[Vertex],0)),1,1,"")</f>
        <v>2</v>
      </c>
      <c r="BC101" s="78" t="str">
        <f>REPLACE(INDEX(GroupVertices[Group],MATCH(Edges[[#This Row],[Vertex 2]],GroupVertices[Vertex],0)),1,1,"")</f>
        <v>2</v>
      </c>
      <c r="BD101" s="48">
        <v>2</v>
      </c>
      <c r="BE101" s="49">
        <v>11.764705882352942</v>
      </c>
      <c r="BF101" s="48">
        <v>0</v>
      </c>
      <c r="BG101" s="49">
        <v>0</v>
      </c>
      <c r="BH101" s="48">
        <v>0</v>
      </c>
      <c r="BI101" s="49">
        <v>0</v>
      </c>
      <c r="BJ101" s="48">
        <v>15</v>
      </c>
      <c r="BK101" s="49">
        <v>88.23529411764706</v>
      </c>
      <c r="BL101" s="48">
        <v>17</v>
      </c>
    </row>
    <row r="102" spans="1:64" ht="15">
      <c r="A102" s="64" t="s">
        <v>262</v>
      </c>
      <c r="B102" s="64" t="s">
        <v>303</v>
      </c>
      <c r="C102" s="65" t="s">
        <v>3027</v>
      </c>
      <c r="D102" s="66">
        <v>3</v>
      </c>
      <c r="E102" s="67" t="s">
        <v>132</v>
      </c>
      <c r="F102" s="68">
        <v>35</v>
      </c>
      <c r="G102" s="65"/>
      <c r="H102" s="69"/>
      <c r="I102" s="70"/>
      <c r="J102" s="70"/>
      <c r="K102" s="34" t="s">
        <v>65</v>
      </c>
      <c r="L102" s="77">
        <v>102</v>
      </c>
      <c r="M102" s="77"/>
      <c r="N102" s="72"/>
      <c r="O102" s="79" t="s">
        <v>324</v>
      </c>
      <c r="P102" s="81">
        <v>43753.11467592593</v>
      </c>
      <c r="Q102" s="79" t="s">
        <v>375</v>
      </c>
      <c r="R102" s="83" t="s">
        <v>488</v>
      </c>
      <c r="S102" s="79" t="s">
        <v>542</v>
      </c>
      <c r="T102" s="79" t="s">
        <v>598</v>
      </c>
      <c r="U102" s="83" t="s">
        <v>679</v>
      </c>
      <c r="V102" s="83" t="s">
        <v>679</v>
      </c>
      <c r="W102" s="81">
        <v>43753.11467592593</v>
      </c>
      <c r="X102" s="83" t="s">
        <v>823</v>
      </c>
      <c r="Y102" s="79"/>
      <c r="Z102" s="79"/>
      <c r="AA102" s="85" t="s">
        <v>1007</v>
      </c>
      <c r="AB102" s="79"/>
      <c r="AC102" s="79" t="b">
        <v>0</v>
      </c>
      <c r="AD102" s="79">
        <v>1</v>
      </c>
      <c r="AE102" s="85" t="s">
        <v>1123</v>
      </c>
      <c r="AF102" s="79" t="b">
        <v>0</v>
      </c>
      <c r="AG102" s="79" t="s">
        <v>1128</v>
      </c>
      <c r="AH102" s="79"/>
      <c r="AI102" s="85" t="s">
        <v>1123</v>
      </c>
      <c r="AJ102" s="79" t="b">
        <v>0</v>
      </c>
      <c r="AK102" s="79">
        <v>0</v>
      </c>
      <c r="AL102" s="85" t="s">
        <v>1123</v>
      </c>
      <c r="AM102" s="79" t="s">
        <v>1156</v>
      </c>
      <c r="AN102" s="79" t="b">
        <v>0</v>
      </c>
      <c r="AO102" s="85" t="s">
        <v>1007</v>
      </c>
      <c r="AP102" s="79" t="s">
        <v>176</v>
      </c>
      <c r="AQ102" s="79">
        <v>0</v>
      </c>
      <c r="AR102" s="79">
        <v>0</v>
      </c>
      <c r="AS102" s="79"/>
      <c r="AT102" s="79"/>
      <c r="AU102" s="79"/>
      <c r="AV102" s="79"/>
      <c r="AW102" s="79"/>
      <c r="AX102" s="79"/>
      <c r="AY102" s="79"/>
      <c r="AZ102" s="79"/>
      <c r="BA102">
        <v>1</v>
      </c>
      <c r="BB102" s="78" t="str">
        <f>REPLACE(INDEX(GroupVertices[Group],MATCH(Edges[[#This Row],[Vertex 1]],GroupVertices[Vertex],0)),1,1,"")</f>
        <v>2</v>
      </c>
      <c r="BC102" s="78" t="str">
        <f>REPLACE(INDEX(GroupVertices[Group],MATCH(Edges[[#This Row],[Vertex 2]],GroupVertices[Vertex],0)),1,1,"")</f>
        <v>2</v>
      </c>
      <c r="BD102" s="48">
        <v>0</v>
      </c>
      <c r="BE102" s="49">
        <v>0</v>
      </c>
      <c r="BF102" s="48">
        <v>0</v>
      </c>
      <c r="BG102" s="49">
        <v>0</v>
      </c>
      <c r="BH102" s="48">
        <v>0</v>
      </c>
      <c r="BI102" s="49">
        <v>0</v>
      </c>
      <c r="BJ102" s="48">
        <v>32</v>
      </c>
      <c r="BK102" s="49">
        <v>100</v>
      </c>
      <c r="BL102" s="48">
        <v>32</v>
      </c>
    </row>
    <row r="103" spans="1:64" ht="15">
      <c r="A103" s="64" t="s">
        <v>262</v>
      </c>
      <c r="B103" s="64" t="s">
        <v>304</v>
      </c>
      <c r="C103" s="65" t="s">
        <v>3027</v>
      </c>
      <c r="D103" s="66">
        <v>3</v>
      </c>
      <c r="E103" s="67" t="s">
        <v>132</v>
      </c>
      <c r="F103" s="68">
        <v>35</v>
      </c>
      <c r="G103" s="65"/>
      <c r="H103" s="69"/>
      <c r="I103" s="70"/>
      <c r="J103" s="70"/>
      <c r="K103" s="34" t="s">
        <v>65</v>
      </c>
      <c r="L103" s="77">
        <v>103</v>
      </c>
      <c r="M103" s="77"/>
      <c r="N103" s="72"/>
      <c r="O103" s="79" t="s">
        <v>324</v>
      </c>
      <c r="P103" s="81">
        <v>43753.42023148148</v>
      </c>
      <c r="Q103" s="79" t="s">
        <v>376</v>
      </c>
      <c r="R103" s="83" t="s">
        <v>489</v>
      </c>
      <c r="S103" s="79" t="s">
        <v>543</v>
      </c>
      <c r="T103" s="79" t="s">
        <v>599</v>
      </c>
      <c r="U103" s="83" t="s">
        <v>680</v>
      </c>
      <c r="V103" s="83" t="s">
        <v>680</v>
      </c>
      <c r="W103" s="81">
        <v>43753.42023148148</v>
      </c>
      <c r="X103" s="83" t="s">
        <v>824</v>
      </c>
      <c r="Y103" s="79"/>
      <c r="Z103" s="79"/>
      <c r="AA103" s="85" t="s">
        <v>1008</v>
      </c>
      <c r="AB103" s="79"/>
      <c r="AC103" s="79" t="b">
        <v>0</v>
      </c>
      <c r="AD103" s="79">
        <v>1</v>
      </c>
      <c r="AE103" s="85" t="s">
        <v>1123</v>
      </c>
      <c r="AF103" s="79" t="b">
        <v>0</v>
      </c>
      <c r="AG103" s="79" t="s">
        <v>1128</v>
      </c>
      <c r="AH103" s="79"/>
      <c r="AI103" s="85" t="s">
        <v>1123</v>
      </c>
      <c r="AJ103" s="79" t="b">
        <v>0</v>
      </c>
      <c r="AK103" s="79">
        <v>0</v>
      </c>
      <c r="AL103" s="85" t="s">
        <v>1123</v>
      </c>
      <c r="AM103" s="79" t="s">
        <v>1156</v>
      </c>
      <c r="AN103" s="79" t="b">
        <v>0</v>
      </c>
      <c r="AO103" s="85" t="s">
        <v>1008</v>
      </c>
      <c r="AP103" s="79" t="s">
        <v>176</v>
      </c>
      <c r="AQ103" s="79">
        <v>0</v>
      </c>
      <c r="AR103" s="79">
        <v>0</v>
      </c>
      <c r="AS103" s="79"/>
      <c r="AT103" s="79"/>
      <c r="AU103" s="79"/>
      <c r="AV103" s="79"/>
      <c r="AW103" s="79"/>
      <c r="AX103" s="79"/>
      <c r="AY103" s="79"/>
      <c r="AZ103" s="79"/>
      <c r="BA103">
        <v>1</v>
      </c>
      <c r="BB103" s="78" t="str">
        <f>REPLACE(INDEX(GroupVertices[Group],MATCH(Edges[[#This Row],[Vertex 1]],GroupVertices[Vertex],0)),1,1,"")</f>
        <v>2</v>
      </c>
      <c r="BC103" s="78" t="str">
        <f>REPLACE(INDEX(GroupVertices[Group],MATCH(Edges[[#This Row],[Vertex 2]],GroupVertices[Vertex],0)),1,1,"")</f>
        <v>2</v>
      </c>
      <c r="BD103" s="48">
        <v>1</v>
      </c>
      <c r="BE103" s="49">
        <v>6.666666666666667</v>
      </c>
      <c r="BF103" s="48">
        <v>0</v>
      </c>
      <c r="BG103" s="49">
        <v>0</v>
      </c>
      <c r="BH103" s="48">
        <v>0</v>
      </c>
      <c r="BI103" s="49">
        <v>0</v>
      </c>
      <c r="BJ103" s="48">
        <v>14</v>
      </c>
      <c r="BK103" s="49">
        <v>93.33333333333333</v>
      </c>
      <c r="BL103" s="48">
        <v>15</v>
      </c>
    </row>
    <row r="104" spans="1:64" ht="15">
      <c r="A104" s="64" t="s">
        <v>248</v>
      </c>
      <c r="B104" s="64" t="s">
        <v>305</v>
      </c>
      <c r="C104" s="65" t="s">
        <v>3027</v>
      </c>
      <c r="D104" s="66">
        <v>3</v>
      </c>
      <c r="E104" s="67" t="s">
        <v>132</v>
      </c>
      <c r="F104" s="68">
        <v>35</v>
      </c>
      <c r="G104" s="65"/>
      <c r="H104" s="69"/>
      <c r="I104" s="70"/>
      <c r="J104" s="70"/>
      <c r="K104" s="34" t="s">
        <v>65</v>
      </c>
      <c r="L104" s="77">
        <v>104</v>
      </c>
      <c r="M104" s="77"/>
      <c r="N104" s="72"/>
      <c r="O104" s="79" t="s">
        <v>324</v>
      </c>
      <c r="P104" s="81">
        <v>43753.50270833333</v>
      </c>
      <c r="Q104" s="79" t="s">
        <v>377</v>
      </c>
      <c r="R104" s="83" t="s">
        <v>490</v>
      </c>
      <c r="S104" s="79" t="s">
        <v>544</v>
      </c>
      <c r="T104" s="79" t="s">
        <v>600</v>
      </c>
      <c r="U104" s="83" t="s">
        <v>681</v>
      </c>
      <c r="V104" s="83" t="s">
        <v>681</v>
      </c>
      <c r="W104" s="81">
        <v>43753.50270833333</v>
      </c>
      <c r="X104" s="83" t="s">
        <v>825</v>
      </c>
      <c r="Y104" s="79"/>
      <c r="Z104" s="79"/>
      <c r="AA104" s="85" t="s">
        <v>1009</v>
      </c>
      <c r="AB104" s="79"/>
      <c r="AC104" s="79" t="b">
        <v>0</v>
      </c>
      <c r="AD104" s="79">
        <v>1</v>
      </c>
      <c r="AE104" s="85" t="s">
        <v>1123</v>
      </c>
      <c r="AF104" s="79" t="b">
        <v>0</v>
      </c>
      <c r="AG104" s="79" t="s">
        <v>1128</v>
      </c>
      <c r="AH104" s="79"/>
      <c r="AI104" s="85" t="s">
        <v>1123</v>
      </c>
      <c r="AJ104" s="79" t="b">
        <v>0</v>
      </c>
      <c r="AK104" s="79">
        <v>0</v>
      </c>
      <c r="AL104" s="85" t="s">
        <v>1123</v>
      </c>
      <c r="AM104" s="79" t="s">
        <v>1151</v>
      </c>
      <c r="AN104" s="79" t="b">
        <v>0</v>
      </c>
      <c r="AO104" s="85" t="s">
        <v>1009</v>
      </c>
      <c r="AP104" s="79" t="s">
        <v>176</v>
      </c>
      <c r="AQ104" s="79">
        <v>0</v>
      </c>
      <c r="AR104" s="79">
        <v>0</v>
      </c>
      <c r="AS104" s="79"/>
      <c r="AT104" s="79"/>
      <c r="AU104" s="79"/>
      <c r="AV104" s="79"/>
      <c r="AW104" s="79"/>
      <c r="AX104" s="79"/>
      <c r="AY104" s="79"/>
      <c r="AZ104" s="79"/>
      <c r="BA104">
        <v>1</v>
      </c>
      <c r="BB104" s="78" t="str">
        <f>REPLACE(INDEX(GroupVertices[Group],MATCH(Edges[[#This Row],[Vertex 1]],GroupVertices[Vertex],0)),1,1,"")</f>
        <v>5</v>
      </c>
      <c r="BC104" s="78" t="str">
        <f>REPLACE(INDEX(GroupVertices[Group],MATCH(Edges[[#This Row],[Vertex 2]],GroupVertices[Vertex],0)),1,1,"")</f>
        <v>5</v>
      </c>
      <c r="BD104" s="48">
        <v>1</v>
      </c>
      <c r="BE104" s="49">
        <v>4.545454545454546</v>
      </c>
      <c r="BF104" s="48">
        <v>1</v>
      </c>
      <c r="BG104" s="49">
        <v>4.545454545454546</v>
      </c>
      <c r="BH104" s="48">
        <v>0</v>
      </c>
      <c r="BI104" s="49">
        <v>0</v>
      </c>
      <c r="BJ104" s="48">
        <v>20</v>
      </c>
      <c r="BK104" s="49">
        <v>90.9090909090909</v>
      </c>
      <c r="BL104" s="48">
        <v>22</v>
      </c>
    </row>
    <row r="105" spans="1:64" ht="15">
      <c r="A105" s="64" t="s">
        <v>262</v>
      </c>
      <c r="B105" s="64" t="s">
        <v>305</v>
      </c>
      <c r="C105" s="65" t="s">
        <v>3027</v>
      </c>
      <c r="D105" s="66">
        <v>3</v>
      </c>
      <c r="E105" s="67" t="s">
        <v>132</v>
      </c>
      <c r="F105" s="68">
        <v>35</v>
      </c>
      <c r="G105" s="65"/>
      <c r="H105" s="69"/>
      <c r="I105" s="70"/>
      <c r="J105" s="70"/>
      <c r="K105" s="34" t="s">
        <v>65</v>
      </c>
      <c r="L105" s="77">
        <v>105</v>
      </c>
      <c r="M105" s="77"/>
      <c r="N105" s="72"/>
      <c r="O105" s="79" t="s">
        <v>324</v>
      </c>
      <c r="P105" s="81">
        <v>43753.48961805556</v>
      </c>
      <c r="Q105" s="79" t="s">
        <v>378</v>
      </c>
      <c r="R105" s="83" t="s">
        <v>490</v>
      </c>
      <c r="S105" s="79" t="s">
        <v>544</v>
      </c>
      <c r="T105" s="79" t="s">
        <v>600</v>
      </c>
      <c r="U105" s="83" t="s">
        <v>681</v>
      </c>
      <c r="V105" s="83" t="s">
        <v>681</v>
      </c>
      <c r="W105" s="81">
        <v>43753.48961805556</v>
      </c>
      <c r="X105" s="83" t="s">
        <v>826</v>
      </c>
      <c r="Y105" s="79"/>
      <c r="Z105" s="79"/>
      <c r="AA105" s="85" t="s">
        <v>1010</v>
      </c>
      <c r="AB105" s="79"/>
      <c r="AC105" s="79" t="b">
        <v>0</v>
      </c>
      <c r="AD105" s="79">
        <v>1</v>
      </c>
      <c r="AE105" s="85" t="s">
        <v>1123</v>
      </c>
      <c r="AF105" s="79" t="b">
        <v>0</v>
      </c>
      <c r="AG105" s="79" t="s">
        <v>1128</v>
      </c>
      <c r="AH105" s="79"/>
      <c r="AI105" s="85" t="s">
        <v>1123</v>
      </c>
      <c r="AJ105" s="79" t="b">
        <v>0</v>
      </c>
      <c r="AK105" s="79">
        <v>0</v>
      </c>
      <c r="AL105" s="85" t="s">
        <v>1123</v>
      </c>
      <c r="AM105" s="79" t="s">
        <v>1156</v>
      </c>
      <c r="AN105" s="79" t="b">
        <v>0</v>
      </c>
      <c r="AO105" s="85" t="s">
        <v>1010</v>
      </c>
      <c r="AP105" s="79" t="s">
        <v>176</v>
      </c>
      <c r="AQ105" s="79">
        <v>0</v>
      </c>
      <c r="AR105" s="79">
        <v>0</v>
      </c>
      <c r="AS105" s="79"/>
      <c r="AT105" s="79"/>
      <c r="AU105" s="79"/>
      <c r="AV105" s="79"/>
      <c r="AW105" s="79"/>
      <c r="AX105" s="79"/>
      <c r="AY105" s="79"/>
      <c r="AZ105" s="79"/>
      <c r="BA105">
        <v>1</v>
      </c>
      <c r="BB105" s="78" t="str">
        <f>REPLACE(INDEX(GroupVertices[Group],MATCH(Edges[[#This Row],[Vertex 1]],GroupVertices[Vertex],0)),1,1,"")</f>
        <v>2</v>
      </c>
      <c r="BC105" s="78" t="str">
        <f>REPLACE(INDEX(GroupVertices[Group],MATCH(Edges[[#This Row],[Vertex 2]],GroupVertices[Vertex],0)),1,1,"")</f>
        <v>5</v>
      </c>
      <c r="BD105" s="48">
        <v>1</v>
      </c>
      <c r="BE105" s="49">
        <v>5</v>
      </c>
      <c r="BF105" s="48">
        <v>1</v>
      </c>
      <c r="BG105" s="49">
        <v>5</v>
      </c>
      <c r="BH105" s="48">
        <v>0</v>
      </c>
      <c r="BI105" s="49">
        <v>0</v>
      </c>
      <c r="BJ105" s="48">
        <v>18</v>
      </c>
      <c r="BK105" s="49">
        <v>90</v>
      </c>
      <c r="BL105" s="48">
        <v>20</v>
      </c>
    </row>
    <row r="106" spans="1:64" ht="15">
      <c r="A106" s="64" t="s">
        <v>262</v>
      </c>
      <c r="B106" s="64" t="s">
        <v>306</v>
      </c>
      <c r="C106" s="65" t="s">
        <v>3028</v>
      </c>
      <c r="D106" s="66">
        <v>4</v>
      </c>
      <c r="E106" s="67" t="s">
        <v>136</v>
      </c>
      <c r="F106" s="68">
        <v>31.714285714285715</v>
      </c>
      <c r="G106" s="65"/>
      <c r="H106" s="69"/>
      <c r="I106" s="70"/>
      <c r="J106" s="70"/>
      <c r="K106" s="34" t="s">
        <v>65</v>
      </c>
      <c r="L106" s="77">
        <v>106</v>
      </c>
      <c r="M106" s="77"/>
      <c r="N106" s="72"/>
      <c r="O106" s="79" t="s">
        <v>324</v>
      </c>
      <c r="P106" s="81">
        <v>43750.90628472222</v>
      </c>
      <c r="Q106" s="79" t="s">
        <v>372</v>
      </c>
      <c r="R106" s="83" t="s">
        <v>485</v>
      </c>
      <c r="S106" s="79" t="s">
        <v>539</v>
      </c>
      <c r="T106" s="79" t="s">
        <v>595</v>
      </c>
      <c r="U106" s="83" t="s">
        <v>676</v>
      </c>
      <c r="V106" s="83" t="s">
        <v>676</v>
      </c>
      <c r="W106" s="81">
        <v>43750.90628472222</v>
      </c>
      <c r="X106" s="83" t="s">
        <v>820</v>
      </c>
      <c r="Y106" s="79"/>
      <c r="Z106" s="79"/>
      <c r="AA106" s="85" t="s">
        <v>1004</v>
      </c>
      <c r="AB106" s="79"/>
      <c r="AC106" s="79" t="b">
        <v>0</v>
      </c>
      <c r="AD106" s="79">
        <v>0</v>
      </c>
      <c r="AE106" s="85" t="s">
        <v>1125</v>
      </c>
      <c r="AF106" s="79" t="b">
        <v>0</v>
      </c>
      <c r="AG106" s="79" t="s">
        <v>1128</v>
      </c>
      <c r="AH106" s="79"/>
      <c r="AI106" s="85" t="s">
        <v>1123</v>
      </c>
      <c r="AJ106" s="79" t="b">
        <v>0</v>
      </c>
      <c r="AK106" s="79">
        <v>0</v>
      </c>
      <c r="AL106" s="85" t="s">
        <v>1123</v>
      </c>
      <c r="AM106" s="79" t="s">
        <v>1156</v>
      </c>
      <c r="AN106" s="79" t="b">
        <v>0</v>
      </c>
      <c r="AO106" s="85" t="s">
        <v>1004</v>
      </c>
      <c r="AP106" s="79" t="s">
        <v>176</v>
      </c>
      <c r="AQ106" s="79">
        <v>0</v>
      </c>
      <c r="AR106" s="79">
        <v>0</v>
      </c>
      <c r="AS106" s="79"/>
      <c r="AT106" s="79"/>
      <c r="AU106" s="79"/>
      <c r="AV106" s="79"/>
      <c r="AW106" s="79"/>
      <c r="AX106" s="79"/>
      <c r="AY106" s="79"/>
      <c r="AZ106" s="79"/>
      <c r="BA106">
        <v>2</v>
      </c>
      <c r="BB106" s="78" t="str">
        <f>REPLACE(INDEX(GroupVertices[Group],MATCH(Edges[[#This Row],[Vertex 1]],GroupVertices[Vertex],0)),1,1,"")</f>
        <v>2</v>
      </c>
      <c r="BC106" s="78" t="str">
        <f>REPLACE(INDEX(GroupVertices[Group],MATCH(Edges[[#This Row],[Vertex 2]],GroupVertices[Vertex],0)),1,1,"")</f>
        <v>2</v>
      </c>
      <c r="BD106" s="48"/>
      <c r="BE106" s="49"/>
      <c r="BF106" s="48"/>
      <c r="BG106" s="49"/>
      <c r="BH106" s="48"/>
      <c r="BI106" s="49"/>
      <c r="BJ106" s="48"/>
      <c r="BK106" s="49"/>
      <c r="BL106" s="48"/>
    </row>
    <row r="107" spans="1:64" ht="15">
      <c r="A107" s="64" t="s">
        <v>262</v>
      </c>
      <c r="B107" s="64" t="s">
        <v>306</v>
      </c>
      <c r="C107" s="65" t="s">
        <v>3028</v>
      </c>
      <c r="D107" s="66">
        <v>4</v>
      </c>
      <c r="E107" s="67" t="s">
        <v>136</v>
      </c>
      <c r="F107" s="68">
        <v>31.714285714285715</v>
      </c>
      <c r="G107" s="65"/>
      <c r="H107" s="69"/>
      <c r="I107" s="70"/>
      <c r="J107" s="70"/>
      <c r="K107" s="34" t="s">
        <v>65</v>
      </c>
      <c r="L107" s="77">
        <v>107</v>
      </c>
      <c r="M107" s="77"/>
      <c r="N107" s="72"/>
      <c r="O107" s="79" t="s">
        <v>324</v>
      </c>
      <c r="P107" s="81">
        <v>43755.11466435185</v>
      </c>
      <c r="Q107" s="79" t="s">
        <v>379</v>
      </c>
      <c r="R107" s="83" t="s">
        <v>485</v>
      </c>
      <c r="S107" s="79" t="s">
        <v>539</v>
      </c>
      <c r="T107" s="79" t="s">
        <v>595</v>
      </c>
      <c r="U107" s="83" t="s">
        <v>682</v>
      </c>
      <c r="V107" s="83" t="s">
        <v>682</v>
      </c>
      <c r="W107" s="81">
        <v>43755.11466435185</v>
      </c>
      <c r="X107" s="83" t="s">
        <v>827</v>
      </c>
      <c r="Y107" s="79"/>
      <c r="Z107" s="79"/>
      <c r="AA107" s="85" t="s">
        <v>1011</v>
      </c>
      <c r="AB107" s="79"/>
      <c r="AC107" s="79" t="b">
        <v>0</v>
      </c>
      <c r="AD107" s="79">
        <v>2</v>
      </c>
      <c r="AE107" s="85" t="s">
        <v>1125</v>
      </c>
      <c r="AF107" s="79" t="b">
        <v>0</v>
      </c>
      <c r="AG107" s="79" t="s">
        <v>1128</v>
      </c>
      <c r="AH107" s="79"/>
      <c r="AI107" s="85" t="s">
        <v>1123</v>
      </c>
      <c r="AJ107" s="79" t="b">
        <v>0</v>
      </c>
      <c r="AK107" s="79">
        <v>0</v>
      </c>
      <c r="AL107" s="85" t="s">
        <v>1123</v>
      </c>
      <c r="AM107" s="79" t="s">
        <v>1156</v>
      </c>
      <c r="AN107" s="79" t="b">
        <v>0</v>
      </c>
      <c r="AO107" s="85" t="s">
        <v>1011</v>
      </c>
      <c r="AP107" s="79" t="s">
        <v>176</v>
      </c>
      <c r="AQ107" s="79">
        <v>0</v>
      </c>
      <c r="AR107" s="79">
        <v>0</v>
      </c>
      <c r="AS107" s="79"/>
      <c r="AT107" s="79"/>
      <c r="AU107" s="79"/>
      <c r="AV107" s="79"/>
      <c r="AW107" s="79"/>
      <c r="AX107" s="79"/>
      <c r="AY107" s="79"/>
      <c r="AZ107" s="79"/>
      <c r="BA107">
        <v>2</v>
      </c>
      <c r="BB107" s="78" t="str">
        <f>REPLACE(INDEX(GroupVertices[Group],MATCH(Edges[[#This Row],[Vertex 1]],GroupVertices[Vertex],0)),1,1,"")</f>
        <v>2</v>
      </c>
      <c r="BC107" s="78" t="str">
        <f>REPLACE(INDEX(GroupVertices[Group],MATCH(Edges[[#This Row],[Vertex 2]],GroupVertices[Vertex],0)),1,1,"")</f>
        <v>2</v>
      </c>
      <c r="BD107" s="48"/>
      <c r="BE107" s="49"/>
      <c r="BF107" s="48"/>
      <c r="BG107" s="49"/>
      <c r="BH107" s="48"/>
      <c r="BI107" s="49"/>
      <c r="BJ107" s="48"/>
      <c r="BK107" s="49"/>
      <c r="BL107" s="48"/>
    </row>
    <row r="108" spans="1:64" ht="15">
      <c r="A108" s="64" t="s">
        <v>262</v>
      </c>
      <c r="B108" s="64" t="s">
        <v>307</v>
      </c>
      <c r="C108" s="65" t="s">
        <v>3028</v>
      </c>
      <c r="D108" s="66">
        <v>4</v>
      </c>
      <c r="E108" s="67" t="s">
        <v>136</v>
      </c>
      <c r="F108" s="68">
        <v>31.714285714285715</v>
      </c>
      <c r="G108" s="65"/>
      <c r="H108" s="69"/>
      <c r="I108" s="70"/>
      <c r="J108" s="70"/>
      <c r="K108" s="34" t="s">
        <v>65</v>
      </c>
      <c r="L108" s="77">
        <v>108</v>
      </c>
      <c r="M108" s="77"/>
      <c r="N108" s="72"/>
      <c r="O108" s="79" t="s">
        <v>325</v>
      </c>
      <c r="P108" s="81">
        <v>43750.90628472222</v>
      </c>
      <c r="Q108" s="79" t="s">
        <v>372</v>
      </c>
      <c r="R108" s="83" t="s">
        <v>485</v>
      </c>
      <c r="S108" s="79" t="s">
        <v>539</v>
      </c>
      <c r="T108" s="79" t="s">
        <v>595</v>
      </c>
      <c r="U108" s="83" t="s">
        <v>676</v>
      </c>
      <c r="V108" s="83" t="s">
        <v>676</v>
      </c>
      <c r="W108" s="81">
        <v>43750.90628472222</v>
      </c>
      <c r="X108" s="83" t="s">
        <v>820</v>
      </c>
      <c r="Y108" s="79"/>
      <c r="Z108" s="79"/>
      <c r="AA108" s="85" t="s">
        <v>1004</v>
      </c>
      <c r="AB108" s="79"/>
      <c r="AC108" s="79" t="b">
        <v>0</v>
      </c>
      <c r="AD108" s="79">
        <v>0</v>
      </c>
      <c r="AE108" s="85" t="s">
        <v>1125</v>
      </c>
      <c r="AF108" s="79" t="b">
        <v>0</v>
      </c>
      <c r="AG108" s="79" t="s">
        <v>1128</v>
      </c>
      <c r="AH108" s="79"/>
      <c r="AI108" s="85" t="s">
        <v>1123</v>
      </c>
      <c r="AJ108" s="79" t="b">
        <v>0</v>
      </c>
      <c r="AK108" s="79">
        <v>0</v>
      </c>
      <c r="AL108" s="85" t="s">
        <v>1123</v>
      </c>
      <c r="AM108" s="79" t="s">
        <v>1156</v>
      </c>
      <c r="AN108" s="79" t="b">
        <v>0</v>
      </c>
      <c r="AO108" s="85" t="s">
        <v>1004</v>
      </c>
      <c r="AP108" s="79" t="s">
        <v>176</v>
      </c>
      <c r="AQ108" s="79">
        <v>0</v>
      </c>
      <c r="AR108" s="79">
        <v>0</v>
      </c>
      <c r="AS108" s="79"/>
      <c r="AT108" s="79"/>
      <c r="AU108" s="79"/>
      <c r="AV108" s="79"/>
      <c r="AW108" s="79"/>
      <c r="AX108" s="79"/>
      <c r="AY108" s="79"/>
      <c r="AZ108" s="79"/>
      <c r="BA108">
        <v>2</v>
      </c>
      <c r="BB108" s="78" t="str">
        <f>REPLACE(INDEX(GroupVertices[Group],MATCH(Edges[[#This Row],[Vertex 1]],GroupVertices[Vertex],0)),1,1,"")</f>
        <v>2</v>
      </c>
      <c r="BC108" s="78" t="str">
        <f>REPLACE(INDEX(GroupVertices[Group],MATCH(Edges[[#This Row],[Vertex 2]],GroupVertices[Vertex],0)),1,1,"")</f>
        <v>2</v>
      </c>
      <c r="BD108" s="48">
        <v>2</v>
      </c>
      <c r="BE108" s="49">
        <v>5.128205128205129</v>
      </c>
      <c r="BF108" s="48">
        <v>1</v>
      </c>
      <c r="BG108" s="49">
        <v>2.5641025641025643</v>
      </c>
      <c r="BH108" s="48">
        <v>0</v>
      </c>
      <c r="BI108" s="49">
        <v>0</v>
      </c>
      <c r="BJ108" s="48">
        <v>36</v>
      </c>
      <c r="BK108" s="49">
        <v>92.3076923076923</v>
      </c>
      <c r="BL108" s="48">
        <v>39</v>
      </c>
    </row>
    <row r="109" spans="1:64" ht="15">
      <c r="A109" s="64" t="s">
        <v>262</v>
      </c>
      <c r="B109" s="64" t="s">
        <v>307</v>
      </c>
      <c r="C109" s="65" t="s">
        <v>3028</v>
      </c>
      <c r="D109" s="66">
        <v>4</v>
      </c>
      <c r="E109" s="67" t="s">
        <v>136</v>
      </c>
      <c r="F109" s="68">
        <v>31.714285714285715</v>
      </c>
      <c r="G109" s="65"/>
      <c r="H109" s="69"/>
      <c r="I109" s="70"/>
      <c r="J109" s="70"/>
      <c r="K109" s="34" t="s">
        <v>65</v>
      </c>
      <c r="L109" s="77">
        <v>109</v>
      </c>
      <c r="M109" s="77"/>
      <c r="N109" s="72"/>
      <c r="O109" s="79" t="s">
        <v>325</v>
      </c>
      <c r="P109" s="81">
        <v>43755.11466435185</v>
      </c>
      <c r="Q109" s="79" t="s">
        <v>379</v>
      </c>
      <c r="R109" s="83" t="s">
        <v>485</v>
      </c>
      <c r="S109" s="79" t="s">
        <v>539</v>
      </c>
      <c r="T109" s="79" t="s">
        <v>595</v>
      </c>
      <c r="U109" s="83" t="s">
        <v>682</v>
      </c>
      <c r="V109" s="83" t="s">
        <v>682</v>
      </c>
      <c r="W109" s="81">
        <v>43755.11466435185</v>
      </c>
      <c r="X109" s="83" t="s">
        <v>827</v>
      </c>
      <c r="Y109" s="79"/>
      <c r="Z109" s="79"/>
      <c r="AA109" s="85" t="s">
        <v>1011</v>
      </c>
      <c r="AB109" s="79"/>
      <c r="AC109" s="79" t="b">
        <v>0</v>
      </c>
      <c r="AD109" s="79">
        <v>2</v>
      </c>
      <c r="AE109" s="85" t="s">
        <v>1125</v>
      </c>
      <c r="AF109" s="79" t="b">
        <v>0</v>
      </c>
      <c r="AG109" s="79" t="s">
        <v>1128</v>
      </c>
      <c r="AH109" s="79"/>
      <c r="AI109" s="85" t="s">
        <v>1123</v>
      </c>
      <c r="AJ109" s="79" t="b">
        <v>0</v>
      </c>
      <c r="AK109" s="79">
        <v>0</v>
      </c>
      <c r="AL109" s="85" t="s">
        <v>1123</v>
      </c>
      <c r="AM109" s="79" t="s">
        <v>1156</v>
      </c>
      <c r="AN109" s="79" t="b">
        <v>0</v>
      </c>
      <c r="AO109" s="85" t="s">
        <v>1011</v>
      </c>
      <c r="AP109" s="79" t="s">
        <v>176</v>
      </c>
      <c r="AQ109" s="79">
        <v>0</v>
      </c>
      <c r="AR109" s="79">
        <v>0</v>
      </c>
      <c r="AS109" s="79"/>
      <c r="AT109" s="79"/>
      <c r="AU109" s="79"/>
      <c r="AV109" s="79"/>
      <c r="AW109" s="79"/>
      <c r="AX109" s="79"/>
      <c r="AY109" s="79"/>
      <c r="AZ109" s="79"/>
      <c r="BA109">
        <v>2</v>
      </c>
      <c r="BB109" s="78" t="str">
        <f>REPLACE(INDEX(GroupVertices[Group],MATCH(Edges[[#This Row],[Vertex 1]],GroupVertices[Vertex],0)),1,1,"")</f>
        <v>2</v>
      </c>
      <c r="BC109" s="78" t="str">
        <f>REPLACE(INDEX(GroupVertices[Group],MATCH(Edges[[#This Row],[Vertex 2]],GroupVertices[Vertex],0)),1,1,"")</f>
        <v>2</v>
      </c>
      <c r="BD109" s="48">
        <v>3</v>
      </c>
      <c r="BE109" s="49">
        <v>7.6923076923076925</v>
      </c>
      <c r="BF109" s="48">
        <v>1</v>
      </c>
      <c r="BG109" s="49">
        <v>2.5641025641025643</v>
      </c>
      <c r="BH109" s="48">
        <v>0</v>
      </c>
      <c r="BI109" s="49">
        <v>0</v>
      </c>
      <c r="BJ109" s="48">
        <v>35</v>
      </c>
      <c r="BK109" s="49">
        <v>89.74358974358974</v>
      </c>
      <c r="BL109" s="48">
        <v>39</v>
      </c>
    </row>
    <row r="110" spans="1:64" ht="15">
      <c r="A110" s="64" t="s">
        <v>262</v>
      </c>
      <c r="B110" s="64" t="s">
        <v>308</v>
      </c>
      <c r="C110" s="65" t="s">
        <v>3028</v>
      </c>
      <c r="D110" s="66">
        <v>4</v>
      </c>
      <c r="E110" s="67" t="s">
        <v>136</v>
      </c>
      <c r="F110" s="68">
        <v>31.714285714285715</v>
      </c>
      <c r="G110" s="65"/>
      <c r="H110" s="69"/>
      <c r="I110" s="70"/>
      <c r="J110" s="70"/>
      <c r="K110" s="34" t="s">
        <v>65</v>
      </c>
      <c r="L110" s="77">
        <v>110</v>
      </c>
      <c r="M110" s="77"/>
      <c r="N110" s="72"/>
      <c r="O110" s="79" t="s">
        <v>324</v>
      </c>
      <c r="P110" s="81">
        <v>43756.5937962963</v>
      </c>
      <c r="Q110" s="79" t="s">
        <v>380</v>
      </c>
      <c r="R110" s="83" t="s">
        <v>491</v>
      </c>
      <c r="S110" s="79" t="s">
        <v>545</v>
      </c>
      <c r="T110" s="79" t="s">
        <v>601</v>
      </c>
      <c r="U110" s="83" t="s">
        <v>683</v>
      </c>
      <c r="V110" s="83" t="s">
        <v>683</v>
      </c>
      <c r="W110" s="81">
        <v>43756.5937962963</v>
      </c>
      <c r="X110" s="83" t="s">
        <v>828</v>
      </c>
      <c r="Y110" s="79"/>
      <c r="Z110" s="79"/>
      <c r="AA110" s="85" t="s">
        <v>1012</v>
      </c>
      <c r="AB110" s="79"/>
      <c r="AC110" s="79" t="b">
        <v>0</v>
      </c>
      <c r="AD110" s="79">
        <v>0</v>
      </c>
      <c r="AE110" s="85" t="s">
        <v>1123</v>
      </c>
      <c r="AF110" s="79" t="b">
        <v>0</v>
      </c>
      <c r="AG110" s="79" t="s">
        <v>1128</v>
      </c>
      <c r="AH110" s="79"/>
      <c r="AI110" s="85" t="s">
        <v>1123</v>
      </c>
      <c r="AJ110" s="79" t="b">
        <v>0</v>
      </c>
      <c r="AK110" s="79">
        <v>0</v>
      </c>
      <c r="AL110" s="85" t="s">
        <v>1123</v>
      </c>
      <c r="AM110" s="79" t="s">
        <v>1156</v>
      </c>
      <c r="AN110" s="79" t="b">
        <v>0</v>
      </c>
      <c r="AO110" s="85" t="s">
        <v>1012</v>
      </c>
      <c r="AP110" s="79" t="s">
        <v>176</v>
      </c>
      <c r="AQ110" s="79">
        <v>0</v>
      </c>
      <c r="AR110" s="79">
        <v>0</v>
      </c>
      <c r="AS110" s="79"/>
      <c r="AT110" s="79"/>
      <c r="AU110" s="79"/>
      <c r="AV110" s="79"/>
      <c r="AW110" s="79"/>
      <c r="AX110" s="79"/>
      <c r="AY110" s="79"/>
      <c r="AZ110" s="79"/>
      <c r="BA110">
        <v>2</v>
      </c>
      <c r="BB110" s="78" t="str">
        <f>REPLACE(INDEX(GroupVertices[Group],MATCH(Edges[[#This Row],[Vertex 1]],GroupVertices[Vertex],0)),1,1,"")</f>
        <v>2</v>
      </c>
      <c r="BC110" s="78" t="str">
        <f>REPLACE(INDEX(GroupVertices[Group],MATCH(Edges[[#This Row],[Vertex 2]],GroupVertices[Vertex],0)),1,1,"")</f>
        <v>2</v>
      </c>
      <c r="BD110" s="48">
        <v>0</v>
      </c>
      <c r="BE110" s="49">
        <v>0</v>
      </c>
      <c r="BF110" s="48">
        <v>0</v>
      </c>
      <c r="BG110" s="49">
        <v>0</v>
      </c>
      <c r="BH110" s="48">
        <v>0</v>
      </c>
      <c r="BI110" s="49">
        <v>0</v>
      </c>
      <c r="BJ110" s="48">
        <v>7</v>
      </c>
      <c r="BK110" s="49">
        <v>100</v>
      </c>
      <c r="BL110" s="48">
        <v>7</v>
      </c>
    </row>
    <row r="111" spans="1:64" ht="15">
      <c r="A111" s="64" t="s">
        <v>262</v>
      </c>
      <c r="B111" s="64" t="s">
        <v>308</v>
      </c>
      <c r="C111" s="65" t="s">
        <v>3028</v>
      </c>
      <c r="D111" s="66">
        <v>4</v>
      </c>
      <c r="E111" s="67" t="s">
        <v>136</v>
      </c>
      <c r="F111" s="68">
        <v>31.714285714285715</v>
      </c>
      <c r="G111" s="65"/>
      <c r="H111" s="69"/>
      <c r="I111" s="70"/>
      <c r="J111" s="70"/>
      <c r="K111" s="34" t="s">
        <v>65</v>
      </c>
      <c r="L111" s="77">
        <v>111</v>
      </c>
      <c r="M111" s="77"/>
      <c r="N111" s="72"/>
      <c r="O111" s="79" t="s">
        <v>324</v>
      </c>
      <c r="P111" s="81">
        <v>43758.62856481481</v>
      </c>
      <c r="Q111" s="79" t="s">
        <v>381</v>
      </c>
      <c r="R111" s="83" t="s">
        <v>492</v>
      </c>
      <c r="S111" s="79" t="s">
        <v>545</v>
      </c>
      <c r="T111" s="79" t="s">
        <v>602</v>
      </c>
      <c r="U111" s="83" t="s">
        <v>684</v>
      </c>
      <c r="V111" s="83" t="s">
        <v>684</v>
      </c>
      <c r="W111" s="81">
        <v>43758.62856481481</v>
      </c>
      <c r="X111" s="83" t="s">
        <v>829</v>
      </c>
      <c r="Y111" s="79"/>
      <c r="Z111" s="79"/>
      <c r="AA111" s="85" t="s">
        <v>1013</v>
      </c>
      <c r="AB111" s="79"/>
      <c r="AC111" s="79" t="b">
        <v>0</v>
      </c>
      <c r="AD111" s="79">
        <v>1</v>
      </c>
      <c r="AE111" s="85" t="s">
        <v>1123</v>
      </c>
      <c r="AF111" s="79" t="b">
        <v>0</v>
      </c>
      <c r="AG111" s="79" t="s">
        <v>1128</v>
      </c>
      <c r="AH111" s="79"/>
      <c r="AI111" s="85" t="s">
        <v>1123</v>
      </c>
      <c r="AJ111" s="79" t="b">
        <v>0</v>
      </c>
      <c r="AK111" s="79">
        <v>0</v>
      </c>
      <c r="AL111" s="85" t="s">
        <v>1123</v>
      </c>
      <c r="AM111" s="79" t="s">
        <v>1156</v>
      </c>
      <c r="AN111" s="79" t="b">
        <v>0</v>
      </c>
      <c r="AO111" s="85" t="s">
        <v>1013</v>
      </c>
      <c r="AP111" s="79" t="s">
        <v>176</v>
      </c>
      <c r="AQ111" s="79">
        <v>0</v>
      </c>
      <c r="AR111" s="79">
        <v>0</v>
      </c>
      <c r="AS111" s="79"/>
      <c r="AT111" s="79"/>
      <c r="AU111" s="79"/>
      <c r="AV111" s="79"/>
      <c r="AW111" s="79"/>
      <c r="AX111" s="79"/>
      <c r="AY111" s="79"/>
      <c r="AZ111" s="79"/>
      <c r="BA111">
        <v>2</v>
      </c>
      <c r="BB111" s="78" t="str">
        <f>REPLACE(INDEX(GroupVertices[Group],MATCH(Edges[[#This Row],[Vertex 1]],GroupVertices[Vertex],0)),1,1,"")</f>
        <v>2</v>
      </c>
      <c r="BC111" s="78" t="str">
        <f>REPLACE(INDEX(GroupVertices[Group],MATCH(Edges[[#This Row],[Vertex 2]],GroupVertices[Vertex],0)),1,1,"")</f>
        <v>2</v>
      </c>
      <c r="BD111" s="48">
        <v>0</v>
      </c>
      <c r="BE111" s="49">
        <v>0</v>
      </c>
      <c r="BF111" s="48">
        <v>0</v>
      </c>
      <c r="BG111" s="49">
        <v>0</v>
      </c>
      <c r="BH111" s="48">
        <v>0</v>
      </c>
      <c r="BI111" s="49">
        <v>0</v>
      </c>
      <c r="BJ111" s="48">
        <v>6</v>
      </c>
      <c r="BK111" s="49">
        <v>100</v>
      </c>
      <c r="BL111" s="48">
        <v>6</v>
      </c>
    </row>
    <row r="112" spans="1:64" ht="15">
      <c r="A112" s="64" t="s">
        <v>248</v>
      </c>
      <c r="B112" s="64" t="s">
        <v>262</v>
      </c>
      <c r="C112" s="65" t="s">
        <v>3027</v>
      </c>
      <c r="D112" s="66">
        <v>3</v>
      </c>
      <c r="E112" s="67" t="s">
        <v>132</v>
      </c>
      <c r="F112" s="68">
        <v>35</v>
      </c>
      <c r="G112" s="65"/>
      <c r="H112" s="69"/>
      <c r="I112" s="70"/>
      <c r="J112" s="70"/>
      <c r="K112" s="34" t="s">
        <v>65</v>
      </c>
      <c r="L112" s="77">
        <v>112</v>
      </c>
      <c r="M112" s="77"/>
      <c r="N112" s="72"/>
      <c r="O112" s="79" t="s">
        <v>324</v>
      </c>
      <c r="P112" s="81">
        <v>43753.50270833333</v>
      </c>
      <c r="Q112" s="79" t="s">
        <v>377</v>
      </c>
      <c r="R112" s="83" t="s">
        <v>490</v>
      </c>
      <c r="S112" s="79" t="s">
        <v>544</v>
      </c>
      <c r="T112" s="79" t="s">
        <v>600</v>
      </c>
      <c r="U112" s="83" t="s">
        <v>681</v>
      </c>
      <c r="V112" s="83" t="s">
        <v>681</v>
      </c>
      <c r="W112" s="81">
        <v>43753.50270833333</v>
      </c>
      <c r="X112" s="83" t="s">
        <v>825</v>
      </c>
      <c r="Y112" s="79"/>
      <c r="Z112" s="79"/>
      <c r="AA112" s="85" t="s">
        <v>1009</v>
      </c>
      <c r="AB112" s="79"/>
      <c r="AC112" s="79" t="b">
        <v>0</v>
      </c>
      <c r="AD112" s="79">
        <v>1</v>
      </c>
      <c r="AE112" s="85" t="s">
        <v>1123</v>
      </c>
      <c r="AF112" s="79" t="b">
        <v>0</v>
      </c>
      <c r="AG112" s="79" t="s">
        <v>1128</v>
      </c>
      <c r="AH112" s="79"/>
      <c r="AI112" s="85" t="s">
        <v>1123</v>
      </c>
      <c r="AJ112" s="79" t="b">
        <v>0</v>
      </c>
      <c r="AK112" s="79">
        <v>0</v>
      </c>
      <c r="AL112" s="85" t="s">
        <v>1123</v>
      </c>
      <c r="AM112" s="79" t="s">
        <v>1151</v>
      </c>
      <c r="AN112" s="79" t="b">
        <v>0</v>
      </c>
      <c r="AO112" s="85" t="s">
        <v>1009</v>
      </c>
      <c r="AP112" s="79" t="s">
        <v>176</v>
      </c>
      <c r="AQ112" s="79">
        <v>0</v>
      </c>
      <c r="AR112" s="79">
        <v>0</v>
      </c>
      <c r="AS112" s="79"/>
      <c r="AT112" s="79"/>
      <c r="AU112" s="79"/>
      <c r="AV112" s="79"/>
      <c r="AW112" s="79"/>
      <c r="AX112" s="79"/>
      <c r="AY112" s="79"/>
      <c r="AZ112" s="79"/>
      <c r="BA112">
        <v>1</v>
      </c>
      <c r="BB112" s="78" t="str">
        <f>REPLACE(INDEX(GroupVertices[Group],MATCH(Edges[[#This Row],[Vertex 1]],GroupVertices[Vertex],0)),1,1,"")</f>
        <v>5</v>
      </c>
      <c r="BC112" s="78" t="str">
        <f>REPLACE(INDEX(GroupVertices[Group],MATCH(Edges[[#This Row],[Vertex 2]],GroupVertices[Vertex],0)),1,1,"")</f>
        <v>2</v>
      </c>
      <c r="BD112" s="48"/>
      <c r="BE112" s="49"/>
      <c r="BF112" s="48"/>
      <c r="BG112" s="49"/>
      <c r="BH112" s="48"/>
      <c r="BI112" s="49"/>
      <c r="BJ112" s="48"/>
      <c r="BK112" s="49"/>
      <c r="BL112" s="48"/>
    </row>
    <row r="113" spans="1:64" ht="15">
      <c r="A113" s="64" t="s">
        <v>262</v>
      </c>
      <c r="B113" s="64" t="s">
        <v>262</v>
      </c>
      <c r="C113" s="65" t="s">
        <v>3029</v>
      </c>
      <c r="D113" s="66">
        <v>6</v>
      </c>
      <c r="E113" s="67" t="s">
        <v>136</v>
      </c>
      <c r="F113" s="68">
        <v>25.142857142857142</v>
      </c>
      <c r="G113" s="65"/>
      <c r="H113" s="69"/>
      <c r="I113" s="70"/>
      <c r="J113" s="70"/>
      <c r="K113" s="34" t="s">
        <v>65</v>
      </c>
      <c r="L113" s="77">
        <v>113</v>
      </c>
      <c r="M113" s="77"/>
      <c r="N113" s="72"/>
      <c r="O113" s="79" t="s">
        <v>176</v>
      </c>
      <c r="P113" s="81">
        <v>43747.11474537037</v>
      </c>
      <c r="Q113" s="79" t="s">
        <v>382</v>
      </c>
      <c r="R113" s="83" t="s">
        <v>493</v>
      </c>
      <c r="S113" s="79" t="s">
        <v>546</v>
      </c>
      <c r="T113" s="79" t="s">
        <v>603</v>
      </c>
      <c r="U113" s="83" t="s">
        <v>685</v>
      </c>
      <c r="V113" s="83" t="s">
        <v>685</v>
      </c>
      <c r="W113" s="81">
        <v>43747.11474537037</v>
      </c>
      <c r="X113" s="83" t="s">
        <v>830</v>
      </c>
      <c r="Y113" s="79"/>
      <c r="Z113" s="79"/>
      <c r="AA113" s="85" t="s">
        <v>1014</v>
      </c>
      <c r="AB113" s="79"/>
      <c r="AC113" s="79" t="b">
        <v>0</v>
      </c>
      <c r="AD113" s="79">
        <v>0</v>
      </c>
      <c r="AE113" s="85" t="s">
        <v>1123</v>
      </c>
      <c r="AF113" s="79" t="b">
        <v>0</v>
      </c>
      <c r="AG113" s="79" t="s">
        <v>1128</v>
      </c>
      <c r="AH113" s="79"/>
      <c r="AI113" s="85" t="s">
        <v>1123</v>
      </c>
      <c r="AJ113" s="79" t="b">
        <v>0</v>
      </c>
      <c r="AK113" s="79">
        <v>0</v>
      </c>
      <c r="AL113" s="85" t="s">
        <v>1123</v>
      </c>
      <c r="AM113" s="79" t="s">
        <v>1156</v>
      </c>
      <c r="AN113" s="79" t="b">
        <v>0</v>
      </c>
      <c r="AO113" s="85" t="s">
        <v>1014</v>
      </c>
      <c r="AP113" s="79" t="s">
        <v>176</v>
      </c>
      <c r="AQ113" s="79">
        <v>0</v>
      </c>
      <c r="AR113" s="79">
        <v>0</v>
      </c>
      <c r="AS113" s="79"/>
      <c r="AT113" s="79"/>
      <c r="AU113" s="79"/>
      <c r="AV113" s="79"/>
      <c r="AW113" s="79"/>
      <c r="AX113" s="79"/>
      <c r="AY113" s="79"/>
      <c r="AZ113" s="79"/>
      <c r="BA113">
        <v>4</v>
      </c>
      <c r="BB113" s="78" t="str">
        <f>REPLACE(INDEX(GroupVertices[Group],MATCH(Edges[[#This Row],[Vertex 1]],GroupVertices[Vertex],0)),1,1,"")</f>
        <v>2</v>
      </c>
      <c r="BC113" s="78" t="str">
        <f>REPLACE(INDEX(GroupVertices[Group],MATCH(Edges[[#This Row],[Vertex 2]],GroupVertices[Vertex],0)),1,1,"")</f>
        <v>2</v>
      </c>
      <c r="BD113" s="48">
        <v>0</v>
      </c>
      <c r="BE113" s="49">
        <v>0</v>
      </c>
      <c r="BF113" s="48">
        <v>0</v>
      </c>
      <c r="BG113" s="49">
        <v>0</v>
      </c>
      <c r="BH113" s="48">
        <v>0</v>
      </c>
      <c r="BI113" s="49">
        <v>0</v>
      </c>
      <c r="BJ113" s="48">
        <v>11</v>
      </c>
      <c r="BK113" s="49">
        <v>100</v>
      </c>
      <c r="BL113" s="48">
        <v>11</v>
      </c>
    </row>
    <row r="114" spans="1:64" ht="15">
      <c r="A114" s="64" t="s">
        <v>262</v>
      </c>
      <c r="B114" s="64" t="s">
        <v>262</v>
      </c>
      <c r="C114" s="65" t="s">
        <v>3029</v>
      </c>
      <c r="D114" s="66">
        <v>6</v>
      </c>
      <c r="E114" s="67" t="s">
        <v>136</v>
      </c>
      <c r="F114" s="68">
        <v>25.142857142857142</v>
      </c>
      <c r="G114" s="65"/>
      <c r="H114" s="69"/>
      <c r="I114" s="70"/>
      <c r="J114" s="70"/>
      <c r="K114" s="34" t="s">
        <v>65</v>
      </c>
      <c r="L114" s="77">
        <v>114</v>
      </c>
      <c r="M114" s="77"/>
      <c r="N114" s="72"/>
      <c r="O114" s="79" t="s">
        <v>176</v>
      </c>
      <c r="P114" s="81">
        <v>43752.42016203704</v>
      </c>
      <c r="Q114" s="79" t="s">
        <v>383</v>
      </c>
      <c r="R114" s="83" t="s">
        <v>494</v>
      </c>
      <c r="S114" s="79" t="s">
        <v>547</v>
      </c>
      <c r="T114" s="79" t="s">
        <v>604</v>
      </c>
      <c r="U114" s="83" t="s">
        <v>686</v>
      </c>
      <c r="V114" s="83" t="s">
        <v>686</v>
      </c>
      <c r="W114" s="81">
        <v>43752.42016203704</v>
      </c>
      <c r="X114" s="83" t="s">
        <v>831</v>
      </c>
      <c r="Y114" s="79"/>
      <c r="Z114" s="79"/>
      <c r="AA114" s="85" t="s">
        <v>1015</v>
      </c>
      <c r="AB114" s="79"/>
      <c r="AC114" s="79" t="b">
        <v>0</v>
      </c>
      <c r="AD114" s="79">
        <v>0</v>
      </c>
      <c r="AE114" s="85" t="s">
        <v>1123</v>
      </c>
      <c r="AF114" s="79" t="b">
        <v>0</v>
      </c>
      <c r="AG114" s="79" t="s">
        <v>1128</v>
      </c>
      <c r="AH114" s="79"/>
      <c r="AI114" s="85" t="s">
        <v>1123</v>
      </c>
      <c r="AJ114" s="79" t="b">
        <v>0</v>
      </c>
      <c r="AK114" s="79">
        <v>0</v>
      </c>
      <c r="AL114" s="85" t="s">
        <v>1123</v>
      </c>
      <c r="AM114" s="79" t="s">
        <v>1156</v>
      </c>
      <c r="AN114" s="79" t="b">
        <v>0</v>
      </c>
      <c r="AO114" s="85" t="s">
        <v>1015</v>
      </c>
      <c r="AP114" s="79" t="s">
        <v>176</v>
      </c>
      <c r="AQ114" s="79">
        <v>0</v>
      </c>
      <c r="AR114" s="79">
        <v>0</v>
      </c>
      <c r="AS114" s="79"/>
      <c r="AT114" s="79"/>
      <c r="AU114" s="79"/>
      <c r="AV114" s="79"/>
      <c r="AW114" s="79"/>
      <c r="AX114" s="79"/>
      <c r="AY114" s="79"/>
      <c r="AZ114" s="79"/>
      <c r="BA114">
        <v>4</v>
      </c>
      <c r="BB114" s="78" t="str">
        <f>REPLACE(INDEX(GroupVertices[Group],MATCH(Edges[[#This Row],[Vertex 1]],GroupVertices[Vertex],0)),1,1,"")</f>
        <v>2</v>
      </c>
      <c r="BC114" s="78" t="str">
        <f>REPLACE(INDEX(GroupVertices[Group],MATCH(Edges[[#This Row],[Vertex 2]],GroupVertices[Vertex],0)),1,1,"")</f>
        <v>2</v>
      </c>
      <c r="BD114" s="48">
        <v>1</v>
      </c>
      <c r="BE114" s="49">
        <v>5</v>
      </c>
      <c r="BF114" s="48">
        <v>0</v>
      </c>
      <c r="BG114" s="49">
        <v>0</v>
      </c>
      <c r="BH114" s="48">
        <v>0</v>
      </c>
      <c r="BI114" s="49">
        <v>0</v>
      </c>
      <c r="BJ114" s="48">
        <v>19</v>
      </c>
      <c r="BK114" s="49">
        <v>95</v>
      </c>
      <c r="BL114" s="48">
        <v>20</v>
      </c>
    </row>
    <row r="115" spans="1:64" ht="15">
      <c r="A115" s="64" t="s">
        <v>262</v>
      </c>
      <c r="B115" s="64" t="s">
        <v>262</v>
      </c>
      <c r="C115" s="65" t="s">
        <v>3029</v>
      </c>
      <c r="D115" s="66">
        <v>6</v>
      </c>
      <c r="E115" s="67" t="s">
        <v>136</v>
      </c>
      <c r="F115" s="68">
        <v>25.142857142857142</v>
      </c>
      <c r="G115" s="65"/>
      <c r="H115" s="69"/>
      <c r="I115" s="70"/>
      <c r="J115" s="70"/>
      <c r="K115" s="34" t="s">
        <v>65</v>
      </c>
      <c r="L115" s="77">
        <v>115</v>
      </c>
      <c r="M115" s="77"/>
      <c r="N115" s="72"/>
      <c r="O115" s="79" t="s">
        <v>176</v>
      </c>
      <c r="P115" s="81">
        <v>43753.59384259259</v>
      </c>
      <c r="Q115" s="79" t="s">
        <v>384</v>
      </c>
      <c r="R115" s="83" t="s">
        <v>495</v>
      </c>
      <c r="S115" s="79" t="s">
        <v>548</v>
      </c>
      <c r="T115" s="79" t="s">
        <v>605</v>
      </c>
      <c r="U115" s="79"/>
      <c r="V115" s="83" t="s">
        <v>742</v>
      </c>
      <c r="W115" s="81">
        <v>43753.59384259259</v>
      </c>
      <c r="X115" s="83" t="s">
        <v>832</v>
      </c>
      <c r="Y115" s="79"/>
      <c r="Z115" s="79"/>
      <c r="AA115" s="85" t="s">
        <v>1016</v>
      </c>
      <c r="AB115" s="79"/>
      <c r="AC115" s="79" t="b">
        <v>0</v>
      </c>
      <c r="AD115" s="79">
        <v>0</v>
      </c>
      <c r="AE115" s="85" t="s">
        <v>1123</v>
      </c>
      <c r="AF115" s="79" t="b">
        <v>0</v>
      </c>
      <c r="AG115" s="79" t="s">
        <v>1128</v>
      </c>
      <c r="AH115" s="79"/>
      <c r="AI115" s="85" t="s">
        <v>1123</v>
      </c>
      <c r="AJ115" s="79" t="b">
        <v>0</v>
      </c>
      <c r="AK115" s="79">
        <v>0</v>
      </c>
      <c r="AL115" s="85" t="s">
        <v>1123</v>
      </c>
      <c r="AM115" s="79" t="s">
        <v>1156</v>
      </c>
      <c r="AN115" s="79" t="b">
        <v>0</v>
      </c>
      <c r="AO115" s="85" t="s">
        <v>1016</v>
      </c>
      <c r="AP115" s="79" t="s">
        <v>176</v>
      </c>
      <c r="AQ115" s="79">
        <v>0</v>
      </c>
      <c r="AR115" s="79">
        <v>0</v>
      </c>
      <c r="AS115" s="79"/>
      <c r="AT115" s="79"/>
      <c r="AU115" s="79"/>
      <c r="AV115" s="79"/>
      <c r="AW115" s="79"/>
      <c r="AX115" s="79"/>
      <c r="AY115" s="79"/>
      <c r="AZ115" s="79"/>
      <c r="BA115">
        <v>4</v>
      </c>
      <c r="BB115" s="78" t="str">
        <f>REPLACE(INDEX(GroupVertices[Group],MATCH(Edges[[#This Row],[Vertex 1]],GroupVertices[Vertex],0)),1,1,"")</f>
        <v>2</v>
      </c>
      <c r="BC115" s="78" t="str">
        <f>REPLACE(INDEX(GroupVertices[Group],MATCH(Edges[[#This Row],[Vertex 2]],GroupVertices[Vertex],0)),1,1,"")</f>
        <v>2</v>
      </c>
      <c r="BD115" s="48">
        <v>2</v>
      </c>
      <c r="BE115" s="49">
        <v>13.333333333333334</v>
      </c>
      <c r="BF115" s="48">
        <v>0</v>
      </c>
      <c r="BG115" s="49">
        <v>0</v>
      </c>
      <c r="BH115" s="48">
        <v>0</v>
      </c>
      <c r="BI115" s="49">
        <v>0</v>
      </c>
      <c r="BJ115" s="48">
        <v>13</v>
      </c>
      <c r="BK115" s="49">
        <v>86.66666666666667</v>
      </c>
      <c r="BL115" s="48">
        <v>15</v>
      </c>
    </row>
    <row r="116" spans="1:64" ht="15">
      <c r="A116" s="64" t="s">
        <v>262</v>
      </c>
      <c r="B116" s="64" t="s">
        <v>262</v>
      </c>
      <c r="C116" s="65" t="s">
        <v>3029</v>
      </c>
      <c r="D116" s="66">
        <v>6</v>
      </c>
      <c r="E116" s="67" t="s">
        <v>136</v>
      </c>
      <c r="F116" s="68">
        <v>25.142857142857142</v>
      </c>
      <c r="G116" s="65"/>
      <c r="H116" s="69"/>
      <c r="I116" s="70"/>
      <c r="J116" s="70"/>
      <c r="K116" s="34" t="s">
        <v>65</v>
      </c>
      <c r="L116" s="77">
        <v>116</v>
      </c>
      <c r="M116" s="77"/>
      <c r="N116" s="72"/>
      <c r="O116" s="79" t="s">
        <v>176</v>
      </c>
      <c r="P116" s="81">
        <v>43758.11460648148</v>
      </c>
      <c r="Q116" s="79" t="s">
        <v>385</v>
      </c>
      <c r="R116" s="83" t="s">
        <v>496</v>
      </c>
      <c r="S116" s="79" t="s">
        <v>539</v>
      </c>
      <c r="T116" s="79" t="s">
        <v>606</v>
      </c>
      <c r="U116" s="79"/>
      <c r="V116" s="83" t="s">
        <v>742</v>
      </c>
      <c r="W116" s="81">
        <v>43758.11460648148</v>
      </c>
      <c r="X116" s="83" t="s">
        <v>833</v>
      </c>
      <c r="Y116" s="79"/>
      <c r="Z116" s="79"/>
      <c r="AA116" s="85" t="s">
        <v>1017</v>
      </c>
      <c r="AB116" s="79"/>
      <c r="AC116" s="79" t="b">
        <v>0</v>
      </c>
      <c r="AD116" s="79">
        <v>0</v>
      </c>
      <c r="AE116" s="85" t="s">
        <v>1123</v>
      </c>
      <c r="AF116" s="79" t="b">
        <v>0</v>
      </c>
      <c r="AG116" s="79" t="s">
        <v>1128</v>
      </c>
      <c r="AH116" s="79"/>
      <c r="AI116" s="85" t="s">
        <v>1123</v>
      </c>
      <c r="AJ116" s="79" t="b">
        <v>0</v>
      </c>
      <c r="AK116" s="79">
        <v>0</v>
      </c>
      <c r="AL116" s="85" t="s">
        <v>1123</v>
      </c>
      <c r="AM116" s="79" t="s">
        <v>1156</v>
      </c>
      <c r="AN116" s="79" t="b">
        <v>0</v>
      </c>
      <c r="AO116" s="85" t="s">
        <v>1017</v>
      </c>
      <c r="AP116" s="79" t="s">
        <v>176</v>
      </c>
      <c r="AQ116" s="79">
        <v>0</v>
      </c>
      <c r="AR116" s="79">
        <v>0</v>
      </c>
      <c r="AS116" s="79"/>
      <c r="AT116" s="79"/>
      <c r="AU116" s="79"/>
      <c r="AV116" s="79"/>
      <c r="AW116" s="79"/>
      <c r="AX116" s="79"/>
      <c r="AY116" s="79"/>
      <c r="AZ116" s="79"/>
      <c r="BA116">
        <v>4</v>
      </c>
      <c r="BB116" s="78" t="str">
        <f>REPLACE(INDEX(GroupVertices[Group],MATCH(Edges[[#This Row],[Vertex 1]],GroupVertices[Vertex],0)),1,1,"")</f>
        <v>2</v>
      </c>
      <c r="BC116" s="78" t="str">
        <f>REPLACE(INDEX(GroupVertices[Group],MATCH(Edges[[#This Row],[Vertex 2]],GroupVertices[Vertex],0)),1,1,"")</f>
        <v>2</v>
      </c>
      <c r="BD116" s="48">
        <v>1</v>
      </c>
      <c r="BE116" s="49">
        <v>2.6315789473684212</v>
      </c>
      <c r="BF116" s="48">
        <v>0</v>
      </c>
      <c r="BG116" s="49">
        <v>0</v>
      </c>
      <c r="BH116" s="48">
        <v>0</v>
      </c>
      <c r="BI116" s="49">
        <v>0</v>
      </c>
      <c r="BJ116" s="48">
        <v>37</v>
      </c>
      <c r="BK116" s="49">
        <v>97.36842105263158</v>
      </c>
      <c r="BL116" s="48">
        <v>38</v>
      </c>
    </row>
    <row r="117" spans="1:64" ht="15">
      <c r="A117" s="64" t="s">
        <v>263</v>
      </c>
      <c r="B117" s="64" t="s">
        <v>309</v>
      </c>
      <c r="C117" s="65" t="s">
        <v>3027</v>
      </c>
      <c r="D117" s="66">
        <v>3</v>
      </c>
      <c r="E117" s="67" t="s">
        <v>132</v>
      </c>
      <c r="F117" s="68">
        <v>35</v>
      </c>
      <c r="G117" s="65"/>
      <c r="H117" s="69"/>
      <c r="I117" s="70"/>
      <c r="J117" s="70"/>
      <c r="K117" s="34" t="s">
        <v>65</v>
      </c>
      <c r="L117" s="77">
        <v>117</v>
      </c>
      <c r="M117" s="77"/>
      <c r="N117" s="72"/>
      <c r="O117" s="79" t="s">
        <v>324</v>
      </c>
      <c r="P117" s="81">
        <v>43735.59732638889</v>
      </c>
      <c r="Q117" s="79" t="s">
        <v>386</v>
      </c>
      <c r="R117" s="83" t="s">
        <v>497</v>
      </c>
      <c r="S117" s="79" t="s">
        <v>523</v>
      </c>
      <c r="T117" s="79" t="s">
        <v>607</v>
      </c>
      <c r="U117" s="79"/>
      <c r="V117" s="83" t="s">
        <v>743</v>
      </c>
      <c r="W117" s="81">
        <v>43735.59732638889</v>
      </c>
      <c r="X117" s="83" t="s">
        <v>834</v>
      </c>
      <c r="Y117" s="79"/>
      <c r="Z117" s="79"/>
      <c r="AA117" s="85" t="s">
        <v>1018</v>
      </c>
      <c r="AB117" s="79"/>
      <c r="AC117" s="79" t="b">
        <v>0</v>
      </c>
      <c r="AD117" s="79">
        <v>10</v>
      </c>
      <c r="AE117" s="85" t="s">
        <v>1123</v>
      </c>
      <c r="AF117" s="79" t="b">
        <v>1</v>
      </c>
      <c r="AG117" s="79" t="s">
        <v>1128</v>
      </c>
      <c r="AH117" s="79"/>
      <c r="AI117" s="85" t="s">
        <v>1133</v>
      </c>
      <c r="AJ117" s="79" t="b">
        <v>0</v>
      </c>
      <c r="AK117" s="79">
        <v>6</v>
      </c>
      <c r="AL117" s="85" t="s">
        <v>1123</v>
      </c>
      <c r="AM117" s="79" t="s">
        <v>1139</v>
      </c>
      <c r="AN117" s="79" t="b">
        <v>0</v>
      </c>
      <c r="AO117" s="85" t="s">
        <v>1018</v>
      </c>
      <c r="AP117" s="79" t="s">
        <v>1162</v>
      </c>
      <c r="AQ117" s="79">
        <v>0</v>
      </c>
      <c r="AR117" s="79">
        <v>0</v>
      </c>
      <c r="AS117" s="79"/>
      <c r="AT117" s="79"/>
      <c r="AU117" s="79"/>
      <c r="AV117" s="79"/>
      <c r="AW117" s="79"/>
      <c r="AX117" s="79"/>
      <c r="AY117" s="79"/>
      <c r="AZ117" s="79"/>
      <c r="BA117">
        <v>1</v>
      </c>
      <c r="BB117" s="78" t="str">
        <f>REPLACE(INDEX(GroupVertices[Group],MATCH(Edges[[#This Row],[Vertex 1]],GroupVertices[Vertex],0)),1,1,"")</f>
        <v>1</v>
      </c>
      <c r="BC117" s="78" t="str">
        <f>REPLACE(INDEX(GroupVertices[Group],MATCH(Edges[[#This Row],[Vertex 2]],GroupVertices[Vertex],0)),1,1,"")</f>
        <v>1</v>
      </c>
      <c r="BD117" s="48">
        <v>3</v>
      </c>
      <c r="BE117" s="49">
        <v>10.344827586206897</v>
      </c>
      <c r="BF117" s="48">
        <v>0</v>
      </c>
      <c r="BG117" s="49">
        <v>0</v>
      </c>
      <c r="BH117" s="48">
        <v>0</v>
      </c>
      <c r="BI117" s="49">
        <v>0</v>
      </c>
      <c r="BJ117" s="48">
        <v>26</v>
      </c>
      <c r="BK117" s="49">
        <v>89.65517241379311</v>
      </c>
      <c r="BL117" s="48">
        <v>29</v>
      </c>
    </row>
    <row r="118" spans="1:64" ht="15">
      <c r="A118" s="64" t="s">
        <v>263</v>
      </c>
      <c r="B118" s="64" t="s">
        <v>293</v>
      </c>
      <c r="C118" s="65" t="s">
        <v>3027</v>
      </c>
      <c r="D118" s="66">
        <v>3</v>
      </c>
      <c r="E118" s="67" t="s">
        <v>132</v>
      </c>
      <c r="F118" s="68">
        <v>35</v>
      </c>
      <c r="G118" s="65"/>
      <c r="H118" s="69"/>
      <c r="I118" s="70"/>
      <c r="J118" s="70"/>
      <c r="K118" s="34" t="s">
        <v>65</v>
      </c>
      <c r="L118" s="77">
        <v>118</v>
      </c>
      <c r="M118" s="77"/>
      <c r="N118" s="72"/>
      <c r="O118" s="79" t="s">
        <v>324</v>
      </c>
      <c r="P118" s="81">
        <v>43735.59732638889</v>
      </c>
      <c r="Q118" s="79" t="s">
        <v>386</v>
      </c>
      <c r="R118" s="83" t="s">
        <v>497</v>
      </c>
      <c r="S118" s="79" t="s">
        <v>523</v>
      </c>
      <c r="T118" s="79" t="s">
        <v>607</v>
      </c>
      <c r="U118" s="79"/>
      <c r="V118" s="83" t="s">
        <v>743</v>
      </c>
      <c r="W118" s="81">
        <v>43735.59732638889</v>
      </c>
      <c r="X118" s="83" t="s">
        <v>834</v>
      </c>
      <c r="Y118" s="79"/>
      <c r="Z118" s="79"/>
      <c r="AA118" s="85" t="s">
        <v>1018</v>
      </c>
      <c r="AB118" s="79"/>
      <c r="AC118" s="79" t="b">
        <v>0</v>
      </c>
      <c r="AD118" s="79">
        <v>10</v>
      </c>
      <c r="AE118" s="85" t="s">
        <v>1123</v>
      </c>
      <c r="AF118" s="79" t="b">
        <v>1</v>
      </c>
      <c r="AG118" s="79" t="s">
        <v>1128</v>
      </c>
      <c r="AH118" s="79"/>
      <c r="AI118" s="85" t="s">
        <v>1133</v>
      </c>
      <c r="AJ118" s="79" t="b">
        <v>0</v>
      </c>
      <c r="AK118" s="79">
        <v>6</v>
      </c>
      <c r="AL118" s="85" t="s">
        <v>1123</v>
      </c>
      <c r="AM118" s="79" t="s">
        <v>1139</v>
      </c>
      <c r="AN118" s="79" t="b">
        <v>0</v>
      </c>
      <c r="AO118" s="85" t="s">
        <v>1018</v>
      </c>
      <c r="AP118" s="79" t="s">
        <v>1162</v>
      </c>
      <c r="AQ118" s="79">
        <v>0</v>
      </c>
      <c r="AR118" s="79">
        <v>0</v>
      </c>
      <c r="AS118" s="79"/>
      <c r="AT118" s="79"/>
      <c r="AU118" s="79"/>
      <c r="AV118" s="79"/>
      <c r="AW118" s="79"/>
      <c r="AX118" s="79"/>
      <c r="AY118" s="79"/>
      <c r="AZ118" s="79"/>
      <c r="BA118">
        <v>1</v>
      </c>
      <c r="BB118" s="78" t="str">
        <f>REPLACE(INDEX(GroupVertices[Group],MATCH(Edges[[#This Row],[Vertex 1]],GroupVertices[Vertex],0)),1,1,"")</f>
        <v>1</v>
      </c>
      <c r="BC118" s="78" t="str">
        <f>REPLACE(INDEX(GroupVertices[Group],MATCH(Edges[[#This Row],[Vertex 2]],GroupVertices[Vertex],0)),1,1,"")</f>
        <v>1</v>
      </c>
      <c r="BD118" s="48"/>
      <c r="BE118" s="49"/>
      <c r="BF118" s="48"/>
      <c r="BG118" s="49"/>
      <c r="BH118" s="48"/>
      <c r="BI118" s="49"/>
      <c r="BJ118" s="48"/>
      <c r="BK118" s="49"/>
      <c r="BL118" s="48"/>
    </row>
    <row r="119" spans="1:64" ht="15">
      <c r="A119" s="64" t="s">
        <v>263</v>
      </c>
      <c r="B119" s="64" t="s">
        <v>294</v>
      </c>
      <c r="C119" s="65" t="s">
        <v>3027</v>
      </c>
      <c r="D119" s="66">
        <v>3</v>
      </c>
      <c r="E119" s="67" t="s">
        <v>132</v>
      </c>
      <c r="F119" s="68">
        <v>35</v>
      </c>
      <c r="G119" s="65"/>
      <c r="H119" s="69"/>
      <c r="I119" s="70"/>
      <c r="J119" s="70"/>
      <c r="K119" s="34" t="s">
        <v>65</v>
      </c>
      <c r="L119" s="77">
        <v>119</v>
      </c>
      <c r="M119" s="77"/>
      <c r="N119" s="72"/>
      <c r="O119" s="79" t="s">
        <v>324</v>
      </c>
      <c r="P119" s="81">
        <v>43735.59732638889</v>
      </c>
      <c r="Q119" s="79" t="s">
        <v>386</v>
      </c>
      <c r="R119" s="83" t="s">
        <v>497</v>
      </c>
      <c r="S119" s="79" t="s">
        <v>523</v>
      </c>
      <c r="T119" s="79" t="s">
        <v>607</v>
      </c>
      <c r="U119" s="79"/>
      <c r="V119" s="83" t="s">
        <v>743</v>
      </c>
      <c r="W119" s="81">
        <v>43735.59732638889</v>
      </c>
      <c r="X119" s="83" t="s">
        <v>834</v>
      </c>
      <c r="Y119" s="79"/>
      <c r="Z119" s="79"/>
      <c r="AA119" s="85" t="s">
        <v>1018</v>
      </c>
      <c r="AB119" s="79"/>
      <c r="AC119" s="79" t="b">
        <v>0</v>
      </c>
      <c r="AD119" s="79">
        <v>10</v>
      </c>
      <c r="AE119" s="85" t="s">
        <v>1123</v>
      </c>
      <c r="AF119" s="79" t="b">
        <v>1</v>
      </c>
      <c r="AG119" s="79" t="s">
        <v>1128</v>
      </c>
      <c r="AH119" s="79"/>
      <c r="AI119" s="85" t="s">
        <v>1133</v>
      </c>
      <c r="AJ119" s="79" t="b">
        <v>0</v>
      </c>
      <c r="AK119" s="79">
        <v>6</v>
      </c>
      <c r="AL119" s="85" t="s">
        <v>1123</v>
      </c>
      <c r="AM119" s="79" t="s">
        <v>1139</v>
      </c>
      <c r="AN119" s="79" t="b">
        <v>0</v>
      </c>
      <c r="AO119" s="85" t="s">
        <v>1018</v>
      </c>
      <c r="AP119" s="79" t="s">
        <v>1162</v>
      </c>
      <c r="AQ119" s="79">
        <v>0</v>
      </c>
      <c r="AR119" s="79">
        <v>0</v>
      </c>
      <c r="AS119" s="79"/>
      <c r="AT119" s="79"/>
      <c r="AU119" s="79"/>
      <c r="AV119" s="79"/>
      <c r="AW119" s="79"/>
      <c r="AX119" s="79"/>
      <c r="AY119" s="79"/>
      <c r="AZ119" s="79"/>
      <c r="BA119">
        <v>1</v>
      </c>
      <c r="BB119" s="78" t="str">
        <f>REPLACE(INDEX(GroupVertices[Group],MATCH(Edges[[#This Row],[Vertex 1]],GroupVertices[Vertex],0)),1,1,"")</f>
        <v>1</v>
      </c>
      <c r="BC119" s="78" t="str">
        <f>REPLACE(INDEX(GroupVertices[Group],MATCH(Edges[[#This Row],[Vertex 2]],GroupVertices[Vertex],0)),1,1,"")</f>
        <v>1</v>
      </c>
      <c r="BD119" s="48"/>
      <c r="BE119" s="49"/>
      <c r="BF119" s="48"/>
      <c r="BG119" s="49"/>
      <c r="BH119" s="48"/>
      <c r="BI119" s="49"/>
      <c r="BJ119" s="48"/>
      <c r="BK119" s="49"/>
      <c r="BL119" s="48"/>
    </row>
    <row r="120" spans="1:64" ht="15">
      <c r="A120" s="64" t="s">
        <v>263</v>
      </c>
      <c r="B120" s="64" t="s">
        <v>310</v>
      </c>
      <c r="C120" s="65" t="s">
        <v>3027</v>
      </c>
      <c r="D120" s="66">
        <v>3</v>
      </c>
      <c r="E120" s="67" t="s">
        <v>132</v>
      </c>
      <c r="F120" s="68">
        <v>35</v>
      </c>
      <c r="G120" s="65"/>
      <c r="H120" s="69"/>
      <c r="I120" s="70"/>
      <c r="J120" s="70"/>
      <c r="K120" s="34" t="s">
        <v>65</v>
      </c>
      <c r="L120" s="77">
        <v>120</v>
      </c>
      <c r="M120" s="77"/>
      <c r="N120" s="72"/>
      <c r="O120" s="79" t="s">
        <v>324</v>
      </c>
      <c r="P120" s="81">
        <v>43748.580555555556</v>
      </c>
      <c r="Q120" s="79" t="s">
        <v>387</v>
      </c>
      <c r="R120" s="83" t="s">
        <v>498</v>
      </c>
      <c r="S120" s="79" t="s">
        <v>523</v>
      </c>
      <c r="T120" s="79" t="s">
        <v>608</v>
      </c>
      <c r="U120" s="79"/>
      <c r="V120" s="83" t="s">
        <v>743</v>
      </c>
      <c r="W120" s="81">
        <v>43748.580555555556</v>
      </c>
      <c r="X120" s="83" t="s">
        <v>835</v>
      </c>
      <c r="Y120" s="79"/>
      <c r="Z120" s="79"/>
      <c r="AA120" s="85" t="s">
        <v>1019</v>
      </c>
      <c r="AB120" s="79"/>
      <c r="AC120" s="79" t="b">
        <v>0</v>
      </c>
      <c r="AD120" s="79">
        <v>0</v>
      </c>
      <c r="AE120" s="85" t="s">
        <v>1123</v>
      </c>
      <c r="AF120" s="79" t="b">
        <v>1</v>
      </c>
      <c r="AG120" s="79" t="s">
        <v>1128</v>
      </c>
      <c r="AH120" s="79"/>
      <c r="AI120" s="85" t="s">
        <v>1134</v>
      </c>
      <c r="AJ120" s="79" t="b">
        <v>0</v>
      </c>
      <c r="AK120" s="79">
        <v>0</v>
      </c>
      <c r="AL120" s="85" t="s">
        <v>1123</v>
      </c>
      <c r="AM120" s="79" t="s">
        <v>1139</v>
      </c>
      <c r="AN120" s="79" t="b">
        <v>0</v>
      </c>
      <c r="AO120" s="85" t="s">
        <v>1019</v>
      </c>
      <c r="AP120" s="79" t="s">
        <v>176</v>
      </c>
      <c r="AQ120" s="79">
        <v>0</v>
      </c>
      <c r="AR120" s="79">
        <v>0</v>
      </c>
      <c r="AS120" s="79"/>
      <c r="AT120" s="79"/>
      <c r="AU120" s="79"/>
      <c r="AV120" s="79"/>
      <c r="AW120" s="79"/>
      <c r="AX120" s="79"/>
      <c r="AY120" s="79"/>
      <c r="AZ120" s="79"/>
      <c r="BA120">
        <v>1</v>
      </c>
      <c r="BB120" s="78" t="str">
        <f>REPLACE(INDEX(GroupVertices[Group],MATCH(Edges[[#This Row],[Vertex 1]],GroupVertices[Vertex],0)),1,1,"")</f>
        <v>1</v>
      </c>
      <c r="BC120" s="78" t="str">
        <f>REPLACE(INDEX(GroupVertices[Group],MATCH(Edges[[#This Row],[Vertex 2]],GroupVertices[Vertex],0)),1,1,"")</f>
        <v>1</v>
      </c>
      <c r="BD120" s="48">
        <v>2</v>
      </c>
      <c r="BE120" s="49">
        <v>7.6923076923076925</v>
      </c>
      <c r="BF120" s="48">
        <v>1</v>
      </c>
      <c r="BG120" s="49">
        <v>3.8461538461538463</v>
      </c>
      <c r="BH120" s="48">
        <v>0</v>
      </c>
      <c r="BI120" s="49">
        <v>0</v>
      </c>
      <c r="BJ120" s="48">
        <v>23</v>
      </c>
      <c r="BK120" s="49">
        <v>88.46153846153847</v>
      </c>
      <c r="BL120" s="48">
        <v>26</v>
      </c>
    </row>
    <row r="121" spans="1:64" ht="15">
      <c r="A121" s="64" t="s">
        <v>263</v>
      </c>
      <c r="B121" s="64" t="s">
        <v>311</v>
      </c>
      <c r="C121" s="65" t="s">
        <v>3027</v>
      </c>
      <c r="D121" s="66">
        <v>3</v>
      </c>
      <c r="E121" s="67" t="s">
        <v>132</v>
      </c>
      <c r="F121" s="68">
        <v>35</v>
      </c>
      <c r="G121" s="65"/>
      <c r="H121" s="69"/>
      <c r="I121" s="70"/>
      <c r="J121" s="70"/>
      <c r="K121" s="34" t="s">
        <v>65</v>
      </c>
      <c r="L121" s="77">
        <v>121</v>
      </c>
      <c r="M121" s="77"/>
      <c r="N121" s="72"/>
      <c r="O121" s="79" t="s">
        <v>325</v>
      </c>
      <c r="P121" s="81">
        <v>43749.86800925926</v>
      </c>
      <c r="Q121" s="79" t="s">
        <v>388</v>
      </c>
      <c r="R121" s="79"/>
      <c r="S121" s="79"/>
      <c r="T121" s="79" t="s">
        <v>609</v>
      </c>
      <c r="U121" s="79"/>
      <c r="V121" s="83" t="s">
        <v>743</v>
      </c>
      <c r="W121" s="81">
        <v>43749.86800925926</v>
      </c>
      <c r="X121" s="83" t="s">
        <v>836</v>
      </c>
      <c r="Y121" s="79"/>
      <c r="Z121" s="79"/>
      <c r="AA121" s="85" t="s">
        <v>1020</v>
      </c>
      <c r="AB121" s="85" t="s">
        <v>1122</v>
      </c>
      <c r="AC121" s="79" t="b">
        <v>0</v>
      </c>
      <c r="AD121" s="79">
        <v>4</v>
      </c>
      <c r="AE121" s="85" t="s">
        <v>1126</v>
      </c>
      <c r="AF121" s="79" t="b">
        <v>0</v>
      </c>
      <c r="AG121" s="79" t="s">
        <v>1128</v>
      </c>
      <c r="AH121" s="79"/>
      <c r="AI121" s="85" t="s">
        <v>1123</v>
      </c>
      <c r="AJ121" s="79" t="b">
        <v>0</v>
      </c>
      <c r="AK121" s="79">
        <v>0</v>
      </c>
      <c r="AL121" s="85" t="s">
        <v>1123</v>
      </c>
      <c r="AM121" s="79" t="s">
        <v>1139</v>
      </c>
      <c r="AN121" s="79" t="b">
        <v>0</v>
      </c>
      <c r="AO121" s="85" t="s">
        <v>1122</v>
      </c>
      <c r="AP121" s="79" t="s">
        <v>176</v>
      </c>
      <c r="AQ121" s="79">
        <v>0</v>
      </c>
      <c r="AR121" s="79">
        <v>0</v>
      </c>
      <c r="AS121" s="79"/>
      <c r="AT121" s="79"/>
      <c r="AU121" s="79"/>
      <c r="AV121" s="79"/>
      <c r="AW121" s="79"/>
      <c r="AX121" s="79"/>
      <c r="AY121" s="79"/>
      <c r="AZ121" s="79"/>
      <c r="BA121">
        <v>1</v>
      </c>
      <c r="BB121" s="78" t="str">
        <f>REPLACE(INDEX(GroupVertices[Group],MATCH(Edges[[#This Row],[Vertex 1]],GroupVertices[Vertex],0)),1,1,"")</f>
        <v>1</v>
      </c>
      <c r="BC121" s="78" t="str">
        <f>REPLACE(INDEX(GroupVertices[Group],MATCH(Edges[[#This Row],[Vertex 2]],GroupVertices[Vertex],0)),1,1,"")</f>
        <v>1</v>
      </c>
      <c r="BD121" s="48"/>
      <c r="BE121" s="49"/>
      <c r="BF121" s="48"/>
      <c r="BG121" s="49"/>
      <c r="BH121" s="48"/>
      <c r="BI121" s="49"/>
      <c r="BJ121" s="48"/>
      <c r="BK121" s="49"/>
      <c r="BL121" s="48"/>
    </row>
    <row r="122" spans="1:64" ht="15">
      <c r="A122" s="64" t="s">
        <v>263</v>
      </c>
      <c r="B122" s="64" t="s">
        <v>312</v>
      </c>
      <c r="C122" s="65" t="s">
        <v>3027</v>
      </c>
      <c r="D122" s="66">
        <v>3</v>
      </c>
      <c r="E122" s="67" t="s">
        <v>132</v>
      </c>
      <c r="F122" s="68">
        <v>35</v>
      </c>
      <c r="G122" s="65"/>
      <c r="H122" s="69"/>
      <c r="I122" s="70"/>
      <c r="J122" s="70"/>
      <c r="K122" s="34" t="s">
        <v>65</v>
      </c>
      <c r="L122" s="77">
        <v>122</v>
      </c>
      <c r="M122" s="77"/>
      <c r="N122" s="72"/>
      <c r="O122" s="79" t="s">
        <v>324</v>
      </c>
      <c r="P122" s="81">
        <v>43755.02842592593</v>
      </c>
      <c r="Q122" s="79" t="s">
        <v>389</v>
      </c>
      <c r="R122" s="79"/>
      <c r="S122" s="79"/>
      <c r="T122" s="79" t="s">
        <v>610</v>
      </c>
      <c r="U122" s="83" t="s">
        <v>687</v>
      </c>
      <c r="V122" s="83" t="s">
        <v>687</v>
      </c>
      <c r="W122" s="81">
        <v>43755.02842592593</v>
      </c>
      <c r="X122" s="83" t="s">
        <v>837</v>
      </c>
      <c r="Y122" s="79"/>
      <c r="Z122" s="79"/>
      <c r="AA122" s="85" t="s">
        <v>1021</v>
      </c>
      <c r="AB122" s="79"/>
      <c r="AC122" s="79" t="b">
        <v>0</v>
      </c>
      <c r="AD122" s="79">
        <v>4</v>
      </c>
      <c r="AE122" s="85" t="s">
        <v>1123</v>
      </c>
      <c r="AF122" s="79" t="b">
        <v>0</v>
      </c>
      <c r="AG122" s="79" t="s">
        <v>1128</v>
      </c>
      <c r="AH122" s="79"/>
      <c r="AI122" s="85" t="s">
        <v>1123</v>
      </c>
      <c r="AJ122" s="79" t="b">
        <v>0</v>
      </c>
      <c r="AK122" s="79">
        <v>1</v>
      </c>
      <c r="AL122" s="85" t="s">
        <v>1123</v>
      </c>
      <c r="AM122" s="79" t="s">
        <v>1146</v>
      </c>
      <c r="AN122" s="79" t="b">
        <v>0</v>
      </c>
      <c r="AO122" s="85" t="s">
        <v>1021</v>
      </c>
      <c r="AP122" s="79" t="s">
        <v>176</v>
      </c>
      <c r="AQ122" s="79">
        <v>0</v>
      </c>
      <c r="AR122" s="79">
        <v>0</v>
      </c>
      <c r="AS122" s="79"/>
      <c r="AT122" s="79"/>
      <c r="AU122" s="79"/>
      <c r="AV122" s="79"/>
      <c r="AW122" s="79"/>
      <c r="AX122" s="79"/>
      <c r="AY122" s="79"/>
      <c r="AZ122" s="79"/>
      <c r="BA122">
        <v>1</v>
      </c>
      <c r="BB122" s="78" t="str">
        <f>REPLACE(INDEX(GroupVertices[Group],MATCH(Edges[[#This Row],[Vertex 1]],GroupVertices[Vertex],0)),1,1,"")</f>
        <v>1</v>
      </c>
      <c r="BC122" s="78" t="str">
        <f>REPLACE(INDEX(GroupVertices[Group],MATCH(Edges[[#This Row],[Vertex 2]],GroupVertices[Vertex],0)),1,1,"")</f>
        <v>1</v>
      </c>
      <c r="BD122" s="48"/>
      <c r="BE122" s="49"/>
      <c r="BF122" s="48"/>
      <c r="BG122" s="49"/>
      <c r="BH122" s="48"/>
      <c r="BI122" s="49"/>
      <c r="BJ122" s="48"/>
      <c r="BK122" s="49"/>
      <c r="BL122" s="48"/>
    </row>
    <row r="123" spans="1:64" ht="15">
      <c r="A123" s="64" t="s">
        <v>263</v>
      </c>
      <c r="B123" s="64" t="s">
        <v>313</v>
      </c>
      <c r="C123" s="65" t="s">
        <v>3027</v>
      </c>
      <c r="D123" s="66">
        <v>3</v>
      </c>
      <c r="E123" s="67" t="s">
        <v>132</v>
      </c>
      <c r="F123" s="68">
        <v>35</v>
      </c>
      <c r="G123" s="65"/>
      <c r="H123" s="69"/>
      <c r="I123" s="70"/>
      <c r="J123" s="70"/>
      <c r="K123" s="34" t="s">
        <v>65</v>
      </c>
      <c r="L123" s="77">
        <v>123</v>
      </c>
      <c r="M123" s="77"/>
      <c r="N123" s="72"/>
      <c r="O123" s="79" t="s">
        <v>324</v>
      </c>
      <c r="P123" s="81">
        <v>43755.02842592593</v>
      </c>
      <c r="Q123" s="79" t="s">
        <v>389</v>
      </c>
      <c r="R123" s="79"/>
      <c r="S123" s="79"/>
      <c r="T123" s="79" t="s">
        <v>610</v>
      </c>
      <c r="U123" s="83" t="s">
        <v>687</v>
      </c>
      <c r="V123" s="83" t="s">
        <v>687</v>
      </c>
      <c r="W123" s="81">
        <v>43755.02842592593</v>
      </c>
      <c r="X123" s="83" t="s">
        <v>837</v>
      </c>
      <c r="Y123" s="79"/>
      <c r="Z123" s="79"/>
      <c r="AA123" s="85" t="s">
        <v>1021</v>
      </c>
      <c r="AB123" s="79"/>
      <c r="AC123" s="79" t="b">
        <v>0</v>
      </c>
      <c r="AD123" s="79">
        <v>4</v>
      </c>
      <c r="AE123" s="85" t="s">
        <v>1123</v>
      </c>
      <c r="AF123" s="79" t="b">
        <v>0</v>
      </c>
      <c r="AG123" s="79" t="s">
        <v>1128</v>
      </c>
      <c r="AH123" s="79"/>
      <c r="AI123" s="85" t="s">
        <v>1123</v>
      </c>
      <c r="AJ123" s="79" t="b">
        <v>0</v>
      </c>
      <c r="AK123" s="79">
        <v>1</v>
      </c>
      <c r="AL123" s="85" t="s">
        <v>1123</v>
      </c>
      <c r="AM123" s="79" t="s">
        <v>1146</v>
      </c>
      <c r="AN123" s="79" t="b">
        <v>0</v>
      </c>
      <c r="AO123" s="85" t="s">
        <v>1021</v>
      </c>
      <c r="AP123" s="79" t="s">
        <v>176</v>
      </c>
      <c r="AQ123" s="79">
        <v>0</v>
      </c>
      <c r="AR123" s="79">
        <v>0</v>
      </c>
      <c r="AS123" s="79"/>
      <c r="AT123" s="79"/>
      <c r="AU123" s="79"/>
      <c r="AV123" s="79"/>
      <c r="AW123" s="79"/>
      <c r="AX123" s="79"/>
      <c r="AY123" s="79"/>
      <c r="AZ123" s="79"/>
      <c r="BA123">
        <v>1</v>
      </c>
      <c r="BB123" s="78" t="str">
        <f>REPLACE(INDEX(GroupVertices[Group],MATCH(Edges[[#This Row],[Vertex 1]],GroupVertices[Vertex],0)),1,1,"")</f>
        <v>1</v>
      </c>
      <c r="BC123" s="78" t="str">
        <f>REPLACE(INDEX(GroupVertices[Group],MATCH(Edges[[#This Row],[Vertex 2]],GroupVertices[Vertex],0)),1,1,"")</f>
        <v>1</v>
      </c>
      <c r="BD123" s="48">
        <v>1</v>
      </c>
      <c r="BE123" s="49">
        <v>2.857142857142857</v>
      </c>
      <c r="BF123" s="48">
        <v>0</v>
      </c>
      <c r="BG123" s="49">
        <v>0</v>
      </c>
      <c r="BH123" s="48">
        <v>0</v>
      </c>
      <c r="BI123" s="49">
        <v>0</v>
      </c>
      <c r="BJ123" s="48">
        <v>34</v>
      </c>
      <c r="BK123" s="49">
        <v>97.14285714285714</v>
      </c>
      <c r="BL123" s="48">
        <v>35</v>
      </c>
    </row>
    <row r="124" spans="1:64" ht="15">
      <c r="A124" s="64" t="s">
        <v>263</v>
      </c>
      <c r="B124" s="64" t="s">
        <v>295</v>
      </c>
      <c r="C124" s="65" t="s">
        <v>3027</v>
      </c>
      <c r="D124" s="66">
        <v>3</v>
      </c>
      <c r="E124" s="67" t="s">
        <v>132</v>
      </c>
      <c r="F124" s="68">
        <v>35</v>
      </c>
      <c r="G124" s="65"/>
      <c r="H124" s="69"/>
      <c r="I124" s="70"/>
      <c r="J124" s="70"/>
      <c r="K124" s="34" t="s">
        <v>65</v>
      </c>
      <c r="L124" s="77">
        <v>124</v>
      </c>
      <c r="M124" s="77"/>
      <c r="N124" s="72"/>
      <c r="O124" s="79" t="s">
        <v>324</v>
      </c>
      <c r="P124" s="81">
        <v>43755.02842592593</v>
      </c>
      <c r="Q124" s="79" t="s">
        <v>389</v>
      </c>
      <c r="R124" s="79"/>
      <c r="S124" s="79"/>
      <c r="T124" s="79" t="s">
        <v>610</v>
      </c>
      <c r="U124" s="83" t="s">
        <v>687</v>
      </c>
      <c r="V124" s="83" t="s">
        <v>687</v>
      </c>
      <c r="W124" s="81">
        <v>43755.02842592593</v>
      </c>
      <c r="X124" s="83" t="s">
        <v>837</v>
      </c>
      <c r="Y124" s="79"/>
      <c r="Z124" s="79"/>
      <c r="AA124" s="85" t="s">
        <v>1021</v>
      </c>
      <c r="AB124" s="79"/>
      <c r="AC124" s="79" t="b">
        <v>0</v>
      </c>
      <c r="AD124" s="79">
        <v>4</v>
      </c>
      <c r="AE124" s="85" t="s">
        <v>1123</v>
      </c>
      <c r="AF124" s="79" t="b">
        <v>0</v>
      </c>
      <c r="AG124" s="79" t="s">
        <v>1128</v>
      </c>
      <c r="AH124" s="79"/>
      <c r="AI124" s="85" t="s">
        <v>1123</v>
      </c>
      <c r="AJ124" s="79" t="b">
        <v>0</v>
      </c>
      <c r="AK124" s="79">
        <v>1</v>
      </c>
      <c r="AL124" s="85" t="s">
        <v>1123</v>
      </c>
      <c r="AM124" s="79" t="s">
        <v>1146</v>
      </c>
      <c r="AN124" s="79" t="b">
        <v>0</v>
      </c>
      <c r="AO124" s="85" t="s">
        <v>1021</v>
      </c>
      <c r="AP124" s="79" t="s">
        <v>176</v>
      </c>
      <c r="AQ124" s="79">
        <v>0</v>
      </c>
      <c r="AR124" s="79">
        <v>0</v>
      </c>
      <c r="AS124" s="79"/>
      <c r="AT124" s="79"/>
      <c r="AU124" s="79"/>
      <c r="AV124" s="79"/>
      <c r="AW124" s="79"/>
      <c r="AX124" s="79"/>
      <c r="AY124" s="79"/>
      <c r="AZ124" s="79"/>
      <c r="BA124">
        <v>1</v>
      </c>
      <c r="BB124" s="78" t="str">
        <f>REPLACE(INDEX(GroupVertices[Group],MATCH(Edges[[#This Row],[Vertex 1]],GroupVertices[Vertex],0)),1,1,"")</f>
        <v>1</v>
      </c>
      <c r="BC124" s="78" t="str">
        <f>REPLACE(INDEX(GroupVertices[Group],MATCH(Edges[[#This Row],[Vertex 2]],GroupVertices[Vertex],0)),1,1,"")</f>
        <v>1</v>
      </c>
      <c r="BD124" s="48"/>
      <c r="BE124" s="49"/>
      <c r="BF124" s="48"/>
      <c r="BG124" s="49"/>
      <c r="BH124" s="48"/>
      <c r="BI124" s="49"/>
      <c r="BJ124" s="48"/>
      <c r="BK124" s="49"/>
      <c r="BL124" s="48"/>
    </row>
    <row r="125" spans="1:64" ht="15">
      <c r="A125" s="64" t="s">
        <v>263</v>
      </c>
      <c r="B125" s="64" t="s">
        <v>314</v>
      </c>
      <c r="C125" s="65" t="s">
        <v>3027</v>
      </c>
      <c r="D125" s="66">
        <v>3</v>
      </c>
      <c r="E125" s="67" t="s">
        <v>132</v>
      </c>
      <c r="F125" s="68">
        <v>35</v>
      </c>
      <c r="G125" s="65"/>
      <c r="H125" s="69"/>
      <c r="I125" s="70"/>
      <c r="J125" s="70"/>
      <c r="K125" s="34" t="s">
        <v>65</v>
      </c>
      <c r="L125" s="77">
        <v>125</v>
      </c>
      <c r="M125" s="77"/>
      <c r="N125" s="72"/>
      <c r="O125" s="79" t="s">
        <v>324</v>
      </c>
      <c r="P125" s="81">
        <v>43755.04008101852</v>
      </c>
      <c r="Q125" s="79" t="s">
        <v>390</v>
      </c>
      <c r="R125" s="83" t="s">
        <v>499</v>
      </c>
      <c r="S125" s="79" t="s">
        <v>549</v>
      </c>
      <c r="T125" s="79" t="s">
        <v>611</v>
      </c>
      <c r="U125" s="79"/>
      <c r="V125" s="83" t="s">
        <v>743</v>
      </c>
      <c r="W125" s="81">
        <v>43755.04008101852</v>
      </c>
      <c r="X125" s="83" t="s">
        <v>838</v>
      </c>
      <c r="Y125" s="79"/>
      <c r="Z125" s="79"/>
      <c r="AA125" s="85" t="s">
        <v>1022</v>
      </c>
      <c r="AB125" s="79"/>
      <c r="AC125" s="79" t="b">
        <v>0</v>
      </c>
      <c r="AD125" s="79">
        <v>0</v>
      </c>
      <c r="AE125" s="85" t="s">
        <v>1123</v>
      </c>
      <c r="AF125" s="79" t="b">
        <v>0</v>
      </c>
      <c r="AG125" s="79" t="s">
        <v>1128</v>
      </c>
      <c r="AH125" s="79"/>
      <c r="AI125" s="85" t="s">
        <v>1123</v>
      </c>
      <c r="AJ125" s="79" t="b">
        <v>0</v>
      </c>
      <c r="AK125" s="79">
        <v>0</v>
      </c>
      <c r="AL125" s="85" t="s">
        <v>1123</v>
      </c>
      <c r="AM125" s="79" t="s">
        <v>1138</v>
      </c>
      <c r="AN125" s="79" t="b">
        <v>0</v>
      </c>
      <c r="AO125" s="85" t="s">
        <v>1022</v>
      </c>
      <c r="AP125" s="79" t="s">
        <v>176</v>
      </c>
      <c r="AQ125" s="79">
        <v>0</v>
      </c>
      <c r="AR125" s="79">
        <v>0</v>
      </c>
      <c r="AS125" s="79"/>
      <c r="AT125" s="79"/>
      <c r="AU125" s="79"/>
      <c r="AV125" s="79"/>
      <c r="AW125" s="79"/>
      <c r="AX125" s="79"/>
      <c r="AY125" s="79"/>
      <c r="AZ125" s="79"/>
      <c r="BA125">
        <v>1</v>
      </c>
      <c r="BB125" s="78" t="str">
        <f>REPLACE(INDEX(GroupVertices[Group],MATCH(Edges[[#This Row],[Vertex 1]],GroupVertices[Vertex],0)),1,1,"")</f>
        <v>1</v>
      </c>
      <c r="BC125" s="78" t="str">
        <f>REPLACE(INDEX(GroupVertices[Group],MATCH(Edges[[#This Row],[Vertex 2]],GroupVertices[Vertex],0)),1,1,"")</f>
        <v>1</v>
      </c>
      <c r="BD125" s="48"/>
      <c r="BE125" s="49"/>
      <c r="BF125" s="48"/>
      <c r="BG125" s="49"/>
      <c r="BH125" s="48"/>
      <c r="BI125" s="49"/>
      <c r="BJ125" s="48"/>
      <c r="BK125" s="49"/>
      <c r="BL125" s="48"/>
    </row>
    <row r="126" spans="1:64" ht="15">
      <c r="A126" s="64" t="s">
        <v>263</v>
      </c>
      <c r="B126" s="64" t="s">
        <v>315</v>
      </c>
      <c r="C126" s="65" t="s">
        <v>3027</v>
      </c>
      <c r="D126" s="66">
        <v>3</v>
      </c>
      <c r="E126" s="67" t="s">
        <v>132</v>
      </c>
      <c r="F126" s="68">
        <v>35</v>
      </c>
      <c r="G126" s="65"/>
      <c r="H126" s="69"/>
      <c r="I126" s="70"/>
      <c r="J126" s="70"/>
      <c r="K126" s="34" t="s">
        <v>65</v>
      </c>
      <c r="L126" s="77">
        <v>126</v>
      </c>
      <c r="M126" s="77"/>
      <c r="N126" s="72"/>
      <c r="O126" s="79" t="s">
        <v>324</v>
      </c>
      <c r="P126" s="81">
        <v>43755.04008101852</v>
      </c>
      <c r="Q126" s="79" t="s">
        <v>390</v>
      </c>
      <c r="R126" s="83" t="s">
        <v>499</v>
      </c>
      <c r="S126" s="79" t="s">
        <v>549</v>
      </c>
      <c r="T126" s="79" t="s">
        <v>611</v>
      </c>
      <c r="U126" s="79"/>
      <c r="V126" s="83" t="s">
        <v>743</v>
      </c>
      <c r="W126" s="81">
        <v>43755.04008101852</v>
      </c>
      <c r="X126" s="83" t="s">
        <v>838</v>
      </c>
      <c r="Y126" s="79"/>
      <c r="Z126" s="79"/>
      <c r="AA126" s="85" t="s">
        <v>1022</v>
      </c>
      <c r="AB126" s="79"/>
      <c r="AC126" s="79" t="b">
        <v>0</v>
      </c>
      <c r="AD126" s="79">
        <v>0</v>
      </c>
      <c r="AE126" s="85" t="s">
        <v>1123</v>
      </c>
      <c r="AF126" s="79" t="b">
        <v>0</v>
      </c>
      <c r="AG126" s="79" t="s">
        <v>1128</v>
      </c>
      <c r="AH126" s="79"/>
      <c r="AI126" s="85" t="s">
        <v>1123</v>
      </c>
      <c r="AJ126" s="79" t="b">
        <v>0</v>
      </c>
      <c r="AK126" s="79">
        <v>0</v>
      </c>
      <c r="AL126" s="85" t="s">
        <v>1123</v>
      </c>
      <c r="AM126" s="79" t="s">
        <v>1138</v>
      </c>
      <c r="AN126" s="79" t="b">
        <v>0</v>
      </c>
      <c r="AO126" s="85" t="s">
        <v>1022</v>
      </c>
      <c r="AP126" s="79" t="s">
        <v>176</v>
      </c>
      <c r="AQ126" s="79">
        <v>0</v>
      </c>
      <c r="AR126" s="79">
        <v>0</v>
      </c>
      <c r="AS126" s="79"/>
      <c r="AT126" s="79"/>
      <c r="AU126" s="79"/>
      <c r="AV126" s="79"/>
      <c r="AW126" s="79"/>
      <c r="AX126" s="79"/>
      <c r="AY126" s="79"/>
      <c r="AZ126" s="79"/>
      <c r="BA126">
        <v>1</v>
      </c>
      <c r="BB126" s="78" t="str">
        <f>REPLACE(INDEX(GroupVertices[Group],MATCH(Edges[[#This Row],[Vertex 1]],GroupVertices[Vertex],0)),1,1,"")</f>
        <v>1</v>
      </c>
      <c r="BC126" s="78" t="str">
        <f>REPLACE(INDEX(GroupVertices[Group],MATCH(Edges[[#This Row],[Vertex 2]],GroupVertices[Vertex],0)),1,1,"")</f>
        <v>1</v>
      </c>
      <c r="BD126" s="48">
        <v>1</v>
      </c>
      <c r="BE126" s="49">
        <v>3.0303030303030303</v>
      </c>
      <c r="BF126" s="48">
        <v>0</v>
      </c>
      <c r="BG126" s="49">
        <v>0</v>
      </c>
      <c r="BH126" s="48">
        <v>0</v>
      </c>
      <c r="BI126" s="49">
        <v>0</v>
      </c>
      <c r="BJ126" s="48">
        <v>32</v>
      </c>
      <c r="BK126" s="49">
        <v>96.96969696969697</v>
      </c>
      <c r="BL126" s="48">
        <v>33</v>
      </c>
    </row>
    <row r="127" spans="1:64" ht="15">
      <c r="A127" s="64" t="s">
        <v>263</v>
      </c>
      <c r="B127" s="64" t="s">
        <v>316</v>
      </c>
      <c r="C127" s="65" t="s">
        <v>3027</v>
      </c>
      <c r="D127" s="66">
        <v>3</v>
      </c>
      <c r="E127" s="67" t="s">
        <v>132</v>
      </c>
      <c r="F127" s="68">
        <v>35</v>
      </c>
      <c r="G127" s="65"/>
      <c r="H127" s="69"/>
      <c r="I127" s="70"/>
      <c r="J127" s="70"/>
      <c r="K127" s="34" t="s">
        <v>65</v>
      </c>
      <c r="L127" s="77">
        <v>127</v>
      </c>
      <c r="M127" s="77"/>
      <c r="N127" s="72"/>
      <c r="O127" s="79" t="s">
        <v>324</v>
      </c>
      <c r="P127" s="81">
        <v>43755.41678240741</v>
      </c>
      <c r="Q127" s="79" t="s">
        <v>391</v>
      </c>
      <c r="R127" s="83" t="s">
        <v>500</v>
      </c>
      <c r="S127" s="79" t="s">
        <v>550</v>
      </c>
      <c r="T127" s="79" t="s">
        <v>612</v>
      </c>
      <c r="U127" s="79"/>
      <c r="V127" s="83" t="s">
        <v>743</v>
      </c>
      <c r="W127" s="81">
        <v>43755.41678240741</v>
      </c>
      <c r="X127" s="83" t="s">
        <v>839</v>
      </c>
      <c r="Y127" s="79"/>
      <c r="Z127" s="79"/>
      <c r="AA127" s="85" t="s">
        <v>1023</v>
      </c>
      <c r="AB127" s="79"/>
      <c r="AC127" s="79" t="b">
        <v>0</v>
      </c>
      <c r="AD127" s="79">
        <v>1</v>
      </c>
      <c r="AE127" s="85" t="s">
        <v>1123</v>
      </c>
      <c r="AF127" s="79" t="b">
        <v>0</v>
      </c>
      <c r="AG127" s="79" t="s">
        <v>1128</v>
      </c>
      <c r="AH127" s="79"/>
      <c r="AI127" s="85" t="s">
        <v>1123</v>
      </c>
      <c r="AJ127" s="79" t="b">
        <v>0</v>
      </c>
      <c r="AK127" s="79">
        <v>0</v>
      </c>
      <c r="AL127" s="85" t="s">
        <v>1123</v>
      </c>
      <c r="AM127" s="79" t="s">
        <v>1157</v>
      </c>
      <c r="AN127" s="79" t="b">
        <v>0</v>
      </c>
      <c r="AO127" s="85" t="s">
        <v>1023</v>
      </c>
      <c r="AP127" s="79" t="s">
        <v>176</v>
      </c>
      <c r="AQ127" s="79">
        <v>0</v>
      </c>
      <c r="AR127" s="79">
        <v>0</v>
      </c>
      <c r="AS127" s="79"/>
      <c r="AT127" s="79"/>
      <c r="AU127" s="79"/>
      <c r="AV127" s="79"/>
      <c r="AW127" s="79"/>
      <c r="AX127" s="79"/>
      <c r="AY127" s="79"/>
      <c r="AZ127" s="79"/>
      <c r="BA127">
        <v>1</v>
      </c>
      <c r="BB127" s="78" t="str">
        <f>REPLACE(INDEX(GroupVertices[Group],MATCH(Edges[[#This Row],[Vertex 1]],GroupVertices[Vertex],0)),1,1,"")</f>
        <v>1</v>
      </c>
      <c r="BC127" s="78" t="str">
        <f>REPLACE(INDEX(GroupVertices[Group],MATCH(Edges[[#This Row],[Vertex 2]],GroupVertices[Vertex],0)),1,1,"")</f>
        <v>1</v>
      </c>
      <c r="BD127" s="48"/>
      <c r="BE127" s="49"/>
      <c r="BF127" s="48"/>
      <c r="BG127" s="49"/>
      <c r="BH127" s="48"/>
      <c r="BI127" s="49"/>
      <c r="BJ127" s="48"/>
      <c r="BK127" s="49"/>
      <c r="BL127" s="48"/>
    </row>
    <row r="128" spans="1:64" ht="15">
      <c r="A128" s="64" t="s">
        <v>263</v>
      </c>
      <c r="B128" s="64" t="s">
        <v>285</v>
      </c>
      <c r="C128" s="65" t="s">
        <v>3030</v>
      </c>
      <c r="D128" s="66">
        <v>7</v>
      </c>
      <c r="E128" s="67" t="s">
        <v>136</v>
      </c>
      <c r="F128" s="68">
        <v>21.857142857142858</v>
      </c>
      <c r="G128" s="65"/>
      <c r="H128" s="69"/>
      <c r="I128" s="70"/>
      <c r="J128" s="70"/>
      <c r="K128" s="34" t="s">
        <v>65</v>
      </c>
      <c r="L128" s="77">
        <v>128</v>
      </c>
      <c r="M128" s="77"/>
      <c r="N128" s="72"/>
      <c r="O128" s="79" t="s">
        <v>324</v>
      </c>
      <c r="P128" s="81">
        <v>43748.961875</v>
      </c>
      <c r="Q128" s="79" t="s">
        <v>392</v>
      </c>
      <c r="R128" s="79"/>
      <c r="S128" s="79"/>
      <c r="T128" s="79" t="s">
        <v>613</v>
      </c>
      <c r="U128" s="83" t="s">
        <v>688</v>
      </c>
      <c r="V128" s="83" t="s">
        <v>688</v>
      </c>
      <c r="W128" s="81">
        <v>43748.961875</v>
      </c>
      <c r="X128" s="83" t="s">
        <v>840</v>
      </c>
      <c r="Y128" s="79"/>
      <c r="Z128" s="79"/>
      <c r="AA128" s="85" t="s">
        <v>1024</v>
      </c>
      <c r="AB128" s="79"/>
      <c r="AC128" s="79" t="b">
        <v>0</v>
      </c>
      <c r="AD128" s="79">
        <v>2</v>
      </c>
      <c r="AE128" s="85" t="s">
        <v>1123</v>
      </c>
      <c r="AF128" s="79" t="b">
        <v>0</v>
      </c>
      <c r="AG128" s="79" t="s">
        <v>1128</v>
      </c>
      <c r="AH128" s="79"/>
      <c r="AI128" s="85" t="s">
        <v>1123</v>
      </c>
      <c r="AJ128" s="79" t="b">
        <v>0</v>
      </c>
      <c r="AK128" s="79">
        <v>0</v>
      </c>
      <c r="AL128" s="85" t="s">
        <v>1123</v>
      </c>
      <c r="AM128" s="79" t="s">
        <v>1139</v>
      </c>
      <c r="AN128" s="79" t="b">
        <v>0</v>
      </c>
      <c r="AO128" s="85" t="s">
        <v>1024</v>
      </c>
      <c r="AP128" s="79" t="s">
        <v>176</v>
      </c>
      <c r="AQ128" s="79">
        <v>0</v>
      </c>
      <c r="AR128" s="79">
        <v>0</v>
      </c>
      <c r="AS128" s="79"/>
      <c r="AT128" s="79"/>
      <c r="AU128" s="79"/>
      <c r="AV128" s="79"/>
      <c r="AW128" s="79"/>
      <c r="AX128" s="79"/>
      <c r="AY128" s="79"/>
      <c r="AZ128" s="79"/>
      <c r="BA128">
        <v>5</v>
      </c>
      <c r="BB128" s="78" t="str">
        <f>REPLACE(INDEX(GroupVertices[Group],MATCH(Edges[[#This Row],[Vertex 1]],GroupVertices[Vertex],0)),1,1,"")</f>
        <v>1</v>
      </c>
      <c r="BC128" s="78" t="str">
        <f>REPLACE(INDEX(GroupVertices[Group],MATCH(Edges[[#This Row],[Vertex 2]],GroupVertices[Vertex],0)),1,1,"")</f>
        <v>1</v>
      </c>
      <c r="BD128" s="48"/>
      <c r="BE128" s="49"/>
      <c r="BF128" s="48"/>
      <c r="BG128" s="49"/>
      <c r="BH128" s="48"/>
      <c r="BI128" s="49"/>
      <c r="BJ128" s="48"/>
      <c r="BK128" s="49"/>
      <c r="BL128" s="48"/>
    </row>
    <row r="129" spans="1:64" ht="15">
      <c r="A129" s="64" t="s">
        <v>263</v>
      </c>
      <c r="B129" s="64" t="s">
        <v>285</v>
      </c>
      <c r="C129" s="65" t="s">
        <v>3030</v>
      </c>
      <c r="D129" s="66">
        <v>7</v>
      </c>
      <c r="E129" s="67" t="s">
        <v>136</v>
      </c>
      <c r="F129" s="68">
        <v>21.857142857142858</v>
      </c>
      <c r="G129" s="65"/>
      <c r="H129" s="69"/>
      <c r="I129" s="70"/>
      <c r="J129" s="70"/>
      <c r="K129" s="34" t="s">
        <v>65</v>
      </c>
      <c r="L129" s="77">
        <v>129</v>
      </c>
      <c r="M129" s="77"/>
      <c r="N129" s="72"/>
      <c r="O129" s="79" t="s">
        <v>324</v>
      </c>
      <c r="P129" s="81">
        <v>43749.86800925926</v>
      </c>
      <c r="Q129" s="79" t="s">
        <v>388</v>
      </c>
      <c r="R129" s="79"/>
      <c r="S129" s="79"/>
      <c r="T129" s="79" t="s">
        <v>609</v>
      </c>
      <c r="U129" s="79"/>
      <c r="V129" s="83" t="s">
        <v>743</v>
      </c>
      <c r="W129" s="81">
        <v>43749.86800925926</v>
      </c>
      <c r="X129" s="83" t="s">
        <v>836</v>
      </c>
      <c r="Y129" s="79"/>
      <c r="Z129" s="79"/>
      <c r="AA129" s="85" t="s">
        <v>1020</v>
      </c>
      <c r="AB129" s="85" t="s">
        <v>1122</v>
      </c>
      <c r="AC129" s="79" t="b">
        <v>0</v>
      </c>
      <c r="AD129" s="79">
        <v>4</v>
      </c>
      <c r="AE129" s="85" t="s">
        <v>1126</v>
      </c>
      <c r="AF129" s="79" t="b">
        <v>0</v>
      </c>
      <c r="AG129" s="79" t="s">
        <v>1128</v>
      </c>
      <c r="AH129" s="79"/>
      <c r="AI129" s="85" t="s">
        <v>1123</v>
      </c>
      <c r="AJ129" s="79" t="b">
        <v>0</v>
      </c>
      <c r="AK129" s="79">
        <v>0</v>
      </c>
      <c r="AL129" s="85" t="s">
        <v>1123</v>
      </c>
      <c r="AM129" s="79" t="s">
        <v>1139</v>
      </c>
      <c r="AN129" s="79" t="b">
        <v>0</v>
      </c>
      <c r="AO129" s="85" t="s">
        <v>1122</v>
      </c>
      <c r="AP129" s="79" t="s">
        <v>176</v>
      </c>
      <c r="AQ129" s="79">
        <v>0</v>
      </c>
      <c r="AR129" s="79">
        <v>0</v>
      </c>
      <c r="AS129" s="79"/>
      <c r="AT129" s="79"/>
      <c r="AU129" s="79"/>
      <c r="AV129" s="79"/>
      <c r="AW129" s="79"/>
      <c r="AX129" s="79"/>
      <c r="AY129" s="79"/>
      <c r="AZ129" s="79"/>
      <c r="BA129">
        <v>5</v>
      </c>
      <c r="BB129" s="78" t="str">
        <f>REPLACE(INDEX(GroupVertices[Group],MATCH(Edges[[#This Row],[Vertex 1]],GroupVertices[Vertex],0)),1,1,"")</f>
        <v>1</v>
      </c>
      <c r="BC129" s="78" t="str">
        <f>REPLACE(INDEX(GroupVertices[Group],MATCH(Edges[[#This Row],[Vertex 2]],GroupVertices[Vertex],0)),1,1,"")</f>
        <v>1</v>
      </c>
      <c r="BD129" s="48"/>
      <c r="BE129" s="49"/>
      <c r="BF129" s="48"/>
      <c r="BG129" s="49"/>
      <c r="BH129" s="48"/>
      <c r="BI129" s="49"/>
      <c r="BJ129" s="48"/>
      <c r="BK129" s="49"/>
      <c r="BL129" s="48"/>
    </row>
    <row r="130" spans="1:64" ht="15">
      <c r="A130" s="64" t="s">
        <v>263</v>
      </c>
      <c r="B130" s="64" t="s">
        <v>285</v>
      </c>
      <c r="C130" s="65" t="s">
        <v>3030</v>
      </c>
      <c r="D130" s="66">
        <v>7</v>
      </c>
      <c r="E130" s="67" t="s">
        <v>136</v>
      </c>
      <c r="F130" s="68">
        <v>21.857142857142858</v>
      </c>
      <c r="G130" s="65"/>
      <c r="H130" s="69"/>
      <c r="I130" s="70"/>
      <c r="J130" s="70"/>
      <c r="K130" s="34" t="s">
        <v>65</v>
      </c>
      <c r="L130" s="77">
        <v>130</v>
      </c>
      <c r="M130" s="77"/>
      <c r="N130" s="72"/>
      <c r="O130" s="79" t="s">
        <v>324</v>
      </c>
      <c r="P130" s="81">
        <v>43754.76329861111</v>
      </c>
      <c r="Q130" s="79" t="s">
        <v>393</v>
      </c>
      <c r="R130" s="83" t="s">
        <v>501</v>
      </c>
      <c r="S130" s="79" t="s">
        <v>551</v>
      </c>
      <c r="T130" s="79" t="s">
        <v>614</v>
      </c>
      <c r="U130" s="79"/>
      <c r="V130" s="83" t="s">
        <v>743</v>
      </c>
      <c r="W130" s="81">
        <v>43754.76329861111</v>
      </c>
      <c r="X130" s="83" t="s">
        <v>841</v>
      </c>
      <c r="Y130" s="79"/>
      <c r="Z130" s="79"/>
      <c r="AA130" s="85" t="s">
        <v>1025</v>
      </c>
      <c r="AB130" s="79"/>
      <c r="AC130" s="79" t="b">
        <v>0</v>
      </c>
      <c r="AD130" s="79">
        <v>5</v>
      </c>
      <c r="AE130" s="85" t="s">
        <v>1123</v>
      </c>
      <c r="AF130" s="79" t="b">
        <v>0</v>
      </c>
      <c r="AG130" s="79" t="s">
        <v>1128</v>
      </c>
      <c r="AH130" s="79"/>
      <c r="AI130" s="85" t="s">
        <v>1123</v>
      </c>
      <c r="AJ130" s="79" t="b">
        <v>0</v>
      </c>
      <c r="AK130" s="79">
        <v>4</v>
      </c>
      <c r="AL130" s="85" t="s">
        <v>1123</v>
      </c>
      <c r="AM130" s="79" t="s">
        <v>1138</v>
      </c>
      <c r="AN130" s="79" t="b">
        <v>0</v>
      </c>
      <c r="AO130" s="85" t="s">
        <v>1025</v>
      </c>
      <c r="AP130" s="79" t="s">
        <v>176</v>
      </c>
      <c r="AQ130" s="79">
        <v>0</v>
      </c>
      <c r="AR130" s="79">
        <v>0</v>
      </c>
      <c r="AS130" s="79"/>
      <c r="AT130" s="79"/>
      <c r="AU130" s="79"/>
      <c r="AV130" s="79"/>
      <c r="AW130" s="79"/>
      <c r="AX130" s="79"/>
      <c r="AY130" s="79"/>
      <c r="AZ130" s="79"/>
      <c r="BA130">
        <v>5</v>
      </c>
      <c r="BB130" s="78" t="str">
        <f>REPLACE(INDEX(GroupVertices[Group],MATCH(Edges[[#This Row],[Vertex 1]],GroupVertices[Vertex],0)),1,1,"")</f>
        <v>1</v>
      </c>
      <c r="BC130" s="78" t="str">
        <f>REPLACE(INDEX(GroupVertices[Group],MATCH(Edges[[#This Row],[Vertex 2]],GroupVertices[Vertex],0)),1,1,"")</f>
        <v>1</v>
      </c>
      <c r="BD130" s="48"/>
      <c r="BE130" s="49"/>
      <c r="BF130" s="48"/>
      <c r="BG130" s="49"/>
      <c r="BH130" s="48"/>
      <c r="BI130" s="49"/>
      <c r="BJ130" s="48"/>
      <c r="BK130" s="49"/>
      <c r="BL130" s="48"/>
    </row>
    <row r="131" spans="1:64" ht="15">
      <c r="A131" s="64" t="s">
        <v>263</v>
      </c>
      <c r="B131" s="64" t="s">
        <v>285</v>
      </c>
      <c r="C131" s="65" t="s">
        <v>3031</v>
      </c>
      <c r="D131" s="66">
        <v>5</v>
      </c>
      <c r="E131" s="67" t="s">
        <v>136</v>
      </c>
      <c r="F131" s="68">
        <v>28.42857142857143</v>
      </c>
      <c r="G131" s="65"/>
      <c r="H131" s="69"/>
      <c r="I131" s="70"/>
      <c r="J131" s="70"/>
      <c r="K131" s="34" t="s">
        <v>65</v>
      </c>
      <c r="L131" s="77">
        <v>131</v>
      </c>
      <c r="M131" s="77"/>
      <c r="N131" s="72"/>
      <c r="O131" s="79" t="s">
        <v>325</v>
      </c>
      <c r="P131" s="81">
        <v>43754.76565972222</v>
      </c>
      <c r="Q131" s="79" t="s">
        <v>394</v>
      </c>
      <c r="R131" s="79"/>
      <c r="S131" s="79"/>
      <c r="T131" s="79" t="s">
        <v>615</v>
      </c>
      <c r="U131" s="83" t="s">
        <v>689</v>
      </c>
      <c r="V131" s="83" t="s">
        <v>689</v>
      </c>
      <c r="W131" s="81">
        <v>43754.76565972222</v>
      </c>
      <c r="X131" s="83" t="s">
        <v>842</v>
      </c>
      <c r="Y131" s="79"/>
      <c r="Z131" s="79"/>
      <c r="AA131" s="85" t="s">
        <v>1026</v>
      </c>
      <c r="AB131" s="85" t="s">
        <v>1025</v>
      </c>
      <c r="AC131" s="79" t="b">
        <v>0</v>
      </c>
      <c r="AD131" s="79">
        <v>2</v>
      </c>
      <c r="AE131" s="85" t="s">
        <v>1127</v>
      </c>
      <c r="AF131" s="79" t="b">
        <v>0</v>
      </c>
      <c r="AG131" s="79" t="s">
        <v>1128</v>
      </c>
      <c r="AH131" s="79"/>
      <c r="AI131" s="85" t="s">
        <v>1123</v>
      </c>
      <c r="AJ131" s="79" t="b">
        <v>0</v>
      </c>
      <c r="AK131" s="79">
        <v>0</v>
      </c>
      <c r="AL131" s="85" t="s">
        <v>1123</v>
      </c>
      <c r="AM131" s="79" t="s">
        <v>1138</v>
      </c>
      <c r="AN131" s="79" t="b">
        <v>0</v>
      </c>
      <c r="AO131" s="85" t="s">
        <v>1025</v>
      </c>
      <c r="AP131" s="79" t="s">
        <v>176</v>
      </c>
      <c r="AQ131" s="79">
        <v>0</v>
      </c>
      <c r="AR131" s="79">
        <v>0</v>
      </c>
      <c r="AS131" s="79"/>
      <c r="AT131" s="79"/>
      <c r="AU131" s="79"/>
      <c r="AV131" s="79"/>
      <c r="AW131" s="79"/>
      <c r="AX131" s="79"/>
      <c r="AY131" s="79"/>
      <c r="AZ131" s="79"/>
      <c r="BA131">
        <v>3</v>
      </c>
      <c r="BB131" s="78" t="str">
        <f>REPLACE(INDEX(GroupVertices[Group],MATCH(Edges[[#This Row],[Vertex 1]],GroupVertices[Vertex],0)),1,1,"")</f>
        <v>1</v>
      </c>
      <c r="BC131" s="78" t="str">
        <f>REPLACE(INDEX(GroupVertices[Group],MATCH(Edges[[#This Row],[Vertex 2]],GroupVertices[Vertex],0)),1,1,"")</f>
        <v>1</v>
      </c>
      <c r="BD131" s="48"/>
      <c r="BE131" s="49"/>
      <c r="BF131" s="48"/>
      <c r="BG131" s="49"/>
      <c r="BH131" s="48"/>
      <c r="BI131" s="49"/>
      <c r="BJ131" s="48"/>
      <c r="BK131" s="49"/>
      <c r="BL131" s="48"/>
    </row>
    <row r="132" spans="1:64" ht="15">
      <c r="A132" s="64" t="s">
        <v>263</v>
      </c>
      <c r="B132" s="64" t="s">
        <v>285</v>
      </c>
      <c r="C132" s="65" t="s">
        <v>3031</v>
      </c>
      <c r="D132" s="66">
        <v>5</v>
      </c>
      <c r="E132" s="67" t="s">
        <v>136</v>
      </c>
      <c r="F132" s="68">
        <v>28.42857142857143</v>
      </c>
      <c r="G132" s="65"/>
      <c r="H132" s="69"/>
      <c r="I132" s="70"/>
      <c r="J132" s="70"/>
      <c r="K132" s="34" t="s">
        <v>65</v>
      </c>
      <c r="L132" s="77">
        <v>132</v>
      </c>
      <c r="M132" s="77"/>
      <c r="N132" s="72"/>
      <c r="O132" s="79" t="s">
        <v>325</v>
      </c>
      <c r="P132" s="81">
        <v>43754.767280092594</v>
      </c>
      <c r="Q132" s="79" t="s">
        <v>395</v>
      </c>
      <c r="R132" s="79"/>
      <c r="S132" s="79"/>
      <c r="T132" s="79" t="s">
        <v>615</v>
      </c>
      <c r="U132" s="83" t="s">
        <v>690</v>
      </c>
      <c r="V132" s="83" t="s">
        <v>690</v>
      </c>
      <c r="W132" s="81">
        <v>43754.767280092594</v>
      </c>
      <c r="X132" s="83" t="s">
        <v>843</v>
      </c>
      <c r="Y132" s="79"/>
      <c r="Z132" s="79"/>
      <c r="AA132" s="85" t="s">
        <v>1027</v>
      </c>
      <c r="AB132" s="85" t="s">
        <v>1025</v>
      </c>
      <c r="AC132" s="79" t="b">
        <v>0</v>
      </c>
      <c r="AD132" s="79">
        <v>1</v>
      </c>
      <c r="AE132" s="85" t="s">
        <v>1127</v>
      </c>
      <c r="AF132" s="79" t="b">
        <v>0</v>
      </c>
      <c r="AG132" s="79" t="s">
        <v>1128</v>
      </c>
      <c r="AH132" s="79"/>
      <c r="AI132" s="85" t="s">
        <v>1123</v>
      </c>
      <c r="AJ132" s="79" t="b">
        <v>0</v>
      </c>
      <c r="AK132" s="79">
        <v>0</v>
      </c>
      <c r="AL132" s="85" t="s">
        <v>1123</v>
      </c>
      <c r="AM132" s="79" t="s">
        <v>1138</v>
      </c>
      <c r="AN132" s="79" t="b">
        <v>0</v>
      </c>
      <c r="AO132" s="85" t="s">
        <v>1025</v>
      </c>
      <c r="AP132" s="79" t="s">
        <v>176</v>
      </c>
      <c r="AQ132" s="79">
        <v>0</v>
      </c>
      <c r="AR132" s="79">
        <v>0</v>
      </c>
      <c r="AS132" s="79"/>
      <c r="AT132" s="79"/>
      <c r="AU132" s="79"/>
      <c r="AV132" s="79"/>
      <c r="AW132" s="79"/>
      <c r="AX132" s="79"/>
      <c r="AY132" s="79"/>
      <c r="AZ132" s="79"/>
      <c r="BA132">
        <v>3</v>
      </c>
      <c r="BB132" s="78" t="str">
        <f>REPLACE(INDEX(GroupVertices[Group],MATCH(Edges[[#This Row],[Vertex 1]],GroupVertices[Vertex],0)),1,1,"")</f>
        <v>1</v>
      </c>
      <c r="BC132" s="78" t="str">
        <f>REPLACE(INDEX(GroupVertices[Group],MATCH(Edges[[#This Row],[Vertex 2]],GroupVertices[Vertex],0)),1,1,"")</f>
        <v>1</v>
      </c>
      <c r="BD132" s="48"/>
      <c r="BE132" s="49"/>
      <c r="BF132" s="48"/>
      <c r="BG132" s="49"/>
      <c r="BH132" s="48"/>
      <c r="BI132" s="49"/>
      <c r="BJ132" s="48"/>
      <c r="BK132" s="49"/>
      <c r="BL132" s="48"/>
    </row>
    <row r="133" spans="1:64" ht="15">
      <c r="A133" s="64" t="s">
        <v>263</v>
      </c>
      <c r="B133" s="64" t="s">
        <v>285</v>
      </c>
      <c r="C133" s="65" t="s">
        <v>3031</v>
      </c>
      <c r="D133" s="66">
        <v>5</v>
      </c>
      <c r="E133" s="67" t="s">
        <v>136</v>
      </c>
      <c r="F133" s="68">
        <v>28.42857142857143</v>
      </c>
      <c r="G133" s="65"/>
      <c r="H133" s="69"/>
      <c r="I133" s="70"/>
      <c r="J133" s="70"/>
      <c r="K133" s="34" t="s">
        <v>65</v>
      </c>
      <c r="L133" s="77">
        <v>133</v>
      </c>
      <c r="M133" s="77"/>
      <c r="N133" s="72"/>
      <c r="O133" s="79" t="s">
        <v>325</v>
      </c>
      <c r="P133" s="81">
        <v>43754.76907407407</v>
      </c>
      <c r="Q133" s="79" t="s">
        <v>396</v>
      </c>
      <c r="R133" s="79"/>
      <c r="S133" s="79"/>
      <c r="T133" s="79" t="s">
        <v>615</v>
      </c>
      <c r="U133" s="83" t="s">
        <v>691</v>
      </c>
      <c r="V133" s="83" t="s">
        <v>691</v>
      </c>
      <c r="W133" s="81">
        <v>43754.76907407407</v>
      </c>
      <c r="X133" s="83" t="s">
        <v>844</v>
      </c>
      <c r="Y133" s="79"/>
      <c r="Z133" s="79"/>
      <c r="AA133" s="85" t="s">
        <v>1028</v>
      </c>
      <c r="AB133" s="85" t="s">
        <v>1026</v>
      </c>
      <c r="AC133" s="79" t="b">
        <v>0</v>
      </c>
      <c r="AD133" s="79">
        <v>1</v>
      </c>
      <c r="AE133" s="85" t="s">
        <v>1127</v>
      </c>
      <c r="AF133" s="79" t="b">
        <v>0</v>
      </c>
      <c r="AG133" s="79" t="s">
        <v>1128</v>
      </c>
      <c r="AH133" s="79"/>
      <c r="AI133" s="85" t="s">
        <v>1123</v>
      </c>
      <c r="AJ133" s="79" t="b">
        <v>0</v>
      </c>
      <c r="AK133" s="79">
        <v>0</v>
      </c>
      <c r="AL133" s="85" t="s">
        <v>1123</v>
      </c>
      <c r="AM133" s="79" t="s">
        <v>1138</v>
      </c>
      <c r="AN133" s="79" t="b">
        <v>0</v>
      </c>
      <c r="AO133" s="85" t="s">
        <v>1026</v>
      </c>
      <c r="AP133" s="79" t="s">
        <v>176</v>
      </c>
      <c r="AQ133" s="79">
        <v>0</v>
      </c>
      <c r="AR133" s="79">
        <v>0</v>
      </c>
      <c r="AS133" s="79"/>
      <c r="AT133" s="79"/>
      <c r="AU133" s="79"/>
      <c r="AV133" s="79"/>
      <c r="AW133" s="79"/>
      <c r="AX133" s="79"/>
      <c r="AY133" s="79"/>
      <c r="AZ133" s="79"/>
      <c r="BA133">
        <v>3</v>
      </c>
      <c r="BB133" s="78" t="str">
        <f>REPLACE(INDEX(GroupVertices[Group],MATCH(Edges[[#This Row],[Vertex 1]],GroupVertices[Vertex],0)),1,1,"")</f>
        <v>1</v>
      </c>
      <c r="BC133" s="78" t="str">
        <f>REPLACE(INDEX(GroupVertices[Group],MATCH(Edges[[#This Row],[Vertex 2]],GroupVertices[Vertex],0)),1,1,"")</f>
        <v>1</v>
      </c>
      <c r="BD133" s="48"/>
      <c r="BE133" s="49"/>
      <c r="BF133" s="48"/>
      <c r="BG133" s="49"/>
      <c r="BH133" s="48"/>
      <c r="BI133" s="49"/>
      <c r="BJ133" s="48"/>
      <c r="BK133" s="49"/>
      <c r="BL133" s="48"/>
    </row>
    <row r="134" spans="1:64" ht="15">
      <c r="A134" s="64" t="s">
        <v>263</v>
      </c>
      <c r="B134" s="64" t="s">
        <v>285</v>
      </c>
      <c r="C134" s="65" t="s">
        <v>3030</v>
      </c>
      <c r="D134" s="66">
        <v>7</v>
      </c>
      <c r="E134" s="67" t="s">
        <v>136</v>
      </c>
      <c r="F134" s="68">
        <v>21.857142857142858</v>
      </c>
      <c r="G134" s="65"/>
      <c r="H134" s="69"/>
      <c r="I134" s="70"/>
      <c r="J134" s="70"/>
      <c r="K134" s="34" t="s">
        <v>65</v>
      </c>
      <c r="L134" s="77">
        <v>134</v>
      </c>
      <c r="M134" s="77"/>
      <c r="N134" s="72"/>
      <c r="O134" s="79" t="s">
        <v>324</v>
      </c>
      <c r="P134" s="81">
        <v>43755.02842592593</v>
      </c>
      <c r="Q134" s="79" t="s">
        <v>389</v>
      </c>
      <c r="R134" s="79"/>
      <c r="S134" s="79"/>
      <c r="T134" s="79" t="s">
        <v>610</v>
      </c>
      <c r="U134" s="83" t="s">
        <v>687</v>
      </c>
      <c r="V134" s="83" t="s">
        <v>687</v>
      </c>
      <c r="W134" s="81">
        <v>43755.02842592593</v>
      </c>
      <c r="X134" s="83" t="s">
        <v>837</v>
      </c>
      <c r="Y134" s="79"/>
      <c r="Z134" s="79"/>
      <c r="AA134" s="85" t="s">
        <v>1021</v>
      </c>
      <c r="AB134" s="79"/>
      <c r="AC134" s="79" t="b">
        <v>0</v>
      </c>
      <c r="AD134" s="79">
        <v>4</v>
      </c>
      <c r="AE134" s="85" t="s">
        <v>1123</v>
      </c>
      <c r="AF134" s="79" t="b">
        <v>0</v>
      </c>
      <c r="AG134" s="79" t="s">
        <v>1128</v>
      </c>
      <c r="AH134" s="79"/>
      <c r="AI134" s="85" t="s">
        <v>1123</v>
      </c>
      <c r="AJ134" s="79" t="b">
        <v>0</v>
      </c>
      <c r="AK134" s="79">
        <v>1</v>
      </c>
      <c r="AL134" s="85" t="s">
        <v>1123</v>
      </c>
      <c r="AM134" s="79" t="s">
        <v>1146</v>
      </c>
      <c r="AN134" s="79" t="b">
        <v>0</v>
      </c>
      <c r="AO134" s="85" t="s">
        <v>1021</v>
      </c>
      <c r="AP134" s="79" t="s">
        <v>176</v>
      </c>
      <c r="AQ134" s="79">
        <v>0</v>
      </c>
      <c r="AR134" s="79">
        <v>0</v>
      </c>
      <c r="AS134" s="79"/>
      <c r="AT134" s="79"/>
      <c r="AU134" s="79"/>
      <c r="AV134" s="79"/>
      <c r="AW134" s="79"/>
      <c r="AX134" s="79"/>
      <c r="AY134" s="79"/>
      <c r="AZ134" s="79"/>
      <c r="BA134">
        <v>5</v>
      </c>
      <c r="BB134" s="78" t="str">
        <f>REPLACE(INDEX(GroupVertices[Group],MATCH(Edges[[#This Row],[Vertex 1]],GroupVertices[Vertex],0)),1,1,"")</f>
        <v>1</v>
      </c>
      <c r="BC134" s="78" t="str">
        <f>REPLACE(INDEX(GroupVertices[Group],MATCH(Edges[[#This Row],[Vertex 2]],GroupVertices[Vertex],0)),1,1,"")</f>
        <v>1</v>
      </c>
      <c r="BD134" s="48"/>
      <c r="BE134" s="49"/>
      <c r="BF134" s="48"/>
      <c r="BG134" s="49"/>
      <c r="BH134" s="48"/>
      <c r="BI134" s="49"/>
      <c r="BJ134" s="48"/>
      <c r="BK134" s="49"/>
      <c r="BL134" s="48"/>
    </row>
    <row r="135" spans="1:64" ht="15">
      <c r="A135" s="64" t="s">
        <v>263</v>
      </c>
      <c r="B135" s="64" t="s">
        <v>285</v>
      </c>
      <c r="C135" s="65" t="s">
        <v>3030</v>
      </c>
      <c r="D135" s="66">
        <v>7</v>
      </c>
      <c r="E135" s="67" t="s">
        <v>136</v>
      </c>
      <c r="F135" s="68">
        <v>21.857142857142858</v>
      </c>
      <c r="G135" s="65"/>
      <c r="H135" s="69"/>
      <c r="I135" s="70"/>
      <c r="J135" s="70"/>
      <c r="K135" s="34" t="s">
        <v>65</v>
      </c>
      <c r="L135" s="77">
        <v>135</v>
      </c>
      <c r="M135" s="77"/>
      <c r="N135" s="72"/>
      <c r="O135" s="79" t="s">
        <v>324</v>
      </c>
      <c r="P135" s="81">
        <v>43757.55863425926</v>
      </c>
      <c r="Q135" s="79" t="s">
        <v>397</v>
      </c>
      <c r="R135" s="83" t="s">
        <v>502</v>
      </c>
      <c r="S135" s="79" t="s">
        <v>552</v>
      </c>
      <c r="T135" s="79" t="s">
        <v>616</v>
      </c>
      <c r="U135" s="79"/>
      <c r="V135" s="83" t="s">
        <v>743</v>
      </c>
      <c r="W135" s="81">
        <v>43757.55863425926</v>
      </c>
      <c r="X135" s="83" t="s">
        <v>845</v>
      </c>
      <c r="Y135" s="79"/>
      <c r="Z135" s="79"/>
      <c r="AA135" s="85" t="s">
        <v>1029</v>
      </c>
      <c r="AB135" s="79"/>
      <c r="AC135" s="79" t="b">
        <v>0</v>
      </c>
      <c r="AD135" s="79">
        <v>5</v>
      </c>
      <c r="AE135" s="85" t="s">
        <v>1123</v>
      </c>
      <c r="AF135" s="79" t="b">
        <v>0</v>
      </c>
      <c r="AG135" s="79" t="s">
        <v>1128</v>
      </c>
      <c r="AH135" s="79"/>
      <c r="AI135" s="85" t="s">
        <v>1123</v>
      </c>
      <c r="AJ135" s="79" t="b">
        <v>0</v>
      </c>
      <c r="AK135" s="79">
        <v>0</v>
      </c>
      <c r="AL135" s="85" t="s">
        <v>1123</v>
      </c>
      <c r="AM135" s="79" t="s">
        <v>1149</v>
      </c>
      <c r="AN135" s="79" t="b">
        <v>0</v>
      </c>
      <c r="AO135" s="85" t="s">
        <v>1029</v>
      </c>
      <c r="AP135" s="79" t="s">
        <v>176</v>
      </c>
      <c r="AQ135" s="79">
        <v>0</v>
      </c>
      <c r="AR135" s="79">
        <v>0</v>
      </c>
      <c r="AS135" s="79"/>
      <c r="AT135" s="79"/>
      <c r="AU135" s="79"/>
      <c r="AV135" s="79"/>
      <c r="AW135" s="79"/>
      <c r="AX135" s="79"/>
      <c r="AY135" s="79"/>
      <c r="AZ135" s="79"/>
      <c r="BA135">
        <v>5</v>
      </c>
      <c r="BB135" s="78" t="str">
        <f>REPLACE(INDEX(GroupVertices[Group],MATCH(Edges[[#This Row],[Vertex 1]],GroupVertices[Vertex],0)),1,1,"")</f>
        <v>1</v>
      </c>
      <c r="BC135" s="78" t="str">
        <f>REPLACE(INDEX(GroupVertices[Group],MATCH(Edges[[#This Row],[Vertex 2]],GroupVertices[Vertex],0)),1,1,"")</f>
        <v>1</v>
      </c>
      <c r="BD135" s="48"/>
      <c r="BE135" s="49"/>
      <c r="BF135" s="48"/>
      <c r="BG135" s="49"/>
      <c r="BH135" s="48"/>
      <c r="BI135" s="49"/>
      <c r="BJ135" s="48"/>
      <c r="BK135" s="49"/>
      <c r="BL135" s="48"/>
    </row>
    <row r="136" spans="1:64" ht="15">
      <c r="A136" s="64" t="s">
        <v>263</v>
      </c>
      <c r="B136" s="64" t="s">
        <v>317</v>
      </c>
      <c r="C136" s="65" t="s">
        <v>3032</v>
      </c>
      <c r="D136" s="66">
        <v>9</v>
      </c>
      <c r="E136" s="67" t="s">
        <v>136</v>
      </c>
      <c r="F136" s="68">
        <v>15.285714285714285</v>
      </c>
      <c r="G136" s="65"/>
      <c r="H136" s="69"/>
      <c r="I136" s="70"/>
      <c r="J136" s="70"/>
      <c r="K136" s="34" t="s">
        <v>65</v>
      </c>
      <c r="L136" s="77">
        <v>136</v>
      </c>
      <c r="M136" s="77"/>
      <c r="N136" s="72"/>
      <c r="O136" s="79" t="s">
        <v>324</v>
      </c>
      <c r="P136" s="81">
        <v>43748.961875</v>
      </c>
      <c r="Q136" s="79" t="s">
        <v>392</v>
      </c>
      <c r="R136" s="79"/>
      <c r="S136" s="79"/>
      <c r="T136" s="79" t="s">
        <v>613</v>
      </c>
      <c r="U136" s="83" t="s">
        <v>688</v>
      </c>
      <c r="V136" s="83" t="s">
        <v>688</v>
      </c>
      <c r="W136" s="81">
        <v>43748.961875</v>
      </c>
      <c r="X136" s="83" t="s">
        <v>840</v>
      </c>
      <c r="Y136" s="79"/>
      <c r="Z136" s="79"/>
      <c r="AA136" s="85" t="s">
        <v>1024</v>
      </c>
      <c r="AB136" s="79"/>
      <c r="AC136" s="79" t="b">
        <v>0</v>
      </c>
      <c r="AD136" s="79">
        <v>2</v>
      </c>
      <c r="AE136" s="85" t="s">
        <v>1123</v>
      </c>
      <c r="AF136" s="79" t="b">
        <v>0</v>
      </c>
      <c r="AG136" s="79" t="s">
        <v>1128</v>
      </c>
      <c r="AH136" s="79"/>
      <c r="AI136" s="85" t="s">
        <v>1123</v>
      </c>
      <c r="AJ136" s="79" t="b">
        <v>0</v>
      </c>
      <c r="AK136" s="79">
        <v>0</v>
      </c>
      <c r="AL136" s="85" t="s">
        <v>1123</v>
      </c>
      <c r="AM136" s="79" t="s">
        <v>1139</v>
      </c>
      <c r="AN136" s="79" t="b">
        <v>0</v>
      </c>
      <c r="AO136" s="85" t="s">
        <v>1024</v>
      </c>
      <c r="AP136" s="79" t="s">
        <v>176</v>
      </c>
      <c r="AQ136" s="79">
        <v>0</v>
      </c>
      <c r="AR136" s="79">
        <v>0</v>
      </c>
      <c r="AS136" s="79"/>
      <c r="AT136" s="79"/>
      <c r="AU136" s="79"/>
      <c r="AV136" s="79"/>
      <c r="AW136" s="79"/>
      <c r="AX136" s="79"/>
      <c r="AY136" s="79"/>
      <c r="AZ136" s="79"/>
      <c r="BA136">
        <v>7</v>
      </c>
      <c r="BB136" s="78" t="str">
        <f>REPLACE(INDEX(GroupVertices[Group],MATCH(Edges[[#This Row],[Vertex 1]],GroupVertices[Vertex],0)),1,1,"")</f>
        <v>1</v>
      </c>
      <c r="BC136" s="78" t="str">
        <f>REPLACE(INDEX(GroupVertices[Group],MATCH(Edges[[#This Row],[Vertex 2]],GroupVertices[Vertex],0)),1,1,"")</f>
        <v>1</v>
      </c>
      <c r="BD136" s="48">
        <v>0</v>
      </c>
      <c r="BE136" s="49">
        <v>0</v>
      </c>
      <c r="BF136" s="48">
        <v>1</v>
      </c>
      <c r="BG136" s="49">
        <v>2.2222222222222223</v>
      </c>
      <c r="BH136" s="48">
        <v>0</v>
      </c>
      <c r="BI136" s="49">
        <v>0</v>
      </c>
      <c r="BJ136" s="48">
        <v>44</v>
      </c>
      <c r="BK136" s="49">
        <v>97.77777777777777</v>
      </c>
      <c r="BL136" s="48">
        <v>45</v>
      </c>
    </row>
    <row r="137" spans="1:64" ht="15">
      <c r="A137" s="64" t="s">
        <v>263</v>
      </c>
      <c r="B137" s="64" t="s">
        <v>317</v>
      </c>
      <c r="C137" s="65" t="s">
        <v>3032</v>
      </c>
      <c r="D137" s="66">
        <v>9</v>
      </c>
      <c r="E137" s="67" t="s">
        <v>136</v>
      </c>
      <c r="F137" s="68">
        <v>15.285714285714285</v>
      </c>
      <c r="G137" s="65"/>
      <c r="H137" s="69"/>
      <c r="I137" s="70"/>
      <c r="J137" s="70"/>
      <c r="K137" s="34" t="s">
        <v>65</v>
      </c>
      <c r="L137" s="77">
        <v>137</v>
      </c>
      <c r="M137" s="77"/>
      <c r="N137" s="72"/>
      <c r="O137" s="79" t="s">
        <v>324</v>
      </c>
      <c r="P137" s="81">
        <v>43749.86800925926</v>
      </c>
      <c r="Q137" s="79" t="s">
        <v>388</v>
      </c>
      <c r="R137" s="79"/>
      <c r="S137" s="79"/>
      <c r="T137" s="79" t="s">
        <v>609</v>
      </c>
      <c r="U137" s="79"/>
      <c r="V137" s="83" t="s">
        <v>743</v>
      </c>
      <c r="W137" s="81">
        <v>43749.86800925926</v>
      </c>
      <c r="X137" s="83" t="s">
        <v>836</v>
      </c>
      <c r="Y137" s="79"/>
      <c r="Z137" s="79"/>
      <c r="AA137" s="85" t="s">
        <v>1020</v>
      </c>
      <c r="AB137" s="85" t="s">
        <v>1122</v>
      </c>
      <c r="AC137" s="79" t="b">
        <v>0</v>
      </c>
      <c r="AD137" s="79">
        <v>4</v>
      </c>
      <c r="AE137" s="85" t="s">
        <v>1126</v>
      </c>
      <c r="AF137" s="79" t="b">
        <v>0</v>
      </c>
      <c r="AG137" s="79" t="s">
        <v>1128</v>
      </c>
      <c r="AH137" s="79"/>
      <c r="AI137" s="85" t="s">
        <v>1123</v>
      </c>
      <c r="AJ137" s="79" t="b">
        <v>0</v>
      </c>
      <c r="AK137" s="79">
        <v>0</v>
      </c>
      <c r="AL137" s="85" t="s">
        <v>1123</v>
      </c>
      <c r="AM137" s="79" t="s">
        <v>1139</v>
      </c>
      <c r="AN137" s="79" t="b">
        <v>0</v>
      </c>
      <c r="AO137" s="85" t="s">
        <v>1122</v>
      </c>
      <c r="AP137" s="79" t="s">
        <v>176</v>
      </c>
      <c r="AQ137" s="79">
        <v>0</v>
      </c>
      <c r="AR137" s="79">
        <v>0</v>
      </c>
      <c r="AS137" s="79"/>
      <c r="AT137" s="79"/>
      <c r="AU137" s="79"/>
      <c r="AV137" s="79"/>
      <c r="AW137" s="79"/>
      <c r="AX137" s="79"/>
      <c r="AY137" s="79"/>
      <c r="AZ137" s="79"/>
      <c r="BA137">
        <v>7</v>
      </c>
      <c r="BB137" s="78" t="str">
        <f>REPLACE(INDEX(GroupVertices[Group],MATCH(Edges[[#This Row],[Vertex 1]],GroupVertices[Vertex],0)),1,1,"")</f>
        <v>1</v>
      </c>
      <c r="BC137" s="78" t="str">
        <f>REPLACE(INDEX(GroupVertices[Group],MATCH(Edges[[#This Row],[Vertex 2]],GroupVertices[Vertex],0)),1,1,"")</f>
        <v>1</v>
      </c>
      <c r="BD137" s="48">
        <v>3</v>
      </c>
      <c r="BE137" s="49">
        <v>8.333333333333334</v>
      </c>
      <c r="BF137" s="48">
        <v>0</v>
      </c>
      <c r="BG137" s="49">
        <v>0</v>
      </c>
      <c r="BH137" s="48">
        <v>0</v>
      </c>
      <c r="BI137" s="49">
        <v>0</v>
      </c>
      <c r="BJ137" s="48">
        <v>33</v>
      </c>
      <c r="BK137" s="49">
        <v>91.66666666666667</v>
      </c>
      <c r="BL137" s="48">
        <v>36</v>
      </c>
    </row>
    <row r="138" spans="1:64" ht="15">
      <c r="A138" s="64" t="s">
        <v>263</v>
      </c>
      <c r="B138" s="64" t="s">
        <v>317</v>
      </c>
      <c r="C138" s="65" t="s">
        <v>3032</v>
      </c>
      <c r="D138" s="66">
        <v>9</v>
      </c>
      <c r="E138" s="67" t="s">
        <v>136</v>
      </c>
      <c r="F138" s="68">
        <v>15.285714285714285</v>
      </c>
      <c r="G138" s="65"/>
      <c r="H138" s="69"/>
      <c r="I138" s="70"/>
      <c r="J138" s="70"/>
      <c r="K138" s="34" t="s">
        <v>65</v>
      </c>
      <c r="L138" s="77">
        <v>138</v>
      </c>
      <c r="M138" s="77"/>
      <c r="N138" s="72"/>
      <c r="O138" s="79" t="s">
        <v>324</v>
      </c>
      <c r="P138" s="81">
        <v>43754.76329861111</v>
      </c>
      <c r="Q138" s="79" t="s">
        <v>393</v>
      </c>
      <c r="R138" s="83" t="s">
        <v>501</v>
      </c>
      <c r="S138" s="79" t="s">
        <v>551</v>
      </c>
      <c r="T138" s="79" t="s">
        <v>614</v>
      </c>
      <c r="U138" s="79"/>
      <c r="V138" s="83" t="s">
        <v>743</v>
      </c>
      <c r="W138" s="81">
        <v>43754.76329861111</v>
      </c>
      <c r="X138" s="83" t="s">
        <v>841</v>
      </c>
      <c r="Y138" s="79"/>
      <c r="Z138" s="79"/>
      <c r="AA138" s="85" t="s">
        <v>1025</v>
      </c>
      <c r="AB138" s="79"/>
      <c r="AC138" s="79" t="b">
        <v>0</v>
      </c>
      <c r="AD138" s="79">
        <v>5</v>
      </c>
      <c r="AE138" s="85" t="s">
        <v>1123</v>
      </c>
      <c r="AF138" s="79" t="b">
        <v>0</v>
      </c>
      <c r="AG138" s="79" t="s">
        <v>1128</v>
      </c>
      <c r="AH138" s="79"/>
      <c r="AI138" s="85" t="s">
        <v>1123</v>
      </c>
      <c r="AJ138" s="79" t="b">
        <v>0</v>
      </c>
      <c r="AK138" s="79">
        <v>4</v>
      </c>
      <c r="AL138" s="85" t="s">
        <v>1123</v>
      </c>
      <c r="AM138" s="79" t="s">
        <v>1138</v>
      </c>
      <c r="AN138" s="79" t="b">
        <v>0</v>
      </c>
      <c r="AO138" s="85" t="s">
        <v>1025</v>
      </c>
      <c r="AP138" s="79" t="s">
        <v>176</v>
      </c>
      <c r="AQ138" s="79">
        <v>0</v>
      </c>
      <c r="AR138" s="79">
        <v>0</v>
      </c>
      <c r="AS138" s="79"/>
      <c r="AT138" s="79"/>
      <c r="AU138" s="79"/>
      <c r="AV138" s="79"/>
      <c r="AW138" s="79"/>
      <c r="AX138" s="79"/>
      <c r="AY138" s="79"/>
      <c r="AZ138" s="79"/>
      <c r="BA138">
        <v>7</v>
      </c>
      <c r="BB138" s="78" t="str">
        <f>REPLACE(INDEX(GroupVertices[Group],MATCH(Edges[[#This Row],[Vertex 1]],GroupVertices[Vertex],0)),1,1,"")</f>
        <v>1</v>
      </c>
      <c r="BC138" s="78" t="str">
        <f>REPLACE(INDEX(GroupVertices[Group],MATCH(Edges[[#This Row],[Vertex 2]],GroupVertices[Vertex],0)),1,1,"")</f>
        <v>1</v>
      </c>
      <c r="BD138" s="48">
        <v>3</v>
      </c>
      <c r="BE138" s="49">
        <v>7.894736842105263</v>
      </c>
      <c r="BF138" s="48">
        <v>0</v>
      </c>
      <c r="BG138" s="49">
        <v>0</v>
      </c>
      <c r="BH138" s="48">
        <v>0</v>
      </c>
      <c r="BI138" s="49">
        <v>0</v>
      </c>
      <c r="BJ138" s="48">
        <v>35</v>
      </c>
      <c r="BK138" s="49">
        <v>92.10526315789474</v>
      </c>
      <c r="BL138" s="48">
        <v>38</v>
      </c>
    </row>
    <row r="139" spans="1:64" ht="15">
      <c r="A139" s="64" t="s">
        <v>263</v>
      </c>
      <c r="B139" s="64" t="s">
        <v>317</v>
      </c>
      <c r="C139" s="65" t="s">
        <v>3032</v>
      </c>
      <c r="D139" s="66">
        <v>9</v>
      </c>
      <c r="E139" s="67" t="s">
        <v>136</v>
      </c>
      <c r="F139" s="68">
        <v>15.285714285714285</v>
      </c>
      <c r="G139" s="65"/>
      <c r="H139" s="69"/>
      <c r="I139" s="70"/>
      <c r="J139" s="70"/>
      <c r="K139" s="34" t="s">
        <v>65</v>
      </c>
      <c r="L139" s="77">
        <v>139</v>
      </c>
      <c r="M139" s="77"/>
      <c r="N139" s="72"/>
      <c r="O139" s="79" t="s">
        <v>324</v>
      </c>
      <c r="P139" s="81">
        <v>43754.76565972222</v>
      </c>
      <c r="Q139" s="79" t="s">
        <v>394</v>
      </c>
      <c r="R139" s="79"/>
      <c r="S139" s="79"/>
      <c r="T139" s="79" t="s">
        <v>615</v>
      </c>
      <c r="U139" s="83" t="s">
        <v>689</v>
      </c>
      <c r="V139" s="83" t="s">
        <v>689</v>
      </c>
      <c r="W139" s="81">
        <v>43754.76565972222</v>
      </c>
      <c r="X139" s="83" t="s">
        <v>842</v>
      </c>
      <c r="Y139" s="79"/>
      <c r="Z139" s="79"/>
      <c r="AA139" s="85" t="s">
        <v>1026</v>
      </c>
      <c r="AB139" s="85" t="s">
        <v>1025</v>
      </c>
      <c r="AC139" s="79" t="b">
        <v>0</v>
      </c>
      <c r="AD139" s="79">
        <v>2</v>
      </c>
      <c r="AE139" s="85" t="s">
        <v>1127</v>
      </c>
      <c r="AF139" s="79" t="b">
        <v>0</v>
      </c>
      <c r="AG139" s="79" t="s">
        <v>1128</v>
      </c>
      <c r="AH139" s="79"/>
      <c r="AI139" s="85" t="s">
        <v>1123</v>
      </c>
      <c r="AJ139" s="79" t="b">
        <v>0</v>
      </c>
      <c r="AK139" s="79">
        <v>0</v>
      </c>
      <c r="AL139" s="85" t="s">
        <v>1123</v>
      </c>
      <c r="AM139" s="79" t="s">
        <v>1138</v>
      </c>
      <c r="AN139" s="79" t="b">
        <v>0</v>
      </c>
      <c r="AO139" s="85" t="s">
        <v>1025</v>
      </c>
      <c r="AP139" s="79" t="s">
        <v>176</v>
      </c>
      <c r="AQ139" s="79">
        <v>0</v>
      </c>
      <c r="AR139" s="79">
        <v>0</v>
      </c>
      <c r="AS139" s="79"/>
      <c r="AT139" s="79"/>
      <c r="AU139" s="79"/>
      <c r="AV139" s="79"/>
      <c r="AW139" s="79"/>
      <c r="AX139" s="79"/>
      <c r="AY139" s="79"/>
      <c r="AZ139" s="79"/>
      <c r="BA139">
        <v>7</v>
      </c>
      <c r="BB139" s="78" t="str">
        <f>REPLACE(INDEX(GroupVertices[Group],MATCH(Edges[[#This Row],[Vertex 1]],GroupVertices[Vertex],0)),1,1,"")</f>
        <v>1</v>
      </c>
      <c r="BC139" s="78" t="str">
        <f>REPLACE(INDEX(GroupVertices[Group],MATCH(Edges[[#This Row],[Vertex 2]],GroupVertices[Vertex],0)),1,1,"")</f>
        <v>1</v>
      </c>
      <c r="BD139" s="48"/>
      <c r="BE139" s="49"/>
      <c r="BF139" s="48"/>
      <c r="BG139" s="49"/>
      <c r="BH139" s="48"/>
      <c r="BI139" s="49"/>
      <c r="BJ139" s="48"/>
      <c r="BK139" s="49"/>
      <c r="BL139" s="48"/>
    </row>
    <row r="140" spans="1:64" ht="15">
      <c r="A140" s="64" t="s">
        <v>263</v>
      </c>
      <c r="B140" s="64" t="s">
        <v>317</v>
      </c>
      <c r="C140" s="65" t="s">
        <v>3032</v>
      </c>
      <c r="D140" s="66">
        <v>9</v>
      </c>
      <c r="E140" s="67" t="s">
        <v>136</v>
      </c>
      <c r="F140" s="68">
        <v>15.285714285714285</v>
      </c>
      <c r="G140" s="65"/>
      <c r="H140" s="69"/>
      <c r="I140" s="70"/>
      <c r="J140" s="70"/>
      <c r="K140" s="34" t="s">
        <v>65</v>
      </c>
      <c r="L140" s="77">
        <v>140</v>
      </c>
      <c r="M140" s="77"/>
      <c r="N140" s="72"/>
      <c r="O140" s="79" t="s">
        <v>324</v>
      </c>
      <c r="P140" s="81">
        <v>43754.767280092594</v>
      </c>
      <c r="Q140" s="79" t="s">
        <v>395</v>
      </c>
      <c r="R140" s="79"/>
      <c r="S140" s="79"/>
      <c r="T140" s="79" t="s">
        <v>615</v>
      </c>
      <c r="U140" s="83" t="s">
        <v>690</v>
      </c>
      <c r="V140" s="83" t="s">
        <v>690</v>
      </c>
      <c r="W140" s="81">
        <v>43754.767280092594</v>
      </c>
      <c r="X140" s="83" t="s">
        <v>843</v>
      </c>
      <c r="Y140" s="79"/>
      <c r="Z140" s="79"/>
      <c r="AA140" s="85" t="s">
        <v>1027</v>
      </c>
      <c r="AB140" s="85" t="s">
        <v>1025</v>
      </c>
      <c r="AC140" s="79" t="b">
        <v>0</v>
      </c>
      <c r="AD140" s="79">
        <v>1</v>
      </c>
      <c r="AE140" s="85" t="s">
        <v>1127</v>
      </c>
      <c r="AF140" s="79" t="b">
        <v>0</v>
      </c>
      <c r="AG140" s="79" t="s">
        <v>1128</v>
      </c>
      <c r="AH140" s="79"/>
      <c r="AI140" s="85" t="s">
        <v>1123</v>
      </c>
      <c r="AJ140" s="79" t="b">
        <v>0</v>
      </c>
      <c r="AK140" s="79">
        <v>0</v>
      </c>
      <c r="AL140" s="85" t="s">
        <v>1123</v>
      </c>
      <c r="AM140" s="79" t="s">
        <v>1138</v>
      </c>
      <c r="AN140" s="79" t="b">
        <v>0</v>
      </c>
      <c r="AO140" s="85" t="s">
        <v>1025</v>
      </c>
      <c r="AP140" s="79" t="s">
        <v>176</v>
      </c>
      <c r="AQ140" s="79">
        <v>0</v>
      </c>
      <c r="AR140" s="79">
        <v>0</v>
      </c>
      <c r="AS140" s="79"/>
      <c r="AT140" s="79"/>
      <c r="AU140" s="79"/>
      <c r="AV140" s="79"/>
      <c r="AW140" s="79"/>
      <c r="AX140" s="79"/>
      <c r="AY140" s="79"/>
      <c r="AZ140" s="79"/>
      <c r="BA140">
        <v>7</v>
      </c>
      <c r="BB140" s="78" t="str">
        <f>REPLACE(INDEX(GroupVertices[Group],MATCH(Edges[[#This Row],[Vertex 1]],GroupVertices[Vertex],0)),1,1,"")</f>
        <v>1</v>
      </c>
      <c r="BC140" s="78" t="str">
        <f>REPLACE(INDEX(GroupVertices[Group],MATCH(Edges[[#This Row],[Vertex 2]],GroupVertices[Vertex],0)),1,1,"")</f>
        <v>1</v>
      </c>
      <c r="BD140" s="48">
        <v>0</v>
      </c>
      <c r="BE140" s="49">
        <v>0</v>
      </c>
      <c r="BF140" s="48">
        <v>0</v>
      </c>
      <c r="BG140" s="49">
        <v>0</v>
      </c>
      <c r="BH140" s="48">
        <v>0</v>
      </c>
      <c r="BI140" s="49">
        <v>0</v>
      </c>
      <c r="BJ140" s="48">
        <v>20</v>
      </c>
      <c r="BK140" s="49">
        <v>100</v>
      </c>
      <c r="BL140" s="48">
        <v>20</v>
      </c>
    </row>
    <row r="141" spans="1:64" ht="15">
      <c r="A141" s="64" t="s">
        <v>263</v>
      </c>
      <c r="B141" s="64" t="s">
        <v>317</v>
      </c>
      <c r="C141" s="65" t="s">
        <v>3032</v>
      </c>
      <c r="D141" s="66">
        <v>9</v>
      </c>
      <c r="E141" s="67" t="s">
        <v>136</v>
      </c>
      <c r="F141" s="68">
        <v>15.285714285714285</v>
      </c>
      <c r="G141" s="65"/>
      <c r="H141" s="69"/>
      <c r="I141" s="70"/>
      <c r="J141" s="70"/>
      <c r="K141" s="34" t="s">
        <v>65</v>
      </c>
      <c r="L141" s="77">
        <v>141</v>
      </c>
      <c r="M141" s="77"/>
      <c r="N141" s="72"/>
      <c r="O141" s="79" t="s">
        <v>324</v>
      </c>
      <c r="P141" s="81">
        <v>43754.76907407407</v>
      </c>
      <c r="Q141" s="79" t="s">
        <v>396</v>
      </c>
      <c r="R141" s="79"/>
      <c r="S141" s="79"/>
      <c r="T141" s="79" t="s">
        <v>615</v>
      </c>
      <c r="U141" s="83" t="s">
        <v>691</v>
      </c>
      <c r="V141" s="83" t="s">
        <v>691</v>
      </c>
      <c r="W141" s="81">
        <v>43754.76907407407</v>
      </c>
      <c r="X141" s="83" t="s">
        <v>844</v>
      </c>
      <c r="Y141" s="79"/>
      <c r="Z141" s="79"/>
      <c r="AA141" s="85" t="s">
        <v>1028</v>
      </c>
      <c r="AB141" s="85" t="s">
        <v>1026</v>
      </c>
      <c r="AC141" s="79" t="b">
        <v>0</v>
      </c>
      <c r="AD141" s="79">
        <v>1</v>
      </c>
      <c r="AE141" s="85" t="s">
        <v>1127</v>
      </c>
      <c r="AF141" s="79" t="b">
        <v>0</v>
      </c>
      <c r="AG141" s="79" t="s">
        <v>1128</v>
      </c>
      <c r="AH141" s="79"/>
      <c r="AI141" s="85" t="s">
        <v>1123</v>
      </c>
      <c r="AJ141" s="79" t="b">
        <v>0</v>
      </c>
      <c r="AK141" s="79">
        <v>0</v>
      </c>
      <c r="AL141" s="85" t="s">
        <v>1123</v>
      </c>
      <c r="AM141" s="79" t="s">
        <v>1138</v>
      </c>
      <c r="AN141" s="79" t="b">
        <v>0</v>
      </c>
      <c r="AO141" s="85" t="s">
        <v>1026</v>
      </c>
      <c r="AP141" s="79" t="s">
        <v>176</v>
      </c>
      <c r="AQ141" s="79">
        <v>0</v>
      </c>
      <c r="AR141" s="79">
        <v>0</v>
      </c>
      <c r="AS141" s="79"/>
      <c r="AT141" s="79"/>
      <c r="AU141" s="79"/>
      <c r="AV141" s="79"/>
      <c r="AW141" s="79"/>
      <c r="AX141" s="79"/>
      <c r="AY141" s="79"/>
      <c r="AZ141" s="79"/>
      <c r="BA141">
        <v>7</v>
      </c>
      <c r="BB141" s="78" t="str">
        <f>REPLACE(INDEX(GroupVertices[Group],MATCH(Edges[[#This Row],[Vertex 1]],GroupVertices[Vertex],0)),1,1,"")</f>
        <v>1</v>
      </c>
      <c r="BC141" s="78" t="str">
        <f>REPLACE(INDEX(GroupVertices[Group],MATCH(Edges[[#This Row],[Vertex 2]],GroupVertices[Vertex],0)),1,1,"")</f>
        <v>1</v>
      </c>
      <c r="BD141" s="48"/>
      <c r="BE141" s="49"/>
      <c r="BF141" s="48"/>
      <c r="BG141" s="49"/>
      <c r="BH141" s="48"/>
      <c r="BI141" s="49"/>
      <c r="BJ141" s="48"/>
      <c r="BK141" s="49"/>
      <c r="BL141" s="48"/>
    </row>
    <row r="142" spans="1:64" ht="15">
      <c r="A142" s="64" t="s">
        <v>263</v>
      </c>
      <c r="B142" s="64" t="s">
        <v>317</v>
      </c>
      <c r="C142" s="65" t="s">
        <v>3032</v>
      </c>
      <c r="D142" s="66">
        <v>9</v>
      </c>
      <c r="E142" s="67" t="s">
        <v>136</v>
      </c>
      <c r="F142" s="68">
        <v>15.285714285714285</v>
      </c>
      <c r="G142" s="65"/>
      <c r="H142" s="69"/>
      <c r="I142" s="70"/>
      <c r="J142" s="70"/>
      <c r="K142" s="34" t="s">
        <v>65</v>
      </c>
      <c r="L142" s="77">
        <v>142</v>
      </c>
      <c r="M142" s="77"/>
      <c r="N142" s="72"/>
      <c r="O142" s="79" t="s">
        <v>324</v>
      </c>
      <c r="P142" s="81">
        <v>43757.55863425926</v>
      </c>
      <c r="Q142" s="79" t="s">
        <v>397</v>
      </c>
      <c r="R142" s="83" t="s">
        <v>502</v>
      </c>
      <c r="S142" s="79" t="s">
        <v>552</v>
      </c>
      <c r="T142" s="79" t="s">
        <v>616</v>
      </c>
      <c r="U142" s="79"/>
      <c r="V142" s="83" t="s">
        <v>743</v>
      </c>
      <c r="W142" s="81">
        <v>43757.55863425926</v>
      </c>
      <c r="X142" s="83" t="s">
        <v>845</v>
      </c>
      <c r="Y142" s="79"/>
      <c r="Z142" s="79"/>
      <c r="AA142" s="85" t="s">
        <v>1029</v>
      </c>
      <c r="AB142" s="79"/>
      <c r="AC142" s="79" t="b">
        <v>0</v>
      </c>
      <c r="AD142" s="79">
        <v>5</v>
      </c>
      <c r="AE142" s="85" t="s">
        <v>1123</v>
      </c>
      <c r="AF142" s="79" t="b">
        <v>0</v>
      </c>
      <c r="AG142" s="79" t="s">
        <v>1128</v>
      </c>
      <c r="AH142" s="79"/>
      <c r="AI142" s="85" t="s">
        <v>1123</v>
      </c>
      <c r="AJ142" s="79" t="b">
        <v>0</v>
      </c>
      <c r="AK142" s="79">
        <v>0</v>
      </c>
      <c r="AL142" s="85" t="s">
        <v>1123</v>
      </c>
      <c r="AM142" s="79" t="s">
        <v>1149</v>
      </c>
      <c r="AN142" s="79" t="b">
        <v>0</v>
      </c>
      <c r="AO142" s="85" t="s">
        <v>1029</v>
      </c>
      <c r="AP142" s="79" t="s">
        <v>176</v>
      </c>
      <c r="AQ142" s="79">
        <v>0</v>
      </c>
      <c r="AR142" s="79">
        <v>0</v>
      </c>
      <c r="AS142" s="79"/>
      <c r="AT142" s="79"/>
      <c r="AU142" s="79"/>
      <c r="AV142" s="79"/>
      <c r="AW142" s="79"/>
      <c r="AX142" s="79"/>
      <c r="AY142" s="79"/>
      <c r="AZ142" s="79"/>
      <c r="BA142">
        <v>7</v>
      </c>
      <c r="BB142" s="78" t="str">
        <f>REPLACE(INDEX(GroupVertices[Group],MATCH(Edges[[#This Row],[Vertex 1]],GroupVertices[Vertex],0)),1,1,"")</f>
        <v>1</v>
      </c>
      <c r="BC142" s="78" t="str">
        <f>REPLACE(INDEX(GroupVertices[Group],MATCH(Edges[[#This Row],[Vertex 2]],GroupVertices[Vertex],0)),1,1,"")</f>
        <v>1</v>
      </c>
      <c r="BD142" s="48"/>
      <c r="BE142" s="49"/>
      <c r="BF142" s="48"/>
      <c r="BG142" s="49"/>
      <c r="BH142" s="48"/>
      <c r="BI142" s="49"/>
      <c r="BJ142" s="48"/>
      <c r="BK142" s="49"/>
      <c r="BL142" s="48"/>
    </row>
    <row r="143" spans="1:64" ht="15">
      <c r="A143" s="64" t="s">
        <v>263</v>
      </c>
      <c r="B143" s="64" t="s">
        <v>318</v>
      </c>
      <c r="C143" s="65" t="s">
        <v>3029</v>
      </c>
      <c r="D143" s="66">
        <v>6</v>
      </c>
      <c r="E143" s="67" t="s">
        <v>136</v>
      </c>
      <c r="F143" s="68">
        <v>25.142857142857142</v>
      </c>
      <c r="G143" s="65"/>
      <c r="H143" s="69"/>
      <c r="I143" s="70"/>
      <c r="J143" s="70"/>
      <c r="K143" s="34" t="s">
        <v>65</v>
      </c>
      <c r="L143" s="77">
        <v>143</v>
      </c>
      <c r="M143" s="77"/>
      <c r="N143" s="72"/>
      <c r="O143" s="79" t="s">
        <v>324</v>
      </c>
      <c r="P143" s="81">
        <v>43754.76565972222</v>
      </c>
      <c r="Q143" s="79" t="s">
        <v>394</v>
      </c>
      <c r="R143" s="79"/>
      <c r="S143" s="79"/>
      <c r="T143" s="79" t="s">
        <v>615</v>
      </c>
      <c r="U143" s="83" t="s">
        <v>689</v>
      </c>
      <c r="V143" s="83" t="s">
        <v>689</v>
      </c>
      <c r="W143" s="81">
        <v>43754.76565972222</v>
      </c>
      <c r="X143" s="83" t="s">
        <v>842</v>
      </c>
      <c r="Y143" s="79"/>
      <c r="Z143" s="79"/>
      <c r="AA143" s="85" t="s">
        <v>1026</v>
      </c>
      <c r="AB143" s="85" t="s">
        <v>1025</v>
      </c>
      <c r="AC143" s="79" t="b">
        <v>0</v>
      </c>
      <c r="AD143" s="79">
        <v>2</v>
      </c>
      <c r="AE143" s="85" t="s">
        <v>1127</v>
      </c>
      <c r="AF143" s="79" t="b">
        <v>0</v>
      </c>
      <c r="AG143" s="79" t="s">
        <v>1128</v>
      </c>
      <c r="AH143" s="79"/>
      <c r="AI143" s="85" t="s">
        <v>1123</v>
      </c>
      <c r="AJ143" s="79" t="b">
        <v>0</v>
      </c>
      <c r="AK143" s="79">
        <v>0</v>
      </c>
      <c r="AL143" s="85" t="s">
        <v>1123</v>
      </c>
      <c r="AM143" s="79" t="s">
        <v>1138</v>
      </c>
      <c r="AN143" s="79" t="b">
        <v>0</v>
      </c>
      <c r="AO143" s="85" t="s">
        <v>1025</v>
      </c>
      <c r="AP143" s="79" t="s">
        <v>176</v>
      </c>
      <c r="AQ143" s="79">
        <v>0</v>
      </c>
      <c r="AR143" s="79">
        <v>0</v>
      </c>
      <c r="AS143" s="79"/>
      <c r="AT143" s="79"/>
      <c r="AU143" s="79"/>
      <c r="AV143" s="79"/>
      <c r="AW143" s="79"/>
      <c r="AX143" s="79"/>
      <c r="AY143" s="79"/>
      <c r="AZ143" s="79"/>
      <c r="BA143">
        <v>4</v>
      </c>
      <c r="BB143" s="78" t="str">
        <f>REPLACE(INDEX(GroupVertices[Group],MATCH(Edges[[#This Row],[Vertex 1]],GroupVertices[Vertex],0)),1,1,"")</f>
        <v>1</v>
      </c>
      <c r="BC143" s="78" t="str">
        <f>REPLACE(INDEX(GroupVertices[Group],MATCH(Edges[[#This Row],[Vertex 2]],GroupVertices[Vertex],0)),1,1,"")</f>
        <v>1</v>
      </c>
      <c r="BD143" s="48">
        <v>0</v>
      </c>
      <c r="BE143" s="49">
        <v>0</v>
      </c>
      <c r="BF143" s="48">
        <v>0</v>
      </c>
      <c r="BG143" s="49">
        <v>0</v>
      </c>
      <c r="BH143" s="48">
        <v>0</v>
      </c>
      <c r="BI143" s="49">
        <v>0</v>
      </c>
      <c r="BJ143" s="48">
        <v>32</v>
      </c>
      <c r="BK143" s="49">
        <v>100</v>
      </c>
      <c r="BL143" s="48">
        <v>32</v>
      </c>
    </row>
    <row r="144" spans="1:64" ht="15">
      <c r="A144" s="64" t="s">
        <v>263</v>
      </c>
      <c r="B144" s="64" t="s">
        <v>318</v>
      </c>
      <c r="C144" s="65" t="s">
        <v>3029</v>
      </c>
      <c r="D144" s="66">
        <v>6</v>
      </c>
      <c r="E144" s="67" t="s">
        <v>136</v>
      </c>
      <c r="F144" s="68">
        <v>25.142857142857142</v>
      </c>
      <c r="G144" s="65"/>
      <c r="H144" s="69"/>
      <c r="I144" s="70"/>
      <c r="J144" s="70"/>
      <c r="K144" s="34" t="s">
        <v>65</v>
      </c>
      <c r="L144" s="77">
        <v>144</v>
      </c>
      <c r="M144" s="77"/>
      <c r="N144" s="72"/>
      <c r="O144" s="79" t="s">
        <v>324</v>
      </c>
      <c r="P144" s="81">
        <v>43754.76907407407</v>
      </c>
      <c r="Q144" s="79" t="s">
        <v>396</v>
      </c>
      <c r="R144" s="79"/>
      <c r="S144" s="79"/>
      <c r="T144" s="79" t="s">
        <v>615</v>
      </c>
      <c r="U144" s="83" t="s">
        <v>691</v>
      </c>
      <c r="V144" s="83" t="s">
        <v>691</v>
      </c>
      <c r="W144" s="81">
        <v>43754.76907407407</v>
      </c>
      <c r="X144" s="83" t="s">
        <v>844</v>
      </c>
      <c r="Y144" s="79"/>
      <c r="Z144" s="79"/>
      <c r="AA144" s="85" t="s">
        <v>1028</v>
      </c>
      <c r="AB144" s="85" t="s">
        <v>1026</v>
      </c>
      <c r="AC144" s="79" t="b">
        <v>0</v>
      </c>
      <c r="AD144" s="79">
        <v>1</v>
      </c>
      <c r="AE144" s="85" t="s">
        <v>1127</v>
      </c>
      <c r="AF144" s="79" t="b">
        <v>0</v>
      </c>
      <c r="AG144" s="79" t="s">
        <v>1128</v>
      </c>
      <c r="AH144" s="79"/>
      <c r="AI144" s="85" t="s">
        <v>1123</v>
      </c>
      <c r="AJ144" s="79" t="b">
        <v>0</v>
      </c>
      <c r="AK144" s="79">
        <v>0</v>
      </c>
      <c r="AL144" s="85" t="s">
        <v>1123</v>
      </c>
      <c r="AM144" s="79" t="s">
        <v>1138</v>
      </c>
      <c r="AN144" s="79" t="b">
        <v>0</v>
      </c>
      <c r="AO144" s="85" t="s">
        <v>1026</v>
      </c>
      <c r="AP144" s="79" t="s">
        <v>176</v>
      </c>
      <c r="AQ144" s="79">
        <v>0</v>
      </c>
      <c r="AR144" s="79">
        <v>0</v>
      </c>
      <c r="AS144" s="79"/>
      <c r="AT144" s="79"/>
      <c r="AU144" s="79"/>
      <c r="AV144" s="79"/>
      <c r="AW144" s="79"/>
      <c r="AX144" s="79"/>
      <c r="AY144" s="79"/>
      <c r="AZ144" s="79"/>
      <c r="BA144">
        <v>4</v>
      </c>
      <c r="BB144" s="78" t="str">
        <f>REPLACE(INDEX(GroupVertices[Group],MATCH(Edges[[#This Row],[Vertex 1]],GroupVertices[Vertex],0)),1,1,"")</f>
        <v>1</v>
      </c>
      <c r="BC144" s="78" t="str">
        <f>REPLACE(INDEX(GroupVertices[Group],MATCH(Edges[[#This Row],[Vertex 2]],GroupVertices[Vertex],0)),1,1,"")</f>
        <v>1</v>
      </c>
      <c r="BD144" s="48">
        <v>0</v>
      </c>
      <c r="BE144" s="49">
        <v>0</v>
      </c>
      <c r="BF144" s="48">
        <v>0</v>
      </c>
      <c r="BG144" s="49">
        <v>0</v>
      </c>
      <c r="BH144" s="48">
        <v>0</v>
      </c>
      <c r="BI144" s="49">
        <v>0</v>
      </c>
      <c r="BJ144" s="48">
        <v>37</v>
      </c>
      <c r="BK144" s="49">
        <v>100</v>
      </c>
      <c r="BL144" s="48">
        <v>37</v>
      </c>
    </row>
    <row r="145" spans="1:64" ht="15">
      <c r="A145" s="64" t="s">
        <v>263</v>
      </c>
      <c r="B145" s="64" t="s">
        <v>318</v>
      </c>
      <c r="C145" s="65" t="s">
        <v>3029</v>
      </c>
      <c r="D145" s="66">
        <v>6</v>
      </c>
      <c r="E145" s="67" t="s">
        <v>136</v>
      </c>
      <c r="F145" s="68">
        <v>25.142857142857142</v>
      </c>
      <c r="G145" s="65"/>
      <c r="H145" s="69"/>
      <c r="I145" s="70"/>
      <c r="J145" s="70"/>
      <c r="K145" s="34" t="s">
        <v>65</v>
      </c>
      <c r="L145" s="77">
        <v>145</v>
      </c>
      <c r="M145" s="77"/>
      <c r="N145" s="72"/>
      <c r="O145" s="79" t="s">
        <v>324</v>
      </c>
      <c r="P145" s="81">
        <v>43755.41678240741</v>
      </c>
      <c r="Q145" s="79" t="s">
        <v>391</v>
      </c>
      <c r="R145" s="83" t="s">
        <v>500</v>
      </c>
      <c r="S145" s="79" t="s">
        <v>550</v>
      </c>
      <c r="T145" s="79" t="s">
        <v>612</v>
      </c>
      <c r="U145" s="79"/>
      <c r="V145" s="83" t="s">
        <v>743</v>
      </c>
      <c r="W145" s="81">
        <v>43755.41678240741</v>
      </c>
      <c r="X145" s="83" t="s">
        <v>839</v>
      </c>
      <c r="Y145" s="79"/>
      <c r="Z145" s="79"/>
      <c r="AA145" s="85" t="s">
        <v>1023</v>
      </c>
      <c r="AB145" s="79"/>
      <c r="AC145" s="79" t="b">
        <v>0</v>
      </c>
      <c r="AD145" s="79">
        <v>1</v>
      </c>
      <c r="AE145" s="85" t="s">
        <v>1123</v>
      </c>
      <c r="AF145" s="79" t="b">
        <v>0</v>
      </c>
      <c r="AG145" s="79" t="s">
        <v>1128</v>
      </c>
      <c r="AH145" s="79"/>
      <c r="AI145" s="85" t="s">
        <v>1123</v>
      </c>
      <c r="AJ145" s="79" t="b">
        <v>0</v>
      </c>
      <c r="AK145" s="79">
        <v>0</v>
      </c>
      <c r="AL145" s="85" t="s">
        <v>1123</v>
      </c>
      <c r="AM145" s="79" t="s">
        <v>1157</v>
      </c>
      <c r="AN145" s="79" t="b">
        <v>0</v>
      </c>
      <c r="AO145" s="85" t="s">
        <v>1023</v>
      </c>
      <c r="AP145" s="79" t="s">
        <v>176</v>
      </c>
      <c r="AQ145" s="79">
        <v>0</v>
      </c>
      <c r="AR145" s="79">
        <v>0</v>
      </c>
      <c r="AS145" s="79"/>
      <c r="AT145" s="79"/>
      <c r="AU145" s="79"/>
      <c r="AV145" s="79"/>
      <c r="AW145" s="79"/>
      <c r="AX145" s="79"/>
      <c r="AY145" s="79"/>
      <c r="AZ145" s="79"/>
      <c r="BA145">
        <v>4</v>
      </c>
      <c r="BB145" s="78" t="str">
        <f>REPLACE(INDEX(GroupVertices[Group],MATCH(Edges[[#This Row],[Vertex 1]],GroupVertices[Vertex],0)),1,1,"")</f>
        <v>1</v>
      </c>
      <c r="BC145" s="78" t="str">
        <f>REPLACE(INDEX(GroupVertices[Group],MATCH(Edges[[#This Row],[Vertex 2]],GroupVertices[Vertex],0)),1,1,"")</f>
        <v>1</v>
      </c>
      <c r="BD145" s="48">
        <v>1</v>
      </c>
      <c r="BE145" s="49">
        <v>4.761904761904762</v>
      </c>
      <c r="BF145" s="48">
        <v>0</v>
      </c>
      <c r="BG145" s="49">
        <v>0</v>
      </c>
      <c r="BH145" s="48">
        <v>0</v>
      </c>
      <c r="BI145" s="49">
        <v>0</v>
      </c>
      <c r="BJ145" s="48">
        <v>20</v>
      </c>
      <c r="BK145" s="49">
        <v>95.23809523809524</v>
      </c>
      <c r="BL145" s="48">
        <v>21</v>
      </c>
    </row>
    <row r="146" spans="1:64" ht="15">
      <c r="A146" s="64" t="s">
        <v>263</v>
      </c>
      <c r="B146" s="64" t="s">
        <v>318</v>
      </c>
      <c r="C146" s="65" t="s">
        <v>3029</v>
      </c>
      <c r="D146" s="66">
        <v>6</v>
      </c>
      <c r="E146" s="67" t="s">
        <v>136</v>
      </c>
      <c r="F146" s="68">
        <v>25.142857142857142</v>
      </c>
      <c r="G146" s="65"/>
      <c r="H146" s="69"/>
      <c r="I146" s="70"/>
      <c r="J146" s="70"/>
      <c r="K146" s="34" t="s">
        <v>65</v>
      </c>
      <c r="L146" s="77">
        <v>146</v>
      </c>
      <c r="M146" s="77"/>
      <c r="N146" s="72"/>
      <c r="O146" s="79" t="s">
        <v>324</v>
      </c>
      <c r="P146" s="81">
        <v>43757.55863425926</v>
      </c>
      <c r="Q146" s="79" t="s">
        <v>397</v>
      </c>
      <c r="R146" s="83" t="s">
        <v>502</v>
      </c>
      <c r="S146" s="79" t="s">
        <v>552</v>
      </c>
      <c r="T146" s="79" t="s">
        <v>616</v>
      </c>
      <c r="U146" s="79"/>
      <c r="V146" s="83" t="s">
        <v>743</v>
      </c>
      <c r="W146" s="81">
        <v>43757.55863425926</v>
      </c>
      <c r="X146" s="83" t="s">
        <v>845</v>
      </c>
      <c r="Y146" s="79"/>
      <c r="Z146" s="79"/>
      <c r="AA146" s="85" t="s">
        <v>1029</v>
      </c>
      <c r="AB146" s="79"/>
      <c r="AC146" s="79" t="b">
        <v>0</v>
      </c>
      <c r="AD146" s="79">
        <v>5</v>
      </c>
      <c r="AE146" s="85" t="s">
        <v>1123</v>
      </c>
      <c r="AF146" s="79" t="b">
        <v>0</v>
      </c>
      <c r="AG146" s="79" t="s">
        <v>1128</v>
      </c>
      <c r="AH146" s="79"/>
      <c r="AI146" s="85" t="s">
        <v>1123</v>
      </c>
      <c r="AJ146" s="79" t="b">
        <v>0</v>
      </c>
      <c r="AK146" s="79">
        <v>0</v>
      </c>
      <c r="AL146" s="85" t="s">
        <v>1123</v>
      </c>
      <c r="AM146" s="79" t="s">
        <v>1149</v>
      </c>
      <c r="AN146" s="79" t="b">
        <v>0</v>
      </c>
      <c r="AO146" s="85" t="s">
        <v>1029</v>
      </c>
      <c r="AP146" s="79" t="s">
        <v>176</v>
      </c>
      <c r="AQ146" s="79">
        <v>0</v>
      </c>
      <c r="AR146" s="79">
        <v>0</v>
      </c>
      <c r="AS146" s="79"/>
      <c r="AT146" s="79"/>
      <c r="AU146" s="79"/>
      <c r="AV146" s="79"/>
      <c r="AW146" s="79"/>
      <c r="AX146" s="79"/>
      <c r="AY146" s="79"/>
      <c r="AZ146" s="79"/>
      <c r="BA146">
        <v>4</v>
      </c>
      <c r="BB146" s="78" t="str">
        <f>REPLACE(INDEX(GroupVertices[Group],MATCH(Edges[[#This Row],[Vertex 1]],GroupVertices[Vertex],0)),1,1,"")</f>
        <v>1</v>
      </c>
      <c r="BC146" s="78" t="str">
        <f>REPLACE(INDEX(GroupVertices[Group],MATCH(Edges[[#This Row],[Vertex 2]],GroupVertices[Vertex],0)),1,1,"")</f>
        <v>1</v>
      </c>
      <c r="BD146" s="48"/>
      <c r="BE146" s="49"/>
      <c r="BF146" s="48"/>
      <c r="BG146" s="49"/>
      <c r="BH146" s="48"/>
      <c r="BI146" s="49"/>
      <c r="BJ146" s="48"/>
      <c r="BK146" s="49"/>
      <c r="BL146" s="48"/>
    </row>
    <row r="147" spans="1:64" ht="15">
      <c r="A147" s="64" t="s">
        <v>263</v>
      </c>
      <c r="B147" s="64" t="s">
        <v>319</v>
      </c>
      <c r="C147" s="65" t="s">
        <v>3027</v>
      </c>
      <c r="D147" s="66">
        <v>3</v>
      </c>
      <c r="E147" s="67" t="s">
        <v>132</v>
      </c>
      <c r="F147" s="68">
        <v>35</v>
      </c>
      <c r="G147" s="65"/>
      <c r="H147" s="69"/>
      <c r="I147" s="70"/>
      <c r="J147" s="70"/>
      <c r="K147" s="34" t="s">
        <v>65</v>
      </c>
      <c r="L147" s="77">
        <v>147</v>
      </c>
      <c r="M147" s="77"/>
      <c r="N147" s="72"/>
      <c r="O147" s="79" t="s">
        <v>324</v>
      </c>
      <c r="P147" s="81">
        <v>43757.55863425926</v>
      </c>
      <c r="Q147" s="79" t="s">
        <v>397</v>
      </c>
      <c r="R147" s="83" t="s">
        <v>502</v>
      </c>
      <c r="S147" s="79" t="s">
        <v>552</v>
      </c>
      <c r="T147" s="79" t="s">
        <v>616</v>
      </c>
      <c r="U147" s="79"/>
      <c r="V147" s="83" t="s">
        <v>743</v>
      </c>
      <c r="W147" s="81">
        <v>43757.55863425926</v>
      </c>
      <c r="X147" s="83" t="s">
        <v>845</v>
      </c>
      <c r="Y147" s="79"/>
      <c r="Z147" s="79"/>
      <c r="AA147" s="85" t="s">
        <v>1029</v>
      </c>
      <c r="AB147" s="79"/>
      <c r="AC147" s="79" t="b">
        <v>0</v>
      </c>
      <c r="AD147" s="79">
        <v>5</v>
      </c>
      <c r="AE147" s="85" t="s">
        <v>1123</v>
      </c>
      <c r="AF147" s="79" t="b">
        <v>0</v>
      </c>
      <c r="AG147" s="79" t="s">
        <v>1128</v>
      </c>
      <c r="AH147" s="79"/>
      <c r="AI147" s="85" t="s">
        <v>1123</v>
      </c>
      <c r="AJ147" s="79" t="b">
        <v>0</v>
      </c>
      <c r="AK147" s="79">
        <v>0</v>
      </c>
      <c r="AL147" s="85" t="s">
        <v>1123</v>
      </c>
      <c r="AM147" s="79" t="s">
        <v>1149</v>
      </c>
      <c r="AN147" s="79" t="b">
        <v>0</v>
      </c>
      <c r="AO147" s="85" t="s">
        <v>1029</v>
      </c>
      <c r="AP147" s="79" t="s">
        <v>176</v>
      </c>
      <c r="AQ147" s="79">
        <v>0</v>
      </c>
      <c r="AR147" s="79">
        <v>0</v>
      </c>
      <c r="AS147" s="79"/>
      <c r="AT147" s="79"/>
      <c r="AU147" s="79"/>
      <c r="AV147" s="79"/>
      <c r="AW147" s="79"/>
      <c r="AX147" s="79"/>
      <c r="AY147" s="79"/>
      <c r="AZ147" s="79"/>
      <c r="BA147">
        <v>1</v>
      </c>
      <c r="BB147" s="78" t="str">
        <f>REPLACE(INDEX(GroupVertices[Group],MATCH(Edges[[#This Row],[Vertex 1]],GroupVertices[Vertex],0)),1,1,"")</f>
        <v>1</v>
      </c>
      <c r="BC147" s="78" t="str">
        <f>REPLACE(INDEX(GroupVertices[Group],MATCH(Edges[[#This Row],[Vertex 2]],GroupVertices[Vertex],0)),1,1,"")</f>
        <v>1</v>
      </c>
      <c r="BD147" s="48">
        <v>0</v>
      </c>
      <c r="BE147" s="49">
        <v>0</v>
      </c>
      <c r="BF147" s="48">
        <v>0</v>
      </c>
      <c r="BG147" s="49">
        <v>0</v>
      </c>
      <c r="BH147" s="48">
        <v>0</v>
      </c>
      <c r="BI147" s="49">
        <v>0</v>
      </c>
      <c r="BJ147" s="48">
        <v>30</v>
      </c>
      <c r="BK147" s="49">
        <v>100</v>
      </c>
      <c r="BL147" s="48">
        <v>30</v>
      </c>
    </row>
    <row r="148" spans="1:64" ht="15">
      <c r="A148" s="64" t="s">
        <v>263</v>
      </c>
      <c r="B148" s="64" t="s">
        <v>292</v>
      </c>
      <c r="C148" s="65" t="s">
        <v>3030</v>
      </c>
      <c r="D148" s="66">
        <v>7</v>
      </c>
      <c r="E148" s="67" t="s">
        <v>136</v>
      </c>
      <c r="F148" s="68">
        <v>21.857142857142858</v>
      </c>
      <c r="G148" s="65"/>
      <c r="H148" s="69"/>
      <c r="I148" s="70"/>
      <c r="J148" s="70"/>
      <c r="K148" s="34" t="s">
        <v>65</v>
      </c>
      <c r="L148" s="77">
        <v>148</v>
      </c>
      <c r="M148" s="77"/>
      <c r="N148" s="72"/>
      <c r="O148" s="79" t="s">
        <v>324</v>
      </c>
      <c r="P148" s="81">
        <v>43748.961875</v>
      </c>
      <c r="Q148" s="79" t="s">
        <v>392</v>
      </c>
      <c r="R148" s="79"/>
      <c r="S148" s="79"/>
      <c r="T148" s="79" t="s">
        <v>613</v>
      </c>
      <c r="U148" s="83" t="s">
        <v>688</v>
      </c>
      <c r="V148" s="83" t="s">
        <v>688</v>
      </c>
      <c r="W148" s="81">
        <v>43748.961875</v>
      </c>
      <c r="X148" s="83" t="s">
        <v>840</v>
      </c>
      <c r="Y148" s="79"/>
      <c r="Z148" s="79"/>
      <c r="AA148" s="85" t="s">
        <v>1024</v>
      </c>
      <c r="AB148" s="79"/>
      <c r="AC148" s="79" t="b">
        <v>0</v>
      </c>
      <c r="AD148" s="79">
        <v>2</v>
      </c>
      <c r="AE148" s="85" t="s">
        <v>1123</v>
      </c>
      <c r="AF148" s="79" t="b">
        <v>0</v>
      </c>
      <c r="AG148" s="79" t="s">
        <v>1128</v>
      </c>
      <c r="AH148" s="79"/>
      <c r="AI148" s="85" t="s">
        <v>1123</v>
      </c>
      <c r="AJ148" s="79" t="b">
        <v>0</v>
      </c>
      <c r="AK148" s="79">
        <v>0</v>
      </c>
      <c r="AL148" s="85" t="s">
        <v>1123</v>
      </c>
      <c r="AM148" s="79" t="s">
        <v>1139</v>
      </c>
      <c r="AN148" s="79" t="b">
        <v>0</v>
      </c>
      <c r="AO148" s="85" t="s">
        <v>1024</v>
      </c>
      <c r="AP148" s="79" t="s">
        <v>176</v>
      </c>
      <c r="AQ148" s="79">
        <v>0</v>
      </c>
      <c r="AR148" s="79">
        <v>0</v>
      </c>
      <c r="AS148" s="79"/>
      <c r="AT148" s="79"/>
      <c r="AU148" s="79"/>
      <c r="AV148" s="79"/>
      <c r="AW148" s="79"/>
      <c r="AX148" s="79"/>
      <c r="AY148" s="79"/>
      <c r="AZ148" s="79"/>
      <c r="BA148">
        <v>5</v>
      </c>
      <c r="BB148" s="78" t="str">
        <f>REPLACE(INDEX(GroupVertices[Group],MATCH(Edges[[#This Row],[Vertex 1]],GroupVertices[Vertex],0)),1,1,"")</f>
        <v>1</v>
      </c>
      <c r="BC148" s="78" t="str">
        <f>REPLACE(INDEX(GroupVertices[Group],MATCH(Edges[[#This Row],[Vertex 2]],GroupVertices[Vertex],0)),1,1,"")</f>
        <v>1</v>
      </c>
      <c r="BD148" s="48"/>
      <c r="BE148" s="49"/>
      <c r="BF148" s="48"/>
      <c r="BG148" s="49"/>
      <c r="BH148" s="48"/>
      <c r="BI148" s="49"/>
      <c r="BJ148" s="48"/>
      <c r="BK148" s="49"/>
      <c r="BL148" s="48"/>
    </row>
    <row r="149" spans="1:64" ht="15">
      <c r="A149" s="64" t="s">
        <v>263</v>
      </c>
      <c r="B149" s="64" t="s">
        <v>292</v>
      </c>
      <c r="C149" s="65" t="s">
        <v>3030</v>
      </c>
      <c r="D149" s="66">
        <v>7</v>
      </c>
      <c r="E149" s="67" t="s">
        <v>136</v>
      </c>
      <c r="F149" s="68">
        <v>21.857142857142858</v>
      </c>
      <c r="G149" s="65"/>
      <c r="H149" s="69"/>
      <c r="I149" s="70"/>
      <c r="J149" s="70"/>
      <c r="K149" s="34" t="s">
        <v>65</v>
      </c>
      <c r="L149" s="77">
        <v>149</v>
      </c>
      <c r="M149" s="77"/>
      <c r="N149" s="72"/>
      <c r="O149" s="79" t="s">
        <v>324</v>
      </c>
      <c r="P149" s="81">
        <v>43749.86800925926</v>
      </c>
      <c r="Q149" s="79" t="s">
        <v>388</v>
      </c>
      <c r="R149" s="79"/>
      <c r="S149" s="79"/>
      <c r="T149" s="79" t="s">
        <v>609</v>
      </c>
      <c r="U149" s="79"/>
      <c r="V149" s="83" t="s">
        <v>743</v>
      </c>
      <c r="W149" s="81">
        <v>43749.86800925926</v>
      </c>
      <c r="X149" s="83" t="s">
        <v>836</v>
      </c>
      <c r="Y149" s="79"/>
      <c r="Z149" s="79"/>
      <c r="AA149" s="85" t="s">
        <v>1020</v>
      </c>
      <c r="AB149" s="85" t="s">
        <v>1122</v>
      </c>
      <c r="AC149" s="79" t="b">
        <v>0</v>
      </c>
      <c r="AD149" s="79">
        <v>4</v>
      </c>
      <c r="AE149" s="85" t="s">
        <v>1126</v>
      </c>
      <c r="AF149" s="79" t="b">
        <v>0</v>
      </c>
      <c r="AG149" s="79" t="s">
        <v>1128</v>
      </c>
      <c r="AH149" s="79"/>
      <c r="AI149" s="85" t="s">
        <v>1123</v>
      </c>
      <c r="AJ149" s="79" t="b">
        <v>0</v>
      </c>
      <c r="AK149" s="79">
        <v>0</v>
      </c>
      <c r="AL149" s="85" t="s">
        <v>1123</v>
      </c>
      <c r="AM149" s="79" t="s">
        <v>1139</v>
      </c>
      <c r="AN149" s="79" t="b">
        <v>0</v>
      </c>
      <c r="AO149" s="85" t="s">
        <v>1122</v>
      </c>
      <c r="AP149" s="79" t="s">
        <v>176</v>
      </c>
      <c r="AQ149" s="79">
        <v>0</v>
      </c>
      <c r="AR149" s="79">
        <v>0</v>
      </c>
      <c r="AS149" s="79"/>
      <c r="AT149" s="79"/>
      <c r="AU149" s="79"/>
      <c r="AV149" s="79"/>
      <c r="AW149" s="79"/>
      <c r="AX149" s="79"/>
      <c r="AY149" s="79"/>
      <c r="AZ149" s="79"/>
      <c r="BA149">
        <v>5</v>
      </c>
      <c r="BB149" s="78" t="str">
        <f>REPLACE(INDEX(GroupVertices[Group],MATCH(Edges[[#This Row],[Vertex 1]],GroupVertices[Vertex],0)),1,1,"")</f>
        <v>1</v>
      </c>
      <c r="BC149" s="78" t="str">
        <f>REPLACE(INDEX(GroupVertices[Group],MATCH(Edges[[#This Row],[Vertex 2]],GroupVertices[Vertex],0)),1,1,"")</f>
        <v>1</v>
      </c>
      <c r="BD149" s="48"/>
      <c r="BE149" s="49"/>
      <c r="BF149" s="48"/>
      <c r="BG149" s="49"/>
      <c r="BH149" s="48"/>
      <c r="BI149" s="49"/>
      <c r="BJ149" s="48"/>
      <c r="BK149" s="49"/>
      <c r="BL149" s="48"/>
    </row>
    <row r="150" spans="1:64" ht="15">
      <c r="A150" s="64" t="s">
        <v>263</v>
      </c>
      <c r="B150" s="64" t="s">
        <v>292</v>
      </c>
      <c r="C150" s="65" t="s">
        <v>3030</v>
      </c>
      <c r="D150" s="66">
        <v>7</v>
      </c>
      <c r="E150" s="67" t="s">
        <v>136</v>
      </c>
      <c r="F150" s="68">
        <v>21.857142857142858</v>
      </c>
      <c r="G150" s="65"/>
      <c r="H150" s="69"/>
      <c r="I150" s="70"/>
      <c r="J150" s="70"/>
      <c r="K150" s="34" t="s">
        <v>65</v>
      </c>
      <c r="L150" s="77">
        <v>150</v>
      </c>
      <c r="M150" s="77"/>
      <c r="N150" s="72"/>
      <c r="O150" s="79" t="s">
        <v>324</v>
      </c>
      <c r="P150" s="81">
        <v>43756.88060185185</v>
      </c>
      <c r="Q150" s="79" t="s">
        <v>398</v>
      </c>
      <c r="R150" s="79"/>
      <c r="S150" s="79"/>
      <c r="T150" s="79" t="s">
        <v>591</v>
      </c>
      <c r="U150" s="83" t="s">
        <v>692</v>
      </c>
      <c r="V150" s="83" t="s">
        <v>692</v>
      </c>
      <c r="W150" s="81">
        <v>43756.88060185185</v>
      </c>
      <c r="X150" s="83" t="s">
        <v>846</v>
      </c>
      <c r="Y150" s="79"/>
      <c r="Z150" s="79"/>
      <c r="AA150" s="85" t="s">
        <v>1030</v>
      </c>
      <c r="AB150" s="79"/>
      <c r="AC150" s="79" t="b">
        <v>0</v>
      </c>
      <c r="AD150" s="79">
        <v>11</v>
      </c>
      <c r="AE150" s="85" t="s">
        <v>1123</v>
      </c>
      <c r="AF150" s="79" t="b">
        <v>0</v>
      </c>
      <c r="AG150" s="79" t="s">
        <v>1128</v>
      </c>
      <c r="AH150" s="79"/>
      <c r="AI150" s="85" t="s">
        <v>1123</v>
      </c>
      <c r="AJ150" s="79" t="b">
        <v>0</v>
      </c>
      <c r="AK150" s="79">
        <v>1</v>
      </c>
      <c r="AL150" s="85" t="s">
        <v>1123</v>
      </c>
      <c r="AM150" s="79" t="s">
        <v>1138</v>
      </c>
      <c r="AN150" s="79" t="b">
        <v>0</v>
      </c>
      <c r="AO150" s="85" t="s">
        <v>1030</v>
      </c>
      <c r="AP150" s="79" t="s">
        <v>176</v>
      </c>
      <c r="AQ150" s="79">
        <v>0</v>
      </c>
      <c r="AR150" s="79">
        <v>0</v>
      </c>
      <c r="AS150" s="79"/>
      <c r="AT150" s="79"/>
      <c r="AU150" s="79"/>
      <c r="AV150" s="79"/>
      <c r="AW150" s="79"/>
      <c r="AX150" s="79"/>
      <c r="AY150" s="79"/>
      <c r="AZ150" s="79"/>
      <c r="BA150">
        <v>5</v>
      </c>
      <c r="BB150" s="78" t="str">
        <f>REPLACE(INDEX(GroupVertices[Group],MATCH(Edges[[#This Row],[Vertex 1]],GroupVertices[Vertex],0)),1,1,"")</f>
        <v>1</v>
      </c>
      <c r="BC150" s="78" t="str">
        <f>REPLACE(INDEX(GroupVertices[Group],MATCH(Edges[[#This Row],[Vertex 2]],GroupVertices[Vertex],0)),1,1,"")</f>
        <v>1</v>
      </c>
      <c r="BD150" s="48">
        <v>0</v>
      </c>
      <c r="BE150" s="49">
        <v>0</v>
      </c>
      <c r="BF150" s="48">
        <v>0</v>
      </c>
      <c r="BG150" s="49">
        <v>0</v>
      </c>
      <c r="BH150" s="48">
        <v>0</v>
      </c>
      <c r="BI150" s="49">
        <v>0</v>
      </c>
      <c r="BJ150" s="48">
        <v>13</v>
      </c>
      <c r="BK150" s="49">
        <v>100</v>
      </c>
      <c r="BL150" s="48">
        <v>13</v>
      </c>
    </row>
    <row r="151" spans="1:64" ht="15">
      <c r="A151" s="64" t="s">
        <v>263</v>
      </c>
      <c r="B151" s="64" t="s">
        <v>292</v>
      </c>
      <c r="C151" s="65" t="s">
        <v>3030</v>
      </c>
      <c r="D151" s="66">
        <v>7</v>
      </c>
      <c r="E151" s="67" t="s">
        <v>136</v>
      </c>
      <c r="F151" s="68">
        <v>21.857142857142858</v>
      </c>
      <c r="G151" s="65"/>
      <c r="H151" s="69"/>
      <c r="I151" s="70"/>
      <c r="J151" s="70"/>
      <c r="K151" s="34" t="s">
        <v>65</v>
      </c>
      <c r="L151" s="77">
        <v>151</v>
      </c>
      <c r="M151" s="77"/>
      <c r="N151" s="72"/>
      <c r="O151" s="79" t="s">
        <v>324</v>
      </c>
      <c r="P151" s="81">
        <v>43757.55863425926</v>
      </c>
      <c r="Q151" s="79" t="s">
        <v>397</v>
      </c>
      <c r="R151" s="83" t="s">
        <v>502</v>
      </c>
      <c r="S151" s="79" t="s">
        <v>552</v>
      </c>
      <c r="T151" s="79" t="s">
        <v>616</v>
      </c>
      <c r="U151" s="79"/>
      <c r="V151" s="83" t="s">
        <v>743</v>
      </c>
      <c r="W151" s="81">
        <v>43757.55863425926</v>
      </c>
      <c r="X151" s="83" t="s">
        <v>845</v>
      </c>
      <c r="Y151" s="79"/>
      <c r="Z151" s="79"/>
      <c r="AA151" s="85" t="s">
        <v>1029</v>
      </c>
      <c r="AB151" s="79"/>
      <c r="AC151" s="79" t="b">
        <v>0</v>
      </c>
      <c r="AD151" s="79">
        <v>5</v>
      </c>
      <c r="AE151" s="85" t="s">
        <v>1123</v>
      </c>
      <c r="AF151" s="79" t="b">
        <v>0</v>
      </c>
      <c r="AG151" s="79" t="s">
        <v>1128</v>
      </c>
      <c r="AH151" s="79"/>
      <c r="AI151" s="85" t="s">
        <v>1123</v>
      </c>
      <c r="AJ151" s="79" t="b">
        <v>0</v>
      </c>
      <c r="AK151" s="79">
        <v>0</v>
      </c>
      <c r="AL151" s="85" t="s">
        <v>1123</v>
      </c>
      <c r="AM151" s="79" t="s">
        <v>1149</v>
      </c>
      <c r="AN151" s="79" t="b">
        <v>0</v>
      </c>
      <c r="AO151" s="85" t="s">
        <v>1029</v>
      </c>
      <c r="AP151" s="79" t="s">
        <v>176</v>
      </c>
      <c r="AQ151" s="79">
        <v>0</v>
      </c>
      <c r="AR151" s="79">
        <v>0</v>
      </c>
      <c r="AS151" s="79"/>
      <c r="AT151" s="79"/>
      <c r="AU151" s="79"/>
      <c r="AV151" s="79"/>
      <c r="AW151" s="79"/>
      <c r="AX151" s="79"/>
      <c r="AY151" s="79"/>
      <c r="AZ151" s="79"/>
      <c r="BA151">
        <v>5</v>
      </c>
      <c r="BB151" s="78" t="str">
        <f>REPLACE(INDEX(GroupVertices[Group],MATCH(Edges[[#This Row],[Vertex 1]],GroupVertices[Vertex],0)),1,1,"")</f>
        <v>1</v>
      </c>
      <c r="BC151" s="78" t="str">
        <f>REPLACE(INDEX(GroupVertices[Group],MATCH(Edges[[#This Row],[Vertex 2]],GroupVertices[Vertex],0)),1,1,"")</f>
        <v>1</v>
      </c>
      <c r="BD151" s="48"/>
      <c r="BE151" s="49"/>
      <c r="BF151" s="48"/>
      <c r="BG151" s="49"/>
      <c r="BH151" s="48"/>
      <c r="BI151" s="49"/>
      <c r="BJ151" s="48"/>
      <c r="BK151" s="49"/>
      <c r="BL151" s="48"/>
    </row>
    <row r="152" spans="1:64" ht="15">
      <c r="A152" s="64" t="s">
        <v>263</v>
      </c>
      <c r="B152" s="64" t="s">
        <v>292</v>
      </c>
      <c r="C152" s="65" t="s">
        <v>3030</v>
      </c>
      <c r="D152" s="66">
        <v>7</v>
      </c>
      <c r="E152" s="67" t="s">
        <v>136</v>
      </c>
      <c r="F152" s="68">
        <v>21.857142857142858</v>
      </c>
      <c r="G152" s="65"/>
      <c r="H152" s="69"/>
      <c r="I152" s="70"/>
      <c r="J152" s="70"/>
      <c r="K152" s="34" t="s">
        <v>65</v>
      </c>
      <c r="L152" s="77">
        <v>152</v>
      </c>
      <c r="M152" s="77"/>
      <c r="N152" s="72"/>
      <c r="O152" s="79" t="s">
        <v>324</v>
      </c>
      <c r="P152" s="81">
        <v>43758.81125</v>
      </c>
      <c r="Q152" s="79" t="s">
        <v>399</v>
      </c>
      <c r="R152" s="79"/>
      <c r="S152" s="79"/>
      <c r="T152" s="79" t="s">
        <v>617</v>
      </c>
      <c r="U152" s="83" t="s">
        <v>693</v>
      </c>
      <c r="V152" s="83" t="s">
        <v>693</v>
      </c>
      <c r="W152" s="81">
        <v>43758.81125</v>
      </c>
      <c r="X152" s="83" t="s">
        <v>847</v>
      </c>
      <c r="Y152" s="79"/>
      <c r="Z152" s="79"/>
      <c r="AA152" s="85" t="s">
        <v>1031</v>
      </c>
      <c r="AB152" s="79"/>
      <c r="AC152" s="79" t="b">
        <v>0</v>
      </c>
      <c r="AD152" s="79">
        <v>5</v>
      </c>
      <c r="AE152" s="85" t="s">
        <v>1123</v>
      </c>
      <c r="AF152" s="79" t="b">
        <v>0</v>
      </c>
      <c r="AG152" s="79" t="s">
        <v>1128</v>
      </c>
      <c r="AH152" s="79"/>
      <c r="AI152" s="85" t="s">
        <v>1123</v>
      </c>
      <c r="AJ152" s="79" t="b">
        <v>0</v>
      </c>
      <c r="AK152" s="79">
        <v>0</v>
      </c>
      <c r="AL152" s="85" t="s">
        <v>1123</v>
      </c>
      <c r="AM152" s="79" t="s">
        <v>1149</v>
      </c>
      <c r="AN152" s="79" t="b">
        <v>0</v>
      </c>
      <c r="AO152" s="85" t="s">
        <v>1031</v>
      </c>
      <c r="AP152" s="79" t="s">
        <v>176</v>
      </c>
      <c r="AQ152" s="79">
        <v>0</v>
      </c>
      <c r="AR152" s="79">
        <v>0</v>
      </c>
      <c r="AS152" s="79"/>
      <c r="AT152" s="79"/>
      <c r="AU152" s="79"/>
      <c r="AV152" s="79"/>
      <c r="AW152" s="79"/>
      <c r="AX152" s="79"/>
      <c r="AY152" s="79"/>
      <c r="AZ152" s="79"/>
      <c r="BA152">
        <v>5</v>
      </c>
      <c r="BB152" s="78" t="str">
        <f>REPLACE(INDEX(GroupVertices[Group],MATCH(Edges[[#This Row],[Vertex 1]],GroupVertices[Vertex],0)),1,1,"")</f>
        <v>1</v>
      </c>
      <c r="BC152" s="78" t="str">
        <f>REPLACE(INDEX(GroupVertices[Group],MATCH(Edges[[#This Row],[Vertex 2]],GroupVertices[Vertex],0)),1,1,"")</f>
        <v>1</v>
      </c>
      <c r="BD152" s="48">
        <v>3</v>
      </c>
      <c r="BE152" s="49">
        <v>8.823529411764707</v>
      </c>
      <c r="BF152" s="48">
        <v>0</v>
      </c>
      <c r="BG152" s="49">
        <v>0</v>
      </c>
      <c r="BH152" s="48">
        <v>0</v>
      </c>
      <c r="BI152" s="49">
        <v>0</v>
      </c>
      <c r="BJ152" s="48">
        <v>31</v>
      </c>
      <c r="BK152" s="49">
        <v>91.17647058823529</v>
      </c>
      <c r="BL152" s="48">
        <v>34</v>
      </c>
    </row>
    <row r="153" spans="1:64" ht="15">
      <c r="A153" s="64" t="s">
        <v>263</v>
      </c>
      <c r="B153" s="64" t="s">
        <v>263</v>
      </c>
      <c r="C153" s="65" t="s">
        <v>3033</v>
      </c>
      <c r="D153" s="66">
        <v>10</v>
      </c>
      <c r="E153" s="67" t="s">
        <v>136</v>
      </c>
      <c r="F153" s="68">
        <v>12</v>
      </c>
      <c r="G153" s="65"/>
      <c r="H153" s="69"/>
      <c r="I153" s="70"/>
      <c r="J153" s="70"/>
      <c r="K153" s="34" t="s">
        <v>65</v>
      </c>
      <c r="L153" s="77">
        <v>153</v>
      </c>
      <c r="M153" s="77"/>
      <c r="N153" s="72"/>
      <c r="O153" s="79" t="s">
        <v>176</v>
      </c>
      <c r="P153" s="81">
        <v>43746.12642361111</v>
      </c>
      <c r="Q153" s="79" t="s">
        <v>400</v>
      </c>
      <c r="R153" s="79"/>
      <c r="S153" s="79"/>
      <c r="T153" s="79" t="s">
        <v>618</v>
      </c>
      <c r="U153" s="83" t="s">
        <v>694</v>
      </c>
      <c r="V153" s="83" t="s">
        <v>694</v>
      </c>
      <c r="W153" s="81">
        <v>43746.12642361111</v>
      </c>
      <c r="X153" s="83" t="s">
        <v>848</v>
      </c>
      <c r="Y153" s="79"/>
      <c r="Z153" s="79"/>
      <c r="AA153" s="85" t="s">
        <v>1032</v>
      </c>
      <c r="AB153" s="79"/>
      <c r="AC153" s="79" t="b">
        <v>0</v>
      </c>
      <c r="AD153" s="79">
        <v>1</v>
      </c>
      <c r="AE153" s="85" t="s">
        <v>1123</v>
      </c>
      <c r="AF153" s="79" t="b">
        <v>0</v>
      </c>
      <c r="AG153" s="79" t="s">
        <v>1128</v>
      </c>
      <c r="AH153" s="79"/>
      <c r="AI153" s="85" t="s">
        <v>1123</v>
      </c>
      <c r="AJ153" s="79" t="b">
        <v>0</v>
      </c>
      <c r="AK153" s="79">
        <v>0</v>
      </c>
      <c r="AL153" s="85" t="s">
        <v>1123</v>
      </c>
      <c r="AM153" s="79" t="s">
        <v>1138</v>
      </c>
      <c r="AN153" s="79" t="b">
        <v>0</v>
      </c>
      <c r="AO153" s="85" t="s">
        <v>1032</v>
      </c>
      <c r="AP153" s="79" t="s">
        <v>176</v>
      </c>
      <c r="AQ153" s="79">
        <v>0</v>
      </c>
      <c r="AR153" s="79">
        <v>0</v>
      </c>
      <c r="AS153" s="79"/>
      <c r="AT153" s="79"/>
      <c r="AU153" s="79"/>
      <c r="AV153" s="79"/>
      <c r="AW153" s="79"/>
      <c r="AX153" s="79"/>
      <c r="AY153" s="79"/>
      <c r="AZ153" s="79"/>
      <c r="BA153">
        <v>8</v>
      </c>
      <c r="BB153" s="78" t="str">
        <f>REPLACE(INDEX(GroupVertices[Group],MATCH(Edges[[#This Row],[Vertex 1]],GroupVertices[Vertex],0)),1,1,"")</f>
        <v>1</v>
      </c>
      <c r="BC153" s="78" t="str">
        <f>REPLACE(INDEX(GroupVertices[Group],MATCH(Edges[[#This Row],[Vertex 2]],GroupVertices[Vertex],0)),1,1,"")</f>
        <v>1</v>
      </c>
      <c r="BD153" s="48">
        <v>1</v>
      </c>
      <c r="BE153" s="49">
        <v>9.090909090909092</v>
      </c>
      <c r="BF153" s="48">
        <v>0</v>
      </c>
      <c r="BG153" s="49">
        <v>0</v>
      </c>
      <c r="BH153" s="48">
        <v>0</v>
      </c>
      <c r="BI153" s="49">
        <v>0</v>
      </c>
      <c r="BJ153" s="48">
        <v>10</v>
      </c>
      <c r="BK153" s="49">
        <v>90.9090909090909</v>
      </c>
      <c r="BL153" s="48">
        <v>11</v>
      </c>
    </row>
    <row r="154" spans="1:64" ht="15">
      <c r="A154" s="64" t="s">
        <v>263</v>
      </c>
      <c r="B154" s="64" t="s">
        <v>263</v>
      </c>
      <c r="C154" s="65" t="s">
        <v>3033</v>
      </c>
      <c r="D154" s="66">
        <v>10</v>
      </c>
      <c r="E154" s="67" t="s">
        <v>136</v>
      </c>
      <c r="F154" s="68">
        <v>12</v>
      </c>
      <c r="G154" s="65"/>
      <c r="H154" s="69"/>
      <c r="I154" s="70"/>
      <c r="J154" s="70"/>
      <c r="K154" s="34" t="s">
        <v>65</v>
      </c>
      <c r="L154" s="77">
        <v>154</v>
      </c>
      <c r="M154" s="77"/>
      <c r="N154" s="72"/>
      <c r="O154" s="79" t="s">
        <v>176</v>
      </c>
      <c r="P154" s="81">
        <v>43748.11447916667</v>
      </c>
      <c r="Q154" s="79" t="s">
        <v>401</v>
      </c>
      <c r="R154" s="79"/>
      <c r="S154" s="79"/>
      <c r="T154" s="79" t="s">
        <v>619</v>
      </c>
      <c r="U154" s="79"/>
      <c r="V154" s="83" t="s">
        <v>743</v>
      </c>
      <c r="W154" s="81">
        <v>43748.11447916667</v>
      </c>
      <c r="X154" s="83" t="s">
        <v>849</v>
      </c>
      <c r="Y154" s="79"/>
      <c r="Z154" s="79"/>
      <c r="AA154" s="85" t="s">
        <v>1033</v>
      </c>
      <c r="AB154" s="79"/>
      <c r="AC154" s="79" t="b">
        <v>0</v>
      </c>
      <c r="AD154" s="79">
        <v>6</v>
      </c>
      <c r="AE154" s="85" t="s">
        <v>1123</v>
      </c>
      <c r="AF154" s="79" t="b">
        <v>0</v>
      </c>
      <c r="AG154" s="79" t="s">
        <v>1128</v>
      </c>
      <c r="AH154" s="79"/>
      <c r="AI154" s="85" t="s">
        <v>1123</v>
      </c>
      <c r="AJ154" s="79" t="b">
        <v>0</v>
      </c>
      <c r="AK154" s="79">
        <v>0</v>
      </c>
      <c r="AL154" s="85" t="s">
        <v>1123</v>
      </c>
      <c r="AM154" s="79" t="s">
        <v>1149</v>
      </c>
      <c r="AN154" s="79" t="b">
        <v>0</v>
      </c>
      <c r="AO154" s="85" t="s">
        <v>1033</v>
      </c>
      <c r="AP154" s="79" t="s">
        <v>176</v>
      </c>
      <c r="AQ154" s="79">
        <v>0</v>
      </c>
      <c r="AR154" s="79">
        <v>0</v>
      </c>
      <c r="AS154" s="79"/>
      <c r="AT154" s="79"/>
      <c r="AU154" s="79"/>
      <c r="AV154" s="79"/>
      <c r="AW154" s="79"/>
      <c r="AX154" s="79"/>
      <c r="AY154" s="79"/>
      <c r="AZ154" s="79"/>
      <c r="BA154">
        <v>8</v>
      </c>
      <c r="BB154" s="78" t="str">
        <f>REPLACE(INDEX(GroupVertices[Group],MATCH(Edges[[#This Row],[Vertex 1]],GroupVertices[Vertex],0)),1,1,"")</f>
        <v>1</v>
      </c>
      <c r="BC154" s="78" t="str">
        <f>REPLACE(INDEX(GroupVertices[Group],MATCH(Edges[[#This Row],[Vertex 2]],GroupVertices[Vertex],0)),1,1,"")</f>
        <v>1</v>
      </c>
      <c r="BD154" s="48">
        <v>2</v>
      </c>
      <c r="BE154" s="49">
        <v>9.523809523809524</v>
      </c>
      <c r="BF154" s="48">
        <v>0</v>
      </c>
      <c r="BG154" s="49">
        <v>0</v>
      </c>
      <c r="BH154" s="48">
        <v>0</v>
      </c>
      <c r="BI154" s="49">
        <v>0</v>
      </c>
      <c r="BJ154" s="48">
        <v>19</v>
      </c>
      <c r="BK154" s="49">
        <v>90.47619047619048</v>
      </c>
      <c r="BL154" s="48">
        <v>21</v>
      </c>
    </row>
    <row r="155" spans="1:64" ht="15">
      <c r="A155" s="64" t="s">
        <v>263</v>
      </c>
      <c r="B155" s="64" t="s">
        <v>263</v>
      </c>
      <c r="C155" s="65" t="s">
        <v>3033</v>
      </c>
      <c r="D155" s="66">
        <v>10</v>
      </c>
      <c r="E155" s="67" t="s">
        <v>136</v>
      </c>
      <c r="F155" s="68">
        <v>12</v>
      </c>
      <c r="G155" s="65"/>
      <c r="H155" s="69"/>
      <c r="I155" s="70"/>
      <c r="J155" s="70"/>
      <c r="K155" s="34" t="s">
        <v>65</v>
      </c>
      <c r="L155" s="77">
        <v>155</v>
      </c>
      <c r="M155" s="77"/>
      <c r="N155" s="72"/>
      <c r="O155" s="79" t="s">
        <v>176</v>
      </c>
      <c r="P155" s="81">
        <v>43749.79087962963</v>
      </c>
      <c r="Q155" s="79" t="s">
        <v>402</v>
      </c>
      <c r="R155" s="79"/>
      <c r="S155" s="79"/>
      <c r="T155" s="79" t="s">
        <v>620</v>
      </c>
      <c r="U155" s="83" t="s">
        <v>695</v>
      </c>
      <c r="V155" s="83" t="s">
        <v>695</v>
      </c>
      <c r="W155" s="81">
        <v>43749.79087962963</v>
      </c>
      <c r="X155" s="83" t="s">
        <v>850</v>
      </c>
      <c r="Y155" s="79"/>
      <c r="Z155" s="79"/>
      <c r="AA155" s="85" t="s">
        <v>1034</v>
      </c>
      <c r="AB155" s="79"/>
      <c r="AC155" s="79" t="b">
        <v>0</v>
      </c>
      <c r="AD155" s="79">
        <v>3</v>
      </c>
      <c r="AE155" s="85" t="s">
        <v>1123</v>
      </c>
      <c r="AF155" s="79" t="b">
        <v>0</v>
      </c>
      <c r="AG155" s="79" t="s">
        <v>1128</v>
      </c>
      <c r="AH155" s="79"/>
      <c r="AI155" s="85" t="s">
        <v>1123</v>
      </c>
      <c r="AJ155" s="79" t="b">
        <v>0</v>
      </c>
      <c r="AK155" s="79">
        <v>4</v>
      </c>
      <c r="AL155" s="85" t="s">
        <v>1123</v>
      </c>
      <c r="AM155" s="79" t="s">
        <v>1139</v>
      </c>
      <c r="AN155" s="79" t="b">
        <v>0</v>
      </c>
      <c r="AO155" s="85" t="s">
        <v>1034</v>
      </c>
      <c r="AP155" s="79" t="s">
        <v>176</v>
      </c>
      <c r="AQ155" s="79">
        <v>0</v>
      </c>
      <c r="AR155" s="79">
        <v>0</v>
      </c>
      <c r="AS155" s="79"/>
      <c r="AT155" s="79"/>
      <c r="AU155" s="79"/>
      <c r="AV155" s="79"/>
      <c r="AW155" s="79"/>
      <c r="AX155" s="79"/>
      <c r="AY155" s="79"/>
      <c r="AZ155" s="79"/>
      <c r="BA155">
        <v>8</v>
      </c>
      <c r="BB155" s="78" t="str">
        <f>REPLACE(INDEX(GroupVertices[Group],MATCH(Edges[[#This Row],[Vertex 1]],GroupVertices[Vertex],0)),1,1,"")</f>
        <v>1</v>
      </c>
      <c r="BC155" s="78" t="str">
        <f>REPLACE(INDEX(GroupVertices[Group],MATCH(Edges[[#This Row],[Vertex 2]],GroupVertices[Vertex],0)),1,1,"")</f>
        <v>1</v>
      </c>
      <c r="BD155" s="48">
        <v>2</v>
      </c>
      <c r="BE155" s="49">
        <v>6.896551724137931</v>
      </c>
      <c r="BF155" s="48">
        <v>0</v>
      </c>
      <c r="BG155" s="49">
        <v>0</v>
      </c>
      <c r="BH155" s="48">
        <v>0</v>
      </c>
      <c r="BI155" s="49">
        <v>0</v>
      </c>
      <c r="BJ155" s="48">
        <v>27</v>
      </c>
      <c r="BK155" s="49">
        <v>93.10344827586206</v>
      </c>
      <c r="BL155" s="48">
        <v>29</v>
      </c>
    </row>
    <row r="156" spans="1:64" ht="15">
      <c r="A156" s="64" t="s">
        <v>263</v>
      </c>
      <c r="B156" s="64" t="s">
        <v>263</v>
      </c>
      <c r="C156" s="65" t="s">
        <v>3033</v>
      </c>
      <c r="D156" s="66">
        <v>10</v>
      </c>
      <c r="E156" s="67" t="s">
        <v>136</v>
      </c>
      <c r="F156" s="68">
        <v>12</v>
      </c>
      <c r="G156" s="65"/>
      <c r="H156" s="69"/>
      <c r="I156" s="70"/>
      <c r="J156" s="70"/>
      <c r="K156" s="34" t="s">
        <v>65</v>
      </c>
      <c r="L156" s="77">
        <v>156</v>
      </c>
      <c r="M156" s="77"/>
      <c r="N156" s="72"/>
      <c r="O156" s="79" t="s">
        <v>176</v>
      </c>
      <c r="P156" s="81">
        <v>43755.00707175926</v>
      </c>
      <c r="Q156" s="79" t="s">
        <v>403</v>
      </c>
      <c r="R156" s="83" t="s">
        <v>503</v>
      </c>
      <c r="S156" s="79" t="s">
        <v>553</v>
      </c>
      <c r="T156" s="79" t="s">
        <v>621</v>
      </c>
      <c r="U156" s="79"/>
      <c r="V156" s="83" t="s">
        <v>743</v>
      </c>
      <c r="W156" s="81">
        <v>43755.00707175926</v>
      </c>
      <c r="X156" s="83" t="s">
        <v>851</v>
      </c>
      <c r="Y156" s="79"/>
      <c r="Z156" s="79"/>
      <c r="AA156" s="85" t="s">
        <v>1035</v>
      </c>
      <c r="AB156" s="79"/>
      <c r="AC156" s="79" t="b">
        <v>0</v>
      </c>
      <c r="AD156" s="79">
        <v>0</v>
      </c>
      <c r="AE156" s="85" t="s">
        <v>1123</v>
      </c>
      <c r="AF156" s="79" t="b">
        <v>0</v>
      </c>
      <c r="AG156" s="79" t="s">
        <v>1128</v>
      </c>
      <c r="AH156" s="79"/>
      <c r="AI156" s="85" t="s">
        <v>1123</v>
      </c>
      <c r="AJ156" s="79" t="b">
        <v>0</v>
      </c>
      <c r="AK156" s="79">
        <v>0</v>
      </c>
      <c r="AL156" s="85" t="s">
        <v>1123</v>
      </c>
      <c r="AM156" s="79" t="s">
        <v>1138</v>
      </c>
      <c r="AN156" s="79" t="b">
        <v>0</v>
      </c>
      <c r="AO156" s="85" t="s">
        <v>1035</v>
      </c>
      <c r="AP156" s="79" t="s">
        <v>176</v>
      </c>
      <c r="AQ156" s="79">
        <v>0</v>
      </c>
      <c r="AR156" s="79">
        <v>0</v>
      </c>
      <c r="AS156" s="79"/>
      <c r="AT156" s="79"/>
      <c r="AU156" s="79"/>
      <c r="AV156" s="79"/>
      <c r="AW156" s="79"/>
      <c r="AX156" s="79"/>
      <c r="AY156" s="79"/>
      <c r="AZ156" s="79"/>
      <c r="BA156">
        <v>8</v>
      </c>
      <c r="BB156" s="78" t="str">
        <f>REPLACE(INDEX(GroupVertices[Group],MATCH(Edges[[#This Row],[Vertex 1]],GroupVertices[Vertex],0)),1,1,"")</f>
        <v>1</v>
      </c>
      <c r="BC156" s="78" t="str">
        <f>REPLACE(INDEX(GroupVertices[Group],MATCH(Edges[[#This Row],[Vertex 2]],GroupVertices[Vertex],0)),1,1,"")</f>
        <v>1</v>
      </c>
      <c r="BD156" s="48">
        <v>1</v>
      </c>
      <c r="BE156" s="49">
        <v>4.545454545454546</v>
      </c>
      <c r="BF156" s="48">
        <v>0</v>
      </c>
      <c r="BG156" s="49">
        <v>0</v>
      </c>
      <c r="BH156" s="48">
        <v>0</v>
      </c>
      <c r="BI156" s="49">
        <v>0</v>
      </c>
      <c r="BJ156" s="48">
        <v>21</v>
      </c>
      <c r="BK156" s="49">
        <v>95.45454545454545</v>
      </c>
      <c r="BL156" s="48">
        <v>22</v>
      </c>
    </row>
    <row r="157" spans="1:64" ht="15">
      <c r="A157" s="64" t="s">
        <v>263</v>
      </c>
      <c r="B157" s="64" t="s">
        <v>263</v>
      </c>
      <c r="C157" s="65" t="s">
        <v>3033</v>
      </c>
      <c r="D157" s="66">
        <v>10</v>
      </c>
      <c r="E157" s="67" t="s">
        <v>136</v>
      </c>
      <c r="F157" s="68">
        <v>12</v>
      </c>
      <c r="G157" s="65"/>
      <c r="H157" s="69"/>
      <c r="I157" s="70"/>
      <c r="J157" s="70"/>
      <c r="K157" s="34" t="s">
        <v>65</v>
      </c>
      <c r="L157" s="77">
        <v>157</v>
      </c>
      <c r="M157" s="77"/>
      <c r="N157" s="72"/>
      <c r="O157" s="79" t="s">
        <v>176</v>
      </c>
      <c r="P157" s="81">
        <v>43755.663194444445</v>
      </c>
      <c r="Q157" s="79" t="s">
        <v>404</v>
      </c>
      <c r="R157" s="83" t="s">
        <v>504</v>
      </c>
      <c r="S157" s="79" t="s">
        <v>553</v>
      </c>
      <c r="T157" s="79" t="s">
        <v>622</v>
      </c>
      <c r="U157" s="79"/>
      <c r="V157" s="83" t="s">
        <v>743</v>
      </c>
      <c r="W157" s="81">
        <v>43755.663194444445</v>
      </c>
      <c r="X157" s="83" t="s">
        <v>852</v>
      </c>
      <c r="Y157" s="79"/>
      <c r="Z157" s="79"/>
      <c r="AA157" s="85" t="s">
        <v>1036</v>
      </c>
      <c r="AB157" s="79"/>
      <c r="AC157" s="79" t="b">
        <v>0</v>
      </c>
      <c r="AD157" s="79">
        <v>1</v>
      </c>
      <c r="AE157" s="85" t="s">
        <v>1123</v>
      </c>
      <c r="AF157" s="79" t="b">
        <v>0</v>
      </c>
      <c r="AG157" s="79" t="s">
        <v>1128</v>
      </c>
      <c r="AH157" s="79"/>
      <c r="AI157" s="85" t="s">
        <v>1123</v>
      </c>
      <c r="AJ157" s="79" t="b">
        <v>0</v>
      </c>
      <c r="AK157" s="79">
        <v>0</v>
      </c>
      <c r="AL157" s="85" t="s">
        <v>1123</v>
      </c>
      <c r="AM157" s="79" t="s">
        <v>1146</v>
      </c>
      <c r="AN157" s="79" t="b">
        <v>0</v>
      </c>
      <c r="AO157" s="85" t="s">
        <v>1036</v>
      </c>
      <c r="AP157" s="79" t="s">
        <v>176</v>
      </c>
      <c r="AQ157" s="79">
        <v>0</v>
      </c>
      <c r="AR157" s="79">
        <v>0</v>
      </c>
      <c r="AS157" s="79"/>
      <c r="AT157" s="79"/>
      <c r="AU157" s="79"/>
      <c r="AV157" s="79"/>
      <c r="AW157" s="79"/>
      <c r="AX157" s="79"/>
      <c r="AY157" s="79"/>
      <c r="AZ157" s="79"/>
      <c r="BA157">
        <v>8</v>
      </c>
      <c r="BB157" s="78" t="str">
        <f>REPLACE(INDEX(GroupVertices[Group],MATCH(Edges[[#This Row],[Vertex 1]],GroupVertices[Vertex],0)),1,1,"")</f>
        <v>1</v>
      </c>
      <c r="BC157" s="78" t="str">
        <f>REPLACE(INDEX(GroupVertices[Group],MATCH(Edges[[#This Row],[Vertex 2]],GroupVertices[Vertex],0)),1,1,"")</f>
        <v>1</v>
      </c>
      <c r="BD157" s="48">
        <v>5</v>
      </c>
      <c r="BE157" s="49">
        <v>12.820512820512821</v>
      </c>
      <c r="BF157" s="48">
        <v>0</v>
      </c>
      <c r="BG157" s="49">
        <v>0</v>
      </c>
      <c r="BH157" s="48">
        <v>0</v>
      </c>
      <c r="BI157" s="49">
        <v>0</v>
      </c>
      <c r="BJ157" s="48">
        <v>34</v>
      </c>
      <c r="BK157" s="49">
        <v>87.17948717948718</v>
      </c>
      <c r="BL157" s="48">
        <v>39</v>
      </c>
    </row>
    <row r="158" spans="1:64" ht="15">
      <c r="A158" s="64" t="s">
        <v>263</v>
      </c>
      <c r="B158" s="64" t="s">
        <v>263</v>
      </c>
      <c r="C158" s="65" t="s">
        <v>3033</v>
      </c>
      <c r="D158" s="66">
        <v>10</v>
      </c>
      <c r="E158" s="67" t="s">
        <v>136</v>
      </c>
      <c r="F158" s="68">
        <v>12</v>
      </c>
      <c r="G158" s="65"/>
      <c r="H158" s="69"/>
      <c r="I158" s="70"/>
      <c r="J158" s="70"/>
      <c r="K158" s="34" t="s">
        <v>65</v>
      </c>
      <c r="L158" s="77">
        <v>158</v>
      </c>
      <c r="M158" s="77"/>
      <c r="N158" s="72"/>
      <c r="O158" s="79" t="s">
        <v>176</v>
      </c>
      <c r="P158" s="81">
        <v>43755.66736111111</v>
      </c>
      <c r="Q158" s="79" t="s">
        <v>405</v>
      </c>
      <c r="R158" s="83" t="s">
        <v>503</v>
      </c>
      <c r="S158" s="79" t="s">
        <v>553</v>
      </c>
      <c r="T158" s="79" t="s">
        <v>623</v>
      </c>
      <c r="U158" s="83" t="s">
        <v>696</v>
      </c>
      <c r="V158" s="83" t="s">
        <v>696</v>
      </c>
      <c r="W158" s="81">
        <v>43755.66736111111</v>
      </c>
      <c r="X158" s="83" t="s">
        <v>853</v>
      </c>
      <c r="Y158" s="79"/>
      <c r="Z158" s="79"/>
      <c r="AA158" s="85" t="s">
        <v>1037</v>
      </c>
      <c r="AB158" s="79"/>
      <c r="AC158" s="79" t="b">
        <v>0</v>
      </c>
      <c r="AD158" s="79">
        <v>0</v>
      </c>
      <c r="AE158" s="85" t="s">
        <v>1123</v>
      </c>
      <c r="AF158" s="79" t="b">
        <v>0</v>
      </c>
      <c r="AG158" s="79" t="s">
        <v>1128</v>
      </c>
      <c r="AH158" s="79"/>
      <c r="AI158" s="85" t="s">
        <v>1123</v>
      </c>
      <c r="AJ158" s="79" t="b">
        <v>0</v>
      </c>
      <c r="AK158" s="79">
        <v>0</v>
      </c>
      <c r="AL158" s="85" t="s">
        <v>1123</v>
      </c>
      <c r="AM158" s="79" t="s">
        <v>1146</v>
      </c>
      <c r="AN158" s="79" t="b">
        <v>0</v>
      </c>
      <c r="AO158" s="85" t="s">
        <v>1037</v>
      </c>
      <c r="AP158" s="79" t="s">
        <v>176</v>
      </c>
      <c r="AQ158" s="79">
        <v>0</v>
      </c>
      <c r="AR158" s="79">
        <v>0</v>
      </c>
      <c r="AS158" s="79"/>
      <c r="AT158" s="79"/>
      <c r="AU158" s="79"/>
      <c r="AV158" s="79"/>
      <c r="AW158" s="79"/>
      <c r="AX158" s="79"/>
      <c r="AY158" s="79"/>
      <c r="AZ158" s="79"/>
      <c r="BA158">
        <v>8</v>
      </c>
      <c r="BB158" s="78" t="str">
        <f>REPLACE(INDEX(GroupVertices[Group],MATCH(Edges[[#This Row],[Vertex 1]],GroupVertices[Vertex],0)),1,1,"")</f>
        <v>1</v>
      </c>
      <c r="BC158" s="78" t="str">
        <f>REPLACE(INDEX(GroupVertices[Group],MATCH(Edges[[#This Row],[Vertex 2]],GroupVertices[Vertex],0)),1,1,"")</f>
        <v>1</v>
      </c>
      <c r="BD158" s="48">
        <v>2</v>
      </c>
      <c r="BE158" s="49">
        <v>5.405405405405405</v>
      </c>
      <c r="BF158" s="48">
        <v>0</v>
      </c>
      <c r="BG158" s="49">
        <v>0</v>
      </c>
      <c r="BH158" s="48">
        <v>0</v>
      </c>
      <c r="BI158" s="49">
        <v>0</v>
      </c>
      <c r="BJ158" s="48">
        <v>35</v>
      </c>
      <c r="BK158" s="49">
        <v>94.5945945945946</v>
      </c>
      <c r="BL158" s="48">
        <v>37</v>
      </c>
    </row>
    <row r="159" spans="1:64" ht="15">
      <c r="A159" s="64" t="s">
        <v>263</v>
      </c>
      <c r="B159" s="64" t="s">
        <v>263</v>
      </c>
      <c r="C159" s="65" t="s">
        <v>3033</v>
      </c>
      <c r="D159" s="66">
        <v>10</v>
      </c>
      <c r="E159" s="67" t="s">
        <v>136</v>
      </c>
      <c r="F159" s="68">
        <v>12</v>
      </c>
      <c r="G159" s="65"/>
      <c r="H159" s="69"/>
      <c r="I159" s="70"/>
      <c r="J159" s="70"/>
      <c r="K159" s="34" t="s">
        <v>65</v>
      </c>
      <c r="L159" s="77">
        <v>159</v>
      </c>
      <c r="M159" s="77"/>
      <c r="N159" s="72"/>
      <c r="O159" s="79" t="s">
        <v>176</v>
      </c>
      <c r="P159" s="81">
        <v>43756.66527777778</v>
      </c>
      <c r="Q159" s="79" t="s">
        <v>406</v>
      </c>
      <c r="R159" s="83" t="s">
        <v>503</v>
      </c>
      <c r="S159" s="79" t="s">
        <v>553</v>
      </c>
      <c r="T159" s="79" t="s">
        <v>623</v>
      </c>
      <c r="U159" s="83" t="s">
        <v>697</v>
      </c>
      <c r="V159" s="83" t="s">
        <v>697</v>
      </c>
      <c r="W159" s="81">
        <v>43756.66527777778</v>
      </c>
      <c r="X159" s="83" t="s">
        <v>854</v>
      </c>
      <c r="Y159" s="79"/>
      <c r="Z159" s="79"/>
      <c r="AA159" s="85" t="s">
        <v>1038</v>
      </c>
      <c r="AB159" s="79"/>
      <c r="AC159" s="79" t="b">
        <v>0</v>
      </c>
      <c r="AD159" s="79">
        <v>2</v>
      </c>
      <c r="AE159" s="85" t="s">
        <v>1123</v>
      </c>
      <c r="AF159" s="79" t="b">
        <v>0</v>
      </c>
      <c r="AG159" s="79" t="s">
        <v>1128</v>
      </c>
      <c r="AH159" s="79"/>
      <c r="AI159" s="85" t="s">
        <v>1123</v>
      </c>
      <c r="AJ159" s="79" t="b">
        <v>0</v>
      </c>
      <c r="AK159" s="79">
        <v>0</v>
      </c>
      <c r="AL159" s="85" t="s">
        <v>1123</v>
      </c>
      <c r="AM159" s="79" t="s">
        <v>1146</v>
      </c>
      <c r="AN159" s="79" t="b">
        <v>0</v>
      </c>
      <c r="AO159" s="85" t="s">
        <v>1038</v>
      </c>
      <c r="AP159" s="79" t="s">
        <v>176</v>
      </c>
      <c r="AQ159" s="79">
        <v>0</v>
      </c>
      <c r="AR159" s="79">
        <v>0</v>
      </c>
      <c r="AS159" s="79"/>
      <c r="AT159" s="79"/>
      <c r="AU159" s="79"/>
      <c r="AV159" s="79"/>
      <c r="AW159" s="79"/>
      <c r="AX159" s="79"/>
      <c r="AY159" s="79"/>
      <c r="AZ159" s="79"/>
      <c r="BA159">
        <v>8</v>
      </c>
      <c r="BB159" s="78" t="str">
        <f>REPLACE(INDEX(GroupVertices[Group],MATCH(Edges[[#This Row],[Vertex 1]],GroupVertices[Vertex],0)),1,1,"")</f>
        <v>1</v>
      </c>
      <c r="BC159" s="78" t="str">
        <f>REPLACE(INDEX(GroupVertices[Group],MATCH(Edges[[#This Row],[Vertex 2]],GroupVertices[Vertex],0)),1,1,"")</f>
        <v>1</v>
      </c>
      <c r="BD159" s="48">
        <v>6</v>
      </c>
      <c r="BE159" s="49">
        <v>13.953488372093023</v>
      </c>
      <c r="BF159" s="48">
        <v>0</v>
      </c>
      <c r="BG159" s="49">
        <v>0</v>
      </c>
      <c r="BH159" s="48">
        <v>0</v>
      </c>
      <c r="BI159" s="49">
        <v>0</v>
      </c>
      <c r="BJ159" s="48">
        <v>37</v>
      </c>
      <c r="BK159" s="49">
        <v>86.04651162790698</v>
      </c>
      <c r="BL159" s="48">
        <v>43</v>
      </c>
    </row>
    <row r="160" spans="1:64" ht="15">
      <c r="A160" s="64" t="s">
        <v>263</v>
      </c>
      <c r="B160" s="64" t="s">
        <v>263</v>
      </c>
      <c r="C160" s="65" t="s">
        <v>3033</v>
      </c>
      <c r="D160" s="66">
        <v>10</v>
      </c>
      <c r="E160" s="67" t="s">
        <v>136</v>
      </c>
      <c r="F160" s="68">
        <v>12</v>
      </c>
      <c r="G160" s="65"/>
      <c r="H160" s="69"/>
      <c r="I160" s="70"/>
      <c r="J160" s="70"/>
      <c r="K160" s="34" t="s">
        <v>65</v>
      </c>
      <c r="L160" s="77">
        <v>160</v>
      </c>
      <c r="M160" s="77"/>
      <c r="N160" s="72"/>
      <c r="O160" s="79" t="s">
        <v>176</v>
      </c>
      <c r="P160" s="81">
        <v>43757.53056712963</v>
      </c>
      <c r="Q160" s="79" t="s">
        <v>407</v>
      </c>
      <c r="R160" s="79"/>
      <c r="S160" s="79"/>
      <c r="T160" s="79" t="s">
        <v>593</v>
      </c>
      <c r="U160" s="83" t="s">
        <v>698</v>
      </c>
      <c r="V160" s="83" t="s">
        <v>698</v>
      </c>
      <c r="W160" s="81">
        <v>43757.53056712963</v>
      </c>
      <c r="X160" s="83" t="s">
        <v>855</v>
      </c>
      <c r="Y160" s="79"/>
      <c r="Z160" s="79"/>
      <c r="AA160" s="85" t="s">
        <v>1039</v>
      </c>
      <c r="AB160" s="79"/>
      <c r="AC160" s="79" t="b">
        <v>0</v>
      </c>
      <c r="AD160" s="79">
        <v>9</v>
      </c>
      <c r="AE160" s="85" t="s">
        <v>1123</v>
      </c>
      <c r="AF160" s="79" t="b">
        <v>0</v>
      </c>
      <c r="AG160" s="79" t="s">
        <v>1128</v>
      </c>
      <c r="AH160" s="79"/>
      <c r="AI160" s="85" t="s">
        <v>1123</v>
      </c>
      <c r="AJ160" s="79" t="b">
        <v>0</v>
      </c>
      <c r="AK160" s="79">
        <v>0</v>
      </c>
      <c r="AL160" s="85" t="s">
        <v>1123</v>
      </c>
      <c r="AM160" s="79" t="s">
        <v>1149</v>
      </c>
      <c r="AN160" s="79" t="b">
        <v>0</v>
      </c>
      <c r="AO160" s="85" t="s">
        <v>1039</v>
      </c>
      <c r="AP160" s="79" t="s">
        <v>176</v>
      </c>
      <c r="AQ160" s="79">
        <v>0</v>
      </c>
      <c r="AR160" s="79">
        <v>0</v>
      </c>
      <c r="AS160" s="79"/>
      <c r="AT160" s="79"/>
      <c r="AU160" s="79"/>
      <c r="AV160" s="79"/>
      <c r="AW160" s="79"/>
      <c r="AX160" s="79"/>
      <c r="AY160" s="79"/>
      <c r="AZ160" s="79"/>
      <c r="BA160">
        <v>8</v>
      </c>
      <c r="BB160" s="78" t="str">
        <f>REPLACE(INDEX(GroupVertices[Group],MATCH(Edges[[#This Row],[Vertex 1]],GroupVertices[Vertex],0)),1,1,"")</f>
        <v>1</v>
      </c>
      <c r="BC160" s="78" t="str">
        <f>REPLACE(INDEX(GroupVertices[Group],MATCH(Edges[[#This Row],[Vertex 2]],GroupVertices[Vertex],0)),1,1,"")</f>
        <v>1</v>
      </c>
      <c r="BD160" s="48">
        <v>2</v>
      </c>
      <c r="BE160" s="49">
        <v>7.142857142857143</v>
      </c>
      <c r="BF160" s="48">
        <v>0</v>
      </c>
      <c r="BG160" s="49">
        <v>0</v>
      </c>
      <c r="BH160" s="48">
        <v>0</v>
      </c>
      <c r="BI160" s="49">
        <v>0</v>
      </c>
      <c r="BJ160" s="48">
        <v>26</v>
      </c>
      <c r="BK160" s="49">
        <v>92.85714285714286</v>
      </c>
      <c r="BL160" s="48">
        <v>28</v>
      </c>
    </row>
    <row r="161" spans="1:64" ht="15">
      <c r="A161" s="64" t="s">
        <v>264</v>
      </c>
      <c r="B161" s="64" t="s">
        <v>320</v>
      </c>
      <c r="C161" s="65" t="s">
        <v>3027</v>
      </c>
      <c r="D161" s="66">
        <v>3</v>
      </c>
      <c r="E161" s="67" t="s">
        <v>132</v>
      </c>
      <c r="F161" s="68">
        <v>35</v>
      </c>
      <c r="G161" s="65"/>
      <c r="H161" s="69"/>
      <c r="I161" s="70"/>
      <c r="J161" s="70"/>
      <c r="K161" s="34" t="s">
        <v>65</v>
      </c>
      <c r="L161" s="77">
        <v>161</v>
      </c>
      <c r="M161" s="77"/>
      <c r="N161" s="72"/>
      <c r="O161" s="79" t="s">
        <v>324</v>
      </c>
      <c r="P161" s="81">
        <v>43758.96986111111</v>
      </c>
      <c r="Q161" s="79" t="s">
        <v>408</v>
      </c>
      <c r="R161" s="83" t="s">
        <v>474</v>
      </c>
      <c r="S161" s="79" t="s">
        <v>530</v>
      </c>
      <c r="T161" s="79" t="s">
        <v>624</v>
      </c>
      <c r="U161" s="79"/>
      <c r="V161" s="83" t="s">
        <v>744</v>
      </c>
      <c r="W161" s="81">
        <v>43758.96986111111</v>
      </c>
      <c r="X161" s="83" t="s">
        <v>856</v>
      </c>
      <c r="Y161" s="79"/>
      <c r="Z161" s="79"/>
      <c r="AA161" s="85" t="s">
        <v>1040</v>
      </c>
      <c r="AB161" s="79"/>
      <c r="AC161" s="79" t="b">
        <v>0</v>
      </c>
      <c r="AD161" s="79">
        <v>0</v>
      </c>
      <c r="AE161" s="85" t="s">
        <v>1123</v>
      </c>
      <c r="AF161" s="79" t="b">
        <v>0</v>
      </c>
      <c r="AG161" s="79" t="s">
        <v>1128</v>
      </c>
      <c r="AH161" s="79"/>
      <c r="AI161" s="85" t="s">
        <v>1123</v>
      </c>
      <c r="AJ161" s="79" t="b">
        <v>0</v>
      </c>
      <c r="AK161" s="79">
        <v>1</v>
      </c>
      <c r="AL161" s="85" t="s">
        <v>975</v>
      </c>
      <c r="AM161" s="79" t="s">
        <v>1158</v>
      </c>
      <c r="AN161" s="79" t="b">
        <v>0</v>
      </c>
      <c r="AO161" s="85" t="s">
        <v>975</v>
      </c>
      <c r="AP161" s="79" t="s">
        <v>176</v>
      </c>
      <c r="AQ161" s="79">
        <v>0</v>
      </c>
      <c r="AR161" s="79">
        <v>0</v>
      </c>
      <c r="AS161" s="79"/>
      <c r="AT161" s="79"/>
      <c r="AU161" s="79"/>
      <c r="AV161" s="79"/>
      <c r="AW161" s="79"/>
      <c r="AX161" s="79"/>
      <c r="AY161" s="79"/>
      <c r="AZ161" s="79"/>
      <c r="BA161">
        <v>1</v>
      </c>
      <c r="BB161" s="78" t="str">
        <f>REPLACE(INDEX(GroupVertices[Group],MATCH(Edges[[#This Row],[Vertex 1]],GroupVertices[Vertex],0)),1,1,"")</f>
        <v>5</v>
      </c>
      <c r="BC161" s="78" t="str">
        <f>REPLACE(INDEX(GroupVertices[Group],MATCH(Edges[[#This Row],[Vertex 2]],GroupVertices[Vertex],0)),1,1,"")</f>
        <v>5</v>
      </c>
      <c r="BD161" s="48">
        <v>0</v>
      </c>
      <c r="BE161" s="49">
        <v>0</v>
      </c>
      <c r="BF161" s="48">
        <v>0</v>
      </c>
      <c r="BG161" s="49">
        <v>0</v>
      </c>
      <c r="BH161" s="48">
        <v>0</v>
      </c>
      <c r="BI161" s="49">
        <v>0</v>
      </c>
      <c r="BJ161" s="48">
        <v>18</v>
      </c>
      <c r="BK161" s="49">
        <v>100</v>
      </c>
      <c r="BL161" s="48">
        <v>18</v>
      </c>
    </row>
    <row r="162" spans="1:64" ht="15">
      <c r="A162" s="64" t="s">
        <v>248</v>
      </c>
      <c r="B162" s="64" t="s">
        <v>247</v>
      </c>
      <c r="C162" s="65" t="s">
        <v>3027</v>
      </c>
      <c r="D162" s="66">
        <v>3</v>
      </c>
      <c r="E162" s="67" t="s">
        <v>132</v>
      </c>
      <c r="F162" s="68">
        <v>35</v>
      </c>
      <c r="G162" s="65"/>
      <c r="H162" s="69"/>
      <c r="I162" s="70"/>
      <c r="J162" s="70"/>
      <c r="K162" s="34" t="s">
        <v>65</v>
      </c>
      <c r="L162" s="77">
        <v>162</v>
      </c>
      <c r="M162" s="77"/>
      <c r="N162" s="72"/>
      <c r="O162" s="79" t="s">
        <v>324</v>
      </c>
      <c r="P162" s="81">
        <v>43753.45606481482</v>
      </c>
      <c r="Q162" s="79" t="s">
        <v>349</v>
      </c>
      <c r="R162" s="83" t="s">
        <v>474</v>
      </c>
      <c r="S162" s="79" t="s">
        <v>530</v>
      </c>
      <c r="T162" s="79" t="s">
        <v>576</v>
      </c>
      <c r="U162" s="79"/>
      <c r="V162" s="83" t="s">
        <v>728</v>
      </c>
      <c r="W162" s="81">
        <v>43753.45606481482</v>
      </c>
      <c r="X162" s="83" t="s">
        <v>791</v>
      </c>
      <c r="Y162" s="79"/>
      <c r="Z162" s="79"/>
      <c r="AA162" s="85" t="s">
        <v>975</v>
      </c>
      <c r="AB162" s="79"/>
      <c r="AC162" s="79" t="b">
        <v>0</v>
      </c>
      <c r="AD162" s="79">
        <v>0</v>
      </c>
      <c r="AE162" s="85" t="s">
        <v>1123</v>
      </c>
      <c r="AF162" s="79" t="b">
        <v>0</v>
      </c>
      <c r="AG162" s="79" t="s">
        <v>1128</v>
      </c>
      <c r="AH162" s="79"/>
      <c r="AI162" s="85" t="s">
        <v>1123</v>
      </c>
      <c r="AJ162" s="79" t="b">
        <v>0</v>
      </c>
      <c r="AK162" s="79">
        <v>0</v>
      </c>
      <c r="AL162" s="85" t="s">
        <v>1123</v>
      </c>
      <c r="AM162" s="79" t="s">
        <v>1151</v>
      </c>
      <c r="AN162" s="79" t="b">
        <v>0</v>
      </c>
      <c r="AO162" s="85" t="s">
        <v>975</v>
      </c>
      <c r="AP162" s="79" t="s">
        <v>176</v>
      </c>
      <c r="AQ162" s="79">
        <v>0</v>
      </c>
      <c r="AR162" s="79">
        <v>0</v>
      </c>
      <c r="AS162" s="79"/>
      <c r="AT162" s="79"/>
      <c r="AU162" s="79"/>
      <c r="AV162" s="79"/>
      <c r="AW162" s="79"/>
      <c r="AX162" s="79"/>
      <c r="AY162" s="79"/>
      <c r="AZ162" s="79"/>
      <c r="BA162">
        <v>1</v>
      </c>
      <c r="BB162" s="78" t="str">
        <f>REPLACE(INDEX(GroupVertices[Group],MATCH(Edges[[#This Row],[Vertex 1]],GroupVertices[Vertex],0)),1,1,"")</f>
        <v>5</v>
      </c>
      <c r="BC162" s="78" t="str">
        <f>REPLACE(INDEX(GroupVertices[Group],MATCH(Edges[[#This Row],[Vertex 2]],GroupVertices[Vertex],0)),1,1,"")</f>
        <v>5</v>
      </c>
      <c r="BD162" s="48"/>
      <c r="BE162" s="49"/>
      <c r="BF162" s="48"/>
      <c r="BG162" s="49"/>
      <c r="BH162" s="48"/>
      <c r="BI162" s="49"/>
      <c r="BJ162" s="48"/>
      <c r="BK162" s="49"/>
      <c r="BL162" s="48"/>
    </row>
    <row r="163" spans="1:64" ht="15">
      <c r="A163" s="64" t="s">
        <v>264</v>
      </c>
      <c r="B163" s="64" t="s">
        <v>247</v>
      </c>
      <c r="C163" s="65" t="s">
        <v>3027</v>
      </c>
      <c r="D163" s="66">
        <v>3</v>
      </c>
      <c r="E163" s="67" t="s">
        <v>132</v>
      </c>
      <c r="F163" s="68">
        <v>35</v>
      </c>
      <c r="G163" s="65"/>
      <c r="H163" s="69"/>
      <c r="I163" s="70"/>
      <c r="J163" s="70"/>
      <c r="K163" s="34" t="s">
        <v>65</v>
      </c>
      <c r="L163" s="77">
        <v>163</v>
      </c>
      <c r="M163" s="77"/>
      <c r="N163" s="72"/>
      <c r="O163" s="79" t="s">
        <v>324</v>
      </c>
      <c r="P163" s="81">
        <v>43758.96986111111</v>
      </c>
      <c r="Q163" s="79" t="s">
        <v>408</v>
      </c>
      <c r="R163" s="83" t="s">
        <v>474</v>
      </c>
      <c r="S163" s="79" t="s">
        <v>530</v>
      </c>
      <c r="T163" s="79" t="s">
        <v>624</v>
      </c>
      <c r="U163" s="79"/>
      <c r="V163" s="83" t="s">
        <v>744</v>
      </c>
      <c r="W163" s="81">
        <v>43758.96986111111</v>
      </c>
      <c r="X163" s="83" t="s">
        <v>856</v>
      </c>
      <c r="Y163" s="79"/>
      <c r="Z163" s="79"/>
      <c r="AA163" s="85" t="s">
        <v>1040</v>
      </c>
      <c r="AB163" s="79"/>
      <c r="AC163" s="79" t="b">
        <v>0</v>
      </c>
      <c r="AD163" s="79">
        <v>0</v>
      </c>
      <c r="AE163" s="85" t="s">
        <v>1123</v>
      </c>
      <c r="AF163" s="79" t="b">
        <v>0</v>
      </c>
      <c r="AG163" s="79" t="s">
        <v>1128</v>
      </c>
      <c r="AH163" s="79"/>
      <c r="AI163" s="85" t="s">
        <v>1123</v>
      </c>
      <c r="AJ163" s="79" t="b">
        <v>0</v>
      </c>
      <c r="AK163" s="79">
        <v>1</v>
      </c>
      <c r="AL163" s="85" t="s">
        <v>975</v>
      </c>
      <c r="AM163" s="79" t="s">
        <v>1158</v>
      </c>
      <c r="AN163" s="79" t="b">
        <v>0</v>
      </c>
      <c r="AO163" s="85" t="s">
        <v>975</v>
      </c>
      <c r="AP163" s="79" t="s">
        <v>176</v>
      </c>
      <c r="AQ163" s="79">
        <v>0</v>
      </c>
      <c r="AR163" s="79">
        <v>0</v>
      </c>
      <c r="AS163" s="79"/>
      <c r="AT163" s="79"/>
      <c r="AU163" s="79"/>
      <c r="AV163" s="79"/>
      <c r="AW163" s="79"/>
      <c r="AX163" s="79"/>
      <c r="AY163" s="79"/>
      <c r="AZ163" s="79"/>
      <c r="BA163">
        <v>1</v>
      </c>
      <c r="BB163" s="78" t="str">
        <f>REPLACE(INDEX(GroupVertices[Group],MATCH(Edges[[#This Row],[Vertex 1]],GroupVertices[Vertex],0)),1,1,"")</f>
        <v>5</v>
      </c>
      <c r="BC163" s="78" t="str">
        <f>REPLACE(INDEX(GroupVertices[Group],MATCH(Edges[[#This Row],[Vertex 2]],GroupVertices[Vertex],0)),1,1,"")</f>
        <v>5</v>
      </c>
      <c r="BD163" s="48"/>
      <c r="BE163" s="49"/>
      <c r="BF163" s="48"/>
      <c r="BG163" s="49"/>
      <c r="BH163" s="48"/>
      <c r="BI163" s="49"/>
      <c r="BJ163" s="48"/>
      <c r="BK163" s="49"/>
      <c r="BL163" s="48"/>
    </row>
    <row r="164" spans="1:64" ht="15">
      <c r="A164" s="64" t="s">
        <v>264</v>
      </c>
      <c r="B164" s="64" t="s">
        <v>248</v>
      </c>
      <c r="C164" s="65" t="s">
        <v>3027</v>
      </c>
      <c r="D164" s="66">
        <v>3</v>
      </c>
      <c r="E164" s="67" t="s">
        <v>132</v>
      </c>
      <c r="F164" s="68">
        <v>35</v>
      </c>
      <c r="G164" s="65"/>
      <c r="H164" s="69"/>
      <c r="I164" s="70"/>
      <c r="J164" s="70"/>
      <c r="K164" s="34" t="s">
        <v>65</v>
      </c>
      <c r="L164" s="77">
        <v>164</v>
      </c>
      <c r="M164" s="77"/>
      <c r="N164" s="72"/>
      <c r="O164" s="79" t="s">
        <v>324</v>
      </c>
      <c r="P164" s="81">
        <v>43758.96986111111</v>
      </c>
      <c r="Q164" s="79" t="s">
        <v>408</v>
      </c>
      <c r="R164" s="83" t="s">
        <v>474</v>
      </c>
      <c r="S164" s="79" t="s">
        <v>530</v>
      </c>
      <c r="T164" s="79" t="s">
        <v>624</v>
      </c>
      <c r="U164" s="79"/>
      <c r="V164" s="83" t="s">
        <v>744</v>
      </c>
      <c r="W164" s="81">
        <v>43758.96986111111</v>
      </c>
      <c r="X164" s="83" t="s">
        <v>856</v>
      </c>
      <c r="Y164" s="79"/>
      <c r="Z164" s="79"/>
      <c r="AA164" s="85" t="s">
        <v>1040</v>
      </c>
      <c r="AB164" s="79"/>
      <c r="AC164" s="79" t="b">
        <v>0</v>
      </c>
      <c r="AD164" s="79">
        <v>0</v>
      </c>
      <c r="AE164" s="85" t="s">
        <v>1123</v>
      </c>
      <c r="AF164" s="79" t="b">
        <v>0</v>
      </c>
      <c r="AG164" s="79" t="s">
        <v>1128</v>
      </c>
      <c r="AH164" s="79"/>
      <c r="AI164" s="85" t="s">
        <v>1123</v>
      </c>
      <c r="AJ164" s="79" t="b">
        <v>0</v>
      </c>
      <c r="AK164" s="79">
        <v>1</v>
      </c>
      <c r="AL164" s="85" t="s">
        <v>975</v>
      </c>
      <c r="AM164" s="79" t="s">
        <v>1158</v>
      </c>
      <c r="AN164" s="79" t="b">
        <v>0</v>
      </c>
      <c r="AO164" s="85" t="s">
        <v>975</v>
      </c>
      <c r="AP164" s="79" t="s">
        <v>176</v>
      </c>
      <c r="AQ164" s="79">
        <v>0</v>
      </c>
      <c r="AR164" s="79">
        <v>0</v>
      </c>
      <c r="AS164" s="79"/>
      <c r="AT164" s="79"/>
      <c r="AU164" s="79"/>
      <c r="AV164" s="79"/>
      <c r="AW164" s="79"/>
      <c r="AX164" s="79"/>
      <c r="AY164" s="79"/>
      <c r="AZ164" s="79"/>
      <c r="BA164">
        <v>1</v>
      </c>
      <c r="BB164" s="78" t="str">
        <f>REPLACE(INDEX(GroupVertices[Group],MATCH(Edges[[#This Row],[Vertex 1]],GroupVertices[Vertex],0)),1,1,"")</f>
        <v>5</v>
      </c>
      <c r="BC164" s="78" t="str">
        <f>REPLACE(INDEX(GroupVertices[Group],MATCH(Edges[[#This Row],[Vertex 2]],GroupVertices[Vertex],0)),1,1,"")</f>
        <v>5</v>
      </c>
      <c r="BD164" s="48"/>
      <c r="BE164" s="49"/>
      <c r="BF164" s="48"/>
      <c r="BG164" s="49"/>
      <c r="BH164" s="48"/>
      <c r="BI164" s="49"/>
      <c r="BJ164" s="48"/>
      <c r="BK164" s="49"/>
      <c r="BL164" s="48"/>
    </row>
    <row r="165" spans="1:64" ht="15">
      <c r="A165" s="64" t="s">
        <v>265</v>
      </c>
      <c r="B165" s="64" t="s">
        <v>265</v>
      </c>
      <c r="C165" s="65" t="s">
        <v>3027</v>
      </c>
      <c r="D165" s="66">
        <v>3</v>
      </c>
      <c r="E165" s="67" t="s">
        <v>132</v>
      </c>
      <c r="F165" s="68">
        <v>35</v>
      </c>
      <c r="G165" s="65"/>
      <c r="H165" s="69"/>
      <c r="I165" s="70"/>
      <c r="J165" s="70"/>
      <c r="K165" s="34" t="s">
        <v>65</v>
      </c>
      <c r="L165" s="77">
        <v>165</v>
      </c>
      <c r="M165" s="77"/>
      <c r="N165" s="72"/>
      <c r="O165" s="79" t="s">
        <v>176</v>
      </c>
      <c r="P165" s="81">
        <v>43747.71451388889</v>
      </c>
      <c r="Q165" s="79" t="s">
        <v>409</v>
      </c>
      <c r="R165" s="79"/>
      <c r="S165" s="79"/>
      <c r="T165" s="79" t="s">
        <v>625</v>
      </c>
      <c r="U165" s="79"/>
      <c r="V165" s="83" t="s">
        <v>745</v>
      </c>
      <c r="W165" s="81">
        <v>43747.71451388889</v>
      </c>
      <c r="X165" s="83" t="s">
        <v>857</v>
      </c>
      <c r="Y165" s="79"/>
      <c r="Z165" s="79"/>
      <c r="AA165" s="85" t="s">
        <v>1041</v>
      </c>
      <c r="AB165" s="79"/>
      <c r="AC165" s="79" t="b">
        <v>0</v>
      </c>
      <c r="AD165" s="79">
        <v>1</v>
      </c>
      <c r="AE165" s="85" t="s">
        <v>1123</v>
      </c>
      <c r="AF165" s="79" t="b">
        <v>0</v>
      </c>
      <c r="AG165" s="79" t="s">
        <v>1128</v>
      </c>
      <c r="AH165" s="79"/>
      <c r="AI165" s="85" t="s">
        <v>1123</v>
      </c>
      <c r="AJ165" s="79" t="b">
        <v>0</v>
      </c>
      <c r="AK165" s="79">
        <v>1</v>
      </c>
      <c r="AL165" s="85" t="s">
        <v>1123</v>
      </c>
      <c r="AM165" s="79" t="s">
        <v>1149</v>
      </c>
      <c r="AN165" s="79" t="b">
        <v>0</v>
      </c>
      <c r="AO165" s="85" t="s">
        <v>1041</v>
      </c>
      <c r="AP165" s="79" t="s">
        <v>176</v>
      </c>
      <c r="AQ165" s="79">
        <v>0</v>
      </c>
      <c r="AR165" s="79">
        <v>0</v>
      </c>
      <c r="AS165" s="79"/>
      <c r="AT165" s="79"/>
      <c r="AU165" s="79"/>
      <c r="AV165" s="79"/>
      <c r="AW165" s="79"/>
      <c r="AX165" s="79"/>
      <c r="AY165" s="79"/>
      <c r="AZ165" s="79"/>
      <c r="BA165">
        <v>1</v>
      </c>
      <c r="BB165" s="78" t="str">
        <f>REPLACE(INDEX(GroupVertices[Group],MATCH(Edges[[#This Row],[Vertex 1]],GroupVertices[Vertex],0)),1,1,"")</f>
        <v>8</v>
      </c>
      <c r="BC165" s="78" t="str">
        <f>REPLACE(INDEX(GroupVertices[Group],MATCH(Edges[[#This Row],[Vertex 2]],GroupVertices[Vertex],0)),1,1,"")</f>
        <v>8</v>
      </c>
      <c r="BD165" s="48">
        <v>0</v>
      </c>
      <c r="BE165" s="49">
        <v>0</v>
      </c>
      <c r="BF165" s="48">
        <v>1</v>
      </c>
      <c r="BG165" s="49">
        <v>2.5641025641025643</v>
      </c>
      <c r="BH165" s="48">
        <v>0</v>
      </c>
      <c r="BI165" s="49">
        <v>0</v>
      </c>
      <c r="BJ165" s="48">
        <v>38</v>
      </c>
      <c r="BK165" s="49">
        <v>97.43589743589743</v>
      </c>
      <c r="BL165" s="48">
        <v>39</v>
      </c>
    </row>
    <row r="166" spans="1:64" ht="15">
      <c r="A166" s="64" t="s">
        <v>266</v>
      </c>
      <c r="B166" s="64" t="s">
        <v>265</v>
      </c>
      <c r="C166" s="65" t="s">
        <v>3027</v>
      </c>
      <c r="D166" s="66">
        <v>3</v>
      </c>
      <c r="E166" s="67" t="s">
        <v>132</v>
      </c>
      <c r="F166" s="68">
        <v>35</v>
      </c>
      <c r="G166" s="65"/>
      <c r="H166" s="69"/>
      <c r="I166" s="70"/>
      <c r="J166" s="70"/>
      <c r="K166" s="34" t="s">
        <v>65</v>
      </c>
      <c r="L166" s="77">
        <v>166</v>
      </c>
      <c r="M166" s="77"/>
      <c r="N166" s="72"/>
      <c r="O166" s="79" t="s">
        <v>324</v>
      </c>
      <c r="P166" s="81">
        <v>43748.83603009259</v>
      </c>
      <c r="Q166" s="79" t="s">
        <v>356</v>
      </c>
      <c r="R166" s="79"/>
      <c r="S166" s="79"/>
      <c r="T166" s="79"/>
      <c r="U166" s="79"/>
      <c r="V166" s="83" t="s">
        <v>746</v>
      </c>
      <c r="W166" s="81">
        <v>43748.83603009259</v>
      </c>
      <c r="X166" s="83" t="s">
        <v>858</v>
      </c>
      <c r="Y166" s="79"/>
      <c r="Z166" s="79"/>
      <c r="AA166" s="85" t="s">
        <v>1042</v>
      </c>
      <c r="AB166" s="79"/>
      <c r="AC166" s="79" t="b">
        <v>0</v>
      </c>
      <c r="AD166" s="79">
        <v>0</v>
      </c>
      <c r="AE166" s="85" t="s">
        <v>1123</v>
      </c>
      <c r="AF166" s="79" t="b">
        <v>0</v>
      </c>
      <c r="AG166" s="79" t="s">
        <v>1128</v>
      </c>
      <c r="AH166" s="79"/>
      <c r="AI166" s="85" t="s">
        <v>1123</v>
      </c>
      <c r="AJ166" s="79" t="b">
        <v>0</v>
      </c>
      <c r="AK166" s="79">
        <v>3</v>
      </c>
      <c r="AL166" s="85" t="s">
        <v>1041</v>
      </c>
      <c r="AM166" s="79" t="s">
        <v>1138</v>
      </c>
      <c r="AN166" s="79" t="b">
        <v>0</v>
      </c>
      <c r="AO166" s="85" t="s">
        <v>1041</v>
      </c>
      <c r="AP166" s="79" t="s">
        <v>176</v>
      </c>
      <c r="AQ166" s="79">
        <v>0</v>
      </c>
      <c r="AR166" s="79">
        <v>0</v>
      </c>
      <c r="AS166" s="79"/>
      <c r="AT166" s="79"/>
      <c r="AU166" s="79"/>
      <c r="AV166" s="79"/>
      <c r="AW166" s="79"/>
      <c r="AX166" s="79"/>
      <c r="AY166" s="79"/>
      <c r="AZ166" s="79"/>
      <c r="BA166">
        <v>1</v>
      </c>
      <c r="BB166" s="78" t="str">
        <f>REPLACE(INDEX(GroupVertices[Group],MATCH(Edges[[#This Row],[Vertex 1]],GroupVertices[Vertex],0)),1,1,"")</f>
        <v>8</v>
      </c>
      <c r="BC166" s="78" t="str">
        <f>REPLACE(INDEX(GroupVertices[Group],MATCH(Edges[[#This Row],[Vertex 2]],GroupVertices[Vertex],0)),1,1,"")</f>
        <v>8</v>
      </c>
      <c r="BD166" s="48">
        <v>0</v>
      </c>
      <c r="BE166" s="49">
        <v>0</v>
      </c>
      <c r="BF166" s="48">
        <v>0</v>
      </c>
      <c r="BG166" s="49">
        <v>0</v>
      </c>
      <c r="BH166" s="48">
        <v>0</v>
      </c>
      <c r="BI166" s="49">
        <v>0</v>
      </c>
      <c r="BJ166" s="48">
        <v>26</v>
      </c>
      <c r="BK166" s="49">
        <v>100</v>
      </c>
      <c r="BL166" s="48">
        <v>26</v>
      </c>
    </row>
    <row r="167" spans="1:64" ht="15">
      <c r="A167" s="64" t="s">
        <v>266</v>
      </c>
      <c r="B167" s="64" t="s">
        <v>266</v>
      </c>
      <c r="C167" s="65" t="s">
        <v>3032</v>
      </c>
      <c r="D167" s="66">
        <v>9</v>
      </c>
      <c r="E167" s="67" t="s">
        <v>136</v>
      </c>
      <c r="F167" s="68">
        <v>15.285714285714285</v>
      </c>
      <c r="G167" s="65"/>
      <c r="H167" s="69"/>
      <c r="I167" s="70"/>
      <c r="J167" s="70"/>
      <c r="K167" s="34" t="s">
        <v>65</v>
      </c>
      <c r="L167" s="77">
        <v>167</v>
      </c>
      <c r="M167" s="77"/>
      <c r="N167" s="72"/>
      <c r="O167" s="79" t="s">
        <v>176</v>
      </c>
      <c r="P167" s="81">
        <v>43748.83306712963</v>
      </c>
      <c r="Q167" s="79" t="s">
        <v>410</v>
      </c>
      <c r="R167" s="83" t="s">
        <v>505</v>
      </c>
      <c r="S167" s="79" t="s">
        <v>523</v>
      </c>
      <c r="T167" s="79" t="s">
        <v>626</v>
      </c>
      <c r="U167" s="79"/>
      <c r="V167" s="83" t="s">
        <v>746</v>
      </c>
      <c r="W167" s="81">
        <v>43748.83306712963</v>
      </c>
      <c r="X167" s="83" t="s">
        <v>859</v>
      </c>
      <c r="Y167" s="79"/>
      <c r="Z167" s="79"/>
      <c r="AA167" s="85" t="s">
        <v>1043</v>
      </c>
      <c r="AB167" s="79"/>
      <c r="AC167" s="79" t="b">
        <v>0</v>
      </c>
      <c r="AD167" s="79">
        <v>1</v>
      </c>
      <c r="AE167" s="85" t="s">
        <v>1123</v>
      </c>
      <c r="AF167" s="79" t="b">
        <v>1</v>
      </c>
      <c r="AG167" s="79" t="s">
        <v>1128</v>
      </c>
      <c r="AH167" s="79"/>
      <c r="AI167" s="85" t="s">
        <v>1041</v>
      </c>
      <c r="AJ167" s="79" t="b">
        <v>0</v>
      </c>
      <c r="AK167" s="79">
        <v>0</v>
      </c>
      <c r="AL167" s="85" t="s">
        <v>1123</v>
      </c>
      <c r="AM167" s="79" t="s">
        <v>1138</v>
      </c>
      <c r="AN167" s="79" t="b">
        <v>0</v>
      </c>
      <c r="AO167" s="85" t="s">
        <v>1043</v>
      </c>
      <c r="AP167" s="79" t="s">
        <v>176</v>
      </c>
      <c r="AQ167" s="79">
        <v>0</v>
      </c>
      <c r="AR167" s="79">
        <v>0</v>
      </c>
      <c r="AS167" s="79"/>
      <c r="AT167" s="79"/>
      <c r="AU167" s="79"/>
      <c r="AV167" s="79"/>
      <c r="AW167" s="79"/>
      <c r="AX167" s="79"/>
      <c r="AY167" s="79"/>
      <c r="AZ167" s="79"/>
      <c r="BA167">
        <v>7</v>
      </c>
      <c r="BB167" s="78" t="str">
        <f>REPLACE(INDEX(GroupVertices[Group],MATCH(Edges[[#This Row],[Vertex 1]],GroupVertices[Vertex],0)),1,1,"")</f>
        <v>8</v>
      </c>
      <c r="BC167" s="78" t="str">
        <f>REPLACE(INDEX(GroupVertices[Group],MATCH(Edges[[#This Row],[Vertex 2]],GroupVertices[Vertex],0)),1,1,"")</f>
        <v>8</v>
      </c>
      <c r="BD167" s="48">
        <v>0</v>
      </c>
      <c r="BE167" s="49">
        <v>0</v>
      </c>
      <c r="BF167" s="48">
        <v>2</v>
      </c>
      <c r="BG167" s="49">
        <v>4.651162790697675</v>
      </c>
      <c r="BH167" s="48">
        <v>0</v>
      </c>
      <c r="BI167" s="49">
        <v>0</v>
      </c>
      <c r="BJ167" s="48">
        <v>41</v>
      </c>
      <c r="BK167" s="49">
        <v>95.34883720930233</v>
      </c>
      <c r="BL167" s="48">
        <v>43</v>
      </c>
    </row>
    <row r="168" spans="1:64" ht="15">
      <c r="A168" s="64" t="s">
        <v>266</v>
      </c>
      <c r="B168" s="64" t="s">
        <v>266</v>
      </c>
      <c r="C168" s="65" t="s">
        <v>3032</v>
      </c>
      <c r="D168" s="66">
        <v>9</v>
      </c>
      <c r="E168" s="67" t="s">
        <v>136</v>
      </c>
      <c r="F168" s="68">
        <v>15.285714285714285</v>
      </c>
      <c r="G168" s="65"/>
      <c r="H168" s="69"/>
      <c r="I168" s="70"/>
      <c r="J168" s="70"/>
      <c r="K168" s="34" t="s">
        <v>65</v>
      </c>
      <c r="L168" s="77">
        <v>168</v>
      </c>
      <c r="M168" s="77"/>
      <c r="N168" s="72"/>
      <c r="O168" s="79" t="s">
        <v>176</v>
      </c>
      <c r="P168" s="81">
        <v>43748.835960648146</v>
      </c>
      <c r="Q168" s="79" t="s">
        <v>411</v>
      </c>
      <c r="R168" s="83" t="s">
        <v>505</v>
      </c>
      <c r="S168" s="79" t="s">
        <v>523</v>
      </c>
      <c r="T168" s="79" t="s">
        <v>627</v>
      </c>
      <c r="U168" s="79"/>
      <c r="V168" s="83" t="s">
        <v>746</v>
      </c>
      <c r="W168" s="81">
        <v>43748.835960648146</v>
      </c>
      <c r="X168" s="83" t="s">
        <v>860</v>
      </c>
      <c r="Y168" s="79"/>
      <c r="Z168" s="79"/>
      <c r="AA168" s="85" t="s">
        <v>1044</v>
      </c>
      <c r="AB168" s="79"/>
      <c r="AC168" s="79" t="b">
        <v>0</v>
      </c>
      <c r="AD168" s="79">
        <v>1</v>
      </c>
      <c r="AE168" s="85" t="s">
        <v>1123</v>
      </c>
      <c r="AF168" s="79" t="b">
        <v>1</v>
      </c>
      <c r="AG168" s="79" t="s">
        <v>1128</v>
      </c>
      <c r="AH168" s="79"/>
      <c r="AI168" s="85" t="s">
        <v>1041</v>
      </c>
      <c r="AJ168" s="79" t="b">
        <v>0</v>
      </c>
      <c r="AK168" s="79">
        <v>1</v>
      </c>
      <c r="AL168" s="85" t="s">
        <v>1123</v>
      </c>
      <c r="AM168" s="79" t="s">
        <v>1138</v>
      </c>
      <c r="AN168" s="79" t="b">
        <v>0</v>
      </c>
      <c r="AO168" s="85" t="s">
        <v>1044</v>
      </c>
      <c r="AP168" s="79" t="s">
        <v>176</v>
      </c>
      <c r="AQ168" s="79">
        <v>0</v>
      </c>
      <c r="AR168" s="79">
        <v>0</v>
      </c>
      <c r="AS168" s="79"/>
      <c r="AT168" s="79"/>
      <c r="AU168" s="79"/>
      <c r="AV168" s="79"/>
      <c r="AW168" s="79"/>
      <c r="AX168" s="79"/>
      <c r="AY168" s="79"/>
      <c r="AZ168" s="79"/>
      <c r="BA168">
        <v>7</v>
      </c>
      <c r="BB168" s="78" t="str">
        <f>REPLACE(INDEX(GroupVertices[Group],MATCH(Edges[[#This Row],[Vertex 1]],GroupVertices[Vertex],0)),1,1,"")</f>
        <v>8</v>
      </c>
      <c r="BC168" s="78" t="str">
        <f>REPLACE(INDEX(GroupVertices[Group],MATCH(Edges[[#This Row],[Vertex 2]],GroupVertices[Vertex],0)),1,1,"")</f>
        <v>8</v>
      </c>
      <c r="BD168" s="48">
        <v>0</v>
      </c>
      <c r="BE168" s="49">
        <v>0</v>
      </c>
      <c r="BF168" s="48">
        <v>1</v>
      </c>
      <c r="BG168" s="49">
        <v>2.5641025641025643</v>
      </c>
      <c r="BH168" s="48">
        <v>0</v>
      </c>
      <c r="BI168" s="49">
        <v>0</v>
      </c>
      <c r="BJ168" s="48">
        <v>38</v>
      </c>
      <c r="BK168" s="49">
        <v>97.43589743589743</v>
      </c>
      <c r="BL168" s="48">
        <v>39</v>
      </c>
    </row>
    <row r="169" spans="1:64" ht="15">
      <c r="A169" s="64" t="s">
        <v>266</v>
      </c>
      <c r="B169" s="64" t="s">
        <v>266</v>
      </c>
      <c r="C169" s="65" t="s">
        <v>3032</v>
      </c>
      <c r="D169" s="66">
        <v>9</v>
      </c>
      <c r="E169" s="67" t="s">
        <v>136</v>
      </c>
      <c r="F169" s="68">
        <v>15.285714285714285</v>
      </c>
      <c r="G169" s="65"/>
      <c r="H169" s="69"/>
      <c r="I169" s="70"/>
      <c r="J169" s="70"/>
      <c r="K169" s="34" t="s">
        <v>65</v>
      </c>
      <c r="L169" s="77">
        <v>169</v>
      </c>
      <c r="M169" s="77"/>
      <c r="N169" s="72"/>
      <c r="O169" s="79" t="s">
        <v>176</v>
      </c>
      <c r="P169" s="81">
        <v>43748.85060185185</v>
      </c>
      <c r="Q169" s="79" t="s">
        <v>412</v>
      </c>
      <c r="R169" s="79"/>
      <c r="S169" s="79"/>
      <c r="T169" s="79" t="s">
        <v>628</v>
      </c>
      <c r="U169" s="79"/>
      <c r="V169" s="83" t="s">
        <v>746</v>
      </c>
      <c r="W169" s="81">
        <v>43748.85060185185</v>
      </c>
      <c r="X169" s="83" t="s">
        <v>861</v>
      </c>
      <c r="Y169" s="79"/>
      <c r="Z169" s="79"/>
      <c r="AA169" s="85" t="s">
        <v>1045</v>
      </c>
      <c r="AB169" s="79"/>
      <c r="AC169" s="79" t="b">
        <v>0</v>
      </c>
      <c r="AD169" s="79">
        <v>2</v>
      </c>
      <c r="AE169" s="85" t="s">
        <v>1123</v>
      </c>
      <c r="AF169" s="79" t="b">
        <v>0</v>
      </c>
      <c r="AG169" s="79" t="s">
        <v>1128</v>
      </c>
      <c r="AH169" s="79"/>
      <c r="AI169" s="85" t="s">
        <v>1123</v>
      </c>
      <c r="AJ169" s="79" t="b">
        <v>0</v>
      </c>
      <c r="AK169" s="79">
        <v>1</v>
      </c>
      <c r="AL169" s="85" t="s">
        <v>1123</v>
      </c>
      <c r="AM169" s="79" t="s">
        <v>1138</v>
      </c>
      <c r="AN169" s="79" t="b">
        <v>0</v>
      </c>
      <c r="AO169" s="85" t="s">
        <v>1045</v>
      </c>
      <c r="AP169" s="79" t="s">
        <v>176</v>
      </c>
      <c r="AQ169" s="79">
        <v>0</v>
      </c>
      <c r="AR169" s="79">
        <v>0</v>
      </c>
      <c r="AS169" s="79"/>
      <c r="AT169" s="79"/>
      <c r="AU169" s="79"/>
      <c r="AV169" s="79"/>
      <c r="AW169" s="79"/>
      <c r="AX169" s="79"/>
      <c r="AY169" s="79"/>
      <c r="AZ169" s="79"/>
      <c r="BA169">
        <v>7</v>
      </c>
      <c r="BB169" s="78" t="str">
        <f>REPLACE(INDEX(GroupVertices[Group],MATCH(Edges[[#This Row],[Vertex 1]],GroupVertices[Vertex],0)),1,1,"")</f>
        <v>8</v>
      </c>
      <c r="BC169" s="78" t="str">
        <f>REPLACE(INDEX(GroupVertices[Group],MATCH(Edges[[#This Row],[Vertex 2]],GroupVertices[Vertex],0)),1,1,"")</f>
        <v>8</v>
      </c>
      <c r="BD169" s="48">
        <v>1</v>
      </c>
      <c r="BE169" s="49">
        <v>2.380952380952381</v>
      </c>
      <c r="BF169" s="48">
        <v>0</v>
      </c>
      <c r="BG169" s="49">
        <v>0</v>
      </c>
      <c r="BH169" s="48">
        <v>0</v>
      </c>
      <c r="BI169" s="49">
        <v>0</v>
      </c>
      <c r="BJ169" s="48">
        <v>41</v>
      </c>
      <c r="BK169" s="49">
        <v>97.61904761904762</v>
      </c>
      <c r="BL169" s="48">
        <v>42</v>
      </c>
    </row>
    <row r="170" spans="1:64" ht="15">
      <c r="A170" s="64" t="s">
        <v>266</v>
      </c>
      <c r="B170" s="64" t="s">
        <v>266</v>
      </c>
      <c r="C170" s="65" t="s">
        <v>3032</v>
      </c>
      <c r="D170" s="66">
        <v>9</v>
      </c>
      <c r="E170" s="67" t="s">
        <v>136</v>
      </c>
      <c r="F170" s="68">
        <v>15.285714285714285</v>
      </c>
      <c r="G170" s="65"/>
      <c r="H170" s="69"/>
      <c r="I170" s="70"/>
      <c r="J170" s="70"/>
      <c r="K170" s="34" t="s">
        <v>65</v>
      </c>
      <c r="L170" s="77">
        <v>170</v>
      </c>
      <c r="M170" s="77"/>
      <c r="N170" s="72"/>
      <c r="O170" s="79" t="s">
        <v>176</v>
      </c>
      <c r="P170" s="81">
        <v>43755.04886574074</v>
      </c>
      <c r="Q170" s="79" t="s">
        <v>413</v>
      </c>
      <c r="R170" s="83" t="s">
        <v>506</v>
      </c>
      <c r="S170" s="79" t="s">
        <v>523</v>
      </c>
      <c r="T170" s="79" t="s">
        <v>629</v>
      </c>
      <c r="U170" s="79"/>
      <c r="V170" s="83" t="s">
        <v>746</v>
      </c>
      <c r="W170" s="81">
        <v>43755.04886574074</v>
      </c>
      <c r="X170" s="83" t="s">
        <v>862</v>
      </c>
      <c r="Y170" s="79"/>
      <c r="Z170" s="79"/>
      <c r="AA170" s="85" t="s">
        <v>1046</v>
      </c>
      <c r="AB170" s="79"/>
      <c r="AC170" s="79" t="b">
        <v>0</v>
      </c>
      <c r="AD170" s="79">
        <v>0</v>
      </c>
      <c r="AE170" s="85" t="s">
        <v>1123</v>
      </c>
      <c r="AF170" s="79" t="b">
        <v>1</v>
      </c>
      <c r="AG170" s="79" t="s">
        <v>1128</v>
      </c>
      <c r="AH170" s="79"/>
      <c r="AI170" s="85" t="s">
        <v>1132</v>
      </c>
      <c r="AJ170" s="79" t="b">
        <v>0</v>
      </c>
      <c r="AK170" s="79">
        <v>1</v>
      </c>
      <c r="AL170" s="85" t="s">
        <v>1123</v>
      </c>
      <c r="AM170" s="79" t="s">
        <v>1138</v>
      </c>
      <c r="AN170" s="79" t="b">
        <v>0</v>
      </c>
      <c r="AO170" s="85" t="s">
        <v>1046</v>
      </c>
      <c r="AP170" s="79" t="s">
        <v>176</v>
      </c>
      <c r="AQ170" s="79">
        <v>0</v>
      </c>
      <c r="AR170" s="79">
        <v>0</v>
      </c>
      <c r="AS170" s="79"/>
      <c r="AT170" s="79"/>
      <c r="AU170" s="79"/>
      <c r="AV170" s="79"/>
      <c r="AW170" s="79"/>
      <c r="AX170" s="79"/>
      <c r="AY170" s="79"/>
      <c r="AZ170" s="79"/>
      <c r="BA170">
        <v>7</v>
      </c>
      <c r="BB170" s="78" t="str">
        <f>REPLACE(INDEX(GroupVertices[Group],MATCH(Edges[[#This Row],[Vertex 1]],GroupVertices[Vertex],0)),1,1,"")</f>
        <v>8</v>
      </c>
      <c r="BC170" s="78" t="str">
        <f>REPLACE(INDEX(GroupVertices[Group],MATCH(Edges[[#This Row],[Vertex 2]],GroupVertices[Vertex],0)),1,1,"")</f>
        <v>8</v>
      </c>
      <c r="BD170" s="48">
        <v>0</v>
      </c>
      <c r="BE170" s="49">
        <v>0</v>
      </c>
      <c r="BF170" s="48">
        <v>0</v>
      </c>
      <c r="BG170" s="49">
        <v>0</v>
      </c>
      <c r="BH170" s="48">
        <v>0</v>
      </c>
      <c r="BI170" s="49">
        <v>0</v>
      </c>
      <c r="BJ170" s="48">
        <v>29</v>
      </c>
      <c r="BK170" s="49">
        <v>100</v>
      </c>
      <c r="BL170" s="48">
        <v>29</v>
      </c>
    </row>
    <row r="171" spans="1:64" ht="15">
      <c r="A171" s="64" t="s">
        <v>266</v>
      </c>
      <c r="B171" s="64" t="s">
        <v>266</v>
      </c>
      <c r="C171" s="65" t="s">
        <v>3032</v>
      </c>
      <c r="D171" s="66">
        <v>9</v>
      </c>
      <c r="E171" s="67" t="s">
        <v>136</v>
      </c>
      <c r="F171" s="68">
        <v>15.285714285714285</v>
      </c>
      <c r="G171" s="65"/>
      <c r="H171" s="69"/>
      <c r="I171" s="70"/>
      <c r="J171" s="70"/>
      <c r="K171" s="34" t="s">
        <v>65</v>
      </c>
      <c r="L171" s="77">
        <v>171</v>
      </c>
      <c r="M171" s="77"/>
      <c r="N171" s="72"/>
      <c r="O171" s="79" t="s">
        <v>176</v>
      </c>
      <c r="P171" s="81">
        <v>43758.98045138889</v>
      </c>
      <c r="Q171" s="79" t="s">
        <v>414</v>
      </c>
      <c r="R171" s="83" t="s">
        <v>507</v>
      </c>
      <c r="S171" s="79" t="s">
        <v>523</v>
      </c>
      <c r="T171" s="79" t="s">
        <v>630</v>
      </c>
      <c r="U171" s="79"/>
      <c r="V171" s="83" t="s">
        <v>746</v>
      </c>
      <c r="W171" s="81">
        <v>43758.98045138889</v>
      </c>
      <c r="X171" s="83" t="s">
        <v>863</v>
      </c>
      <c r="Y171" s="79"/>
      <c r="Z171" s="79"/>
      <c r="AA171" s="85" t="s">
        <v>1047</v>
      </c>
      <c r="AB171" s="79"/>
      <c r="AC171" s="79" t="b">
        <v>0</v>
      </c>
      <c r="AD171" s="79">
        <v>0</v>
      </c>
      <c r="AE171" s="85" t="s">
        <v>1123</v>
      </c>
      <c r="AF171" s="79" t="b">
        <v>1</v>
      </c>
      <c r="AG171" s="79" t="s">
        <v>1128</v>
      </c>
      <c r="AH171" s="79"/>
      <c r="AI171" s="85" t="s">
        <v>1135</v>
      </c>
      <c r="AJ171" s="79" t="b">
        <v>0</v>
      </c>
      <c r="AK171" s="79">
        <v>0</v>
      </c>
      <c r="AL171" s="85" t="s">
        <v>1123</v>
      </c>
      <c r="AM171" s="79" t="s">
        <v>1138</v>
      </c>
      <c r="AN171" s="79" t="b">
        <v>0</v>
      </c>
      <c r="AO171" s="85" t="s">
        <v>1047</v>
      </c>
      <c r="AP171" s="79" t="s">
        <v>176</v>
      </c>
      <c r="AQ171" s="79">
        <v>0</v>
      </c>
      <c r="AR171" s="79">
        <v>0</v>
      </c>
      <c r="AS171" s="79"/>
      <c r="AT171" s="79"/>
      <c r="AU171" s="79"/>
      <c r="AV171" s="79"/>
      <c r="AW171" s="79"/>
      <c r="AX171" s="79"/>
      <c r="AY171" s="79"/>
      <c r="AZ171" s="79"/>
      <c r="BA171">
        <v>7</v>
      </c>
      <c r="BB171" s="78" t="str">
        <f>REPLACE(INDEX(GroupVertices[Group],MATCH(Edges[[#This Row],[Vertex 1]],GroupVertices[Vertex],0)),1,1,"")</f>
        <v>8</v>
      </c>
      <c r="BC171" s="78" t="str">
        <f>REPLACE(INDEX(GroupVertices[Group],MATCH(Edges[[#This Row],[Vertex 2]],GroupVertices[Vertex],0)),1,1,"")</f>
        <v>8</v>
      </c>
      <c r="BD171" s="48">
        <v>0</v>
      </c>
      <c r="BE171" s="49">
        <v>0</v>
      </c>
      <c r="BF171" s="48">
        <v>0</v>
      </c>
      <c r="BG171" s="49">
        <v>0</v>
      </c>
      <c r="BH171" s="48">
        <v>0</v>
      </c>
      <c r="BI171" s="49">
        <v>0</v>
      </c>
      <c r="BJ171" s="48">
        <v>23</v>
      </c>
      <c r="BK171" s="49">
        <v>100</v>
      </c>
      <c r="BL171" s="48">
        <v>23</v>
      </c>
    </row>
    <row r="172" spans="1:64" ht="15">
      <c r="A172" s="64" t="s">
        <v>266</v>
      </c>
      <c r="B172" s="64" t="s">
        <v>266</v>
      </c>
      <c r="C172" s="65" t="s">
        <v>3032</v>
      </c>
      <c r="D172" s="66">
        <v>9</v>
      </c>
      <c r="E172" s="67" t="s">
        <v>136</v>
      </c>
      <c r="F172" s="68">
        <v>15.285714285714285</v>
      </c>
      <c r="G172" s="65"/>
      <c r="H172" s="69"/>
      <c r="I172" s="70"/>
      <c r="J172" s="70"/>
      <c r="K172" s="34" t="s">
        <v>65</v>
      </c>
      <c r="L172" s="77">
        <v>172</v>
      </c>
      <c r="M172" s="77"/>
      <c r="N172" s="72"/>
      <c r="O172" s="79" t="s">
        <v>176</v>
      </c>
      <c r="P172" s="81">
        <v>43759.16355324074</v>
      </c>
      <c r="Q172" s="79" t="s">
        <v>415</v>
      </c>
      <c r="R172" s="83" t="s">
        <v>507</v>
      </c>
      <c r="S172" s="79" t="s">
        <v>523</v>
      </c>
      <c r="T172" s="79" t="s">
        <v>631</v>
      </c>
      <c r="U172" s="79"/>
      <c r="V172" s="83" t="s">
        <v>746</v>
      </c>
      <c r="W172" s="81">
        <v>43759.16355324074</v>
      </c>
      <c r="X172" s="83" t="s">
        <v>864</v>
      </c>
      <c r="Y172" s="79"/>
      <c r="Z172" s="79"/>
      <c r="AA172" s="85" t="s">
        <v>1048</v>
      </c>
      <c r="AB172" s="79"/>
      <c r="AC172" s="79" t="b">
        <v>0</v>
      </c>
      <c r="AD172" s="79">
        <v>0</v>
      </c>
      <c r="AE172" s="85" t="s">
        <v>1123</v>
      </c>
      <c r="AF172" s="79" t="b">
        <v>1</v>
      </c>
      <c r="AG172" s="79" t="s">
        <v>1128</v>
      </c>
      <c r="AH172" s="79"/>
      <c r="AI172" s="85" t="s">
        <v>1135</v>
      </c>
      <c r="AJ172" s="79" t="b">
        <v>0</v>
      </c>
      <c r="AK172" s="79">
        <v>0</v>
      </c>
      <c r="AL172" s="85" t="s">
        <v>1123</v>
      </c>
      <c r="AM172" s="79" t="s">
        <v>1138</v>
      </c>
      <c r="AN172" s="79" t="b">
        <v>0</v>
      </c>
      <c r="AO172" s="85" t="s">
        <v>1048</v>
      </c>
      <c r="AP172" s="79" t="s">
        <v>176</v>
      </c>
      <c r="AQ172" s="79">
        <v>0</v>
      </c>
      <c r="AR172" s="79">
        <v>0</v>
      </c>
      <c r="AS172" s="79"/>
      <c r="AT172" s="79"/>
      <c r="AU172" s="79"/>
      <c r="AV172" s="79"/>
      <c r="AW172" s="79"/>
      <c r="AX172" s="79"/>
      <c r="AY172" s="79"/>
      <c r="AZ172" s="79"/>
      <c r="BA172">
        <v>7</v>
      </c>
      <c r="BB172" s="78" t="str">
        <f>REPLACE(INDEX(GroupVertices[Group],MATCH(Edges[[#This Row],[Vertex 1]],GroupVertices[Vertex],0)),1,1,"")</f>
        <v>8</v>
      </c>
      <c r="BC172" s="78" t="str">
        <f>REPLACE(INDEX(GroupVertices[Group],MATCH(Edges[[#This Row],[Vertex 2]],GroupVertices[Vertex],0)),1,1,"")</f>
        <v>8</v>
      </c>
      <c r="BD172" s="48">
        <v>0</v>
      </c>
      <c r="BE172" s="49">
        <v>0</v>
      </c>
      <c r="BF172" s="48">
        <v>0</v>
      </c>
      <c r="BG172" s="49">
        <v>0</v>
      </c>
      <c r="BH172" s="48">
        <v>0</v>
      </c>
      <c r="BI172" s="49">
        <v>0</v>
      </c>
      <c r="BJ172" s="48">
        <v>28</v>
      </c>
      <c r="BK172" s="49">
        <v>100</v>
      </c>
      <c r="BL172" s="48">
        <v>28</v>
      </c>
    </row>
    <row r="173" spans="1:64" ht="15">
      <c r="A173" s="64" t="s">
        <v>266</v>
      </c>
      <c r="B173" s="64" t="s">
        <v>266</v>
      </c>
      <c r="C173" s="65" t="s">
        <v>3032</v>
      </c>
      <c r="D173" s="66">
        <v>9</v>
      </c>
      <c r="E173" s="67" t="s">
        <v>136</v>
      </c>
      <c r="F173" s="68">
        <v>15.285714285714285</v>
      </c>
      <c r="G173" s="65"/>
      <c r="H173" s="69"/>
      <c r="I173" s="70"/>
      <c r="J173" s="70"/>
      <c r="K173" s="34" t="s">
        <v>65</v>
      </c>
      <c r="L173" s="77">
        <v>173</v>
      </c>
      <c r="M173" s="77"/>
      <c r="N173" s="72"/>
      <c r="O173" s="79" t="s">
        <v>176</v>
      </c>
      <c r="P173" s="81">
        <v>43759.209652777776</v>
      </c>
      <c r="Q173" s="79" t="s">
        <v>416</v>
      </c>
      <c r="R173" s="83" t="s">
        <v>507</v>
      </c>
      <c r="S173" s="79" t="s">
        <v>523</v>
      </c>
      <c r="T173" s="79" t="s">
        <v>632</v>
      </c>
      <c r="U173" s="79"/>
      <c r="V173" s="83" t="s">
        <v>746</v>
      </c>
      <c r="W173" s="81">
        <v>43759.209652777776</v>
      </c>
      <c r="X173" s="83" t="s">
        <v>865</v>
      </c>
      <c r="Y173" s="79"/>
      <c r="Z173" s="79"/>
      <c r="AA173" s="85" t="s">
        <v>1049</v>
      </c>
      <c r="AB173" s="79"/>
      <c r="AC173" s="79" t="b">
        <v>0</v>
      </c>
      <c r="AD173" s="79">
        <v>0</v>
      </c>
      <c r="AE173" s="85" t="s">
        <v>1123</v>
      </c>
      <c r="AF173" s="79" t="b">
        <v>1</v>
      </c>
      <c r="AG173" s="79" t="s">
        <v>1128</v>
      </c>
      <c r="AH173" s="79"/>
      <c r="AI173" s="85" t="s">
        <v>1135</v>
      </c>
      <c r="AJ173" s="79" t="b">
        <v>0</v>
      </c>
      <c r="AK173" s="79">
        <v>0</v>
      </c>
      <c r="AL173" s="85" t="s">
        <v>1123</v>
      </c>
      <c r="AM173" s="79" t="s">
        <v>1138</v>
      </c>
      <c r="AN173" s="79" t="b">
        <v>0</v>
      </c>
      <c r="AO173" s="85" t="s">
        <v>1049</v>
      </c>
      <c r="AP173" s="79" t="s">
        <v>176</v>
      </c>
      <c r="AQ173" s="79">
        <v>0</v>
      </c>
      <c r="AR173" s="79">
        <v>0</v>
      </c>
      <c r="AS173" s="79"/>
      <c r="AT173" s="79"/>
      <c r="AU173" s="79"/>
      <c r="AV173" s="79"/>
      <c r="AW173" s="79"/>
      <c r="AX173" s="79"/>
      <c r="AY173" s="79"/>
      <c r="AZ173" s="79"/>
      <c r="BA173">
        <v>7</v>
      </c>
      <c r="BB173" s="78" t="str">
        <f>REPLACE(INDEX(GroupVertices[Group],MATCH(Edges[[#This Row],[Vertex 1]],GroupVertices[Vertex],0)),1,1,"")</f>
        <v>8</v>
      </c>
      <c r="BC173" s="78" t="str">
        <f>REPLACE(INDEX(GroupVertices[Group],MATCH(Edges[[#This Row],[Vertex 2]],GroupVertices[Vertex],0)),1,1,"")</f>
        <v>8</v>
      </c>
      <c r="BD173" s="48">
        <v>3</v>
      </c>
      <c r="BE173" s="49">
        <v>9.67741935483871</v>
      </c>
      <c r="BF173" s="48">
        <v>0</v>
      </c>
      <c r="BG173" s="49">
        <v>0</v>
      </c>
      <c r="BH173" s="48">
        <v>0</v>
      </c>
      <c r="BI173" s="49">
        <v>0</v>
      </c>
      <c r="BJ173" s="48">
        <v>28</v>
      </c>
      <c r="BK173" s="49">
        <v>90.3225806451613</v>
      </c>
      <c r="BL173" s="48">
        <v>31</v>
      </c>
    </row>
    <row r="174" spans="1:64" ht="15">
      <c r="A174" s="64" t="s">
        <v>267</v>
      </c>
      <c r="B174" s="64" t="s">
        <v>321</v>
      </c>
      <c r="C174" s="65" t="s">
        <v>3028</v>
      </c>
      <c r="D174" s="66">
        <v>4</v>
      </c>
      <c r="E174" s="67" t="s">
        <v>136</v>
      </c>
      <c r="F174" s="68">
        <v>31.714285714285715</v>
      </c>
      <c r="G174" s="65"/>
      <c r="H174" s="69"/>
      <c r="I174" s="70"/>
      <c r="J174" s="70"/>
      <c r="K174" s="34" t="s">
        <v>65</v>
      </c>
      <c r="L174" s="77">
        <v>174</v>
      </c>
      <c r="M174" s="77"/>
      <c r="N174" s="72"/>
      <c r="O174" s="79" t="s">
        <v>324</v>
      </c>
      <c r="P174" s="81">
        <v>43750.55226851852</v>
      </c>
      <c r="Q174" s="79" t="s">
        <v>417</v>
      </c>
      <c r="R174" s="83" t="s">
        <v>508</v>
      </c>
      <c r="S174" s="79" t="s">
        <v>554</v>
      </c>
      <c r="T174" s="79" t="s">
        <v>633</v>
      </c>
      <c r="U174" s="79"/>
      <c r="V174" s="83" t="s">
        <v>747</v>
      </c>
      <c r="W174" s="81">
        <v>43750.55226851852</v>
      </c>
      <c r="X174" s="83" t="s">
        <v>866</v>
      </c>
      <c r="Y174" s="79"/>
      <c r="Z174" s="79"/>
      <c r="AA174" s="85" t="s">
        <v>1050</v>
      </c>
      <c r="AB174" s="79"/>
      <c r="AC174" s="79" t="b">
        <v>0</v>
      </c>
      <c r="AD174" s="79">
        <v>1</v>
      </c>
      <c r="AE174" s="85" t="s">
        <v>1123</v>
      </c>
      <c r="AF174" s="79" t="b">
        <v>0</v>
      </c>
      <c r="AG174" s="79" t="s">
        <v>1128</v>
      </c>
      <c r="AH174" s="79"/>
      <c r="AI174" s="85" t="s">
        <v>1123</v>
      </c>
      <c r="AJ174" s="79" t="b">
        <v>0</v>
      </c>
      <c r="AK174" s="79">
        <v>0</v>
      </c>
      <c r="AL174" s="85" t="s">
        <v>1123</v>
      </c>
      <c r="AM174" s="79" t="s">
        <v>1141</v>
      </c>
      <c r="AN174" s="79" t="b">
        <v>0</v>
      </c>
      <c r="AO174" s="85" t="s">
        <v>1050</v>
      </c>
      <c r="AP174" s="79" t="s">
        <v>176</v>
      </c>
      <c r="AQ174" s="79">
        <v>0</v>
      </c>
      <c r="AR174" s="79">
        <v>0</v>
      </c>
      <c r="AS174" s="79"/>
      <c r="AT174" s="79"/>
      <c r="AU174" s="79"/>
      <c r="AV174" s="79"/>
      <c r="AW174" s="79"/>
      <c r="AX174" s="79"/>
      <c r="AY174" s="79"/>
      <c r="AZ174" s="79"/>
      <c r="BA174">
        <v>2</v>
      </c>
      <c r="BB174" s="78" t="str">
        <f>REPLACE(INDEX(GroupVertices[Group],MATCH(Edges[[#This Row],[Vertex 1]],GroupVertices[Vertex],0)),1,1,"")</f>
        <v>7</v>
      </c>
      <c r="BC174" s="78" t="str">
        <f>REPLACE(INDEX(GroupVertices[Group],MATCH(Edges[[#This Row],[Vertex 2]],GroupVertices[Vertex],0)),1,1,"")</f>
        <v>7</v>
      </c>
      <c r="BD174" s="48">
        <v>0</v>
      </c>
      <c r="BE174" s="49">
        <v>0</v>
      </c>
      <c r="BF174" s="48">
        <v>1</v>
      </c>
      <c r="BG174" s="49">
        <v>9.090909090909092</v>
      </c>
      <c r="BH174" s="48">
        <v>0</v>
      </c>
      <c r="BI174" s="49">
        <v>0</v>
      </c>
      <c r="BJ174" s="48">
        <v>10</v>
      </c>
      <c r="BK174" s="49">
        <v>90.9090909090909</v>
      </c>
      <c r="BL174" s="48">
        <v>11</v>
      </c>
    </row>
    <row r="175" spans="1:64" ht="15">
      <c r="A175" s="64" t="s">
        <v>267</v>
      </c>
      <c r="B175" s="64" t="s">
        <v>321</v>
      </c>
      <c r="C175" s="65" t="s">
        <v>3028</v>
      </c>
      <c r="D175" s="66">
        <v>4</v>
      </c>
      <c r="E175" s="67" t="s">
        <v>136</v>
      </c>
      <c r="F175" s="68">
        <v>31.714285714285715</v>
      </c>
      <c r="G175" s="65"/>
      <c r="H175" s="69"/>
      <c r="I175" s="70"/>
      <c r="J175" s="70"/>
      <c r="K175" s="34" t="s">
        <v>65</v>
      </c>
      <c r="L175" s="77">
        <v>175</v>
      </c>
      <c r="M175" s="77"/>
      <c r="N175" s="72"/>
      <c r="O175" s="79" t="s">
        <v>324</v>
      </c>
      <c r="P175" s="81">
        <v>43757.94798611111</v>
      </c>
      <c r="Q175" s="79" t="s">
        <v>417</v>
      </c>
      <c r="R175" s="83" t="s">
        <v>508</v>
      </c>
      <c r="S175" s="79" t="s">
        <v>554</v>
      </c>
      <c r="T175" s="79" t="s">
        <v>633</v>
      </c>
      <c r="U175" s="79"/>
      <c r="V175" s="83" t="s">
        <v>747</v>
      </c>
      <c r="W175" s="81">
        <v>43757.94798611111</v>
      </c>
      <c r="X175" s="83" t="s">
        <v>867</v>
      </c>
      <c r="Y175" s="79"/>
      <c r="Z175" s="79"/>
      <c r="AA175" s="85" t="s">
        <v>1051</v>
      </c>
      <c r="AB175" s="79"/>
      <c r="AC175" s="79" t="b">
        <v>0</v>
      </c>
      <c r="AD175" s="79">
        <v>0</v>
      </c>
      <c r="AE175" s="85" t="s">
        <v>1123</v>
      </c>
      <c r="AF175" s="79" t="b">
        <v>0</v>
      </c>
      <c r="AG175" s="79" t="s">
        <v>1128</v>
      </c>
      <c r="AH175" s="79"/>
      <c r="AI175" s="85" t="s">
        <v>1123</v>
      </c>
      <c r="AJ175" s="79" t="b">
        <v>0</v>
      </c>
      <c r="AK175" s="79">
        <v>0</v>
      </c>
      <c r="AL175" s="85" t="s">
        <v>1123</v>
      </c>
      <c r="AM175" s="79" t="s">
        <v>1141</v>
      </c>
      <c r="AN175" s="79" t="b">
        <v>0</v>
      </c>
      <c r="AO175" s="85" t="s">
        <v>1051</v>
      </c>
      <c r="AP175" s="79" t="s">
        <v>176</v>
      </c>
      <c r="AQ175" s="79">
        <v>0</v>
      </c>
      <c r="AR175" s="79">
        <v>0</v>
      </c>
      <c r="AS175" s="79"/>
      <c r="AT175" s="79"/>
      <c r="AU175" s="79"/>
      <c r="AV175" s="79"/>
      <c r="AW175" s="79"/>
      <c r="AX175" s="79"/>
      <c r="AY175" s="79"/>
      <c r="AZ175" s="79"/>
      <c r="BA175">
        <v>2</v>
      </c>
      <c r="BB175" s="78" t="str">
        <f>REPLACE(INDEX(GroupVertices[Group],MATCH(Edges[[#This Row],[Vertex 1]],GroupVertices[Vertex],0)),1,1,"")</f>
        <v>7</v>
      </c>
      <c r="BC175" s="78" t="str">
        <f>REPLACE(INDEX(GroupVertices[Group],MATCH(Edges[[#This Row],[Vertex 2]],GroupVertices[Vertex],0)),1,1,"")</f>
        <v>7</v>
      </c>
      <c r="BD175" s="48">
        <v>0</v>
      </c>
      <c r="BE175" s="49">
        <v>0</v>
      </c>
      <c r="BF175" s="48">
        <v>1</v>
      </c>
      <c r="BG175" s="49">
        <v>9.090909090909092</v>
      </c>
      <c r="BH175" s="48">
        <v>0</v>
      </c>
      <c r="BI175" s="49">
        <v>0</v>
      </c>
      <c r="BJ175" s="48">
        <v>10</v>
      </c>
      <c r="BK175" s="49">
        <v>90.9090909090909</v>
      </c>
      <c r="BL175" s="48">
        <v>11</v>
      </c>
    </row>
    <row r="176" spans="1:64" ht="15">
      <c r="A176" s="64" t="s">
        <v>268</v>
      </c>
      <c r="B176" s="64" t="s">
        <v>321</v>
      </c>
      <c r="C176" s="65" t="s">
        <v>3027</v>
      </c>
      <c r="D176" s="66">
        <v>3</v>
      </c>
      <c r="E176" s="67" t="s">
        <v>132</v>
      </c>
      <c r="F176" s="68">
        <v>35</v>
      </c>
      <c r="G176" s="65"/>
      <c r="H176" s="69"/>
      <c r="I176" s="70"/>
      <c r="J176" s="70"/>
      <c r="K176" s="34" t="s">
        <v>65</v>
      </c>
      <c r="L176" s="77">
        <v>176</v>
      </c>
      <c r="M176" s="77"/>
      <c r="N176" s="72"/>
      <c r="O176" s="79" t="s">
        <v>324</v>
      </c>
      <c r="P176" s="81">
        <v>43752.424212962964</v>
      </c>
      <c r="Q176" s="79" t="s">
        <v>418</v>
      </c>
      <c r="R176" s="83" t="s">
        <v>508</v>
      </c>
      <c r="S176" s="79" t="s">
        <v>554</v>
      </c>
      <c r="T176" s="79" t="s">
        <v>633</v>
      </c>
      <c r="U176" s="79"/>
      <c r="V176" s="83" t="s">
        <v>748</v>
      </c>
      <c r="W176" s="81">
        <v>43752.424212962964</v>
      </c>
      <c r="X176" s="83" t="s">
        <v>868</v>
      </c>
      <c r="Y176" s="79"/>
      <c r="Z176" s="79"/>
      <c r="AA176" s="85" t="s">
        <v>1052</v>
      </c>
      <c r="AB176" s="79"/>
      <c r="AC176" s="79" t="b">
        <v>0</v>
      </c>
      <c r="AD176" s="79">
        <v>0</v>
      </c>
      <c r="AE176" s="85" t="s">
        <v>1123</v>
      </c>
      <c r="AF176" s="79" t="b">
        <v>0</v>
      </c>
      <c r="AG176" s="79" t="s">
        <v>1128</v>
      </c>
      <c r="AH176" s="79"/>
      <c r="AI176" s="85" t="s">
        <v>1123</v>
      </c>
      <c r="AJ176" s="79" t="b">
        <v>0</v>
      </c>
      <c r="AK176" s="79">
        <v>1</v>
      </c>
      <c r="AL176" s="85" t="s">
        <v>1050</v>
      </c>
      <c r="AM176" s="79" t="s">
        <v>1141</v>
      </c>
      <c r="AN176" s="79" t="b">
        <v>0</v>
      </c>
      <c r="AO176" s="85" t="s">
        <v>1050</v>
      </c>
      <c r="AP176" s="79" t="s">
        <v>176</v>
      </c>
      <c r="AQ176" s="79">
        <v>0</v>
      </c>
      <c r="AR176" s="79">
        <v>0</v>
      </c>
      <c r="AS176" s="79"/>
      <c r="AT176" s="79"/>
      <c r="AU176" s="79"/>
      <c r="AV176" s="79"/>
      <c r="AW176" s="79"/>
      <c r="AX176" s="79"/>
      <c r="AY176" s="79"/>
      <c r="AZ176" s="79"/>
      <c r="BA176">
        <v>1</v>
      </c>
      <c r="BB176" s="78" t="str">
        <f>REPLACE(INDEX(GroupVertices[Group],MATCH(Edges[[#This Row],[Vertex 1]],GroupVertices[Vertex],0)),1,1,"")</f>
        <v>7</v>
      </c>
      <c r="BC176" s="78" t="str">
        <f>REPLACE(INDEX(GroupVertices[Group],MATCH(Edges[[#This Row],[Vertex 2]],GroupVertices[Vertex],0)),1,1,"")</f>
        <v>7</v>
      </c>
      <c r="BD176" s="48">
        <v>0</v>
      </c>
      <c r="BE176" s="49">
        <v>0</v>
      </c>
      <c r="BF176" s="48">
        <v>1</v>
      </c>
      <c r="BG176" s="49">
        <v>7.6923076923076925</v>
      </c>
      <c r="BH176" s="48">
        <v>0</v>
      </c>
      <c r="BI176" s="49">
        <v>0</v>
      </c>
      <c r="BJ176" s="48">
        <v>12</v>
      </c>
      <c r="BK176" s="49">
        <v>92.3076923076923</v>
      </c>
      <c r="BL176" s="48">
        <v>13</v>
      </c>
    </row>
    <row r="177" spans="1:64" ht="15">
      <c r="A177" s="64" t="s">
        <v>267</v>
      </c>
      <c r="B177" s="64" t="s">
        <v>268</v>
      </c>
      <c r="C177" s="65" t="s">
        <v>3028</v>
      </c>
      <c r="D177" s="66">
        <v>4</v>
      </c>
      <c r="E177" s="67" t="s">
        <v>136</v>
      </c>
      <c r="F177" s="68">
        <v>31.714285714285715</v>
      </c>
      <c r="G177" s="65"/>
      <c r="H177" s="69"/>
      <c r="I177" s="70"/>
      <c r="J177" s="70"/>
      <c r="K177" s="34" t="s">
        <v>66</v>
      </c>
      <c r="L177" s="77">
        <v>177</v>
      </c>
      <c r="M177" s="77"/>
      <c r="N177" s="72"/>
      <c r="O177" s="79" t="s">
        <v>324</v>
      </c>
      <c r="P177" s="81">
        <v>43750.55226851852</v>
      </c>
      <c r="Q177" s="79" t="s">
        <v>417</v>
      </c>
      <c r="R177" s="83" t="s">
        <v>508</v>
      </c>
      <c r="S177" s="79" t="s">
        <v>554</v>
      </c>
      <c r="T177" s="79" t="s">
        <v>633</v>
      </c>
      <c r="U177" s="79"/>
      <c r="V177" s="83" t="s">
        <v>747</v>
      </c>
      <c r="W177" s="81">
        <v>43750.55226851852</v>
      </c>
      <c r="X177" s="83" t="s">
        <v>866</v>
      </c>
      <c r="Y177" s="79"/>
      <c r="Z177" s="79"/>
      <c r="AA177" s="85" t="s">
        <v>1050</v>
      </c>
      <c r="AB177" s="79"/>
      <c r="AC177" s="79" t="b">
        <v>0</v>
      </c>
      <c r="AD177" s="79">
        <v>1</v>
      </c>
      <c r="AE177" s="85" t="s">
        <v>1123</v>
      </c>
      <c r="AF177" s="79" t="b">
        <v>0</v>
      </c>
      <c r="AG177" s="79" t="s">
        <v>1128</v>
      </c>
      <c r="AH177" s="79"/>
      <c r="AI177" s="85" t="s">
        <v>1123</v>
      </c>
      <c r="AJ177" s="79" t="b">
        <v>0</v>
      </c>
      <c r="AK177" s="79">
        <v>0</v>
      </c>
      <c r="AL177" s="85" t="s">
        <v>1123</v>
      </c>
      <c r="AM177" s="79" t="s">
        <v>1141</v>
      </c>
      <c r="AN177" s="79" t="b">
        <v>0</v>
      </c>
      <c r="AO177" s="85" t="s">
        <v>1050</v>
      </c>
      <c r="AP177" s="79" t="s">
        <v>176</v>
      </c>
      <c r="AQ177" s="79">
        <v>0</v>
      </c>
      <c r="AR177" s="79">
        <v>0</v>
      </c>
      <c r="AS177" s="79"/>
      <c r="AT177" s="79"/>
      <c r="AU177" s="79"/>
      <c r="AV177" s="79"/>
      <c r="AW177" s="79"/>
      <c r="AX177" s="79"/>
      <c r="AY177" s="79"/>
      <c r="AZ177" s="79"/>
      <c r="BA177">
        <v>2</v>
      </c>
      <c r="BB177" s="78" t="str">
        <f>REPLACE(INDEX(GroupVertices[Group],MATCH(Edges[[#This Row],[Vertex 1]],GroupVertices[Vertex],0)),1,1,"")</f>
        <v>7</v>
      </c>
      <c r="BC177" s="78" t="str">
        <f>REPLACE(INDEX(GroupVertices[Group],MATCH(Edges[[#This Row],[Vertex 2]],GroupVertices[Vertex],0)),1,1,"")</f>
        <v>7</v>
      </c>
      <c r="BD177" s="48"/>
      <c r="BE177" s="49"/>
      <c r="BF177" s="48"/>
      <c r="BG177" s="49"/>
      <c r="BH177" s="48"/>
      <c r="BI177" s="49"/>
      <c r="BJ177" s="48"/>
      <c r="BK177" s="49"/>
      <c r="BL177" s="48"/>
    </row>
    <row r="178" spans="1:64" ht="15">
      <c r="A178" s="64" t="s">
        <v>267</v>
      </c>
      <c r="B178" s="64" t="s">
        <v>268</v>
      </c>
      <c r="C178" s="65" t="s">
        <v>3028</v>
      </c>
      <c r="D178" s="66">
        <v>4</v>
      </c>
      <c r="E178" s="67" t="s">
        <v>136</v>
      </c>
      <c r="F178" s="68">
        <v>31.714285714285715</v>
      </c>
      <c r="G178" s="65"/>
      <c r="H178" s="69"/>
      <c r="I178" s="70"/>
      <c r="J178" s="70"/>
      <c r="K178" s="34" t="s">
        <v>66</v>
      </c>
      <c r="L178" s="77">
        <v>178</v>
      </c>
      <c r="M178" s="77"/>
      <c r="N178" s="72"/>
      <c r="O178" s="79" t="s">
        <v>324</v>
      </c>
      <c r="P178" s="81">
        <v>43757.94798611111</v>
      </c>
      <c r="Q178" s="79" t="s">
        <v>417</v>
      </c>
      <c r="R178" s="83" t="s">
        <v>508</v>
      </c>
      <c r="S178" s="79" t="s">
        <v>554</v>
      </c>
      <c r="T178" s="79" t="s">
        <v>633</v>
      </c>
      <c r="U178" s="79"/>
      <c r="V178" s="83" t="s">
        <v>747</v>
      </c>
      <c r="W178" s="81">
        <v>43757.94798611111</v>
      </c>
      <c r="X178" s="83" t="s">
        <v>867</v>
      </c>
      <c r="Y178" s="79"/>
      <c r="Z178" s="79"/>
      <c r="AA178" s="85" t="s">
        <v>1051</v>
      </c>
      <c r="AB178" s="79"/>
      <c r="AC178" s="79" t="b">
        <v>0</v>
      </c>
      <c r="AD178" s="79">
        <v>0</v>
      </c>
      <c r="AE178" s="85" t="s">
        <v>1123</v>
      </c>
      <c r="AF178" s="79" t="b">
        <v>0</v>
      </c>
      <c r="AG178" s="79" t="s">
        <v>1128</v>
      </c>
      <c r="AH178" s="79"/>
      <c r="AI178" s="85" t="s">
        <v>1123</v>
      </c>
      <c r="AJ178" s="79" t="b">
        <v>0</v>
      </c>
      <c r="AK178" s="79">
        <v>0</v>
      </c>
      <c r="AL178" s="85" t="s">
        <v>1123</v>
      </c>
      <c r="AM178" s="79" t="s">
        <v>1141</v>
      </c>
      <c r="AN178" s="79" t="b">
        <v>0</v>
      </c>
      <c r="AO178" s="85" t="s">
        <v>1051</v>
      </c>
      <c r="AP178" s="79" t="s">
        <v>176</v>
      </c>
      <c r="AQ178" s="79">
        <v>0</v>
      </c>
      <c r="AR178" s="79">
        <v>0</v>
      </c>
      <c r="AS178" s="79"/>
      <c r="AT178" s="79"/>
      <c r="AU178" s="79"/>
      <c r="AV178" s="79"/>
      <c r="AW178" s="79"/>
      <c r="AX178" s="79"/>
      <c r="AY178" s="79"/>
      <c r="AZ178" s="79"/>
      <c r="BA178">
        <v>2</v>
      </c>
      <c r="BB178" s="78" t="str">
        <f>REPLACE(INDEX(GroupVertices[Group],MATCH(Edges[[#This Row],[Vertex 1]],GroupVertices[Vertex],0)),1,1,"")</f>
        <v>7</v>
      </c>
      <c r="BC178" s="78" t="str">
        <f>REPLACE(INDEX(GroupVertices[Group],MATCH(Edges[[#This Row],[Vertex 2]],GroupVertices[Vertex],0)),1,1,"")</f>
        <v>7</v>
      </c>
      <c r="BD178" s="48"/>
      <c r="BE178" s="49"/>
      <c r="BF178" s="48"/>
      <c r="BG178" s="49"/>
      <c r="BH178" s="48"/>
      <c r="BI178" s="49"/>
      <c r="BJ178" s="48"/>
      <c r="BK178" s="49"/>
      <c r="BL178" s="48"/>
    </row>
    <row r="179" spans="1:64" ht="15">
      <c r="A179" s="64" t="s">
        <v>268</v>
      </c>
      <c r="B179" s="64" t="s">
        <v>267</v>
      </c>
      <c r="C179" s="65" t="s">
        <v>3027</v>
      </c>
      <c r="D179" s="66">
        <v>3</v>
      </c>
      <c r="E179" s="67" t="s">
        <v>132</v>
      </c>
      <c r="F179" s="68">
        <v>35</v>
      </c>
      <c r="G179" s="65"/>
      <c r="H179" s="69"/>
      <c r="I179" s="70"/>
      <c r="J179" s="70"/>
      <c r="K179" s="34" t="s">
        <v>66</v>
      </c>
      <c r="L179" s="77">
        <v>179</v>
      </c>
      <c r="M179" s="77"/>
      <c r="N179" s="72"/>
      <c r="O179" s="79" t="s">
        <v>324</v>
      </c>
      <c r="P179" s="81">
        <v>43752.424212962964</v>
      </c>
      <c r="Q179" s="79" t="s">
        <v>418</v>
      </c>
      <c r="R179" s="83" t="s">
        <v>508</v>
      </c>
      <c r="S179" s="79" t="s">
        <v>554</v>
      </c>
      <c r="T179" s="79" t="s">
        <v>633</v>
      </c>
      <c r="U179" s="79"/>
      <c r="V179" s="83" t="s">
        <v>748</v>
      </c>
      <c r="W179" s="81">
        <v>43752.424212962964</v>
      </c>
      <c r="X179" s="83" t="s">
        <v>868</v>
      </c>
      <c r="Y179" s="79"/>
      <c r="Z179" s="79"/>
      <c r="AA179" s="85" t="s">
        <v>1052</v>
      </c>
      <c r="AB179" s="79"/>
      <c r="AC179" s="79" t="b">
        <v>0</v>
      </c>
      <c r="AD179" s="79">
        <v>0</v>
      </c>
      <c r="AE179" s="85" t="s">
        <v>1123</v>
      </c>
      <c r="AF179" s="79" t="b">
        <v>0</v>
      </c>
      <c r="AG179" s="79" t="s">
        <v>1128</v>
      </c>
      <c r="AH179" s="79"/>
      <c r="AI179" s="85" t="s">
        <v>1123</v>
      </c>
      <c r="AJ179" s="79" t="b">
        <v>0</v>
      </c>
      <c r="AK179" s="79">
        <v>1</v>
      </c>
      <c r="AL179" s="85" t="s">
        <v>1050</v>
      </c>
      <c r="AM179" s="79" t="s">
        <v>1141</v>
      </c>
      <c r="AN179" s="79" t="b">
        <v>0</v>
      </c>
      <c r="AO179" s="85" t="s">
        <v>1050</v>
      </c>
      <c r="AP179" s="79" t="s">
        <v>176</v>
      </c>
      <c r="AQ179" s="79">
        <v>0</v>
      </c>
      <c r="AR179" s="79">
        <v>0</v>
      </c>
      <c r="AS179" s="79"/>
      <c r="AT179" s="79"/>
      <c r="AU179" s="79"/>
      <c r="AV179" s="79"/>
      <c r="AW179" s="79"/>
      <c r="AX179" s="79"/>
      <c r="AY179" s="79"/>
      <c r="AZ179" s="79"/>
      <c r="BA179">
        <v>1</v>
      </c>
      <c r="BB179" s="78" t="str">
        <f>REPLACE(INDEX(GroupVertices[Group],MATCH(Edges[[#This Row],[Vertex 1]],GroupVertices[Vertex],0)),1,1,"")</f>
        <v>7</v>
      </c>
      <c r="BC179" s="78" t="str">
        <f>REPLACE(INDEX(GroupVertices[Group],MATCH(Edges[[#This Row],[Vertex 2]],GroupVertices[Vertex],0)),1,1,"")</f>
        <v>7</v>
      </c>
      <c r="BD179" s="48"/>
      <c r="BE179" s="49"/>
      <c r="BF179" s="48"/>
      <c r="BG179" s="49"/>
      <c r="BH179" s="48"/>
      <c r="BI179" s="49"/>
      <c r="BJ179" s="48"/>
      <c r="BK179" s="49"/>
      <c r="BL179" s="48"/>
    </row>
    <row r="180" spans="1:64" ht="15">
      <c r="A180" s="64" t="s">
        <v>269</v>
      </c>
      <c r="B180" s="64" t="s">
        <v>268</v>
      </c>
      <c r="C180" s="65" t="s">
        <v>3030</v>
      </c>
      <c r="D180" s="66">
        <v>7</v>
      </c>
      <c r="E180" s="67" t="s">
        <v>136</v>
      </c>
      <c r="F180" s="68">
        <v>21.857142857142858</v>
      </c>
      <c r="G180" s="65"/>
      <c r="H180" s="69"/>
      <c r="I180" s="70"/>
      <c r="J180" s="70"/>
      <c r="K180" s="34" t="s">
        <v>66</v>
      </c>
      <c r="L180" s="77">
        <v>180</v>
      </c>
      <c r="M180" s="77"/>
      <c r="N180" s="72"/>
      <c r="O180" s="79" t="s">
        <v>324</v>
      </c>
      <c r="P180" s="81">
        <v>43744.94793981482</v>
      </c>
      <c r="Q180" s="79" t="s">
        <v>419</v>
      </c>
      <c r="R180" s="83" t="s">
        <v>468</v>
      </c>
      <c r="S180" s="79" t="s">
        <v>524</v>
      </c>
      <c r="T180" s="79" t="s">
        <v>566</v>
      </c>
      <c r="U180" s="83" t="s">
        <v>669</v>
      </c>
      <c r="V180" s="83" t="s">
        <v>669</v>
      </c>
      <c r="W180" s="81">
        <v>43744.94793981482</v>
      </c>
      <c r="X180" s="83" t="s">
        <v>869</v>
      </c>
      <c r="Y180" s="79"/>
      <c r="Z180" s="79"/>
      <c r="AA180" s="85" t="s">
        <v>1053</v>
      </c>
      <c r="AB180" s="79"/>
      <c r="AC180" s="79" t="b">
        <v>0</v>
      </c>
      <c r="AD180" s="79">
        <v>0</v>
      </c>
      <c r="AE180" s="85" t="s">
        <v>1123</v>
      </c>
      <c r="AF180" s="79" t="b">
        <v>0</v>
      </c>
      <c r="AG180" s="79" t="s">
        <v>1128</v>
      </c>
      <c r="AH180" s="79"/>
      <c r="AI180" s="85" t="s">
        <v>1123</v>
      </c>
      <c r="AJ180" s="79" t="b">
        <v>0</v>
      </c>
      <c r="AK180" s="79">
        <v>1</v>
      </c>
      <c r="AL180" s="85" t="s">
        <v>1123</v>
      </c>
      <c r="AM180" s="79" t="s">
        <v>1141</v>
      </c>
      <c r="AN180" s="79" t="b">
        <v>0</v>
      </c>
      <c r="AO180" s="85" t="s">
        <v>1053</v>
      </c>
      <c r="AP180" s="79" t="s">
        <v>1162</v>
      </c>
      <c r="AQ180" s="79">
        <v>0</v>
      </c>
      <c r="AR180" s="79">
        <v>0</v>
      </c>
      <c r="AS180" s="79"/>
      <c r="AT180" s="79"/>
      <c r="AU180" s="79"/>
      <c r="AV180" s="79"/>
      <c r="AW180" s="79"/>
      <c r="AX180" s="79"/>
      <c r="AY180" s="79"/>
      <c r="AZ180" s="79"/>
      <c r="BA180">
        <v>5</v>
      </c>
      <c r="BB180" s="78" t="str">
        <f>REPLACE(INDEX(GroupVertices[Group],MATCH(Edges[[#This Row],[Vertex 1]],GroupVertices[Vertex],0)),1,1,"")</f>
        <v>7</v>
      </c>
      <c r="BC180" s="78" t="str">
        <f>REPLACE(INDEX(GroupVertices[Group],MATCH(Edges[[#This Row],[Vertex 2]],GroupVertices[Vertex],0)),1,1,"")</f>
        <v>7</v>
      </c>
      <c r="BD180" s="48">
        <v>0</v>
      </c>
      <c r="BE180" s="49">
        <v>0</v>
      </c>
      <c r="BF180" s="48">
        <v>0</v>
      </c>
      <c r="BG180" s="49">
        <v>0</v>
      </c>
      <c r="BH180" s="48">
        <v>0</v>
      </c>
      <c r="BI180" s="49">
        <v>0</v>
      </c>
      <c r="BJ180" s="48">
        <v>11</v>
      </c>
      <c r="BK180" s="49">
        <v>100</v>
      </c>
      <c r="BL180" s="48">
        <v>11</v>
      </c>
    </row>
    <row r="181" spans="1:64" ht="15">
      <c r="A181" s="64" t="s">
        <v>269</v>
      </c>
      <c r="B181" s="64" t="s">
        <v>268</v>
      </c>
      <c r="C181" s="65" t="s">
        <v>3030</v>
      </c>
      <c r="D181" s="66">
        <v>7</v>
      </c>
      <c r="E181" s="67" t="s">
        <v>136</v>
      </c>
      <c r="F181" s="68">
        <v>21.857142857142858</v>
      </c>
      <c r="G181" s="65"/>
      <c r="H181" s="69"/>
      <c r="I181" s="70"/>
      <c r="J181" s="70"/>
      <c r="K181" s="34" t="s">
        <v>66</v>
      </c>
      <c r="L181" s="77">
        <v>181</v>
      </c>
      <c r="M181" s="77"/>
      <c r="N181" s="72"/>
      <c r="O181" s="79" t="s">
        <v>324</v>
      </c>
      <c r="P181" s="81">
        <v>43746.95142361111</v>
      </c>
      <c r="Q181" s="79" t="s">
        <v>419</v>
      </c>
      <c r="R181" s="83" t="s">
        <v>468</v>
      </c>
      <c r="S181" s="79" t="s">
        <v>524</v>
      </c>
      <c r="T181" s="79" t="s">
        <v>566</v>
      </c>
      <c r="U181" s="83" t="s">
        <v>669</v>
      </c>
      <c r="V181" s="83" t="s">
        <v>669</v>
      </c>
      <c r="W181" s="81">
        <v>43746.95142361111</v>
      </c>
      <c r="X181" s="83" t="s">
        <v>870</v>
      </c>
      <c r="Y181" s="79"/>
      <c r="Z181" s="79"/>
      <c r="AA181" s="85" t="s">
        <v>1054</v>
      </c>
      <c r="AB181" s="79"/>
      <c r="AC181" s="79" t="b">
        <v>0</v>
      </c>
      <c r="AD181" s="79">
        <v>0</v>
      </c>
      <c r="AE181" s="85" t="s">
        <v>1123</v>
      </c>
      <c r="AF181" s="79" t="b">
        <v>0</v>
      </c>
      <c r="AG181" s="79" t="s">
        <v>1128</v>
      </c>
      <c r="AH181" s="79"/>
      <c r="AI181" s="85" t="s">
        <v>1123</v>
      </c>
      <c r="AJ181" s="79" t="b">
        <v>0</v>
      </c>
      <c r="AK181" s="79">
        <v>0</v>
      </c>
      <c r="AL181" s="85" t="s">
        <v>1123</v>
      </c>
      <c r="AM181" s="79" t="s">
        <v>1141</v>
      </c>
      <c r="AN181" s="79" t="b">
        <v>0</v>
      </c>
      <c r="AO181" s="85" t="s">
        <v>1054</v>
      </c>
      <c r="AP181" s="79" t="s">
        <v>176</v>
      </c>
      <c r="AQ181" s="79">
        <v>0</v>
      </c>
      <c r="AR181" s="79">
        <v>0</v>
      </c>
      <c r="AS181" s="79"/>
      <c r="AT181" s="79"/>
      <c r="AU181" s="79"/>
      <c r="AV181" s="79"/>
      <c r="AW181" s="79"/>
      <c r="AX181" s="79"/>
      <c r="AY181" s="79"/>
      <c r="AZ181" s="79"/>
      <c r="BA181">
        <v>5</v>
      </c>
      <c r="BB181" s="78" t="str">
        <f>REPLACE(INDEX(GroupVertices[Group],MATCH(Edges[[#This Row],[Vertex 1]],GroupVertices[Vertex],0)),1,1,"")</f>
        <v>7</v>
      </c>
      <c r="BC181" s="78" t="str">
        <f>REPLACE(INDEX(GroupVertices[Group],MATCH(Edges[[#This Row],[Vertex 2]],GroupVertices[Vertex],0)),1,1,"")</f>
        <v>7</v>
      </c>
      <c r="BD181" s="48">
        <v>0</v>
      </c>
      <c r="BE181" s="49">
        <v>0</v>
      </c>
      <c r="BF181" s="48">
        <v>0</v>
      </c>
      <c r="BG181" s="49">
        <v>0</v>
      </c>
      <c r="BH181" s="48">
        <v>0</v>
      </c>
      <c r="BI181" s="49">
        <v>0</v>
      </c>
      <c r="BJ181" s="48">
        <v>11</v>
      </c>
      <c r="BK181" s="49">
        <v>100</v>
      </c>
      <c r="BL181" s="48">
        <v>11</v>
      </c>
    </row>
    <row r="182" spans="1:64" ht="15">
      <c r="A182" s="64" t="s">
        <v>269</v>
      </c>
      <c r="B182" s="64" t="s">
        <v>268</v>
      </c>
      <c r="C182" s="65" t="s">
        <v>3030</v>
      </c>
      <c r="D182" s="66">
        <v>7</v>
      </c>
      <c r="E182" s="67" t="s">
        <v>136</v>
      </c>
      <c r="F182" s="68">
        <v>21.857142857142858</v>
      </c>
      <c r="G182" s="65"/>
      <c r="H182" s="69"/>
      <c r="I182" s="70"/>
      <c r="J182" s="70"/>
      <c r="K182" s="34" t="s">
        <v>66</v>
      </c>
      <c r="L182" s="77">
        <v>182</v>
      </c>
      <c r="M182" s="77"/>
      <c r="N182" s="72"/>
      <c r="O182" s="79" t="s">
        <v>324</v>
      </c>
      <c r="P182" s="81">
        <v>43749.42488425926</v>
      </c>
      <c r="Q182" s="79" t="s">
        <v>420</v>
      </c>
      <c r="R182" s="83" t="s">
        <v>468</v>
      </c>
      <c r="S182" s="79" t="s">
        <v>524</v>
      </c>
      <c r="T182" s="79" t="s">
        <v>566</v>
      </c>
      <c r="U182" s="83" t="s">
        <v>669</v>
      </c>
      <c r="V182" s="83" t="s">
        <v>669</v>
      </c>
      <c r="W182" s="81">
        <v>43749.42488425926</v>
      </c>
      <c r="X182" s="83" t="s">
        <v>871</v>
      </c>
      <c r="Y182" s="79"/>
      <c r="Z182" s="79"/>
      <c r="AA182" s="85" t="s">
        <v>1055</v>
      </c>
      <c r="AB182" s="79"/>
      <c r="AC182" s="79" t="b">
        <v>0</v>
      </c>
      <c r="AD182" s="79">
        <v>0</v>
      </c>
      <c r="AE182" s="85" t="s">
        <v>1123</v>
      </c>
      <c r="AF182" s="79" t="b">
        <v>0</v>
      </c>
      <c r="AG182" s="79" t="s">
        <v>1128</v>
      </c>
      <c r="AH182" s="79"/>
      <c r="AI182" s="85" t="s">
        <v>1123</v>
      </c>
      <c r="AJ182" s="79" t="b">
        <v>0</v>
      </c>
      <c r="AK182" s="79">
        <v>0</v>
      </c>
      <c r="AL182" s="85" t="s">
        <v>1060</v>
      </c>
      <c r="AM182" s="79" t="s">
        <v>1138</v>
      </c>
      <c r="AN182" s="79" t="b">
        <v>0</v>
      </c>
      <c r="AO182" s="85" t="s">
        <v>1060</v>
      </c>
      <c r="AP182" s="79" t="s">
        <v>176</v>
      </c>
      <c r="AQ182" s="79">
        <v>0</v>
      </c>
      <c r="AR182" s="79">
        <v>0</v>
      </c>
      <c r="AS182" s="79"/>
      <c r="AT182" s="79"/>
      <c r="AU182" s="79"/>
      <c r="AV182" s="79"/>
      <c r="AW182" s="79"/>
      <c r="AX182" s="79"/>
      <c r="AY182" s="79"/>
      <c r="AZ182" s="79"/>
      <c r="BA182">
        <v>5</v>
      </c>
      <c r="BB182" s="78" t="str">
        <f>REPLACE(INDEX(GroupVertices[Group],MATCH(Edges[[#This Row],[Vertex 1]],GroupVertices[Vertex],0)),1,1,"")</f>
        <v>7</v>
      </c>
      <c r="BC182" s="78" t="str">
        <f>REPLACE(INDEX(GroupVertices[Group],MATCH(Edges[[#This Row],[Vertex 2]],GroupVertices[Vertex],0)),1,1,"")</f>
        <v>7</v>
      </c>
      <c r="BD182" s="48">
        <v>0</v>
      </c>
      <c r="BE182" s="49">
        <v>0</v>
      </c>
      <c r="BF182" s="48">
        <v>0</v>
      </c>
      <c r="BG182" s="49">
        <v>0</v>
      </c>
      <c r="BH182" s="48">
        <v>0</v>
      </c>
      <c r="BI182" s="49">
        <v>0</v>
      </c>
      <c r="BJ182" s="48">
        <v>13</v>
      </c>
      <c r="BK182" s="49">
        <v>100</v>
      </c>
      <c r="BL182" s="48">
        <v>13</v>
      </c>
    </row>
    <row r="183" spans="1:64" ht="15">
      <c r="A183" s="64" t="s">
        <v>269</v>
      </c>
      <c r="B183" s="64" t="s">
        <v>268</v>
      </c>
      <c r="C183" s="65" t="s">
        <v>3030</v>
      </c>
      <c r="D183" s="66">
        <v>7</v>
      </c>
      <c r="E183" s="67" t="s">
        <v>136</v>
      </c>
      <c r="F183" s="68">
        <v>21.857142857142858</v>
      </c>
      <c r="G183" s="65"/>
      <c r="H183" s="69"/>
      <c r="I183" s="70"/>
      <c r="J183" s="70"/>
      <c r="K183" s="34" t="s">
        <v>66</v>
      </c>
      <c r="L183" s="77">
        <v>183</v>
      </c>
      <c r="M183" s="77"/>
      <c r="N183" s="72"/>
      <c r="O183" s="79" t="s">
        <v>324</v>
      </c>
      <c r="P183" s="81">
        <v>43749.93766203704</v>
      </c>
      <c r="Q183" s="79" t="s">
        <v>419</v>
      </c>
      <c r="R183" s="83" t="s">
        <v>468</v>
      </c>
      <c r="S183" s="79" t="s">
        <v>524</v>
      </c>
      <c r="T183" s="79" t="s">
        <v>566</v>
      </c>
      <c r="U183" s="83" t="s">
        <v>669</v>
      </c>
      <c r="V183" s="83" t="s">
        <v>669</v>
      </c>
      <c r="W183" s="81">
        <v>43749.93766203704</v>
      </c>
      <c r="X183" s="83" t="s">
        <v>872</v>
      </c>
      <c r="Y183" s="79"/>
      <c r="Z183" s="79"/>
      <c r="AA183" s="85" t="s">
        <v>1056</v>
      </c>
      <c r="AB183" s="79"/>
      <c r="AC183" s="79" t="b">
        <v>0</v>
      </c>
      <c r="AD183" s="79">
        <v>0</v>
      </c>
      <c r="AE183" s="85" t="s">
        <v>1123</v>
      </c>
      <c r="AF183" s="79" t="b">
        <v>0</v>
      </c>
      <c r="AG183" s="79" t="s">
        <v>1128</v>
      </c>
      <c r="AH183" s="79"/>
      <c r="AI183" s="85" t="s">
        <v>1123</v>
      </c>
      <c r="AJ183" s="79" t="b">
        <v>0</v>
      </c>
      <c r="AK183" s="79">
        <v>0</v>
      </c>
      <c r="AL183" s="85" t="s">
        <v>1123</v>
      </c>
      <c r="AM183" s="79" t="s">
        <v>1141</v>
      </c>
      <c r="AN183" s="79" t="b">
        <v>0</v>
      </c>
      <c r="AO183" s="85" t="s">
        <v>1056</v>
      </c>
      <c r="AP183" s="79" t="s">
        <v>176</v>
      </c>
      <c r="AQ183" s="79">
        <v>0</v>
      </c>
      <c r="AR183" s="79">
        <v>0</v>
      </c>
      <c r="AS183" s="79"/>
      <c r="AT183" s="79"/>
      <c r="AU183" s="79"/>
      <c r="AV183" s="79"/>
      <c r="AW183" s="79"/>
      <c r="AX183" s="79"/>
      <c r="AY183" s="79"/>
      <c r="AZ183" s="79"/>
      <c r="BA183">
        <v>5</v>
      </c>
      <c r="BB183" s="78" t="str">
        <f>REPLACE(INDEX(GroupVertices[Group],MATCH(Edges[[#This Row],[Vertex 1]],GroupVertices[Vertex],0)),1,1,"")</f>
        <v>7</v>
      </c>
      <c r="BC183" s="78" t="str">
        <f>REPLACE(INDEX(GroupVertices[Group],MATCH(Edges[[#This Row],[Vertex 2]],GroupVertices[Vertex],0)),1,1,"")</f>
        <v>7</v>
      </c>
      <c r="BD183" s="48">
        <v>0</v>
      </c>
      <c r="BE183" s="49">
        <v>0</v>
      </c>
      <c r="BF183" s="48">
        <v>0</v>
      </c>
      <c r="BG183" s="49">
        <v>0</v>
      </c>
      <c r="BH183" s="48">
        <v>0</v>
      </c>
      <c r="BI183" s="49">
        <v>0</v>
      </c>
      <c r="BJ183" s="48">
        <v>11</v>
      </c>
      <c r="BK183" s="49">
        <v>100</v>
      </c>
      <c r="BL183" s="48">
        <v>11</v>
      </c>
    </row>
    <row r="184" spans="1:64" ht="15">
      <c r="A184" s="64" t="s">
        <v>269</v>
      </c>
      <c r="B184" s="64" t="s">
        <v>268</v>
      </c>
      <c r="C184" s="65" t="s">
        <v>3030</v>
      </c>
      <c r="D184" s="66">
        <v>7</v>
      </c>
      <c r="E184" s="67" t="s">
        <v>136</v>
      </c>
      <c r="F184" s="68">
        <v>21.857142857142858</v>
      </c>
      <c r="G184" s="65"/>
      <c r="H184" s="69"/>
      <c r="I184" s="70"/>
      <c r="J184" s="70"/>
      <c r="K184" s="34" t="s">
        <v>66</v>
      </c>
      <c r="L184" s="77">
        <v>184</v>
      </c>
      <c r="M184" s="77"/>
      <c r="N184" s="72"/>
      <c r="O184" s="79" t="s">
        <v>324</v>
      </c>
      <c r="P184" s="81">
        <v>43753.49674768518</v>
      </c>
      <c r="Q184" s="79" t="s">
        <v>420</v>
      </c>
      <c r="R184" s="83" t="s">
        <v>468</v>
      </c>
      <c r="S184" s="79" t="s">
        <v>524</v>
      </c>
      <c r="T184" s="79" t="s">
        <v>566</v>
      </c>
      <c r="U184" s="83" t="s">
        <v>669</v>
      </c>
      <c r="V184" s="83" t="s">
        <v>669</v>
      </c>
      <c r="W184" s="81">
        <v>43753.49674768518</v>
      </c>
      <c r="X184" s="83" t="s">
        <v>873</v>
      </c>
      <c r="Y184" s="79"/>
      <c r="Z184" s="79"/>
      <c r="AA184" s="85" t="s">
        <v>1057</v>
      </c>
      <c r="AB184" s="79"/>
      <c r="AC184" s="79" t="b">
        <v>0</v>
      </c>
      <c r="AD184" s="79">
        <v>0</v>
      </c>
      <c r="AE184" s="85" t="s">
        <v>1123</v>
      </c>
      <c r="AF184" s="79" t="b">
        <v>0</v>
      </c>
      <c r="AG184" s="79" t="s">
        <v>1128</v>
      </c>
      <c r="AH184" s="79"/>
      <c r="AI184" s="85" t="s">
        <v>1123</v>
      </c>
      <c r="AJ184" s="79" t="b">
        <v>0</v>
      </c>
      <c r="AK184" s="79">
        <v>0</v>
      </c>
      <c r="AL184" s="85" t="s">
        <v>1061</v>
      </c>
      <c r="AM184" s="79" t="s">
        <v>1138</v>
      </c>
      <c r="AN184" s="79" t="b">
        <v>0</v>
      </c>
      <c r="AO184" s="85" t="s">
        <v>1061</v>
      </c>
      <c r="AP184" s="79" t="s">
        <v>176</v>
      </c>
      <c r="AQ184" s="79">
        <v>0</v>
      </c>
      <c r="AR184" s="79">
        <v>0</v>
      </c>
      <c r="AS184" s="79"/>
      <c r="AT184" s="79"/>
      <c r="AU184" s="79"/>
      <c r="AV184" s="79"/>
      <c r="AW184" s="79"/>
      <c r="AX184" s="79"/>
      <c r="AY184" s="79"/>
      <c r="AZ184" s="79"/>
      <c r="BA184">
        <v>5</v>
      </c>
      <c r="BB184" s="78" t="str">
        <f>REPLACE(INDEX(GroupVertices[Group],MATCH(Edges[[#This Row],[Vertex 1]],GroupVertices[Vertex],0)),1,1,"")</f>
        <v>7</v>
      </c>
      <c r="BC184" s="78" t="str">
        <f>REPLACE(INDEX(GroupVertices[Group],MATCH(Edges[[#This Row],[Vertex 2]],GroupVertices[Vertex],0)),1,1,"")</f>
        <v>7</v>
      </c>
      <c r="BD184" s="48">
        <v>0</v>
      </c>
      <c r="BE184" s="49">
        <v>0</v>
      </c>
      <c r="BF184" s="48">
        <v>0</v>
      </c>
      <c r="BG184" s="49">
        <v>0</v>
      </c>
      <c r="BH184" s="48">
        <v>0</v>
      </c>
      <c r="BI184" s="49">
        <v>0</v>
      </c>
      <c r="BJ184" s="48">
        <v>13</v>
      </c>
      <c r="BK184" s="49">
        <v>100</v>
      </c>
      <c r="BL184" s="48">
        <v>13</v>
      </c>
    </row>
    <row r="185" spans="1:64" ht="15">
      <c r="A185" s="64" t="s">
        <v>268</v>
      </c>
      <c r="B185" s="64" t="s">
        <v>269</v>
      </c>
      <c r="C185" s="65" t="s">
        <v>3028</v>
      </c>
      <c r="D185" s="66">
        <v>4</v>
      </c>
      <c r="E185" s="67" t="s">
        <v>136</v>
      </c>
      <c r="F185" s="68">
        <v>31.714285714285715</v>
      </c>
      <c r="G185" s="65"/>
      <c r="H185" s="69"/>
      <c r="I185" s="70"/>
      <c r="J185" s="70"/>
      <c r="K185" s="34" t="s">
        <v>66</v>
      </c>
      <c r="L185" s="77">
        <v>185</v>
      </c>
      <c r="M185" s="77"/>
      <c r="N185" s="72"/>
      <c r="O185" s="79" t="s">
        <v>324</v>
      </c>
      <c r="P185" s="81">
        <v>43749.4155787037</v>
      </c>
      <c r="Q185" s="79" t="s">
        <v>421</v>
      </c>
      <c r="R185" s="83" t="s">
        <v>468</v>
      </c>
      <c r="S185" s="79" t="s">
        <v>524</v>
      </c>
      <c r="T185" s="79" t="s">
        <v>566</v>
      </c>
      <c r="U185" s="83" t="s">
        <v>669</v>
      </c>
      <c r="V185" s="83" t="s">
        <v>669</v>
      </c>
      <c r="W185" s="81">
        <v>43749.4155787037</v>
      </c>
      <c r="X185" s="83" t="s">
        <v>874</v>
      </c>
      <c r="Y185" s="79"/>
      <c r="Z185" s="79"/>
      <c r="AA185" s="85" t="s">
        <v>1058</v>
      </c>
      <c r="AB185" s="79"/>
      <c r="AC185" s="79" t="b">
        <v>0</v>
      </c>
      <c r="AD185" s="79">
        <v>0</v>
      </c>
      <c r="AE185" s="85" t="s">
        <v>1123</v>
      </c>
      <c r="AF185" s="79" t="b">
        <v>0</v>
      </c>
      <c r="AG185" s="79" t="s">
        <v>1128</v>
      </c>
      <c r="AH185" s="79"/>
      <c r="AI185" s="85" t="s">
        <v>1123</v>
      </c>
      <c r="AJ185" s="79" t="b">
        <v>0</v>
      </c>
      <c r="AK185" s="79">
        <v>1</v>
      </c>
      <c r="AL185" s="85" t="s">
        <v>1053</v>
      </c>
      <c r="AM185" s="79" t="s">
        <v>1141</v>
      </c>
      <c r="AN185" s="79" t="b">
        <v>0</v>
      </c>
      <c r="AO185" s="85" t="s">
        <v>1053</v>
      </c>
      <c r="AP185" s="79" t="s">
        <v>176</v>
      </c>
      <c r="AQ185" s="79">
        <v>0</v>
      </c>
      <c r="AR185" s="79">
        <v>0</v>
      </c>
      <c r="AS185" s="79"/>
      <c r="AT185" s="79"/>
      <c r="AU185" s="79"/>
      <c r="AV185" s="79"/>
      <c r="AW185" s="79"/>
      <c r="AX185" s="79"/>
      <c r="AY185" s="79"/>
      <c r="AZ185" s="79"/>
      <c r="BA185">
        <v>2</v>
      </c>
      <c r="BB185" s="78" t="str">
        <f>REPLACE(INDEX(GroupVertices[Group],MATCH(Edges[[#This Row],[Vertex 1]],GroupVertices[Vertex],0)),1,1,"")</f>
        <v>7</v>
      </c>
      <c r="BC185" s="78" t="str">
        <f>REPLACE(INDEX(GroupVertices[Group],MATCH(Edges[[#This Row],[Vertex 2]],GroupVertices[Vertex],0)),1,1,"")</f>
        <v>7</v>
      </c>
      <c r="BD185" s="48">
        <v>0</v>
      </c>
      <c r="BE185" s="49">
        <v>0</v>
      </c>
      <c r="BF185" s="48">
        <v>0</v>
      </c>
      <c r="BG185" s="49">
        <v>0</v>
      </c>
      <c r="BH185" s="48">
        <v>0</v>
      </c>
      <c r="BI185" s="49">
        <v>0</v>
      </c>
      <c r="BJ185" s="48">
        <v>13</v>
      </c>
      <c r="BK185" s="49">
        <v>100</v>
      </c>
      <c r="BL185" s="48">
        <v>13</v>
      </c>
    </row>
    <row r="186" spans="1:64" ht="15">
      <c r="A186" s="64" t="s">
        <v>268</v>
      </c>
      <c r="B186" s="64" t="s">
        <v>269</v>
      </c>
      <c r="C186" s="65" t="s">
        <v>3028</v>
      </c>
      <c r="D186" s="66">
        <v>4</v>
      </c>
      <c r="E186" s="67" t="s">
        <v>136</v>
      </c>
      <c r="F186" s="68">
        <v>31.714285714285715</v>
      </c>
      <c r="G186" s="65"/>
      <c r="H186" s="69"/>
      <c r="I186" s="70"/>
      <c r="J186" s="70"/>
      <c r="K186" s="34" t="s">
        <v>66</v>
      </c>
      <c r="L186" s="77">
        <v>186</v>
      </c>
      <c r="M186" s="77"/>
      <c r="N186" s="72"/>
      <c r="O186" s="79" t="s">
        <v>324</v>
      </c>
      <c r="P186" s="81">
        <v>43752.424409722225</v>
      </c>
      <c r="Q186" s="79" t="s">
        <v>421</v>
      </c>
      <c r="R186" s="83" t="s">
        <v>468</v>
      </c>
      <c r="S186" s="79" t="s">
        <v>524</v>
      </c>
      <c r="T186" s="79" t="s">
        <v>566</v>
      </c>
      <c r="U186" s="83" t="s">
        <v>669</v>
      </c>
      <c r="V186" s="83" t="s">
        <v>669</v>
      </c>
      <c r="W186" s="81">
        <v>43752.424409722225</v>
      </c>
      <c r="X186" s="83" t="s">
        <v>875</v>
      </c>
      <c r="Y186" s="79"/>
      <c r="Z186" s="79"/>
      <c r="AA186" s="85" t="s">
        <v>1059</v>
      </c>
      <c r="AB186" s="79"/>
      <c r="AC186" s="79" t="b">
        <v>0</v>
      </c>
      <c r="AD186" s="79">
        <v>0</v>
      </c>
      <c r="AE186" s="85" t="s">
        <v>1123</v>
      </c>
      <c r="AF186" s="79" t="b">
        <v>0</v>
      </c>
      <c r="AG186" s="79" t="s">
        <v>1128</v>
      </c>
      <c r="AH186" s="79"/>
      <c r="AI186" s="85" t="s">
        <v>1123</v>
      </c>
      <c r="AJ186" s="79" t="b">
        <v>0</v>
      </c>
      <c r="AK186" s="79">
        <v>1</v>
      </c>
      <c r="AL186" s="85" t="s">
        <v>1056</v>
      </c>
      <c r="AM186" s="79" t="s">
        <v>1141</v>
      </c>
      <c r="AN186" s="79" t="b">
        <v>0</v>
      </c>
      <c r="AO186" s="85" t="s">
        <v>1056</v>
      </c>
      <c r="AP186" s="79" t="s">
        <v>176</v>
      </c>
      <c r="AQ186" s="79">
        <v>0</v>
      </c>
      <c r="AR186" s="79">
        <v>0</v>
      </c>
      <c r="AS186" s="79"/>
      <c r="AT186" s="79"/>
      <c r="AU186" s="79"/>
      <c r="AV186" s="79"/>
      <c r="AW186" s="79"/>
      <c r="AX186" s="79"/>
      <c r="AY186" s="79"/>
      <c r="AZ186" s="79"/>
      <c r="BA186">
        <v>2</v>
      </c>
      <c r="BB186" s="78" t="str">
        <f>REPLACE(INDEX(GroupVertices[Group],MATCH(Edges[[#This Row],[Vertex 1]],GroupVertices[Vertex],0)),1,1,"")</f>
        <v>7</v>
      </c>
      <c r="BC186" s="78" t="str">
        <f>REPLACE(INDEX(GroupVertices[Group],MATCH(Edges[[#This Row],[Vertex 2]],GroupVertices[Vertex],0)),1,1,"")</f>
        <v>7</v>
      </c>
      <c r="BD186" s="48">
        <v>0</v>
      </c>
      <c r="BE186" s="49">
        <v>0</v>
      </c>
      <c r="BF186" s="48">
        <v>0</v>
      </c>
      <c r="BG186" s="49">
        <v>0</v>
      </c>
      <c r="BH186" s="48">
        <v>0</v>
      </c>
      <c r="BI186" s="49">
        <v>0</v>
      </c>
      <c r="BJ186" s="48">
        <v>13</v>
      </c>
      <c r="BK186" s="49">
        <v>100</v>
      </c>
      <c r="BL186" s="48">
        <v>13</v>
      </c>
    </row>
    <row r="187" spans="1:64" ht="15">
      <c r="A187" s="64" t="s">
        <v>268</v>
      </c>
      <c r="B187" s="64" t="s">
        <v>268</v>
      </c>
      <c r="C187" s="65" t="s">
        <v>3031</v>
      </c>
      <c r="D187" s="66">
        <v>5</v>
      </c>
      <c r="E187" s="67" t="s">
        <v>136</v>
      </c>
      <c r="F187" s="68">
        <v>28.42857142857143</v>
      </c>
      <c r="G187" s="65"/>
      <c r="H187" s="69"/>
      <c r="I187" s="70"/>
      <c r="J187" s="70"/>
      <c r="K187" s="34" t="s">
        <v>65</v>
      </c>
      <c r="L187" s="77">
        <v>187</v>
      </c>
      <c r="M187" s="77"/>
      <c r="N187" s="72"/>
      <c r="O187" s="79" t="s">
        <v>176</v>
      </c>
      <c r="P187" s="81">
        <v>43749.239641203705</v>
      </c>
      <c r="Q187" s="79" t="s">
        <v>422</v>
      </c>
      <c r="R187" s="83" t="s">
        <v>468</v>
      </c>
      <c r="S187" s="79" t="s">
        <v>524</v>
      </c>
      <c r="T187" s="79" t="s">
        <v>566</v>
      </c>
      <c r="U187" s="83" t="s">
        <v>669</v>
      </c>
      <c r="V187" s="83" t="s">
        <v>669</v>
      </c>
      <c r="W187" s="81">
        <v>43749.239641203705</v>
      </c>
      <c r="X187" s="83" t="s">
        <v>876</v>
      </c>
      <c r="Y187" s="79"/>
      <c r="Z187" s="79"/>
      <c r="AA187" s="85" t="s">
        <v>1060</v>
      </c>
      <c r="AB187" s="79"/>
      <c r="AC187" s="79" t="b">
        <v>0</v>
      </c>
      <c r="AD187" s="79">
        <v>3</v>
      </c>
      <c r="AE187" s="85" t="s">
        <v>1123</v>
      </c>
      <c r="AF187" s="79" t="b">
        <v>0</v>
      </c>
      <c r="AG187" s="79" t="s">
        <v>1128</v>
      </c>
      <c r="AH187" s="79"/>
      <c r="AI187" s="85" t="s">
        <v>1123</v>
      </c>
      <c r="AJ187" s="79" t="b">
        <v>0</v>
      </c>
      <c r="AK187" s="79">
        <v>0</v>
      </c>
      <c r="AL187" s="85" t="s">
        <v>1123</v>
      </c>
      <c r="AM187" s="79" t="s">
        <v>1141</v>
      </c>
      <c r="AN187" s="79" t="b">
        <v>0</v>
      </c>
      <c r="AO187" s="85" t="s">
        <v>1060</v>
      </c>
      <c r="AP187" s="79" t="s">
        <v>176</v>
      </c>
      <c r="AQ187" s="79">
        <v>0</v>
      </c>
      <c r="AR187" s="79">
        <v>0</v>
      </c>
      <c r="AS187" s="79"/>
      <c r="AT187" s="79"/>
      <c r="AU187" s="79"/>
      <c r="AV187" s="79"/>
      <c r="AW187" s="79"/>
      <c r="AX187" s="79"/>
      <c r="AY187" s="79"/>
      <c r="AZ187" s="79"/>
      <c r="BA187">
        <v>3</v>
      </c>
      <c r="BB187" s="78" t="str">
        <f>REPLACE(INDEX(GroupVertices[Group],MATCH(Edges[[#This Row],[Vertex 1]],GroupVertices[Vertex],0)),1,1,"")</f>
        <v>7</v>
      </c>
      <c r="BC187" s="78" t="str">
        <f>REPLACE(INDEX(GroupVertices[Group],MATCH(Edges[[#This Row],[Vertex 2]],GroupVertices[Vertex],0)),1,1,"")</f>
        <v>7</v>
      </c>
      <c r="BD187" s="48">
        <v>0</v>
      </c>
      <c r="BE187" s="49">
        <v>0</v>
      </c>
      <c r="BF187" s="48">
        <v>0</v>
      </c>
      <c r="BG187" s="49">
        <v>0</v>
      </c>
      <c r="BH187" s="48">
        <v>0</v>
      </c>
      <c r="BI187" s="49">
        <v>0</v>
      </c>
      <c r="BJ187" s="48">
        <v>11</v>
      </c>
      <c r="BK187" s="49">
        <v>100</v>
      </c>
      <c r="BL187" s="48">
        <v>11</v>
      </c>
    </row>
    <row r="188" spans="1:64" ht="15">
      <c r="A188" s="64" t="s">
        <v>268</v>
      </c>
      <c r="B188" s="64" t="s">
        <v>268</v>
      </c>
      <c r="C188" s="65" t="s">
        <v>3031</v>
      </c>
      <c r="D188" s="66">
        <v>5</v>
      </c>
      <c r="E188" s="67" t="s">
        <v>136</v>
      </c>
      <c r="F188" s="68">
        <v>28.42857142857143</v>
      </c>
      <c r="G188" s="65"/>
      <c r="H188" s="69"/>
      <c r="I188" s="70"/>
      <c r="J188" s="70"/>
      <c r="K188" s="34" t="s">
        <v>65</v>
      </c>
      <c r="L188" s="77">
        <v>188</v>
      </c>
      <c r="M188" s="77"/>
      <c r="N188" s="72"/>
      <c r="O188" s="79" t="s">
        <v>176</v>
      </c>
      <c r="P188" s="81">
        <v>43753.23267361111</v>
      </c>
      <c r="Q188" s="79" t="s">
        <v>422</v>
      </c>
      <c r="R188" s="83" t="s">
        <v>468</v>
      </c>
      <c r="S188" s="79" t="s">
        <v>524</v>
      </c>
      <c r="T188" s="79" t="s">
        <v>566</v>
      </c>
      <c r="U188" s="83" t="s">
        <v>669</v>
      </c>
      <c r="V188" s="83" t="s">
        <v>669</v>
      </c>
      <c r="W188" s="81">
        <v>43753.23267361111</v>
      </c>
      <c r="X188" s="83" t="s">
        <v>877</v>
      </c>
      <c r="Y188" s="79"/>
      <c r="Z188" s="79"/>
      <c r="AA188" s="85" t="s">
        <v>1061</v>
      </c>
      <c r="AB188" s="79"/>
      <c r="AC188" s="79" t="b">
        <v>0</v>
      </c>
      <c r="AD188" s="79">
        <v>3</v>
      </c>
      <c r="AE188" s="85" t="s">
        <v>1123</v>
      </c>
      <c r="AF188" s="79" t="b">
        <v>0</v>
      </c>
      <c r="AG188" s="79" t="s">
        <v>1128</v>
      </c>
      <c r="AH188" s="79"/>
      <c r="AI188" s="85" t="s">
        <v>1123</v>
      </c>
      <c r="AJ188" s="79" t="b">
        <v>0</v>
      </c>
      <c r="AK188" s="79">
        <v>0</v>
      </c>
      <c r="AL188" s="85" t="s">
        <v>1123</v>
      </c>
      <c r="AM188" s="79" t="s">
        <v>1141</v>
      </c>
      <c r="AN188" s="79" t="b">
        <v>0</v>
      </c>
      <c r="AO188" s="85" t="s">
        <v>1061</v>
      </c>
      <c r="AP188" s="79" t="s">
        <v>176</v>
      </c>
      <c r="AQ188" s="79">
        <v>0</v>
      </c>
      <c r="AR188" s="79">
        <v>0</v>
      </c>
      <c r="AS188" s="79"/>
      <c r="AT188" s="79"/>
      <c r="AU188" s="79"/>
      <c r="AV188" s="79"/>
      <c r="AW188" s="79"/>
      <c r="AX188" s="79"/>
      <c r="AY188" s="79"/>
      <c r="AZ188" s="79"/>
      <c r="BA188">
        <v>3</v>
      </c>
      <c r="BB188" s="78" t="str">
        <f>REPLACE(INDEX(GroupVertices[Group],MATCH(Edges[[#This Row],[Vertex 1]],GroupVertices[Vertex],0)),1,1,"")</f>
        <v>7</v>
      </c>
      <c r="BC188" s="78" t="str">
        <f>REPLACE(INDEX(GroupVertices[Group],MATCH(Edges[[#This Row],[Vertex 2]],GroupVertices[Vertex],0)),1,1,"")</f>
        <v>7</v>
      </c>
      <c r="BD188" s="48">
        <v>0</v>
      </c>
      <c r="BE188" s="49">
        <v>0</v>
      </c>
      <c r="BF188" s="48">
        <v>0</v>
      </c>
      <c r="BG188" s="49">
        <v>0</v>
      </c>
      <c r="BH188" s="48">
        <v>0</v>
      </c>
      <c r="BI188" s="49">
        <v>0</v>
      </c>
      <c r="BJ188" s="48">
        <v>11</v>
      </c>
      <c r="BK188" s="49">
        <v>100</v>
      </c>
      <c r="BL188" s="48">
        <v>11</v>
      </c>
    </row>
    <row r="189" spans="1:64" ht="15">
      <c r="A189" s="64" t="s">
        <v>268</v>
      </c>
      <c r="B189" s="64" t="s">
        <v>268</v>
      </c>
      <c r="C189" s="65" t="s">
        <v>3031</v>
      </c>
      <c r="D189" s="66">
        <v>5</v>
      </c>
      <c r="E189" s="67" t="s">
        <v>136</v>
      </c>
      <c r="F189" s="68">
        <v>28.42857142857143</v>
      </c>
      <c r="G189" s="65"/>
      <c r="H189" s="69"/>
      <c r="I189" s="70"/>
      <c r="J189" s="70"/>
      <c r="K189" s="34" t="s">
        <v>65</v>
      </c>
      <c r="L189" s="77">
        <v>189</v>
      </c>
      <c r="M189" s="77"/>
      <c r="N189" s="72"/>
      <c r="O189" s="79" t="s">
        <v>176</v>
      </c>
      <c r="P189" s="81">
        <v>43759.24658564815</v>
      </c>
      <c r="Q189" s="79" t="s">
        <v>422</v>
      </c>
      <c r="R189" s="83" t="s">
        <v>468</v>
      </c>
      <c r="S189" s="79" t="s">
        <v>524</v>
      </c>
      <c r="T189" s="79" t="s">
        <v>566</v>
      </c>
      <c r="U189" s="83" t="s">
        <v>669</v>
      </c>
      <c r="V189" s="83" t="s">
        <v>669</v>
      </c>
      <c r="W189" s="81">
        <v>43759.24658564815</v>
      </c>
      <c r="X189" s="83" t="s">
        <v>878</v>
      </c>
      <c r="Y189" s="79"/>
      <c r="Z189" s="79"/>
      <c r="AA189" s="85" t="s">
        <v>1062</v>
      </c>
      <c r="AB189" s="79"/>
      <c r="AC189" s="79" t="b">
        <v>0</v>
      </c>
      <c r="AD189" s="79">
        <v>0</v>
      </c>
      <c r="AE189" s="85" t="s">
        <v>1123</v>
      </c>
      <c r="AF189" s="79" t="b">
        <v>0</v>
      </c>
      <c r="AG189" s="79" t="s">
        <v>1128</v>
      </c>
      <c r="AH189" s="79"/>
      <c r="AI189" s="85" t="s">
        <v>1123</v>
      </c>
      <c r="AJ189" s="79" t="b">
        <v>0</v>
      </c>
      <c r="AK189" s="79">
        <v>0</v>
      </c>
      <c r="AL189" s="85" t="s">
        <v>1123</v>
      </c>
      <c r="AM189" s="79" t="s">
        <v>1141</v>
      </c>
      <c r="AN189" s="79" t="b">
        <v>0</v>
      </c>
      <c r="AO189" s="85" t="s">
        <v>1062</v>
      </c>
      <c r="AP189" s="79" t="s">
        <v>176</v>
      </c>
      <c r="AQ189" s="79">
        <v>0</v>
      </c>
      <c r="AR189" s="79">
        <v>0</v>
      </c>
      <c r="AS189" s="79"/>
      <c r="AT189" s="79"/>
      <c r="AU189" s="79"/>
      <c r="AV189" s="79"/>
      <c r="AW189" s="79"/>
      <c r="AX189" s="79"/>
      <c r="AY189" s="79"/>
      <c r="AZ189" s="79"/>
      <c r="BA189">
        <v>3</v>
      </c>
      <c r="BB189" s="78" t="str">
        <f>REPLACE(INDEX(GroupVertices[Group],MATCH(Edges[[#This Row],[Vertex 1]],GroupVertices[Vertex],0)),1,1,"")</f>
        <v>7</v>
      </c>
      <c r="BC189" s="78" t="str">
        <f>REPLACE(INDEX(GroupVertices[Group],MATCH(Edges[[#This Row],[Vertex 2]],GroupVertices[Vertex],0)),1,1,"")</f>
        <v>7</v>
      </c>
      <c r="BD189" s="48">
        <v>0</v>
      </c>
      <c r="BE189" s="49">
        <v>0</v>
      </c>
      <c r="BF189" s="48">
        <v>0</v>
      </c>
      <c r="BG189" s="49">
        <v>0</v>
      </c>
      <c r="BH189" s="48">
        <v>0</v>
      </c>
      <c r="BI189" s="49">
        <v>0</v>
      </c>
      <c r="BJ189" s="48">
        <v>11</v>
      </c>
      <c r="BK189" s="49">
        <v>100</v>
      </c>
      <c r="BL189" s="48">
        <v>11</v>
      </c>
    </row>
    <row r="190" spans="1:64" ht="15">
      <c r="A190" s="64" t="s">
        <v>270</v>
      </c>
      <c r="B190" s="64" t="s">
        <v>322</v>
      </c>
      <c r="C190" s="65" t="s">
        <v>3027</v>
      </c>
      <c r="D190" s="66">
        <v>3</v>
      </c>
      <c r="E190" s="67" t="s">
        <v>132</v>
      </c>
      <c r="F190" s="68">
        <v>35</v>
      </c>
      <c r="G190" s="65"/>
      <c r="H190" s="69"/>
      <c r="I190" s="70"/>
      <c r="J190" s="70"/>
      <c r="K190" s="34" t="s">
        <v>65</v>
      </c>
      <c r="L190" s="77">
        <v>190</v>
      </c>
      <c r="M190" s="77"/>
      <c r="N190" s="72"/>
      <c r="O190" s="79" t="s">
        <v>324</v>
      </c>
      <c r="P190" s="81">
        <v>43759.31263888889</v>
      </c>
      <c r="Q190" s="79" t="s">
        <v>423</v>
      </c>
      <c r="R190" s="83" t="s">
        <v>509</v>
      </c>
      <c r="S190" s="79" t="s">
        <v>555</v>
      </c>
      <c r="T190" s="79" t="s">
        <v>634</v>
      </c>
      <c r="U190" s="79"/>
      <c r="V190" s="83" t="s">
        <v>749</v>
      </c>
      <c r="W190" s="81">
        <v>43759.31263888889</v>
      </c>
      <c r="X190" s="83" t="s">
        <v>879</v>
      </c>
      <c r="Y190" s="79"/>
      <c r="Z190" s="79"/>
      <c r="AA190" s="85" t="s">
        <v>1063</v>
      </c>
      <c r="AB190" s="79"/>
      <c r="AC190" s="79" t="b">
        <v>0</v>
      </c>
      <c r="AD190" s="79">
        <v>0</v>
      </c>
      <c r="AE190" s="85" t="s">
        <v>1123</v>
      </c>
      <c r="AF190" s="79" t="b">
        <v>0</v>
      </c>
      <c r="AG190" s="79" t="s">
        <v>1128</v>
      </c>
      <c r="AH190" s="79"/>
      <c r="AI190" s="85" t="s">
        <v>1123</v>
      </c>
      <c r="AJ190" s="79" t="b">
        <v>0</v>
      </c>
      <c r="AK190" s="79">
        <v>0</v>
      </c>
      <c r="AL190" s="85" t="s">
        <v>1123</v>
      </c>
      <c r="AM190" s="79" t="s">
        <v>1159</v>
      </c>
      <c r="AN190" s="79" t="b">
        <v>0</v>
      </c>
      <c r="AO190" s="85" t="s">
        <v>1063</v>
      </c>
      <c r="AP190" s="79" t="s">
        <v>176</v>
      </c>
      <c r="AQ190" s="79">
        <v>0</v>
      </c>
      <c r="AR190" s="79">
        <v>0</v>
      </c>
      <c r="AS190" s="79"/>
      <c r="AT190" s="79"/>
      <c r="AU190" s="79"/>
      <c r="AV190" s="79"/>
      <c r="AW190" s="79"/>
      <c r="AX190" s="79"/>
      <c r="AY190" s="79"/>
      <c r="AZ190" s="79"/>
      <c r="BA190">
        <v>1</v>
      </c>
      <c r="BB190" s="78" t="str">
        <f>REPLACE(INDEX(GroupVertices[Group],MATCH(Edges[[#This Row],[Vertex 1]],GroupVertices[Vertex],0)),1,1,"")</f>
        <v>11</v>
      </c>
      <c r="BC190" s="78" t="str">
        <f>REPLACE(INDEX(GroupVertices[Group],MATCH(Edges[[#This Row],[Vertex 2]],GroupVertices[Vertex],0)),1,1,"")</f>
        <v>11</v>
      </c>
      <c r="BD190" s="48"/>
      <c r="BE190" s="49"/>
      <c r="BF190" s="48"/>
      <c r="BG190" s="49"/>
      <c r="BH190" s="48"/>
      <c r="BI190" s="49"/>
      <c r="BJ190" s="48"/>
      <c r="BK190" s="49"/>
      <c r="BL190" s="48"/>
    </row>
    <row r="191" spans="1:64" ht="15">
      <c r="A191" s="64" t="s">
        <v>270</v>
      </c>
      <c r="B191" s="64" t="s">
        <v>323</v>
      </c>
      <c r="C191" s="65" t="s">
        <v>3028</v>
      </c>
      <c r="D191" s="66">
        <v>4</v>
      </c>
      <c r="E191" s="67" t="s">
        <v>136</v>
      </c>
      <c r="F191" s="68">
        <v>31.714285714285715</v>
      </c>
      <c r="G191" s="65"/>
      <c r="H191" s="69"/>
      <c r="I191" s="70"/>
      <c r="J191" s="70"/>
      <c r="K191" s="34" t="s">
        <v>65</v>
      </c>
      <c r="L191" s="77">
        <v>191</v>
      </c>
      <c r="M191" s="77"/>
      <c r="N191" s="72"/>
      <c r="O191" s="79" t="s">
        <v>324</v>
      </c>
      <c r="P191" s="81">
        <v>43747.42790509259</v>
      </c>
      <c r="Q191" s="79" t="s">
        <v>424</v>
      </c>
      <c r="R191" s="83" t="s">
        <v>510</v>
      </c>
      <c r="S191" s="79" t="s">
        <v>555</v>
      </c>
      <c r="T191" s="79" t="s">
        <v>635</v>
      </c>
      <c r="U191" s="79"/>
      <c r="V191" s="83" t="s">
        <v>749</v>
      </c>
      <c r="W191" s="81">
        <v>43747.42790509259</v>
      </c>
      <c r="X191" s="83" t="s">
        <v>880</v>
      </c>
      <c r="Y191" s="79"/>
      <c r="Z191" s="79"/>
      <c r="AA191" s="85" t="s">
        <v>1064</v>
      </c>
      <c r="AB191" s="79"/>
      <c r="AC191" s="79" t="b">
        <v>0</v>
      </c>
      <c r="AD191" s="79">
        <v>0</v>
      </c>
      <c r="AE191" s="85" t="s">
        <v>1123</v>
      </c>
      <c r="AF191" s="79" t="b">
        <v>0</v>
      </c>
      <c r="AG191" s="79" t="s">
        <v>1128</v>
      </c>
      <c r="AH191" s="79"/>
      <c r="AI191" s="85" t="s">
        <v>1123</v>
      </c>
      <c r="AJ191" s="79" t="b">
        <v>0</v>
      </c>
      <c r="AK191" s="79">
        <v>0</v>
      </c>
      <c r="AL191" s="85" t="s">
        <v>1123</v>
      </c>
      <c r="AM191" s="79" t="s">
        <v>1159</v>
      </c>
      <c r="AN191" s="79" t="b">
        <v>0</v>
      </c>
      <c r="AO191" s="85" t="s">
        <v>1064</v>
      </c>
      <c r="AP191" s="79" t="s">
        <v>176</v>
      </c>
      <c r="AQ191" s="79">
        <v>0</v>
      </c>
      <c r="AR191" s="79">
        <v>0</v>
      </c>
      <c r="AS191" s="79"/>
      <c r="AT191" s="79"/>
      <c r="AU191" s="79"/>
      <c r="AV191" s="79"/>
      <c r="AW191" s="79"/>
      <c r="AX191" s="79"/>
      <c r="AY191" s="79"/>
      <c r="AZ191" s="79"/>
      <c r="BA191">
        <v>2</v>
      </c>
      <c r="BB191" s="78" t="str">
        <f>REPLACE(INDEX(GroupVertices[Group],MATCH(Edges[[#This Row],[Vertex 1]],GroupVertices[Vertex],0)),1,1,"")</f>
        <v>11</v>
      </c>
      <c r="BC191" s="78" t="str">
        <f>REPLACE(INDEX(GroupVertices[Group],MATCH(Edges[[#This Row],[Vertex 2]],GroupVertices[Vertex],0)),1,1,"")</f>
        <v>11</v>
      </c>
      <c r="BD191" s="48">
        <v>1</v>
      </c>
      <c r="BE191" s="49">
        <v>4</v>
      </c>
      <c r="BF191" s="48">
        <v>0</v>
      </c>
      <c r="BG191" s="49">
        <v>0</v>
      </c>
      <c r="BH191" s="48">
        <v>0</v>
      </c>
      <c r="BI191" s="49">
        <v>0</v>
      </c>
      <c r="BJ191" s="48">
        <v>24</v>
      </c>
      <c r="BK191" s="49">
        <v>96</v>
      </c>
      <c r="BL191" s="48">
        <v>25</v>
      </c>
    </row>
    <row r="192" spans="1:64" ht="15">
      <c r="A192" s="64" t="s">
        <v>270</v>
      </c>
      <c r="B192" s="64" t="s">
        <v>323</v>
      </c>
      <c r="C192" s="65" t="s">
        <v>3028</v>
      </c>
      <c r="D192" s="66">
        <v>4</v>
      </c>
      <c r="E192" s="67" t="s">
        <v>136</v>
      </c>
      <c r="F192" s="68">
        <v>31.714285714285715</v>
      </c>
      <c r="G192" s="65"/>
      <c r="H192" s="69"/>
      <c r="I192" s="70"/>
      <c r="J192" s="70"/>
      <c r="K192" s="34" t="s">
        <v>65</v>
      </c>
      <c r="L192" s="77">
        <v>192</v>
      </c>
      <c r="M192" s="77"/>
      <c r="N192" s="72"/>
      <c r="O192" s="79" t="s">
        <v>324</v>
      </c>
      <c r="P192" s="81">
        <v>43759.31263888889</v>
      </c>
      <c r="Q192" s="79" t="s">
        <v>423</v>
      </c>
      <c r="R192" s="83" t="s">
        <v>509</v>
      </c>
      <c r="S192" s="79" t="s">
        <v>555</v>
      </c>
      <c r="T192" s="79" t="s">
        <v>634</v>
      </c>
      <c r="U192" s="79"/>
      <c r="V192" s="83" t="s">
        <v>749</v>
      </c>
      <c r="W192" s="81">
        <v>43759.31263888889</v>
      </c>
      <c r="X192" s="83" t="s">
        <v>879</v>
      </c>
      <c r="Y192" s="79"/>
      <c r="Z192" s="79"/>
      <c r="AA192" s="85" t="s">
        <v>1063</v>
      </c>
      <c r="AB192" s="79"/>
      <c r="AC192" s="79" t="b">
        <v>0</v>
      </c>
      <c r="AD192" s="79">
        <v>0</v>
      </c>
      <c r="AE192" s="85" t="s">
        <v>1123</v>
      </c>
      <c r="AF192" s="79" t="b">
        <v>0</v>
      </c>
      <c r="AG192" s="79" t="s">
        <v>1128</v>
      </c>
      <c r="AH192" s="79"/>
      <c r="AI192" s="85" t="s">
        <v>1123</v>
      </c>
      <c r="AJ192" s="79" t="b">
        <v>0</v>
      </c>
      <c r="AK192" s="79">
        <v>0</v>
      </c>
      <c r="AL192" s="85" t="s">
        <v>1123</v>
      </c>
      <c r="AM192" s="79" t="s">
        <v>1159</v>
      </c>
      <c r="AN192" s="79" t="b">
        <v>0</v>
      </c>
      <c r="AO192" s="85" t="s">
        <v>1063</v>
      </c>
      <c r="AP192" s="79" t="s">
        <v>176</v>
      </c>
      <c r="AQ192" s="79">
        <v>0</v>
      </c>
      <c r="AR192" s="79">
        <v>0</v>
      </c>
      <c r="AS192" s="79"/>
      <c r="AT192" s="79"/>
      <c r="AU192" s="79"/>
      <c r="AV192" s="79"/>
      <c r="AW192" s="79"/>
      <c r="AX192" s="79"/>
      <c r="AY192" s="79"/>
      <c r="AZ192" s="79"/>
      <c r="BA192">
        <v>2</v>
      </c>
      <c r="BB192" s="78" t="str">
        <f>REPLACE(INDEX(GroupVertices[Group],MATCH(Edges[[#This Row],[Vertex 1]],GroupVertices[Vertex],0)),1,1,"")</f>
        <v>11</v>
      </c>
      <c r="BC192" s="78" t="str">
        <f>REPLACE(INDEX(GroupVertices[Group],MATCH(Edges[[#This Row],[Vertex 2]],GroupVertices[Vertex],0)),1,1,"")</f>
        <v>11</v>
      </c>
      <c r="BD192" s="48">
        <v>1</v>
      </c>
      <c r="BE192" s="49">
        <v>5.2631578947368425</v>
      </c>
      <c r="BF192" s="48">
        <v>0</v>
      </c>
      <c r="BG192" s="49">
        <v>0</v>
      </c>
      <c r="BH192" s="48">
        <v>0</v>
      </c>
      <c r="BI192" s="49">
        <v>0</v>
      </c>
      <c r="BJ192" s="48">
        <v>18</v>
      </c>
      <c r="BK192" s="49">
        <v>94.73684210526316</v>
      </c>
      <c r="BL192" s="48">
        <v>19</v>
      </c>
    </row>
    <row r="193" spans="1:64" ht="15">
      <c r="A193" s="64" t="s">
        <v>271</v>
      </c>
      <c r="B193" s="64" t="s">
        <v>323</v>
      </c>
      <c r="C193" s="65" t="s">
        <v>3027</v>
      </c>
      <c r="D193" s="66">
        <v>3</v>
      </c>
      <c r="E193" s="67" t="s">
        <v>132</v>
      </c>
      <c r="F193" s="68">
        <v>35</v>
      </c>
      <c r="G193" s="65"/>
      <c r="H193" s="69"/>
      <c r="I193" s="70"/>
      <c r="J193" s="70"/>
      <c r="K193" s="34" t="s">
        <v>65</v>
      </c>
      <c r="L193" s="77">
        <v>193</v>
      </c>
      <c r="M193" s="77"/>
      <c r="N193" s="72"/>
      <c r="O193" s="79" t="s">
        <v>324</v>
      </c>
      <c r="P193" s="81">
        <v>43747.853541666664</v>
      </c>
      <c r="Q193" s="79" t="s">
        <v>425</v>
      </c>
      <c r="R193" s="79"/>
      <c r="S193" s="79"/>
      <c r="T193" s="79" t="s">
        <v>636</v>
      </c>
      <c r="U193" s="79"/>
      <c r="V193" s="83" t="s">
        <v>750</v>
      </c>
      <c r="W193" s="81">
        <v>43747.853541666664</v>
      </c>
      <c r="X193" s="83" t="s">
        <v>881</v>
      </c>
      <c r="Y193" s="79"/>
      <c r="Z193" s="79"/>
      <c r="AA193" s="85" t="s">
        <v>1065</v>
      </c>
      <c r="AB193" s="79"/>
      <c r="AC193" s="79" t="b">
        <v>0</v>
      </c>
      <c r="AD193" s="79">
        <v>0</v>
      </c>
      <c r="AE193" s="85" t="s">
        <v>1123</v>
      </c>
      <c r="AF193" s="79" t="b">
        <v>0</v>
      </c>
      <c r="AG193" s="79" t="s">
        <v>1128</v>
      </c>
      <c r="AH193" s="79"/>
      <c r="AI193" s="85" t="s">
        <v>1123</v>
      </c>
      <c r="AJ193" s="79" t="b">
        <v>0</v>
      </c>
      <c r="AK193" s="79">
        <v>1</v>
      </c>
      <c r="AL193" s="85" t="s">
        <v>1064</v>
      </c>
      <c r="AM193" s="79" t="s">
        <v>1139</v>
      </c>
      <c r="AN193" s="79" t="b">
        <v>0</v>
      </c>
      <c r="AO193" s="85" t="s">
        <v>1064</v>
      </c>
      <c r="AP193" s="79" t="s">
        <v>176</v>
      </c>
      <c r="AQ193" s="79">
        <v>0</v>
      </c>
      <c r="AR193" s="79">
        <v>0</v>
      </c>
      <c r="AS193" s="79"/>
      <c r="AT193" s="79"/>
      <c r="AU193" s="79"/>
      <c r="AV193" s="79"/>
      <c r="AW193" s="79"/>
      <c r="AX193" s="79"/>
      <c r="AY193" s="79"/>
      <c r="AZ193" s="79"/>
      <c r="BA193">
        <v>1</v>
      </c>
      <c r="BB193" s="78" t="str">
        <f>REPLACE(INDEX(GroupVertices[Group],MATCH(Edges[[#This Row],[Vertex 1]],GroupVertices[Vertex],0)),1,1,"")</f>
        <v>11</v>
      </c>
      <c r="BC193" s="78" t="str">
        <f>REPLACE(INDEX(GroupVertices[Group],MATCH(Edges[[#This Row],[Vertex 2]],GroupVertices[Vertex],0)),1,1,"")</f>
        <v>11</v>
      </c>
      <c r="BD193" s="48"/>
      <c r="BE193" s="49"/>
      <c r="BF193" s="48"/>
      <c r="BG193" s="49"/>
      <c r="BH193" s="48"/>
      <c r="BI193" s="49"/>
      <c r="BJ193" s="48"/>
      <c r="BK193" s="49"/>
      <c r="BL193" s="48"/>
    </row>
    <row r="194" spans="1:64" ht="15">
      <c r="A194" s="64" t="s">
        <v>271</v>
      </c>
      <c r="B194" s="64" t="s">
        <v>270</v>
      </c>
      <c r="C194" s="65" t="s">
        <v>3027</v>
      </c>
      <c r="D194" s="66">
        <v>3</v>
      </c>
      <c r="E194" s="67" t="s">
        <v>132</v>
      </c>
      <c r="F194" s="68">
        <v>35</v>
      </c>
      <c r="G194" s="65"/>
      <c r="H194" s="69"/>
      <c r="I194" s="70"/>
      <c r="J194" s="70"/>
      <c r="K194" s="34" t="s">
        <v>65</v>
      </c>
      <c r="L194" s="77">
        <v>194</v>
      </c>
      <c r="M194" s="77"/>
      <c r="N194" s="72"/>
      <c r="O194" s="79" t="s">
        <v>324</v>
      </c>
      <c r="P194" s="81">
        <v>43747.853541666664</v>
      </c>
      <c r="Q194" s="79" t="s">
        <v>425</v>
      </c>
      <c r="R194" s="79"/>
      <c r="S194" s="79"/>
      <c r="T194" s="79" t="s">
        <v>636</v>
      </c>
      <c r="U194" s="79"/>
      <c r="V194" s="83" t="s">
        <v>750</v>
      </c>
      <c r="W194" s="81">
        <v>43747.853541666664</v>
      </c>
      <c r="X194" s="83" t="s">
        <v>881</v>
      </c>
      <c r="Y194" s="79"/>
      <c r="Z194" s="79"/>
      <c r="AA194" s="85" t="s">
        <v>1065</v>
      </c>
      <c r="AB194" s="79"/>
      <c r="AC194" s="79" t="b">
        <v>0</v>
      </c>
      <c r="AD194" s="79">
        <v>0</v>
      </c>
      <c r="AE194" s="85" t="s">
        <v>1123</v>
      </c>
      <c r="AF194" s="79" t="b">
        <v>0</v>
      </c>
      <c r="AG194" s="79" t="s">
        <v>1128</v>
      </c>
      <c r="AH194" s="79"/>
      <c r="AI194" s="85" t="s">
        <v>1123</v>
      </c>
      <c r="AJ194" s="79" t="b">
        <v>0</v>
      </c>
      <c r="AK194" s="79">
        <v>1</v>
      </c>
      <c r="AL194" s="85" t="s">
        <v>1064</v>
      </c>
      <c r="AM194" s="79" t="s">
        <v>1139</v>
      </c>
      <c r="AN194" s="79" t="b">
        <v>0</v>
      </c>
      <c r="AO194" s="85" t="s">
        <v>1064</v>
      </c>
      <c r="AP194" s="79" t="s">
        <v>176</v>
      </c>
      <c r="AQ194" s="79">
        <v>0</v>
      </c>
      <c r="AR194" s="79">
        <v>0</v>
      </c>
      <c r="AS194" s="79"/>
      <c r="AT194" s="79"/>
      <c r="AU194" s="79"/>
      <c r="AV194" s="79"/>
      <c r="AW194" s="79"/>
      <c r="AX194" s="79"/>
      <c r="AY194" s="79"/>
      <c r="AZ194" s="79"/>
      <c r="BA194">
        <v>1</v>
      </c>
      <c r="BB194" s="78" t="str">
        <f>REPLACE(INDEX(GroupVertices[Group],MATCH(Edges[[#This Row],[Vertex 1]],GroupVertices[Vertex],0)),1,1,"")</f>
        <v>11</v>
      </c>
      <c r="BC194" s="78" t="str">
        <f>REPLACE(INDEX(GroupVertices[Group],MATCH(Edges[[#This Row],[Vertex 2]],GroupVertices[Vertex],0)),1,1,"")</f>
        <v>11</v>
      </c>
      <c r="BD194" s="48">
        <v>1</v>
      </c>
      <c r="BE194" s="49">
        <v>4.545454545454546</v>
      </c>
      <c r="BF194" s="48">
        <v>0</v>
      </c>
      <c r="BG194" s="49">
        <v>0</v>
      </c>
      <c r="BH194" s="48">
        <v>0</v>
      </c>
      <c r="BI194" s="49">
        <v>0</v>
      </c>
      <c r="BJ194" s="48">
        <v>21</v>
      </c>
      <c r="BK194" s="49">
        <v>95.45454545454545</v>
      </c>
      <c r="BL194" s="48">
        <v>22</v>
      </c>
    </row>
    <row r="195" spans="1:64" ht="15">
      <c r="A195" s="64" t="s">
        <v>271</v>
      </c>
      <c r="B195" s="64" t="s">
        <v>271</v>
      </c>
      <c r="C195" s="65" t="s">
        <v>3028</v>
      </c>
      <c r="D195" s="66">
        <v>4</v>
      </c>
      <c r="E195" s="67" t="s">
        <v>136</v>
      </c>
      <c r="F195" s="68">
        <v>31.714285714285715</v>
      </c>
      <c r="G195" s="65"/>
      <c r="H195" s="69"/>
      <c r="I195" s="70"/>
      <c r="J195" s="70"/>
      <c r="K195" s="34" t="s">
        <v>65</v>
      </c>
      <c r="L195" s="77">
        <v>195</v>
      </c>
      <c r="M195" s="77"/>
      <c r="N195" s="72"/>
      <c r="O195" s="79" t="s">
        <v>176</v>
      </c>
      <c r="P195" s="81">
        <v>43746.719456018516</v>
      </c>
      <c r="Q195" s="79" t="s">
        <v>426</v>
      </c>
      <c r="R195" s="83" t="s">
        <v>511</v>
      </c>
      <c r="S195" s="79" t="s">
        <v>556</v>
      </c>
      <c r="T195" s="79" t="s">
        <v>637</v>
      </c>
      <c r="U195" s="83" t="s">
        <v>699</v>
      </c>
      <c r="V195" s="83" t="s">
        <v>699</v>
      </c>
      <c r="W195" s="81">
        <v>43746.719456018516</v>
      </c>
      <c r="X195" s="83" t="s">
        <v>882</v>
      </c>
      <c r="Y195" s="79"/>
      <c r="Z195" s="79"/>
      <c r="AA195" s="85" t="s">
        <v>1066</v>
      </c>
      <c r="AB195" s="79"/>
      <c r="AC195" s="79" t="b">
        <v>0</v>
      </c>
      <c r="AD195" s="79">
        <v>0</v>
      </c>
      <c r="AE195" s="85" t="s">
        <v>1123</v>
      </c>
      <c r="AF195" s="79" t="b">
        <v>0</v>
      </c>
      <c r="AG195" s="79" t="s">
        <v>1128</v>
      </c>
      <c r="AH195" s="79"/>
      <c r="AI195" s="85" t="s">
        <v>1123</v>
      </c>
      <c r="AJ195" s="79" t="b">
        <v>0</v>
      </c>
      <c r="AK195" s="79">
        <v>0</v>
      </c>
      <c r="AL195" s="85" t="s">
        <v>1123</v>
      </c>
      <c r="AM195" s="79" t="s">
        <v>1150</v>
      </c>
      <c r="AN195" s="79" t="b">
        <v>0</v>
      </c>
      <c r="AO195" s="85" t="s">
        <v>1066</v>
      </c>
      <c r="AP195" s="79" t="s">
        <v>176</v>
      </c>
      <c r="AQ195" s="79">
        <v>0</v>
      </c>
      <c r="AR195" s="79">
        <v>0</v>
      </c>
      <c r="AS195" s="79"/>
      <c r="AT195" s="79"/>
      <c r="AU195" s="79"/>
      <c r="AV195" s="79"/>
      <c r="AW195" s="79"/>
      <c r="AX195" s="79"/>
      <c r="AY195" s="79"/>
      <c r="AZ195" s="79"/>
      <c r="BA195">
        <v>2</v>
      </c>
      <c r="BB195" s="78" t="str">
        <f>REPLACE(INDEX(GroupVertices[Group],MATCH(Edges[[#This Row],[Vertex 1]],GroupVertices[Vertex],0)),1,1,"")</f>
        <v>11</v>
      </c>
      <c r="BC195" s="78" t="str">
        <f>REPLACE(INDEX(GroupVertices[Group],MATCH(Edges[[#This Row],[Vertex 2]],GroupVertices[Vertex],0)),1,1,"")</f>
        <v>11</v>
      </c>
      <c r="BD195" s="48">
        <v>1</v>
      </c>
      <c r="BE195" s="49">
        <v>5</v>
      </c>
      <c r="BF195" s="48">
        <v>0</v>
      </c>
      <c r="BG195" s="49">
        <v>0</v>
      </c>
      <c r="BH195" s="48">
        <v>0</v>
      </c>
      <c r="BI195" s="49">
        <v>0</v>
      </c>
      <c r="BJ195" s="48">
        <v>19</v>
      </c>
      <c r="BK195" s="49">
        <v>95</v>
      </c>
      <c r="BL195" s="48">
        <v>20</v>
      </c>
    </row>
    <row r="196" spans="1:64" ht="15">
      <c r="A196" s="64" t="s">
        <v>271</v>
      </c>
      <c r="B196" s="64" t="s">
        <v>271</v>
      </c>
      <c r="C196" s="65" t="s">
        <v>3028</v>
      </c>
      <c r="D196" s="66">
        <v>4</v>
      </c>
      <c r="E196" s="67" t="s">
        <v>136</v>
      </c>
      <c r="F196" s="68">
        <v>31.714285714285715</v>
      </c>
      <c r="G196" s="65"/>
      <c r="H196" s="69"/>
      <c r="I196" s="70"/>
      <c r="J196" s="70"/>
      <c r="K196" s="34" t="s">
        <v>65</v>
      </c>
      <c r="L196" s="77">
        <v>196</v>
      </c>
      <c r="M196" s="77"/>
      <c r="N196" s="72"/>
      <c r="O196" s="79" t="s">
        <v>176</v>
      </c>
      <c r="P196" s="81">
        <v>43759.46111111111</v>
      </c>
      <c r="Q196" s="79" t="s">
        <v>427</v>
      </c>
      <c r="R196" s="83" t="s">
        <v>512</v>
      </c>
      <c r="S196" s="79" t="s">
        <v>557</v>
      </c>
      <c r="T196" s="79" t="s">
        <v>638</v>
      </c>
      <c r="U196" s="79"/>
      <c r="V196" s="83" t="s">
        <v>750</v>
      </c>
      <c r="W196" s="81">
        <v>43759.46111111111</v>
      </c>
      <c r="X196" s="83" t="s">
        <v>883</v>
      </c>
      <c r="Y196" s="79"/>
      <c r="Z196" s="79"/>
      <c r="AA196" s="85" t="s">
        <v>1067</v>
      </c>
      <c r="AB196" s="79"/>
      <c r="AC196" s="79" t="b">
        <v>0</v>
      </c>
      <c r="AD196" s="79">
        <v>0</v>
      </c>
      <c r="AE196" s="85" t="s">
        <v>1123</v>
      </c>
      <c r="AF196" s="79" t="b">
        <v>0</v>
      </c>
      <c r="AG196" s="79" t="s">
        <v>1128</v>
      </c>
      <c r="AH196" s="79"/>
      <c r="AI196" s="85" t="s">
        <v>1123</v>
      </c>
      <c r="AJ196" s="79" t="b">
        <v>0</v>
      </c>
      <c r="AK196" s="79">
        <v>0</v>
      </c>
      <c r="AL196" s="85" t="s">
        <v>1123</v>
      </c>
      <c r="AM196" s="79" t="s">
        <v>1150</v>
      </c>
      <c r="AN196" s="79" t="b">
        <v>0</v>
      </c>
      <c r="AO196" s="85" t="s">
        <v>1067</v>
      </c>
      <c r="AP196" s="79" t="s">
        <v>176</v>
      </c>
      <c r="AQ196" s="79">
        <v>0</v>
      </c>
      <c r="AR196" s="79">
        <v>0</v>
      </c>
      <c r="AS196" s="79"/>
      <c r="AT196" s="79"/>
      <c r="AU196" s="79"/>
      <c r="AV196" s="79"/>
      <c r="AW196" s="79"/>
      <c r="AX196" s="79"/>
      <c r="AY196" s="79"/>
      <c r="AZ196" s="79"/>
      <c r="BA196">
        <v>2</v>
      </c>
      <c r="BB196" s="78" t="str">
        <f>REPLACE(INDEX(GroupVertices[Group],MATCH(Edges[[#This Row],[Vertex 1]],GroupVertices[Vertex],0)),1,1,"")</f>
        <v>11</v>
      </c>
      <c r="BC196" s="78" t="str">
        <f>REPLACE(INDEX(GroupVertices[Group],MATCH(Edges[[#This Row],[Vertex 2]],GroupVertices[Vertex],0)),1,1,"")</f>
        <v>11</v>
      </c>
      <c r="BD196" s="48">
        <v>0</v>
      </c>
      <c r="BE196" s="49">
        <v>0</v>
      </c>
      <c r="BF196" s="48">
        <v>0</v>
      </c>
      <c r="BG196" s="49">
        <v>0</v>
      </c>
      <c r="BH196" s="48">
        <v>0</v>
      </c>
      <c r="BI196" s="49">
        <v>0</v>
      </c>
      <c r="BJ196" s="48">
        <v>13</v>
      </c>
      <c r="BK196" s="49">
        <v>100</v>
      </c>
      <c r="BL196" s="48">
        <v>13</v>
      </c>
    </row>
    <row r="197" spans="1:64" ht="15">
      <c r="A197" s="64" t="s">
        <v>272</v>
      </c>
      <c r="B197" s="64" t="s">
        <v>272</v>
      </c>
      <c r="C197" s="65" t="s">
        <v>3027</v>
      </c>
      <c r="D197" s="66">
        <v>3</v>
      </c>
      <c r="E197" s="67" t="s">
        <v>132</v>
      </c>
      <c r="F197" s="68">
        <v>35</v>
      </c>
      <c r="G197" s="65"/>
      <c r="H197" s="69"/>
      <c r="I197" s="70"/>
      <c r="J197" s="70"/>
      <c r="K197" s="34" t="s">
        <v>65</v>
      </c>
      <c r="L197" s="77">
        <v>197</v>
      </c>
      <c r="M197" s="77"/>
      <c r="N197" s="72"/>
      <c r="O197" s="79" t="s">
        <v>176</v>
      </c>
      <c r="P197" s="81">
        <v>43759.470138888886</v>
      </c>
      <c r="Q197" s="79" t="s">
        <v>428</v>
      </c>
      <c r="R197" s="83" t="s">
        <v>513</v>
      </c>
      <c r="S197" s="79" t="s">
        <v>558</v>
      </c>
      <c r="T197" s="79" t="s">
        <v>639</v>
      </c>
      <c r="U197" s="79"/>
      <c r="V197" s="83" t="s">
        <v>751</v>
      </c>
      <c r="W197" s="81">
        <v>43759.470138888886</v>
      </c>
      <c r="X197" s="83" t="s">
        <v>884</v>
      </c>
      <c r="Y197" s="79"/>
      <c r="Z197" s="79"/>
      <c r="AA197" s="85" t="s">
        <v>1068</v>
      </c>
      <c r="AB197" s="79"/>
      <c r="AC197" s="79" t="b">
        <v>0</v>
      </c>
      <c r="AD197" s="79">
        <v>1</v>
      </c>
      <c r="AE197" s="85" t="s">
        <v>1123</v>
      </c>
      <c r="AF197" s="79" t="b">
        <v>0</v>
      </c>
      <c r="AG197" s="79" t="s">
        <v>1129</v>
      </c>
      <c r="AH197" s="79"/>
      <c r="AI197" s="85" t="s">
        <v>1123</v>
      </c>
      <c r="AJ197" s="79" t="b">
        <v>0</v>
      </c>
      <c r="AK197" s="79">
        <v>1</v>
      </c>
      <c r="AL197" s="85" t="s">
        <v>1123</v>
      </c>
      <c r="AM197" s="79" t="s">
        <v>1138</v>
      </c>
      <c r="AN197" s="79" t="b">
        <v>0</v>
      </c>
      <c r="AO197" s="85" t="s">
        <v>1068</v>
      </c>
      <c r="AP197" s="79" t="s">
        <v>176</v>
      </c>
      <c r="AQ197" s="79">
        <v>0</v>
      </c>
      <c r="AR197" s="79">
        <v>0</v>
      </c>
      <c r="AS197" s="79"/>
      <c r="AT197" s="79"/>
      <c r="AU197" s="79"/>
      <c r="AV197" s="79"/>
      <c r="AW197" s="79"/>
      <c r="AX197" s="79"/>
      <c r="AY197" s="79"/>
      <c r="AZ197" s="79"/>
      <c r="BA197">
        <v>1</v>
      </c>
      <c r="BB197" s="78" t="str">
        <f>REPLACE(INDEX(GroupVertices[Group],MATCH(Edges[[#This Row],[Vertex 1]],GroupVertices[Vertex],0)),1,1,"")</f>
        <v>13</v>
      </c>
      <c r="BC197" s="78" t="str">
        <f>REPLACE(INDEX(GroupVertices[Group],MATCH(Edges[[#This Row],[Vertex 2]],GroupVertices[Vertex],0)),1,1,"")</f>
        <v>13</v>
      </c>
      <c r="BD197" s="48">
        <v>0</v>
      </c>
      <c r="BE197" s="49">
        <v>0</v>
      </c>
      <c r="BF197" s="48">
        <v>1</v>
      </c>
      <c r="BG197" s="49">
        <v>3.7037037037037037</v>
      </c>
      <c r="BH197" s="48">
        <v>0</v>
      </c>
      <c r="BI197" s="49">
        <v>0</v>
      </c>
      <c r="BJ197" s="48">
        <v>26</v>
      </c>
      <c r="BK197" s="49">
        <v>96.29629629629629</v>
      </c>
      <c r="BL197" s="48">
        <v>27</v>
      </c>
    </row>
    <row r="198" spans="1:64" ht="15">
      <c r="A198" s="64" t="s">
        <v>273</v>
      </c>
      <c r="B198" s="64" t="s">
        <v>272</v>
      </c>
      <c r="C198" s="65" t="s">
        <v>3027</v>
      </c>
      <c r="D198" s="66">
        <v>3</v>
      </c>
      <c r="E198" s="67" t="s">
        <v>132</v>
      </c>
      <c r="F198" s="68">
        <v>35</v>
      </c>
      <c r="G198" s="65"/>
      <c r="H198" s="69"/>
      <c r="I198" s="70"/>
      <c r="J198" s="70"/>
      <c r="K198" s="34" t="s">
        <v>65</v>
      </c>
      <c r="L198" s="77">
        <v>198</v>
      </c>
      <c r="M198" s="77"/>
      <c r="N198" s="72"/>
      <c r="O198" s="79" t="s">
        <v>324</v>
      </c>
      <c r="P198" s="81">
        <v>43759.50601851852</v>
      </c>
      <c r="Q198" s="79" t="s">
        <v>429</v>
      </c>
      <c r="R198" s="79"/>
      <c r="S198" s="79"/>
      <c r="T198" s="79" t="s">
        <v>640</v>
      </c>
      <c r="U198" s="79"/>
      <c r="V198" s="83" t="s">
        <v>752</v>
      </c>
      <c r="W198" s="81">
        <v>43759.50601851852</v>
      </c>
      <c r="X198" s="83" t="s">
        <v>885</v>
      </c>
      <c r="Y198" s="79"/>
      <c r="Z198" s="79"/>
      <c r="AA198" s="85" t="s">
        <v>1069</v>
      </c>
      <c r="AB198" s="79"/>
      <c r="AC198" s="79" t="b">
        <v>0</v>
      </c>
      <c r="AD198" s="79">
        <v>0</v>
      </c>
      <c r="AE198" s="85" t="s">
        <v>1123</v>
      </c>
      <c r="AF198" s="79" t="b">
        <v>0</v>
      </c>
      <c r="AG198" s="79" t="s">
        <v>1129</v>
      </c>
      <c r="AH198" s="79"/>
      <c r="AI198" s="85" t="s">
        <v>1123</v>
      </c>
      <c r="AJ198" s="79" t="b">
        <v>0</v>
      </c>
      <c r="AK198" s="79">
        <v>1</v>
      </c>
      <c r="AL198" s="85" t="s">
        <v>1068</v>
      </c>
      <c r="AM198" s="79" t="s">
        <v>1160</v>
      </c>
      <c r="AN198" s="79" t="b">
        <v>0</v>
      </c>
      <c r="AO198" s="85" t="s">
        <v>1068</v>
      </c>
      <c r="AP198" s="79" t="s">
        <v>176</v>
      </c>
      <c r="AQ198" s="79">
        <v>0</v>
      </c>
      <c r="AR198" s="79">
        <v>0</v>
      </c>
      <c r="AS198" s="79"/>
      <c r="AT198" s="79"/>
      <c r="AU198" s="79"/>
      <c r="AV198" s="79"/>
      <c r="AW198" s="79"/>
      <c r="AX198" s="79"/>
      <c r="AY198" s="79"/>
      <c r="AZ198" s="79"/>
      <c r="BA198">
        <v>1</v>
      </c>
      <c r="BB198" s="78" t="str">
        <f>REPLACE(INDEX(GroupVertices[Group],MATCH(Edges[[#This Row],[Vertex 1]],GroupVertices[Vertex],0)),1,1,"")</f>
        <v>13</v>
      </c>
      <c r="BC198" s="78" t="str">
        <f>REPLACE(INDEX(GroupVertices[Group],MATCH(Edges[[#This Row],[Vertex 2]],GroupVertices[Vertex],0)),1,1,"")</f>
        <v>13</v>
      </c>
      <c r="BD198" s="48">
        <v>0</v>
      </c>
      <c r="BE198" s="49">
        <v>0</v>
      </c>
      <c r="BF198" s="48">
        <v>1</v>
      </c>
      <c r="BG198" s="49">
        <v>5.2631578947368425</v>
      </c>
      <c r="BH198" s="48">
        <v>0</v>
      </c>
      <c r="BI198" s="49">
        <v>0</v>
      </c>
      <c r="BJ198" s="48">
        <v>18</v>
      </c>
      <c r="BK198" s="49">
        <v>94.73684210526316</v>
      </c>
      <c r="BL198" s="48">
        <v>19</v>
      </c>
    </row>
    <row r="199" spans="1:64" ht="15">
      <c r="A199" s="64" t="s">
        <v>274</v>
      </c>
      <c r="B199" s="64" t="s">
        <v>274</v>
      </c>
      <c r="C199" s="65" t="s">
        <v>3033</v>
      </c>
      <c r="D199" s="66">
        <v>10</v>
      </c>
      <c r="E199" s="67" t="s">
        <v>136</v>
      </c>
      <c r="F199" s="68">
        <v>12</v>
      </c>
      <c r="G199" s="65"/>
      <c r="H199" s="69"/>
      <c r="I199" s="70"/>
      <c r="J199" s="70"/>
      <c r="K199" s="34" t="s">
        <v>65</v>
      </c>
      <c r="L199" s="77">
        <v>199</v>
      </c>
      <c r="M199" s="77"/>
      <c r="N199" s="72"/>
      <c r="O199" s="79" t="s">
        <v>176</v>
      </c>
      <c r="P199" s="81">
        <v>43746.26751157407</v>
      </c>
      <c r="Q199" s="79" t="s">
        <v>430</v>
      </c>
      <c r="R199" s="83" t="s">
        <v>514</v>
      </c>
      <c r="S199" s="79" t="s">
        <v>559</v>
      </c>
      <c r="T199" s="79" t="s">
        <v>641</v>
      </c>
      <c r="U199" s="79"/>
      <c r="V199" s="83" t="s">
        <v>753</v>
      </c>
      <c r="W199" s="81">
        <v>43746.26751157407</v>
      </c>
      <c r="X199" s="83" t="s">
        <v>886</v>
      </c>
      <c r="Y199" s="79"/>
      <c r="Z199" s="79"/>
      <c r="AA199" s="85" t="s">
        <v>1070</v>
      </c>
      <c r="AB199" s="79"/>
      <c r="AC199" s="79" t="b">
        <v>0</v>
      </c>
      <c r="AD199" s="79">
        <v>0</v>
      </c>
      <c r="AE199" s="85" t="s">
        <v>1123</v>
      </c>
      <c r="AF199" s="79" t="b">
        <v>0</v>
      </c>
      <c r="AG199" s="79" t="s">
        <v>1128</v>
      </c>
      <c r="AH199" s="79"/>
      <c r="AI199" s="85" t="s">
        <v>1123</v>
      </c>
      <c r="AJ199" s="79" t="b">
        <v>0</v>
      </c>
      <c r="AK199" s="79">
        <v>0</v>
      </c>
      <c r="AL199" s="85" t="s">
        <v>1123</v>
      </c>
      <c r="AM199" s="79" t="s">
        <v>1161</v>
      </c>
      <c r="AN199" s="79" t="b">
        <v>0</v>
      </c>
      <c r="AO199" s="85" t="s">
        <v>1070</v>
      </c>
      <c r="AP199" s="79" t="s">
        <v>176</v>
      </c>
      <c r="AQ199" s="79">
        <v>0</v>
      </c>
      <c r="AR199" s="79">
        <v>0</v>
      </c>
      <c r="AS199" s="79"/>
      <c r="AT199" s="79"/>
      <c r="AU199" s="79"/>
      <c r="AV199" s="79"/>
      <c r="AW199" s="79"/>
      <c r="AX199" s="79"/>
      <c r="AY199" s="79"/>
      <c r="AZ199" s="79"/>
      <c r="BA199">
        <v>52</v>
      </c>
      <c r="BB199" s="78" t="str">
        <f>REPLACE(INDEX(GroupVertices[Group],MATCH(Edges[[#This Row],[Vertex 1]],GroupVertices[Vertex],0)),1,1,"")</f>
        <v>10</v>
      </c>
      <c r="BC199" s="78" t="str">
        <f>REPLACE(INDEX(GroupVertices[Group],MATCH(Edges[[#This Row],[Vertex 2]],GroupVertices[Vertex],0)),1,1,"")</f>
        <v>10</v>
      </c>
      <c r="BD199" s="48">
        <v>0</v>
      </c>
      <c r="BE199" s="49">
        <v>0</v>
      </c>
      <c r="BF199" s="48">
        <v>0</v>
      </c>
      <c r="BG199" s="49">
        <v>0</v>
      </c>
      <c r="BH199" s="48">
        <v>0</v>
      </c>
      <c r="BI199" s="49">
        <v>0</v>
      </c>
      <c r="BJ199" s="48">
        <v>12</v>
      </c>
      <c r="BK199" s="49">
        <v>100</v>
      </c>
      <c r="BL199" s="48">
        <v>12</v>
      </c>
    </row>
    <row r="200" spans="1:64" ht="15">
      <c r="A200" s="64" t="s">
        <v>274</v>
      </c>
      <c r="B200" s="64" t="s">
        <v>274</v>
      </c>
      <c r="C200" s="65" t="s">
        <v>3033</v>
      </c>
      <c r="D200" s="66">
        <v>10</v>
      </c>
      <c r="E200" s="67" t="s">
        <v>136</v>
      </c>
      <c r="F200" s="68">
        <v>12</v>
      </c>
      <c r="G200" s="65"/>
      <c r="H200" s="69"/>
      <c r="I200" s="70"/>
      <c r="J200" s="70"/>
      <c r="K200" s="34" t="s">
        <v>65</v>
      </c>
      <c r="L200" s="77">
        <v>200</v>
      </c>
      <c r="M200" s="77"/>
      <c r="N200" s="72"/>
      <c r="O200" s="79" t="s">
        <v>176</v>
      </c>
      <c r="P200" s="81">
        <v>43746.43440972222</v>
      </c>
      <c r="Q200" s="79" t="s">
        <v>431</v>
      </c>
      <c r="R200" s="83" t="s">
        <v>514</v>
      </c>
      <c r="S200" s="79" t="s">
        <v>559</v>
      </c>
      <c r="T200" s="79" t="s">
        <v>635</v>
      </c>
      <c r="U200" s="79"/>
      <c r="V200" s="83" t="s">
        <v>753</v>
      </c>
      <c r="W200" s="81">
        <v>43746.43440972222</v>
      </c>
      <c r="X200" s="83" t="s">
        <v>887</v>
      </c>
      <c r="Y200" s="79"/>
      <c r="Z200" s="79"/>
      <c r="AA200" s="85" t="s">
        <v>1071</v>
      </c>
      <c r="AB200" s="79"/>
      <c r="AC200" s="79" t="b">
        <v>0</v>
      </c>
      <c r="AD200" s="79">
        <v>0</v>
      </c>
      <c r="AE200" s="85" t="s">
        <v>1123</v>
      </c>
      <c r="AF200" s="79" t="b">
        <v>0</v>
      </c>
      <c r="AG200" s="79" t="s">
        <v>1128</v>
      </c>
      <c r="AH200" s="79"/>
      <c r="AI200" s="85" t="s">
        <v>1123</v>
      </c>
      <c r="AJ200" s="79" t="b">
        <v>0</v>
      </c>
      <c r="AK200" s="79">
        <v>0</v>
      </c>
      <c r="AL200" s="85" t="s">
        <v>1123</v>
      </c>
      <c r="AM200" s="79" t="s">
        <v>1161</v>
      </c>
      <c r="AN200" s="79" t="b">
        <v>0</v>
      </c>
      <c r="AO200" s="85" t="s">
        <v>1071</v>
      </c>
      <c r="AP200" s="79" t="s">
        <v>176</v>
      </c>
      <c r="AQ200" s="79">
        <v>0</v>
      </c>
      <c r="AR200" s="79">
        <v>0</v>
      </c>
      <c r="AS200" s="79"/>
      <c r="AT200" s="79"/>
      <c r="AU200" s="79"/>
      <c r="AV200" s="79"/>
      <c r="AW200" s="79"/>
      <c r="AX200" s="79"/>
      <c r="AY200" s="79"/>
      <c r="AZ200" s="79"/>
      <c r="BA200">
        <v>52</v>
      </c>
      <c r="BB200" s="78" t="str">
        <f>REPLACE(INDEX(GroupVertices[Group],MATCH(Edges[[#This Row],[Vertex 1]],GroupVertices[Vertex],0)),1,1,"")</f>
        <v>10</v>
      </c>
      <c r="BC200" s="78" t="str">
        <f>REPLACE(INDEX(GroupVertices[Group],MATCH(Edges[[#This Row],[Vertex 2]],GroupVertices[Vertex],0)),1,1,"")</f>
        <v>10</v>
      </c>
      <c r="BD200" s="48">
        <v>1</v>
      </c>
      <c r="BE200" s="49">
        <v>7.142857142857143</v>
      </c>
      <c r="BF200" s="48">
        <v>0</v>
      </c>
      <c r="BG200" s="49">
        <v>0</v>
      </c>
      <c r="BH200" s="48">
        <v>0</v>
      </c>
      <c r="BI200" s="49">
        <v>0</v>
      </c>
      <c r="BJ200" s="48">
        <v>13</v>
      </c>
      <c r="BK200" s="49">
        <v>92.85714285714286</v>
      </c>
      <c r="BL200" s="48">
        <v>14</v>
      </c>
    </row>
    <row r="201" spans="1:64" ht="15">
      <c r="A201" s="64" t="s">
        <v>274</v>
      </c>
      <c r="B201" s="64" t="s">
        <v>274</v>
      </c>
      <c r="C201" s="65" t="s">
        <v>3033</v>
      </c>
      <c r="D201" s="66">
        <v>10</v>
      </c>
      <c r="E201" s="67" t="s">
        <v>136</v>
      </c>
      <c r="F201" s="68">
        <v>12</v>
      </c>
      <c r="G201" s="65"/>
      <c r="H201" s="69"/>
      <c r="I201" s="70"/>
      <c r="J201" s="70"/>
      <c r="K201" s="34" t="s">
        <v>65</v>
      </c>
      <c r="L201" s="77">
        <v>201</v>
      </c>
      <c r="M201" s="77"/>
      <c r="N201" s="72"/>
      <c r="O201" s="79" t="s">
        <v>176</v>
      </c>
      <c r="P201" s="81">
        <v>43746.60084490741</v>
      </c>
      <c r="Q201" s="79" t="s">
        <v>432</v>
      </c>
      <c r="R201" s="83" t="s">
        <v>515</v>
      </c>
      <c r="S201" s="79" t="s">
        <v>559</v>
      </c>
      <c r="T201" s="79" t="s">
        <v>642</v>
      </c>
      <c r="U201" s="79"/>
      <c r="V201" s="83" t="s">
        <v>753</v>
      </c>
      <c r="W201" s="81">
        <v>43746.60084490741</v>
      </c>
      <c r="X201" s="83" t="s">
        <v>888</v>
      </c>
      <c r="Y201" s="79"/>
      <c r="Z201" s="79"/>
      <c r="AA201" s="85" t="s">
        <v>1072</v>
      </c>
      <c r="AB201" s="79"/>
      <c r="AC201" s="79" t="b">
        <v>0</v>
      </c>
      <c r="AD201" s="79">
        <v>2</v>
      </c>
      <c r="AE201" s="85" t="s">
        <v>1123</v>
      </c>
      <c r="AF201" s="79" t="b">
        <v>0</v>
      </c>
      <c r="AG201" s="79" t="s">
        <v>1128</v>
      </c>
      <c r="AH201" s="79"/>
      <c r="AI201" s="85" t="s">
        <v>1123</v>
      </c>
      <c r="AJ201" s="79" t="b">
        <v>0</v>
      </c>
      <c r="AK201" s="79">
        <v>0</v>
      </c>
      <c r="AL201" s="85" t="s">
        <v>1123</v>
      </c>
      <c r="AM201" s="79" t="s">
        <v>1161</v>
      </c>
      <c r="AN201" s="79" t="b">
        <v>0</v>
      </c>
      <c r="AO201" s="85" t="s">
        <v>1072</v>
      </c>
      <c r="AP201" s="79" t="s">
        <v>176</v>
      </c>
      <c r="AQ201" s="79">
        <v>0</v>
      </c>
      <c r="AR201" s="79">
        <v>0</v>
      </c>
      <c r="AS201" s="79"/>
      <c r="AT201" s="79"/>
      <c r="AU201" s="79"/>
      <c r="AV201" s="79"/>
      <c r="AW201" s="79"/>
      <c r="AX201" s="79"/>
      <c r="AY201" s="79"/>
      <c r="AZ201" s="79"/>
      <c r="BA201">
        <v>52</v>
      </c>
      <c r="BB201" s="78" t="str">
        <f>REPLACE(INDEX(GroupVertices[Group],MATCH(Edges[[#This Row],[Vertex 1]],GroupVertices[Vertex],0)),1,1,"")</f>
        <v>10</v>
      </c>
      <c r="BC201" s="78" t="str">
        <f>REPLACE(INDEX(GroupVertices[Group],MATCH(Edges[[#This Row],[Vertex 2]],GroupVertices[Vertex],0)),1,1,"")</f>
        <v>10</v>
      </c>
      <c r="BD201" s="48">
        <v>1</v>
      </c>
      <c r="BE201" s="49">
        <v>6.25</v>
      </c>
      <c r="BF201" s="48">
        <v>0</v>
      </c>
      <c r="BG201" s="49">
        <v>0</v>
      </c>
      <c r="BH201" s="48">
        <v>0</v>
      </c>
      <c r="BI201" s="49">
        <v>0</v>
      </c>
      <c r="BJ201" s="48">
        <v>15</v>
      </c>
      <c r="BK201" s="49">
        <v>93.75</v>
      </c>
      <c r="BL201" s="48">
        <v>16</v>
      </c>
    </row>
    <row r="202" spans="1:64" ht="15">
      <c r="A202" s="64" t="s">
        <v>274</v>
      </c>
      <c r="B202" s="64" t="s">
        <v>274</v>
      </c>
      <c r="C202" s="65" t="s">
        <v>3033</v>
      </c>
      <c r="D202" s="66">
        <v>10</v>
      </c>
      <c r="E202" s="67" t="s">
        <v>136</v>
      </c>
      <c r="F202" s="68">
        <v>12</v>
      </c>
      <c r="G202" s="65"/>
      <c r="H202" s="69"/>
      <c r="I202" s="70"/>
      <c r="J202" s="70"/>
      <c r="K202" s="34" t="s">
        <v>65</v>
      </c>
      <c r="L202" s="77">
        <v>202</v>
      </c>
      <c r="M202" s="77"/>
      <c r="N202" s="72"/>
      <c r="O202" s="79" t="s">
        <v>176</v>
      </c>
      <c r="P202" s="81">
        <v>43746.76763888889</v>
      </c>
      <c r="Q202" s="79" t="s">
        <v>433</v>
      </c>
      <c r="R202" s="83" t="s">
        <v>515</v>
      </c>
      <c r="S202" s="79" t="s">
        <v>559</v>
      </c>
      <c r="T202" s="79" t="s">
        <v>643</v>
      </c>
      <c r="U202" s="79"/>
      <c r="V202" s="83" t="s">
        <v>753</v>
      </c>
      <c r="W202" s="81">
        <v>43746.76763888889</v>
      </c>
      <c r="X202" s="83" t="s">
        <v>889</v>
      </c>
      <c r="Y202" s="79"/>
      <c r="Z202" s="79"/>
      <c r="AA202" s="85" t="s">
        <v>1073</v>
      </c>
      <c r="AB202" s="79"/>
      <c r="AC202" s="79" t="b">
        <v>0</v>
      </c>
      <c r="AD202" s="79">
        <v>0</v>
      </c>
      <c r="AE202" s="85" t="s">
        <v>1123</v>
      </c>
      <c r="AF202" s="79" t="b">
        <v>0</v>
      </c>
      <c r="AG202" s="79" t="s">
        <v>1128</v>
      </c>
      <c r="AH202" s="79"/>
      <c r="AI202" s="85" t="s">
        <v>1123</v>
      </c>
      <c r="AJ202" s="79" t="b">
        <v>0</v>
      </c>
      <c r="AK202" s="79">
        <v>0</v>
      </c>
      <c r="AL202" s="85" t="s">
        <v>1123</v>
      </c>
      <c r="AM202" s="79" t="s">
        <v>1161</v>
      </c>
      <c r="AN202" s="79" t="b">
        <v>0</v>
      </c>
      <c r="AO202" s="85" t="s">
        <v>1073</v>
      </c>
      <c r="AP202" s="79" t="s">
        <v>176</v>
      </c>
      <c r="AQ202" s="79">
        <v>0</v>
      </c>
      <c r="AR202" s="79">
        <v>0</v>
      </c>
      <c r="AS202" s="79"/>
      <c r="AT202" s="79"/>
      <c r="AU202" s="79"/>
      <c r="AV202" s="79"/>
      <c r="AW202" s="79"/>
      <c r="AX202" s="79"/>
      <c r="AY202" s="79"/>
      <c r="AZ202" s="79"/>
      <c r="BA202">
        <v>52</v>
      </c>
      <c r="BB202" s="78" t="str">
        <f>REPLACE(INDEX(GroupVertices[Group],MATCH(Edges[[#This Row],[Vertex 1]],GroupVertices[Vertex],0)),1,1,"")</f>
        <v>10</v>
      </c>
      <c r="BC202" s="78" t="str">
        <f>REPLACE(INDEX(GroupVertices[Group],MATCH(Edges[[#This Row],[Vertex 2]],GroupVertices[Vertex],0)),1,1,"")</f>
        <v>10</v>
      </c>
      <c r="BD202" s="48">
        <v>1</v>
      </c>
      <c r="BE202" s="49">
        <v>8.333333333333334</v>
      </c>
      <c r="BF202" s="48">
        <v>0</v>
      </c>
      <c r="BG202" s="49">
        <v>0</v>
      </c>
      <c r="BH202" s="48">
        <v>0</v>
      </c>
      <c r="BI202" s="49">
        <v>0</v>
      </c>
      <c r="BJ202" s="48">
        <v>11</v>
      </c>
      <c r="BK202" s="49">
        <v>91.66666666666667</v>
      </c>
      <c r="BL202" s="48">
        <v>12</v>
      </c>
    </row>
    <row r="203" spans="1:64" ht="15">
      <c r="A203" s="64" t="s">
        <v>274</v>
      </c>
      <c r="B203" s="64" t="s">
        <v>274</v>
      </c>
      <c r="C203" s="65" t="s">
        <v>3033</v>
      </c>
      <c r="D203" s="66">
        <v>10</v>
      </c>
      <c r="E203" s="67" t="s">
        <v>136</v>
      </c>
      <c r="F203" s="68">
        <v>12</v>
      </c>
      <c r="G203" s="65"/>
      <c r="H203" s="69"/>
      <c r="I203" s="70"/>
      <c r="J203" s="70"/>
      <c r="K203" s="34" t="s">
        <v>65</v>
      </c>
      <c r="L203" s="77">
        <v>203</v>
      </c>
      <c r="M203" s="77"/>
      <c r="N203" s="72"/>
      <c r="O203" s="79" t="s">
        <v>176</v>
      </c>
      <c r="P203" s="81">
        <v>43747.434212962966</v>
      </c>
      <c r="Q203" s="79" t="s">
        <v>434</v>
      </c>
      <c r="R203" s="83" t="s">
        <v>516</v>
      </c>
      <c r="S203" s="79" t="s">
        <v>559</v>
      </c>
      <c r="T203" s="79" t="s">
        <v>593</v>
      </c>
      <c r="U203" s="79"/>
      <c r="V203" s="83" t="s">
        <v>753</v>
      </c>
      <c r="W203" s="81">
        <v>43747.434212962966</v>
      </c>
      <c r="X203" s="83" t="s">
        <v>890</v>
      </c>
      <c r="Y203" s="79"/>
      <c r="Z203" s="79"/>
      <c r="AA203" s="85" t="s">
        <v>1074</v>
      </c>
      <c r="AB203" s="79"/>
      <c r="AC203" s="79" t="b">
        <v>0</v>
      </c>
      <c r="AD203" s="79">
        <v>0</v>
      </c>
      <c r="AE203" s="85" t="s">
        <v>1123</v>
      </c>
      <c r="AF203" s="79" t="b">
        <v>0</v>
      </c>
      <c r="AG203" s="79" t="s">
        <v>1128</v>
      </c>
      <c r="AH203" s="79"/>
      <c r="AI203" s="85" t="s">
        <v>1123</v>
      </c>
      <c r="AJ203" s="79" t="b">
        <v>0</v>
      </c>
      <c r="AK203" s="79">
        <v>0</v>
      </c>
      <c r="AL203" s="85" t="s">
        <v>1123</v>
      </c>
      <c r="AM203" s="79" t="s">
        <v>1161</v>
      </c>
      <c r="AN203" s="79" t="b">
        <v>0</v>
      </c>
      <c r="AO203" s="85" t="s">
        <v>1074</v>
      </c>
      <c r="AP203" s="79" t="s">
        <v>176</v>
      </c>
      <c r="AQ203" s="79">
        <v>0</v>
      </c>
      <c r="AR203" s="79">
        <v>0</v>
      </c>
      <c r="AS203" s="79"/>
      <c r="AT203" s="79"/>
      <c r="AU203" s="79"/>
      <c r="AV203" s="79"/>
      <c r="AW203" s="79"/>
      <c r="AX203" s="79"/>
      <c r="AY203" s="79"/>
      <c r="AZ203" s="79"/>
      <c r="BA203">
        <v>52</v>
      </c>
      <c r="BB203" s="78" t="str">
        <f>REPLACE(INDEX(GroupVertices[Group],MATCH(Edges[[#This Row],[Vertex 1]],GroupVertices[Vertex],0)),1,1,"")</f>
        <v>10</v>
      </c>
      <c r="BC203" s="78" t="str">
        <f>REPLACE(INDEX(GroupVertices[Group],MATCH(Edges[[#This Row],[Vertex 2]],GroupVertices[Vertex],0)),1,1,"")</f>
        <v>10</v>
      </c>
      <c r="BD203" s="48">
        <v>1</v>
      </c>
      <c r="BE203" s="49">
        <v>9.090909090909092</v>
      </c>
      <c r="BF203" s="48">
        <v>1</v>
      </c>
      <c r="BG203" s="49">
        <v>9.090909090909092</v>
      </c>
      <c r="BH203" s="48">
        <v>0</v>
      </c>
      <c r="BI203" s="49">
        <v>0</v>
      </c>
      <c r="BJ203" s="48">
        <v>9</v>
      </c>
      <c r="BK203" s="49">
        <v>81.81818181818181</v>
      </c>
      <c r="BL203" s="48">
        <v>11</v>
      </c>
    </row>
    <row r="204" spans="1:64" ht="15">
      <c r="A204" s="64" t="s">
        <v>274</v>
      </c>
      <c r="B204" s="64" t="s">
        <v>274</v>
      </c>
      <c r="C204" s="65" t="s">
        <v>3033</v>
      </c>
      <c r="D204" s="66">
        <v>10</v>
      </c>
      <c r="E204" s="67" t="s">
        <v>136</v>
      </c>
      <c r="F204" s="68">
        <v>12</v>
      </c>
      <c r="G204" s="65"/>
      <c r="H204" s="69"/>
      <c r="I204" s="70"/>
      <c r="J204" s="70"/>
      <c r="K204" s="34" t="s">
        <v>65</v>
      </c>
      <c r="L204" s="77">
        <v>204</v>
      </c>
      <c r="M204" s="77"/>
      <c r="N204" s="72"/>
      <c r="O204" s="79" t="s">
        <v>176</v>
      </c>
      <c r="P204" s="81">
        <v>43747.600949074076</v>
      </c>
      <c r="Q204" s="79" t="s">
        <v>435</v>
      </c>
      <c r="R204" s="83" t="s">
        <v>516</v>
      </c>
      <c r="S204" s="79" t="s">
        <v>559</v>
      </c>
      <c r="T204" s="79" t="s">
        <v>644</v>
      </c>
      <c r="U204" s="79"/>
      <c r="V204" s="83" t="s">
        <v>753</v>
      </c>
      <c r="W204" s="81">
        <v>43747.600949074076</v>
      </c>
      <c r="X204" s="83" t="s">
        <v>891</v>
      </c>
      <c r="Y204" s="79"/>
      <c r="Z204" s="79"/>
      <c r="AA204" s="85" t="s">
        <v>1075</v>
      </c>
      <c r="AB204" s="79"/>
      <c r="AC204" s="79" t="b">
        <v>0</v>
      </c>
      <c r="AD204" s="79">
        <v>0</v>
      </c>
      <c r="AE204" s="85" t="s">
        <v>1123</v>
      </c>
      <c r="AF204" s="79" t="b">
        <v>0</v>
      </c>
      <c r="AG204" s="79" t="s">
        <v>1128</v>
      </c>
      <c r="AH204" s="79"/>
      <c r="AI204" s="85" t="s">
        <v>1123</v>
      </c>
      <c r="AJ204" s="79" t="b">
        <v>0</v>
      </c>
      <c r="AK204" s="79">
        <v>0</v>
      </c>
      <c r="AL204" s="85" t="s">
        <v>1123</v>
      </c>
      <c r="AM204" s="79" t="s">
        <v>1161</v>
      </c>
      <c r="AN204" s="79" t="b">
        <v>0</v>
      </c>
      <c r="AO204" s="85" t="s">
        <v>1075</v>
      </c>
      <c r="AP204" s="79" t="s">
        <v>176</v>
      </c>
      <c r="AQ204" s="79">
        <v>0</v>
      </c>
      <c r="AR204" s="79">
        <v>0</v>
      </c>
      <c r="AS204" s="79"/>
      <c r="AT204" s="79"/>
      <c r="AU204" s="79"/>
      <c r="AV204" s="79"/>
      <c r="AW204" s="79"/>
      <c r="AX204" s="79"/>
      <c r="AY204" s="79"/>
      <c r="AZ204" s="79"/>
      <c r="BA204">
        <v>52</v>
      </c>
      <c r="BB204" s="78" t="str">
        <f>REPLACE(INDEX(GroupVertices[Group],MATCH(Edges[[#This Row],[Vertex 1]],GroupVertices[Vertex],0)),1,1,"")</f>
        <v>10</v>
      </c>
      <c r="BC204" s="78" t="str">
        <f>REPLACE(INDEX(GroupVertices[Group],MATCH(Edges[[#This Row],[Vertex 2]],GroupVertices[Vertex],0)),1,1,"")</f>
        <v>10</v>
      </c>
      <c r="BD204" s="48">
        <v>1</v>
      </c>
      <c r="BE204" s="49">
        <v>10</v>
      </c>
      <c r="BF204" s="48">
        <v>0</v>
      </c>
      <c r="BG204" s="49">
        <v>0</v>
      </c>
      <c r="BH204" s="48">
        <v>0</v>
      </c>
      <c r="BI204" s="49">
        <v>0</v>
      </c>
      <c r="BJ204" s="48">
        <v>9</v>
      </c>
      <c r="BK204" s="49">
        <v>90</v>
      </c>
      <c r="BL204" s="48">
        <v>10</v>
      </c>
    </row>
    <row r="205" spans="1:64" ht="15">
      <c r="A205" s="64" t="s">
        <v>274</v>
      </c>
      <c r="B205" s="64" t="s">
        <v>274</v>
      </c>
      <c r="C205" s="65" t="s">
        <v>3033</v>
      </c>
      <c r="D205" s="66">
        <v>10</v>
      </c>
      <c r="E205" s="67" t="s">
        <v>136</v>
      </c>
      <c r="F205" s="68">
        <v>12</v>
      </c>
      <c r="G205" s="65"/>
      <c r="H205" s="69"/>
      <c r="I205" s="70"/>
      <c r="J205" s="70"/>
      <c r="K205" s="34" t="s">
        <v>65</v>
      </c>
      <c r="L205" s="77">
        <v>205</v>
      </c>
      <c r="M205" s="77"/>
      <c r="N205" s="72"/>
      <c r="O205" s="79" t="s">
        <v>176</v>
      </c>
      <c r="P205" s="81">
        <v>43747.76770833333</v>
      </c>
      <c r="Q205" s="79" t="s">
        <v>436</v>
      </c>
      <c r="R205" s="83" t="s">
        <v>516</v>
      </c>
      <c r="S205" s="79" t="s">
        <v>559</v>
      </c>
      <c r="T205" s="79" t="s">
        <v>593</v>
      </c>
      <c r="U205" s="79"/>
      <c r="V205" s="83" t="s">
        <v>753</v>
      </c>
      <c r="W205" s="81">
        <v>43747.76770833333</v>
      </c>
      <c r="X205" s="83" t="s">
        <v>892</v>
      </c>
      <c r="Y205" s="79"/>
      <c r="Z205" s="79"/>
      <c r="AA205" s="85" t="s">
        <v>1076</v>
      </c>
      <c r="AB205" s="79"/>
      <c r="AC205" s="79" t="b">
        <v>0</v>
      </c>
      <c r="AD205" s="79">
        <v>0</v>
      </c>
      <c r="AE205" s="85" t="s">
        <v>1123</v>
      </c>
      <c r="AF205" s="79" t="b">
        <v>0</v>
      </c>
      <c r="AG205" s="79" t="s">
        <v>1128</v>
      </c>
      <c r="AH205" s="79"/>
      <c r="AI205" s="85" t="s">
        <v>1123</v>
      </c>
      <c r="AJ205" s="79" t="b">
        <v>0</v>
      </c>
      <c r="AK205" s="79">
        <v>0</v>
      </c>
      <c r="AL205" s="85" t="s">
        <v>1123</v>
      </c>
      <c r="AM205" s="79" t="s">
        <v>1161</v>
      </c>
      <c r="AN205" s="79" t="b">
        <v>0</v>
      </c>
      <c r="AO205" s="85" t="s">
        <v>1076</v>
      </c>
      <c r="AP205" s="79" t="s">
        <v>176</v>
      </c>
      <c r="AQ205" s="79">
        <v>0</v>
      </c>
      <c r="AR205" s="79">
        <v>0</v>
      </c>
      <c r="AS205" s="79"/>
      <c r="AT205" s="79"/>
      <c r="AU205" s="79"/>
      <c r="AV205" s="79"/>
      <c r="AW205" s="79"/>
      <c r="AX205" s="79"/>
      <c r="AY205" s="79"/>
      <c r="AZ205" s="79"/>
      <c r="BA205">
        <v>52</v>
      </c>
      <c r="BB205" s="78" t="str">
        <f>REPLACE(INDEX(GroupVertices[Group],MATCH(Edges[[#This Row],[Vertex 1]],GroupVertices[Vertex],0)),1,1,"")</f>
        <v>10</v>
      </c>
      <c r="BC205" s="78" t="str">
        <f>REPLACE(INDEX(GroupVertices[Group],MATCH(Edges[[#This Row],[Vertex 2]],GroupVertices[Vertex],0)),1,1,"")</f>
        <v>10</v>
      </c>
      <c r="BD205" s="48">
        <v>0</v>
      </c>
      <c r="BE205" s="49">
        <v>0</v>
      </c>
      <c r="BF205" s="48">
        <v>0</v>
      </c>
      <c r="BG205" s="49">
        <v>0</v>
      </c>
      <c r="BH205" s="48">
        <v>0</v>
      </c>
      <c r="BI205" s="49">
        <v>0</v>
      </c>
      <c r="BJ205" s="48">
        <v>9</v>
      </c>
      <c r="BK205" s="49">
        <v>100</v>
      </c>
      <c r="BL205" s="48">
        <v>9</v>
      </c>
    </row>
    <row r="206" spans="1:64" ht="15">
      <c r="A206" s="64" t="s">
        <v>274</v>
      </c>
      <c r="B206" s="64" t="s">
        <v>274</v>
      </c>
      <c r="C206" s="65" t="s">
        <v>3033</v>
      </c>
      <c r="D206" s="66">
        <v>10</v>
      </c>
      <c r="E206" s="67" t="s">
        <v>136</v>
      </c>
      <c r="F206" s="68">
        <v>12</v>
      </c>
      <c r="G206" s="65"/>
      <c r="H206" s="69"/>
      <c r="I206" s="70"/>
      <c r="J206" s="70"/>
      <c r="K206" s="34" t="s">
        <v>65</v>
      </c>
      <c r="L206" s="77">
        <v>206</v>
      </c>
      <c r="M206" s="77"/>
      <c r="N206" s="72"/>
      <c r="O206" s="79" t="s">
        <v>176</v>
      </c>
      <c r="P206" s="81">
        <v>43747.93418981481</v>
      </c>
      <c r="Q206" s="79" t="s">
        <v>437</v>
      </c>
      <c r="R206" s="83" t="s">
        <v>516</v>
      </c>
      <c r="S206" s="79" t="s">
        <v>559</v>
      </c>
      <c r="T206" s="79" t="s">
        <v>593</v>
      </c>
      <c r="U206" s="79"/>
      <c r="V206" s="83" t="s">
        <v>753</v>
      </c>
      <c r="W206" s="81">
        <v>43747.93418981481</v>
      </c>
      <c r="X206" s="83" t="s">
        <v>893</v>
      </c>
      <c r="Y206" s="79"/>
      <c r="Z206" s="79"/>
      <c r="AA206" s="85" t="s">
        <v>1077</v>
      </c>
      <c r="AB206" s="79"/>
      <c r="AC206" s="79" t="b">
        <v>0</v>
      </c>
      <c r="AD206" s="79">
        <v>0</v>
      </c>
      <c r="AE206" s="85" t="s">
        <v>1123</v>
      </c>
      <c r="AF206" s="79" t="b">
        <v>0</v>
      </c>
      <c r="AG206" s="79" t="s">
        <v>1128</v>
      </c>
      <c r="AH206" s="79"/>
      <c r="AI206" s="85" t="s">
        <v>1123</v>
      </c>
      <c r="AJ206" s="79" t="b">
        <v>0</v>
      </c>
      <c r="AK206" s="79">
        <v>0</v>
      </c>
      <c r="AL206" s="85" t="s">
        <v>1123</v>
      </c>
      <c r="AM206" s="79" t="s">
        <v>1161</v>
      </c>
      <c r="AN206" s="79" t="b">
        <v>0</v>
      </c>
      <c r="AO206" s="85" t="s">
        <v>1077</v>
      </c>
      <c r="AP206" s="79" t="s">
        <v>176</v>
      </c>
      <c r="AQ206" s="79">
        <v>0</v>
      </c>
      <c r="AR206" s="79">
        <v>0</v>
      </c>
      <c r="AS206" s="79"/>
      <c r="AT206" s="79"/>
      <c r="AU206" s="79"/>
      <c r="AV206" s="79"/>
      <c r="AW206" s="79"/>
      <c r="AX206" s="79"/>
      <c r="AY206" s="79"/>
      <c r="AZ206" s="79"/>
      <c r="BA206">
        <v>52</v>
      </c>
      <c r="BB206" s="78" t="str">
        <f>REPLACE(INDEX(GroupVertices[Group],MATCH(Edges[[#This Row],[Vertex 1]],GroupVertices[Vertex],0)),1,1,"")</f>
        <v>10</v>
      </c>
      <c r="BC206" s="78" t="str">
        <f>REPLACE(INDEX(GroupVertices[Group],MATCH(Edges[[#This Row],[Vertex 2]],GroupVertices[Vertex],0)),1,1,"")</f>
        <v>10</v>
      </c>
      <c r="BD206" s="48">
        <v>0</v>
      </c>
      <c r="BE206" s="49">
        <v>0</v>
      </c>
      <c r="BF206" s="48">
        <v>0</v>
      </c>
      <c r="BG206" s="49">
        <v>0</v>
      </c>
      <c r="BH206" s="48">
        <v>0</v>
      </c>
      <c r="BI206" s="49">
        <v>0</v>
      </c>
      <c r="BJ206" s="48">
        <v>10</v>
      </c>
      <c r="BK206" s="49">
        <v>100</v>
      </c>
      <c r="BL206" s="48">
        <v>10</v>
      </c>
    </row>
    <row r="207" spans="1:64" ht="15">
      <c r="A207" s="64" t="s">
        <v>274</v>
      </c>
      <c r="B207" s="64" t="s">
        <v>274</v>
      </c>
      <c r="C207" s="65" t="s">
        <v>3033</v>
      </c>
      <c r="D207" s="66">
        <v>10</v>
      </c>
      <c r="E207" s="67" t="s">
        <v>136</v>
      </c>
      <c r="F207" s="68">
        <v>12</v>
      </c>
      <c r="G207" s="65"/>
      <c r="H207" s="69"/>
      <c r="I207" s="70"/>
      <c r="J207" s="70"/>
      <c r="K207" s="34" t="s">
        <v>65</v>
      </c>
      <c r="L207" s="77">
        <v>207</v>
      </c>
      <c r="M207" s="77"/>
      <c r="N207" s="72"/>
      <c r="O207" s="79" t="s">
        <v>176</v>
      </c>
      <c r="P207" s="81">
        <v>43748.434166666666</v>
      </c>
      <c r="Q207" s="79" t="s">
        <v>438</v>
      </c>
      <c r="R207" s="83" t="s">
        <v>517</v>
      </c>
      <c r="S207" s="79" t="s">
        <v>559</v>
      </c>
      <c r="T207" s="79" t="s">
        <v>645</v>
      </c>
      <c r="U207" s="79"/>
      <c r="V207" s="83" t="s">
        <v>753</v>
      </c>
      <c r="W207" s="81">
        <v>43748.434166666666</v>
      </c>
      <c r="X207" s="83" t="s">
        <v>894</v>
      </c>
      <c r="Y207" s="79"/>
      <c r="Z207" s="79"/>
      <c r="AA207" s="85" t="s">
        <v>1078</v>
      </c>
      <c r="AB207" s="79"/>
      <c r="AC207" s="79" t="b">
        <v>0</v>
      </c>
      <c r="AD207" s="79">
        <v>0</v>
      </c>
      <c r="AE207" s="85" t="s">
        <v>1123</v>
      </c>
      <c r="AF207" s="79" t="b">
        <v>0</v>
      </c>
      <c r="AG207" s="79" t="s">
        <v>1128</v>
      </c>
      <c r="AH207" s="79"/>
      <c r="AI207" s="85" t="s">
        <v>1123</v>
      </c>
      <c r="AJ207" s="79" t="b">
        <v>0</v>
      </c>
      <c r="AK207" s="79">
        <v>0</v>
      </c>
      <c r="AL207" s="85" t="s">
        <v>1123</v>
      </c>
      <c r="AM207" s="79" t="s">
        <v>1161</v>
      </c>
      <c r="AN207" s="79" t="b">
        <v>0</v>
      </c>
      <c r="AO207" s="85" t="s">
        <v>1078</v>
      </c>
      <c r="AP207" s="79" t="s">
        <v>176</v>
      </c>
      <c r="AQ207" s="79">
        <v>0</v>
      </c>
      <c r="AR207" s="79">
        <v>0</v>
      </c>
      <c r="AS207" s="79"/>
      <c r="AT207" s="79"/>
      <c r="AU207" s="79"/>
      <c r="AV207" s="79"/>
      <c r="AW207" s="79"/>
      <c r="AX207" s="79"/>
      <c r="AY207" s="79"/>
      <c r="AZ207" s="79"/>
      <c r="BA207">
        <v>52</v>
      </c>
      <c r="BB207" s="78" t="str">
        <f>REPLACE(INDEX(GroupVertices[Group],MATCH(Edges[[#This Row],[Vertex 1]],GroupVertices[Vertex],0)),1,1,"")</f>
        <v>10</v>
      </c>
      <c r="BC207" s="78" t="str">
        <f>REPLACE(INDEX(GroupVertices[Group],MATCH(Edges[[#This Row],[Vertex 2]],GroupVertices[Vertex],0)),1,1,"")</f>
        <v>10</v>
      </c>
      <c r="BD207" s="48">
        <v>0</v>
      </c>
      <c r="BE207" s="49">
        <v>0</v>
      </c>
      <c r="BF207" s="48">
        <v>0</v>
      </c>
      <c r="BG207" s="49">
        <v>0</v>
      </c>
      <c r="BH207" s="48">
        <v>0</v>
      </c>
      <c r="BI207" s="49">
        <v>0</v>
      </c>
      <c r="BJ207" s="48">
        <v>14</v>
      </c>
      <c r="BK207" s="49">
        <v>100</v>
      </c>
      <c r="BL207" s="48">
        <v>14</v>
      </c>
    </row>
    <row r="208" spans="1:64" ht="15">
      <c r="A208" s="64" t="s">
        <v>274</v>
      </c>
      <c r="B208" s="64" t="s">
        <v>274</v>
      </c>
      <c r="C208" s="65" t="s">
        <v>3033</v>
      </c>
      <c r="D208" s="66">
        <v>10</v>
      </c>
      <c r="E208" s="67" t="s">
        <v>136</v>
      </c>
      <c r="F208" s="68">
        <v>12</v>
      </c>
      <c r="G208" s="65"/>
      <c r="H208" s="69"/>
      <c r="I208" s="70"/>
      <c r="J208" s="70"/>
      <c r="K208" s="34" t="s">
        <v>65</v>
      </c>
      <c r="L208" s="77">
        <v>208</v>
      </c>
      <c r="M208" s="77"/>
      <c r="N208" s="72"/>
      <c r="O208" s="79" t="s">
        <v>176</v>
      </c>
      <c r="P208" s="81">
        <v>43748.60078703704</v>
      </c>
      <c r="Q208" s="79" t="s">
        <v>439</v>
      </c>
      <c r="R208" s="83" t="s">
        <v>517</v>
      </c>
      <c r="S208" s="79" t="s">
        <v>559</v>
      </c>
      <c r="T208" s="79" t="s">
        <v>646</v>
      </c>
      <c r="U208" s="79"/>
      <c r="V208" s="83" t="s">
        <v>753</v>
      </c>
      <c r="W208" s="81">
        <v>43748.60078703704</v>
      </c>
      <c r="X208" s="83" t="s">
        <v>895</v>
      </c>
      <c r="Y208" s="79"/>
      <c r="Z208" s="79"/>
      <c r="AA208" s="85" t="s">
        <v>1079</v>
      </c>
      <c r="AB208" s="79"/>
      <c r="AC208" s="79" t="b">
        <v>0</v>
      </c>
      <c r="AD208" s="79">
        <v>0</v>
      </c>
      <c r="AE208" s="85" t="s">
        <v>1123</v>
      </c>
      <c r="AF208" s="79" t="b">
        <v>0</v>
      </c>
      <c r="AG208" s="79" t="s">
        <v>1128</v>
      </c>
      <c r="AH208" s="79"/>
      <c r="AI208" s="85" t="s">
        <v>1123</v>
      </c>
      <c r="AJ208" s="79" t="b">
        <v>0</v>
      </c>
      <c r="AK208" s="79">
        <v>0</v>
      </c>
      <c r="AL208" s="85" t="s">
        <v>1123</v>
      </c>
      <c r="AM208" s="79" t="s">
        <v>1161</v>
      </c>
      <c r="AN208" s="79" t="b">
        <v>0</v>
      </c>
      <c r="AO208" s="85" t="s">
        <v>1079</v>
      </c>
      <c r="AP208" s="79" t="s">
        <v>176</v>
      </c>
      <c r="AQ208" s="79">
        <v>0</v>
      </c>
      <c r="AR208" s="79">
        <v>0</v>
      </c>
      <c r="AS208" s="79"/>
      <c r="AT208" s="79"/>
      <c r="AU208" s="79"/>
      <c r="AV208" s="79"/>
      <c r="AW208" s="79"/>
      <c r="AX208" s="79"/>
      <c r="AY208" s="79"/>
      <c r="AZ208" s="79"/>
      <c r="BA208">
        <v>52</v>
      </c>
      <c r="BB208" s="78" t="str">
        <f>REPLACE(INDEX(GroupVertices[Group],MATCH(Edges[[#This Row],[Vertex 1]],GroupVertices[Vertex],0)),1,1,"")</f>
        <v>10</v>
      </c>
      <c r="BC208" s="78" t="str">
        <f>REPLACE(INDEX(GroupVertices[Group],MATCH(Edges[[#This Row],[Vertex 2]],GroupVertices[Vertex],0)),1,1,"")</f>
        <v>10</v>
      </c>
      <c r="BD208" s="48">
        <v>0</v>
      </c>
      <c r="BE208" s="49">
        <v>0</v>
      </c>
      <c r="BF208" s="48">
        <v>0</v>
      </c>
      <c r="BG208" s="49">
        <v>0</v>
      </c>
      <c r="BH208" s="48">
        <v>0</v>
      </c>
      <c r="BI208" s="49">
        <v>0</v>
      </c>
      <c r="BJ208" s="48">
        <v>12</v>
      </c>
      <c r="BK208" s="49">
        <v>100</v>
      </c>
      <c r="BL208" s="48">
        <v>12</v>
      </c>
    </row>
    <row r="209" spans="1:64" ht="15">
      <c r="A209" s="64" t="s">
        <v>274</v>
      </c>
      <c r="B209" s="64" t="s">
        <v>274</v>
      </c>
      <c r="C209" s="65" t="s">
        <v>3033</v>
      </c>
      <c r="D209" s="66">
        <v>10</v>
      </c>
      <c r="E209" s="67" t="s">
        <v>136</v>
      </c>
      <c r="F209" s="68">
        <v>12</v>
      </c>
      <c r="G209" s="65"/>
      <c r="H209" s="69"/>
      <c r="I209" s="70"/>
      <c r="J209" s="70"/>
      <c r="K209" s="34" t="s">
        <v>65</v>
      </c>
      <c r="L209" s="77">
        <v>209</v>
      </c>
      <c r="M209" s="77"/>
      <c r="N209" s="72"/>
      <c r="O209" s="79" t="s">
        <v>176</v>
      </c>
      <c r="P209" s="81">
        <v>43748.93413194444</v>
      </c>
      <c r="Q209" s="79" t="s">
        <v>440</v>
      </c>
      <c r="R209" s="83" t="s">
        <v>517</v>
      </c>
      <c r="S209" s="79" t="s">
        <v>559</v>
      </c>
      <c r="T209" s="79" t="s">
        <v>646</v>
      </c>
      <c r="U209" s="79"/>
      <c r="V209" s="83" t="s">
        <v>753</v>
      </c>
      <c r="W209" s="81">
        <v>43748.93413194444</v>
      </c>
      <c r="X209" s="83" t="s">
        <v>896</v>
      </c>
      <c r="Y209" s="79"/>
      <c r="Z209" s="79"/>
      <c r="AA209" s="85" t="s">
        <v>1080</v>
      </c>
      <c r="AB209" s="79"/>
      <c r="AC209" s="79" t="b">
        <v>0</v>
      </c>
      <c r="AD209" s="79">
        <v>0</v>
      </c>
      <c r="AE209" s="85" t="s">
        <v>1123</v>
      </c>
      <c r="AF209" s="79" t="b">
        <v>0</v>
      </c>
      <c r="AG209" s="79" t="s">
        <v>1128</v>
      </c>
      <c r="AH209" s="79"/>
      <c r="AI209" s="85" t="s">
        <v>1123</v>
      </c>
      <c r="AJ209" s="79" t="b">
        <v>0</v>
      </c>
      <c r="AK209" s="79">
        <v>0</v>
      </c>
      <c r="AL209" s="85" t="s">
        <v>1123</v>
      </c>
      <c r="AM209" s="79" t="s">
        <v>1161</v>
      </c>
      <c r="AN209" s="79" t="b">
        <v>0</v>
      </c>
      <c r="AO209" s="85" t="s">
        <v>1080</v>
      </c>
      <c r="AP209" s="79" t="s">
        <v>176</v>
      </c>
      <c r="AQ209" s="79">
        <v>0</v>
      </c>
      <c r="AR209" s="79">
        <v>0</v>
      </c>
      <c r="AS209" s="79"/>
      <c r="AT209" s="79"/>
      <c r="AU209" s="79"/>
      <c r="AV209" s="79"/>
      <c r="AW209" s="79"/>
      <c r="AX209" s="79"/>
      <c r="AY209" s="79"/>
      <c r="AZ209" s="79"/>
      <c r="BA209">
        <v>52</v>
      </c>
      <c r="BB209" s="78" t="str">
        <f>REPLACE(INDEX(GroupVertices[Group],MATCH(Edges[[#This Row],[Vertex 1]],GroupVertices[Vertex],0)),1,1,"")</f>
        <v>10</v>
      </c>
      <c r="BC209" s="78" t="str">
        <f>REPLACE(INDEX(GroupVertices[Group],MATCH(Edges[[#This Row],[Vertex 2]],GroupVertices[Vertex],0)),1,1,"")</f>
        <v>10</v>
      </c>
      <c r="BD209" s="48">
        <v>0</v>
      </c>
      <c r="BE209" s="49">
        <v>0</v>
      </c>
      <c r="BF209" s="48">
        <v>0</v>
      </c>
      <c r="BG209" s="49">
        <v>0</v>
      </c>
      <c r="BH209" s="48">
        <v>0</v>
      </c>
      <c r="BI209" s="49">
        <v>0</v>
      </c>
      <c r="BJ209" s="48">
        <v>13</v>
      </c>
      <c r="BK209" s="49">
        <v>100</v>
      </c>
      <c r="BL209" s="48">
        <v>13</v>
      </c>
    </row>
    <row r="210" spans="1:64" ht="15">
      <c r="A210" s="64" t="s">
        <v>274</v>
      </c>
      <c r="B210" s="64" t="s">
        <v>274</v>
      </c>
      <c r="C210" s="65" t="s">
        <v>3033</v>
      </c>
      <c r="D210" s="66">
        <v>10</v>
      </c>
      <c r="E210" s="67" t="s">
        <v>136</v>
      </c>
      <c r="F210" s="68">
        <v>12</v>
      </c>
      <c r="G210" s="65"/>
      <c r="H210" s="69"/>
      <c r="I210" s="70"/>
      <c r="J210" s="70"/>
      <c r="K210" s="34" t="s">
        <v>65</v>
      </c>
      <c r="L210" s="77">
        <v>210</v>
      </c>
      <c r="M210" s="77"/>
      <c r="N210" s="72"/>
      <c r="O210" s="79" t="s">
        <v>176</v>
      </c>
      <c r="P210" s="81">
        <v>43749.26744212963</v>
      </c>
      <c r="Q210" s="79" t="s">
        <v>441</v>
      </c>
      <c r="R210" s="83" t="s">
        <v>517</v>
      </c>
      <c r="S210" s="79" t="s">
        <v>559</v>
      </c>
      <c r="T210" s="79" t="s">
        <v>647</v>
      </c>
      <c r="U210" s="79"/>
      <c r="V210" s="83" t="s">
        <v>753</v>
      </c>
      <c r="W210" s="81">
        <v>43749.26744212963</v>
      </c>
      <c r="X210" s="83" t="s">
        <v>897</v>
      </c>
      <c r="Y210" s="79"/>
      <c r="Z210" s="79"/>
      <c r="AA210" s="85" t="s">
        <v>1081</v>
      </c>
      <c r="AB210" s="79"/>
      <c r="AC210" s="79" t="b">
        <v>0</v>
      </c>
      <c r="AD210" s="79">
        <v>0</v>
      </c>
      <c r="AE210" s="85" t="s">
        <v>1123</v>
      </c>
      <c r="AF210" s="79" t="b">
        <v>0</v>
      </c>
      <c r="AG210" s="79" t="s">
        <v>1128</v>
      </c>
      <c r="AH210" s="79"/>
      <c r="AI210" s="85" t="s">
        <v>1123</v>
      </c>
      <c r="AJ210" s="79" t="b">
        <v>0</v>
      </c>
      <c r="AK210" s="79">
        <v>0</v>
      </c>
      <c r="AL210" s="85" t="s">
        <v>1123</v>
      </c>
      <c r="AM210" s="79" t="s">
        <v>1161</v>
      </c>
      <c r="AN210" s="79" t="b">
        <v>0</v>
      </c>
      <c r="AO210" s="85" t="s">
        <v>1081</v>
      </c>
      <c r="AP210" s="79" t="s">
        <v>176</v>
      </c>
      <c r="AQ210" s="79">
        <v>0</v>
      </c>
      <c r="AR210" s="79">
        <v>0</v>
      </c>
      <c r="AS210" s="79"/>
      <c r="AT210" s="79"/>
      <c r="AU210" s="79"/>
      <c r="AV210" s="79"/>
      <c r="AW210" s="79"/>
      <c r="AX210" s="79"/>
      <c r="AY210" s="79"/>
      <c r="AZ210" s="79"/>
      <c r="BA210">
        <v>52</v>
      </c>
      <c r="BB210" s="78" t="str">
        <f>REPLACE(INDEX(GroupVertices[Group],MATCH(Edges[[#This Row],[Vertex 1]],GroupVertices[Vertex],0)),1,1,"")</f>
        <v>10</v>
      </c>
      <c r="BC210" s="78" t="str">
        <f>REPLACE(INDEX(GroupVertices[Group],MATCH(Edges[[#This Row],[Vertex 2]],GroupVertices[Vertex],0)),1,1,"")</f>
        <v>10</v>
      </c>
      <c r="BD210" s="48">
        <v>1</v>
      </c>
      <c r="BE210" s="49">
        <v>6.25</v>
      </c>
      <c r="BF210" s="48">
        <v>0</v>
      </c>
      <c r="BG210" s="49">
        <v>0</v>
      </c>
      <c r="BH210" s="48">
        <v>0</v>
      </c>
      <c r="BI210" s="49">
        <v>0</v>
      </c>
      <c r="BJ210" s="48">
        <v>15</v>
      </c>
      <c r="BK210" s="49">
        <v>93.75</v>
      </c>
      <c r="BL210" s="48">
        <v>16</v>
      </c>
    </row>
    <row r="211" spans="1:64" ht="15">
      <c r="A211" s="64" t="s">
        <v>274</v>
      </c>
      <c r="B211" s="64" t="s">
        <v>274</v>
      </c>
      <c r="C211" s="65" t="s">
        <v>3033</v>
      </c>
      <c r="D211" s="66">
        <v>10</v>
      </c>
      <c r="E211" s="67" t="s">
        <v>136</v>
      </c>
      <c r="F211" s="68">
        <v>12</v>
      </c>
      <c r="G211" s="65"/>
      <c r="H211" s="69"/>
      <c r="I211" s="70"/>
      <c r="J211" s="70"/>
      <c r="K211" s="34" t="s">
        <v>65</v>
      </c>
      <c r="L211" s="77">
        <v>211</v>
      </c>
      <c r="M211" s="77"/>
      <c r="N211" s="72"/>
      <c r="O211" s="79" t="s">
        <v>176</v>
      </c>
      <c r="P211" s="81">
        <v>43749.43412037037</v>
      </c>
      <c r="Q211" s="79" t="s">
        <v>442</v>
      </c>
      <c r="R211" s="83" t="s">
        <v>518</v>
      </c>
      <c r="S211" s="79" t="s">
        <v>559</v>
      </c>
      <c r="T211" s="79" t="s">
        <v>643</v>
      </c>
      <c r="U211" s="79"/>
      <c r="V211" s="83" t="s">
        <v>753</v>
      </c>
      <c r="W211" s="81">
        <v>43749.43412037037</v>
      </c>
      <c r="X211" s="83" t="s">
        <v>898</v>
      </c>
      <c r="Y211" s="79"/>
      <c r="Z211" s="79"/>
      <c r="AA211" s="85" t="s">
        <v>1082</v>
      </c>
      <c r="AB211" s="79"/>
      <c r="AC211" s="79" t="b">
        <v>0</v>
      </c>
      <c r="AD211" s="79">
        <v>0</v>
      </c>
      <c r="AE211" s="85" t="s">
        <v>1123</v>
      </c>
      <c r="AF211" s="79" t="b">
        <v>0</v>
      </c>
      <c r="AG211" s="79" t="s">
        <v>1128</v>
      </c>
      <c r="AH211" s="79"/>
      <c r="AI211" s="85" t="s">
        <v>1123</v>
      </c>
      <c r="AJ211" s="79" t="b">
        <v>0</v>
      </c>
      <c r="AK211" s="79">
        <v>0</v>
      </c>
      <c r="AL211" s="85" t="s">
        <v>1123</v>
      </c>
      <c r="AM211" s="79" t="s">
        <v>1161</v>
      </c>
      <c r="AN211" s="79" t="b">
        <v>0</v>
      </c>
      <c r="AO211" s="85" t="s">
        <v>1082</v>
      </c>
      <c r="AP211" s="79" t="s">
        <v>176</v>
      </c>
      <c r="AQ211" s="79">
        <v>0</v>
      </c>
      <c r="AR211" s="79">
        <v>0</v>
      </c>
      <c r="AS211" s="79"/>
      <c r="AT211" s="79"/>
      <c r="AU211" s="79"/>
      <c r="AV211" s="79"/>
      <c r="AW211" s="79"/>
      <c r="AX211" s="79"/>
      <c r="AY211" s="79"/>
      <c r="AZ211" s="79"/>
      <c r="BA211">
        <v>52</v>
      </c>
      <c r="BB211" s="78" t="str">
        <f>REPLACE(INDEX(GroupVertices[Group],MATCH(Edges[[#This Row],[Vertex 1]],GroupVertices[Vertex],0)),1,1,"")</f>
        <v>10</v>
      </c>
      <c r="BC211" s="78" t="str">
        <f>REPLACE(INDEX(GroupVertices[Group],MATCH(Edges[[#This Row],[Vertex 2]],GroupVertices[Vertex],0)),1,1,"")</f>
        <v>10</v>
      </c>
      <c r="BD211" s="48">
        <v>0</v>
      </c>
      <c r="BE211" s="49">
        <v>0</v>
      </c>
      <c r="BF211" s="48">
        <v>0</v>
      </c>
      <c r="BG211" s="49">
        <v>0</v>
      </c>
      <c r="BH211" s="48">
        <v>0</v>
      </c>
      <c r="BI211" s="49">
        <v>0</v>
      </c>
      <c r="BJ211" s="48">
        <v>19</v>
      </c>
      <c r="BK211" s="49">
        <v>100</v>
      </c>
      <c r="BL211" s="48">
        <v>19</v>
      </c>
    </row>
    <row r="212" spans="1:64" ht="15">
      <c r="A212" s="64" t="s">
        <v>274</v>
      </c>
      <c r="B212" s="64" t="s">
        <v>274</v>
      </c>
      <c r="C212" s="65" t="s">
        <v>3033</v>
      </c>
      <c r="D212" s="66">
        <v>10</v>
      </c>
      <c r="E212" s="67" t="s">
        <v>136</v>
      </c>
      <c r="F212" s="68">
        <v>12</v>
      </c>
      <c r="G212" s="65"/>
      <c r="H212" s="69"/>
      <c r="I212" s="70"/>
      <c r="J212" s="70"/>
      <c r="K212" s="34" t="s">
        <v>65</v>
      </c>
      <c r="L212" s="77">
        <v>212</v>
      </c>
      <c r="M212" s="77"/>
      <c r="N212" s="72"/>
      <c r="O212" s="79" t="s">
        <v>176</v>
      </c>
      <c r="P212" s="81">
        <v>43749.60083333333</v>
      </c>
      <c r="Q212" s="79" t="s">
        <v>443</v>
      </c>
      <c r="R212" s="83" t="s">
        <v>518</v>
      </c>
      <c r="S212" s="79" t="s">
        <v>559</v>
      </c>
      <c r="T212" s="79" t="s">
        <v>648</v>
      </c>
      <c r="U212" s="79"/>
      <c r="V212" s="83" t="s">
        <v>753</v>
      </c>
      <c r="W212" s="81">
        <v>43749.60083333333</v>
      </c>
      <c r="X212" s="83" t="s">
        <v>899</v>
      </c>
      <c r="Y212" s="79"/>
      <c r="Z212" s="79"/>
      <c r="AA212" s="85" t="s">
        <v>1083</v>
      </c>
      <c r="AB212" s="79"/>
      <c r="AC212" s="79" t="b">
        <v>0</v>
      </c>
      <c r="AD212" s="79">
        <v>0</v>
      </c>
      <c r="AE212" s="85" t="s">
        <v>1123</v>
      </c>
      <c r="AF212" s="79" t="b">
        <v>0</v>
      </c>
      <c r="AG212" s="79" t="s">
        <v>1128</v>
      </c>
      <c r="AH212" s="79"/>
      <c r="AI212" s="85" t="s">
        <v>1123</v>
      </c>
      <c r="AJ212" s="79" t="b">
        <v>0</v>
      </c>
      <c r="AK212" s="79">
        <v>0</v>
      </c>
      <c r="AL212" s="85" t="s">
        <v>1123</v>
      </c>
      <c r="AM212" s="79" t="s">
        <v>1161</v>
      </c>
      <c r="AN212" s="79" t="b">
        <v>0</v>
      </c>
      <c r="AO212" s="85" t="s">
        <v>1083</v>
      </c>
      <c r="AP212" s="79" t="s">
        <v>176</v>
      </c>
      <c r="AQ212" s="79">
        <v>0</v>
      </c>
      <c r="AR212" s="79">
        <v>0</v>
      </c>
      <c r="AS212" s="79"/>
      <c r="AT212" s="79"/>
      <c r="AU212" s="79"/>
      <c r="AV212" s="79"/>
      <c r="AW212" s="79"/>
      <c r="AX212" s="79"/>
      <c r="AY212" s="79"/>
      <c r="AZ212" s="79"/>
      <c r="BA212">
        <v>52</v>
      </c>
      <c r="BB212" s="78" t="str">
        <f>REPLACE(INDEX(GroupVertices[Group],MATCH(Edges[[#This Row],[Vertex 1]],GroupVertices[Vertex],0)),1,1,"")</f>
        <v>10</v>
      </c>
      <c r="BC212" s="78" t="str">
        <f>REPLACE(INDEX(GroupVertices[Group],MATCH(Edges[[#This Row],[Vertex 2]],GroupVertices[Vertex],0)),1,1,"")</f>
        <v>10</v>
      </c>
      <c r="BD212" s="48">
        <v>0</v>
      </c>
      <c r="BE212" s="49">
        <v>0</v>
      </c>
      <c r="BF212" s="48">
        <v>0</v>
      </c>
      <c r="BG212" s="49">
        <v>0</v>
      </c>
      <c r="BH212" s="48">
        <v>0</v>
      </c>
      <c r="BI212" s="49">
        <v>0</v>
      </c>
      <c r="BJ212" s="48">
        <v>17</v>
      </c>
      <c r="BK212" s="49">
        <v>100</v>
      </c>
      <c r="BL212" s="48">
        <v>17</v>
      </c>
    </row>
    <row r="213" spans="1:64" ht="15">
      <c r="A213" s="64" t="s">
        <v>274</v>
      </c>
      <c r="B213" s="64" t="s">
        <v>274</v>
      </c>
      <c r="C213" s="65" t="s">
        <v>3033</v>
      </c>
      <c r="D213" s="66">
        <v>10</v>
      </c>
      <c r="E213" s="67" t="s">
        <v>136</v>
      </c>
      <c r="F213" s="68">
        <v>12</v>
      </c>
      <c r="G213" s="65"/>
      <c r="H213" s="69"/>
      <c r="I213" s="70"/>
      <c r="J213" s="70"/>
      <c r="K213" s="34" t="s">
        <v>65</v>
      </c>
      <c r="L213" s="77">
        <v>213</v>
      </c>
      <c r="M213" s="77"/>
      <c r="N213" s="72"/>
      <c r="O213" s="79" t="s">
        <v>176</v>
      </c>
      <c r="P213" s="81">
        <v>43749.7674537037</v>
      </c>
      <c r="Q213" s="79" t="s">
        <v>444</v>
      </c>
      <c r="R213" s="83" t="s">
        <v>518</v>
      </c>
      <c r="S213" s="79" t="s">
        <v>559</v>
      </c>
      <c r="T213" s="79" t="s">
        <v>643</v>
      </c>
      <c r="U213" s="79"/>
      <c r="V213" s="83" t="s">
        <v>753</v>
      </c>
      <c r="W213" s="81">
        <v>43749.7674537037</v>
      </c>
      <c r="X213" s="83" t="s">
        <v>900</v>
      </c>
      <c r="Y213" s="79"/>
      <c r="Z213" s="79"/>
      <c r="AA213" s="85" t="s">
        <v>1084</v>
      </c>
      <c r="AB213" s="79"/>
      <c r="AC213" s="79" t="b">
        <v>0</v>
      </c>
      <c r="AD213" s="79">
        <v>0</v>
      </c>
      <c r="AE213" s="85" t="s">
        <v>1123</v>
      </c>
      <c r="AF213" s="79" t="b">
        <v>0</v>
      </c>
      <c r="AG213" s="79" t="s">
        <v>1128</v>
      </c>
      <c r="AH213" s="79"/>
      <c r="AI213" s="85" t="s">
        <v>1123</v>
      </c>
      <c r="AJ213" s="79" t="b">
        <v>0</v>
      </c>
      <c r="AK213" s="79">
        <v>0</v>
      </c>
      <c r="AL213" s="85" t="s">
        <v>1123</v>
      </c>
      <c r="AM213" s="79" t="s">
        <v>1161</v>
      </c>
      <c r="AN213" s="79" t="b">
        <v>0</v>
      </c>
      <c r="AO213" s="85" t="s">
        <v>1084</v>
      </c>
      <c r="AP213" s="79" t="s">
        <v>176</v>
      </c>
      <c r="AQ213" s="79">
        <v>0</v>
      </c>
      <c r="AR213" s="79">
        <v>0</v>
      </c>
      <c r="AS213" s="79"/>
      <c r="AT213" s="79"/>
      <c r="AU213" s="79"/>
      <c r="AV213" s="79"/>
      <c r="AW213" s="79"/>
      <c r="AX213" s="79"/>
      <c r="AY213" s="79"/>
      <c r="AZ213" s="79"/>
      <c r="BA213">
        <v>52</v>
      </c>
      <c r="BB213" s="78" t="str">
        <f>REPLACE(INDEX(GroupVertices[Group],MATCH(Edges[[#This Row],[Vertex 1]],GroupVertices[Vertex],0)),1,1,"")</f>
        <v>10</v>
      </c>
      <c r="BC213" s="78" t="str">
        <f>REPLACE(INDEX(GroupVertices[Group],MATCH(Edges[[#This Row],[Vertex 2]],GroupVertices[Vertex],0)),1,1,"")</f>
        <v>10</v>
      </c>
      <c r="BD213" s="48">
        <v>0</v>
      </c>
      <c r="BE213" s="49">
        <v>0</v>
      </c>
      <c r="BF213" s="48">
        <v>0</v>
      </c>
      <c r="BG213" s="49">
        <v>0</v>
      </c>
      <c r="BH213" s="48">
        <v>0</v>
      </c>
      <c r="BI213" s="49">
        <v>0</v>
      </c>
      <c r="BJ213" s="48">
        <v>13</v>
      </c>
      <c r="BK213" s="49">
        <v>100</v>
      </c>
      <c r="BL213" s="48">
        <v>13</v>
      </c>
    </row>
    <row r="214" spans="1:64" ht="15">
      <c r="A214" s="64" t="s">
        <v>274</v>
      </c>
      <c r="B214" s="64" t="s">
        <v>274</v>
      </c>
      <c r="C214" s="65" t="s">
        <v>3033</v>
      </c>
      <c r="D214" s="66">
        <v>10</v>
      </c>
      <c r="E214" s="67" t="s">
        <v>136</v>
      </c>
      <c r="F214" s="68">
        <v>12</v>
      </c>
      <c r="G214" s="65"/>
      <c r="H214" s="69"/>
      <c r="I214" s="70"/>
      <c r="J214" s="70"/>
      <c r="K214" s="34" t="s">
        <v>65</v>
      </c>
      <c r="L214" s="77">
        <v>214</v>
      </c>
      <c r="M214" s="77"/>
      <c r="N214" s="72"/>
      <c r="O214" s="79" t="s">
        <v>176</v>
      </c>
      <c r="P214" s="81">
        <v>43750.100810185184</v>
      </c>
      <c r="Q214" s="79" t="s">
        <v>445</v>
      </c>
      <c r="R214" s="83" t="s">
        <v>518</v>
      </c>
      <c r="S214" s="79" t="s">
        <v>559</v>
      </c>
      <c r="T214" s="79" t="s">
        <v>649</v>
      </c>
      <c r="U214" s="79"/>
      <c r="V214" s="83" t="s">
        <v>753</v>
      </c>
      <c r="W214" s="81">
        <v>43750.100810185184</v>
      </c>
      <c r="X214" s="83" t="s">
        <v>901</v>
      </c>
      <c r="Y214" s="79"/>
      <c r="Z214" s="79"/>
      <c r="AA214" s="85" t="s">
        <v>1085</v>
      </c>
      <c r="AB214" s="79"/>
      <c r="AC214" s="79" t="b">
        <v>0</v>
      </c>
      <c r="AD214" s="79">
        <v>0</v>
      </c>
      <c r="AE214" s="85" t="s">
        <v>1123</v>
      </c>
      <c r="AF214" s="79" t="b">
        <v>0</v>
      </c>
      <c r="AG214" s="79" t="s">
        <v>1128</v>
      </c>
      <c r="AH214" s="79"/>
      <c r="AI214" s="85" t="s">
        <v>1123</v>
      </c>
      <c r="AJ214" s="79" t="b">
        <v>0</v>
      </c>
      <c r="AK214" s="79">
        <v>0</v>
      </c>
      <c r="AL214" s="85" t="s">
        <v>1123</v>
      </c>
      <c r="AM214" s="79" t="s">
        <v>1161</v>
      </c>
      <c r="AN214" s="79" t="b">
        <v>0</v>
      </c>
      <c r="AO214" s="85" t="s">
        <v>1085</v>
      </c>
      <c r="AP214" s="79" t="s">
        <v>176</v>
      </c>
      <c r="AQ214" s="79">
        <v>0</v>
      </c>
      <c r="AR214" s="79">
        <v>0</v>
      </c>
      <c r="AS214" s="79"/>
      <c r="AT214" s="79"/>
      <c r="AU214" s="79"/>
      <c r="AV214" s="79"/>
      <c r="AW214" s="79"/>
      <c r="AX214" s="79"/>
      <c r="AY214" s="79"/>
      <c r="AZ214" s="79"/>
      <c r="BA214">
        <v>52</v>
      </c>
      <c r="BB214" s="78" t="str">
        <f>REPLACE(INDEX(GroupVertices[Group],MATCH(Edges[[#This Row],[Vertex 1]],GroupVertices[Vertex],0)),1,1,"")</f>
        <v>10</v>
      </c>
      <c r="BC214" s="78" t="str">
        <f>REPLACE(INDEX(GroupVertices[Group],MATCH(Edges[[#This Row],[Vertex 2]],GroupVertices[Vertex],0)),1,1,"")</f>
        <v>10</v>
      </c>
      <c r="BD214" s="48">
        <v>0</v>
      </c>
      <c r="BE214" s="49">
        <v>0</v>
      </c>
      <c r="BF214" s="48">
        <v>0</v>
      </c>
      <c r="BG214" s="49">
        <v>0</v>
      </c>
      <c r="BH214" s="48">
        <v>0</v>
      </c>
      <c r="BI214" s="49">
        <v>0</v>
      </c>
      <c r="BJ214" s="48">
        <v>15</v>
      </c>
      <c r="BK214" s="49">
        <v>100</v>
      </c>
      <c r="BL214" s="48">
        <v>15</v>
      </c>
    </row>
    <row r="215" spans="1:64" ht="15">
      <c r="A215" s="64" t="s">
        <v>274</v>
      </c>
      <c r="B215" s="64" t="s">
        <v>274</v>
      </c>
      <c r="C215" s="65" t="s">
        <v>3033</v>
      </c>
      <c r="D215" s="66">
        <v>10</v>
      </c>
      <c r="E215" s="67" t="s">
        <v>136</v>
      </c>
      <c r="F215" s="68">
        <v>12</v>
      </c>
      <c r="G215" s="65"/>
      <c r="H215" s="69"/>
      <c r="I215" s="70"/>
      <c r="J215" s="70"/>
      <c r="K215" s="34" t="s">
        <v>65</v>
      </c>
      <c r="L215" s="77">
        <v>215</v>
      </c>
      <c r="M215" s="77"/>
      <c r="N215" s="72"/>
      <c r="O215" s="79" t="s">
        <v>176</v>
      </c>
      <c r="P215" s="81">
        <v>43750.267476851855</v>
      </c>
      <c r="Q215" s="79" t="s">
        <v>446</v>
      </c>
      <c r="R215" s="83" t="s">
        <v>518</v>
      </c>
      <c r="S215" s="79" t="s">
        <v>559</v>
      </c>
      <c r="T215" s="79" t="s">
        <v>650</v>
      </c>
      <c r="U215" s="79"/>
      <c r="V215" s="83" t="s">
        <v>753</v>
      </c>
      <c r="W215" s="81">
        <v>43750.267476851855</v>
      </c>
      <c r="X215" s="83" t="s">
        <v>902</v>
      </c>
      <c r="Y215" s="79"/>
      <c r="Z215" s="79"/>
      <c r="AA215" s="85" t="s">
        <v>1086</v>
      </c>
      <c r="AB215" s="79"/>
      <c r="AC215" s="79" t="b">
        <v>0</v>
      </c>
      <c r="AD215" s="79">
        <v>0</v>
      </c>
      <c r="AE215" s="85" t="s">
        <v>1123</v>
      </c>
      <c r="AF215" s="79" t="b">
        <v>0</v>
      </c>
      <c r="AG215" s="79" t="s">
        <v>1128</v>
      </c>
      <c r="AH215" s="79"/>
      <c r="AI215" s="85" t="s">
        <v>1123</v>
      </c>
      <c r="AJ215" s="79" t="b">
        <v>0</v>
      </c>
      <c r="AK215" s="79">
        <v>0</v>
      </c>
      <c r="AL215" s="85" t="s">
        <v>1123</v>
      </c>
      <c r="AM215" s="79" t="s">
        <v>1161</v>
      </c>
      <c r="AN215" s="79" t="b">
        <v>0</v>
      </c>
      <c r="AO215" s="85" t="s">
        <v>1086</v>
      </c>
      <c r="AP215" s="79" t="s">
        <v>176</v>
      </c>
      <c r="AQ215" s="79">
        <v>0</v>
      </c>
      <c r="AR215" s="79">
        <v>0</v>
      </c>
      <c r="AS215" s="79"/>
      <c r="AT215" s="79"/>
      <c r="AU215" s="79"/>
      <c r="AV215" s="79"/>
      <c r="AW215" s="79"/>
      <c r="AX215" s="79"/>
      <c r="AY215" s="79"/>
      <c r="AZ215" s="79"/>
      <c r="BA215">
        <v>52</v>
      </c>
      <c r="BB215" s="78" t="str">
        <f>REPLACE(INDEX(GroupVertices[Group],MATCH(Edges[[#This Row],[Vertex 1]],GroupVertices[Vertex],0)),1,1,"")</f>
        <v>10</v>
      </c>
      <c r="BC215" s="78" t="str">
        <f>REPLACE(INDEX(GroupVertices[Group],MATCH(Edges[[#This Row],[Vertex 2]],GroupVertices[Vertex],0)),1,1,"")</f>
        <v>10</v>
      </c>
      <c r="BD215" s="48">
        <v>0</v>
      </c>
      <c r="BE215" s="49">
        <v>0</v>
      </c>
      <c r="BF215" s="48">
        <v>0</v>
      </c>
      <c r="BG215" s="49">
        <v>0</v>
      </c>
      <c r="BH215" s="48">
        <v>0</v>
      </c>
      <c r="BI215" s="49">
        <v>0</v>
      </c>
      <c r="BJ215" s="48">
        <v>16</v>
      </c>
      <c r="BK215" s="49">
        <v>100</v>
      </c>
      <c r="BL215" s="48">
        <v>16</v>
      </c>
    </row>
    <row r="216" spans="1:64" ht="15">
      <c r="A216" s="64" t="s">
        <v>274</v>
      </c>
      <c r="B216" s="64" t="s">
        <v>274</v>
      </c>
      <c r="C216" s="65" t="s">
        <v>3033</v>
      </c>
      <c r="D216" s="66">
        <v>10</v>
      </c>
      <c r="E216" s="67" t="s">
        <v>136</v>
      </c>
      <c r="F216" s="68">
        <v>12</v>
      </c>
      <c r="G216" s="65"/>
      <c r="H216" s="69"/>
      <c r="I216" s="70"/>
      <c r="J216" s="70"/>
      <c r="K216" s="34" t="s">
        <v>65</v>
      </c>
      <c r="L216" s="77">
        <v>216</v>
      </c>
      <c r="M216" s="77"/>
      <c r="N216" s="72"/>
      <c r="O216" s="79" t="s">
        <v>176</v>
      </c>
      <c r="P216" s="81">
        <v>43751.267488425925</v>
      </c>
      <c r="Q216" s="79" t="s">
        <v>447</v>
      </c>
      <c r="R216" s="83" t="s">
        <v>519</v>
      </c>
      <c r="S216" s="79" t="s">
        <v>559</v>
      </c>
      <c r="T216" s="79" t="s">
        <v>651</v>
      </c>
      <c r="U216" s="79"/>
      <c r="V216" s="83" t="s">
        <v>753</v>
      </c>
      <c r="W216" s="81">
        <v>43751.267488425925</v>
      </c>
      <c r="X216" s="83" t="s">
        <v>903</v>
      </c>
      <c r="Y216" s="79"/>
      <c r="Z216" s="79"/>
      <c r="AA216" s="85" t="s">
        <v>1087</v>
      </c>
      <c r="AB216" s="79"/>
      <c r="AC216" s="79" t="b">
        <v>0</v>
      </c>
      <c r="AD216" s="79">
        <v>0</v>
      </c>
      <c r="AE216" s="85" t="s">
        <v>1123</v>
      </c>
      <c r="AF216" s="79" t="b">
        <v>0</v>
      </c>
      <c r="AG216" s="79" t="s">
        <v>1128</v>
      </c>
      <c r="AH216" s="79"/>
      <c r="AI216" s="85" t="s">
        <v>1123</v>
      </c>
      <c r="AJ216" s="79" t="b">
        <v>0</v>
      </c>
      <c r="AK216" s="79">
        <v>0</v>
      </c>
      <c r="AL216" s="85" t="s">
        <v>1123</v>
      </c>
      <c r="AM216" s="79" t="s">
        <v>1161</v>
      </c>
      <c r="AN216" s="79" t="b">
        <v>0</v>
      </c>
      <c r="AO216" s="85" t="s">
        <v>1087</v>
      </c>
      <c r="AP216" s="79" t="s">
        <v>176</v>
      </c>
      <c r="AQ216" s="79">
        <v>0</v>
      </c>
      <c r="AR216" s="79">
        <v>0</v>
      </c>
      <c r="AS216" s="79"/>
      <c r="AT216" s="79"/>
      <c r="AU216" s="79"/>
      <c r="AV216" s="79"/>
      <c r="AW216" s="79"/>
      <c r="AX216" s="79"/>
      <c r="AY216" s="79"/>
      <c r="AZ216" s="79"/>
      <c r="BA216">
        <v>52</v>
      </c>
      <c r="BB216" s="78" t="str">
        <f>REPLACE(INDEX(GroupVertices[Group],MATCH(Edges[[#This Row],[Vertex 1]],GroupVertices[Vertex],0)),1,1,"")</f>
        <v>10</v>
      </c>
      <c r="BC216" s="78" t="str">
        <f>REPLACE(INDEX(GroupVertices[Group],MATCH(Edges[[#This Row],[Vertex 2]],GroupVertices[Vertex],0)),1,1,"")</f>
        <v>10</v>
      </c>
      <c r="BD216" s="48">
        <v>1</v>
      </c>
      <c r="BE216" s="49">
        <v>10</v>
      </c>
      <c r="BF216" s="48">
        <v>0</v>
      </c>
      <c r="BG216" s="49">
        <v>0</v>
      </c>
      <c r="BH216" s="48">
        <v>0</v>
      </c>
      <c r="BI216" s="49">
        <v>0</v>
      </c>
      <c r="BJ216" s="48">
        <v>9</v>
      </c>
      <c r="BK216" s="49">
        <v>90</v>
      </c>
      <c r="BL216" s="48">
        <v>10</v>
      </c>
    </row>
    <row r="217" spans="1:64" ht="15">
      <c r="A217" s="64" t="s">
        <v>274</v>
      </c>
      <c r="B217" s="64" t="s">
        <v>274</v>
      </c>
      <c r="C217" s="65" t="s">
        <v>3033</v>
      </c>
      <c r="D217" s="66">
        <v>10</v>
      </c>
      <c r="E217" s="67" t="s">
        <v>136</v>
      </c>
      <c r="F217" s="68">
        <v>12</v>
      </c>
      <c r="G217" s="65"/>
      <c r="H217" s="69"/>
      <c r="I217" s="70"/>
      <c r="J217" s="70"/>
      <c r="K217" s="34" t="s">
        <v>65</v>
      </c>
      <c r="L217" s="77">
        <v>217</v>
      </c>
      <c r="M217" s="77"/>
      <c r="N217" s="72"/>
      <c r="O217" s="79" t="s">
        <v>176</v>
      </c>
      <c r="P217" s="81">
        <v>43751.60084490741</v>
      </c>
      <c r="Q217" s="79" t="s">
        <v>448</v>
      </c>
      <c r="R217" s="83" t="s">
        <v>519</v>
      </c>
      <c r="S217" s="79" t="s">
        <v>559</v>
      </c>
      <c r="T217" s="79" t="s">
        <v>651</v>
      </c>
      <c r="U217" s="79"/>
      <c r="V217" s="83" t="s">
        <v>753</v>
      </c>
      <c r="W217" s="81">
        <v>43751.60084490741</v>
      </c>
      <c r="X217" s="83" t="s">
        <v>904</v>
      </c>
      <c r="Y217" s="79"/>
      <c r="Z217" s="79"/>
      <c r="AA217" s="85" t="s">
        <v>1088</v>
      </c>
      <c r="AB217" s="79"/>
      <c r="AC217" s="79" t="b">
        <v>0</v>
      </c>
      <c r="AD217" s="79">
        <v>0</v>
      </c>
      <c r="AE217" s="85" t="s">
        <v>1123</v>
      </c>
      <c r="AF217" s="79" t="b">
        <v>0</v>
      </c>
      <c r="AG217" s="79" t="s">
        <v>1128</v>
      </c>
      <c r="AH217" s="79"/>
      <c r="AI217" s="85" t="s">
        <v>1123</v>
      </c>
      <c r="AJ217" s="79" t="b">
        <v>0</v>
      </c>
      <c r="AK217" s="79">
        <v>0</v>
      </c>
      <c r="AL217" s="85" t="s">
        <v>1123</v>
      </c>
      <c r="AM217" s="79" t="s">
        <v>1161</v>
      </c>
      <c r="AN217" s="79" t="b">
        <v>0</v>
      </c>
      <c r="AO217" s="85" t="s">
        <v>1088</v>
      </c>
      <c r="AP217" s="79" t="s">
        <v>176</v>
      </c>
      <c r="AQ217" s="79">
        <v>0</v>
      </c>
      <c r="AR217" s="79">
        <v>0</v>
      </c>
      <c r="AS217" s="79"/>
      <c r="AT217" s="79"/>
      <c r="AU217" s="79"/>
      <c r="AV217" s="79"/>
      <c r="AW217" s="79"/>
      <c r="AX217" s="79"/>
      <c r="AY217" s="79"/>
      <c r="AZ217" s="79"/>
      <c r="BA217">
        <v>52</v>
      </c>
      <c r="BB217" s="78" t="str">
        <f>REPLACE(INDEX(GroupVertices[Group],MATCH(Edges[[#This Row],[Vertex 1]],GroupVertices[Vertex],0)),1,1,"")</f>
        <v>10</v>
      </c>
      <c r="BC217" s="78" t="str">
        <f>REPLACE(INDEX(GroupVertices[Group],MATCH(Edges[[#This Row],[Vertex 2]],GroupVertices[Vertex],0)),1,1,"")</f>
        <v>10</v>
      </c>
      <c r="BD217" s="48">
        <v>0</v>
      </c>
      <c r="BE217" s="49">
        <v>0</v>
      </c>
      <c r="BF217" s="48">
        <v>0</v>
      </c>
      <c r="BG217" s="49">
        <v>0</v>
      </c>
      <c r="BH217" s="48">
        <v>0</v>
      </c>
      <c r="BI217" s="49">
        <v>0</v>
      </c>
      <c r="BJ217" s="48">
        <v>10</v>
      </c>
      <c r="BK217" s="49">
        <v>100</v>
      </c>
      <c r="BL217" s="48">
        <v>10</v>
      </c>
    </row>
    <row r="218" spans="1:64" ht="15">
      <c r="A218" s="64" t="s">
        <v>274</v>
      </c>
      <c r="B218" s="64" t="s">
        <v>274</v>
      </c>
      <c r="C218" s="65" t="s">
        <v>3033</v>
      </c>
      <c r="D218" s="66">
        <v>10</v>
      </c>
      <c r="E218" s="67" t="s">
        <v>136</v>
      </c>
      <c r="F218" s="68">
        <v>12</v>
      </c>
      <c r="G218" s="65"/>
      <c r="H218" s="69"/>
      <c r="I218" s="70"/>
      <c r="J218" s="70"/>
      <c r="K218" s="34" t="s">
        <v>65</v>
      </c>
      <c r="L218" s="77">
        <v>218</v>
      </c>
      <c r="M218" s="77"/>
      <c r="N218" s="72"/>
      <c r="O218" s="79" t="s">
        <v>176</v>
      </c>
      <c r="P218" s="81">
        <v>43751.767546296294</v>
      </c>
      <c r="Q218" s="79" t="s">
        <v>449</v>
      </c>
      <c r="R218" s="83" t="s">
        <v>519</v>
      </c>
      <c r="S218" s="79" t="s">
        <v>559</v>
      </c>
      <c r="T218" s="79" t="s">
        <v>652</v>
      </c>
      <c r="U218" s="79"/>
      <c r="V218" s="83" t="s">
        <v>753</v>
      </c>
      <c r="W218" s="81">
        <v>43751.767546296294</v>
      </c>
      <c r="X218" s="83" t="s">
        <v>905</v>
      </c>
      <c r="Y218" s="79"/>
      <c r="Z218" s="79"/>
      <c r="AA218" s="85" t="s">
        <v>1089</v>
      </c>
      <c r="AB218" s="79"/>
      <c r="AC218" s="79" t="b">
        <v>0</v>
      </c>
      <c r="AD218" s="79">
        <v>0</v>
      </c>
      <c r="AE218" s="85" t="s">
        <v>1123</v>
      </c>
      <c r="AF218" s="79" t="b">
        <v>0</v>
      </c>
      <c r="AG218" s="79" t="s">
        <v>1128</v>
      </c>
      <c r="AH218" s="79"/>
      <c r="AI218" s="85" t="s">
        <v>1123</v>
      </c>
      <c r="AJ218" s="79" t="b">
        <v>0</v>
      </c>
      <c r="AK218" s="79">
        <v>0</v>
      </c>
      <c r="AL218" s="85" t="s">
        <v>1123</v>
      </c>
      <c r="AM218" s="79" t="s">
        <v>1161</v>
      </c>
      <c r="AN218" s="79" t="b">
        <v>0</v>
      </c>
      <c r="AO218" s="85" t="s">
        <v>1089</v>
      </c>
      <c r="AP218" s="79" t="s">
        <v>176</v>
      </c>
      <c r="AQ218" s="79">
        <v>0</v>
      </c>
      <c r="AR218" s="79">
        <v>0</v>
      </c>
      <c r="AS218" s="79"/>
      <c r="AT218" s="79"/>
      <c r="AU218" s="79"/>
      <c r="AV218" s="79"/>
      <c r="AW218" s="79"/>
      <c r="AX218" s="79"/>
      <c r="AY218" s="79"/>
      <c r="AZ218" s="79"/>
      <c r="BA218">
        <v>52</v>
      </c>
      <c r="BB218" s="78" t="str">
        <f>REPLACE(INDEX(GroupVertices[Group],MATCH(Edges[[#This Row],[Vertex 1]],GroupVertices[Vertex],0)),1,1,"")</f>
        <v>10</v>
      </c>
      <c r="BC218" s="78" t="str">
        <f>REPLACE(INDEX(GroupVertices[Group],MATCH(Edges[[#This Row],[Vertex 2]],GroupVertices[Vertex],0)),1,1,"")</f>
        <v>10</v>
      </c>
      <c r="BD218" s="48">
        <v>0</v>
      </c>
      <c r="BE218" s="49">
        <v>0</v>
      </c>
      <c r="BF218" s="48">
        <v>0</v>
      </c>
      <c r="BG218" s="49">
        <v>0</v>
      </c>
      <c r="BH218" s="48">
        <v>0</v>
      </c>
      <c r="BI218" s="49">
        <v>0</v>
      </c>
      <c r="BJ218" s="48">
        <v>9</v>
      </c>
      <c r="BK218" s="49">
        <v>100</v>
      </c>
      <c r="BL218" s="48">
        <v>9</v>
      </c>
    </row>
    <row r="219" spans="1:64" ht="15">
      <c r="A219" s="64" t="s">
        <v>274</v>
      </c>
      <c r="B219" s="64" t="s">
        <v>274</v>
      </c>
      <c r="C219" s="65" t="s">
        <v>3033</v>
      </c>
      <c r="D219" s="66">
        <v>10</v>
      </c>
      <c r="E219" s="67" t="s">
        <v>136</v>
      </c>
      <c r="F219" s="68">
        <v>12</v>
      </c>
      <c r="G219" s="65"/>
      <c r="H219" s="69"/>
      <c r="I219" s="70"/>
      <c r="J219" s="70"/>
      <c r="K219" s="34" t="s">
        <v>65</v>
      </c>
      <c r="L219" s="77">
        <v>219</v>
      </c>
      <c r="M219" s="77"/>
      <c r="N219" s="72"/>
      <c r="O219" s="79" t="s">
        <v>176</v>
      </c>
      <c r="P219" s="81">
        <v>43752.267488425925</v>
      </c>
      <c r="Q219" s="79" t="s">
        <v>450</v>
      </c>
      <c r="R219" s="83" t="s">
        <v>520</v>
      </c>
      <c r="S219" s="79" t="s">
        <v>560</v>
      </c>
      <c r="T219" s="79" t="s">
        <v>653</v>
      </c>
      <c r="U219" s="79"/>
      <c r="V219" s="83" t="s">
        <v>753</v>
      </c>
      <c r="W219" s="81">
        <v>43752.267488425925</v>
      </c>
      <c r="X219" s="83" t="s">
        <v>906</v>
      </c>
      <c r="Y219" s="79"/>
      <c r="Z219" s="79"/>
      <c r="AA219" s="85" t="s">
        <v>1090</v>
      </c>
      <c r="AB219" s="79"/>
      <c r="AC219" s="79" t="b">
        <v>0</v>
      </c>
      <c r="AD219" s="79">
        <v>0</v>
      </c>
      <c r="AE219" s="85" t="s">
        <v>1123</v>
      </c>
      <c r="AF219" s="79" t="b">
        <v>0</v>
      </c>
      <c r="AG219" s="79" t="s">
        <v>1128</v>
      </c>
      <c r="AH219" s="79"/>
      <c r="AI219" s="85" t="s">
        <v>1123</v>
      </c>
      <c r="AJ219" s="79" t="b">
        <v>0</v>
      </c>
      <c r="AK219" s="79">
        <v>0</v>
      </c>
      <c r="AL219" s="85" t="s">
        <v>1123</v>
      </c>
      <c r="AM219" s="79" t="s">
        <v>1161</v>
      </c>
      <c r="AN219" s="79" t="b">
        <v>0</v>
      </c>
      <c r="AO219" s="85" t="s">
        <v>1090</v>
      </c>
      <c r="AP219" s="79" t="s">
        <v>176</v>
      </c>
      <c r="AQ219" s="79">
        <v>0</v>
      </c>
      <c r="AR219" s="79">
        <v>0</v>
      </c>
      <c r="AS219" s="79"/>
      <c r="AT219" s="79"/>
      <c r="AU219" s="79"/>
      <c r="AV219" s="79"/>
      <c r="AW219" s="79"/>
      <c r="AX219" s="79"/>
      <c r="AY219" s="79"/>
      <c r="AZ219" s="79"/>
      <c r="BA219">
        <v>52</v>
      </c>
      <c r="BB219" s="78" t="str">
        <f>REPLACE(INDEX(GroupVertices[Group],MATCH(Edges[[#This Row],[Vertex 1]],GroupVertices[Vertex],0)),1,1,"")</f>
        <v>10</v>
      </c>
      <c r="BC219" s="78" t="str">
        <f>REPLACE(INDEX(GroupVertices[Group],MATCH(Edges[[#This Row],[Vertex 2]],GroupVertices[Vertex],0)),1,1,"")</f>
        <v>10</v>
      </c>
      <c r="BD219" s="48">
        <v>0</v>
      </c>
      <c r="BE219" s="49">
        <v>0</v>
      </c>
      <c r="BF219" s="48">
        <v>0</v>
      </c>
      <c r="BG219" s="49">
        <v>0</v>
      </c>
      <c r="BH219" s="48">
        <v>0</v>
      </c>
      <c r="BI219" s="49">
        <v>0</v>
      </c>
      <c r="BJ219" s="48">
        <v>11</v>
      </c>
      <c r="BK219" s="49">
        <v>100</v>
      </c>
      <c r="BL219" s="48">
        <v>11</v>
      </c>
    </row>
    <row r="220" spans="1:64" ht="15">
      <c r="A220" s="64" t="s">
        <v>274</v>
      </c>
      <c r="B220" s="64" t="s">
        <v>274</v>
      </c>
      <c r="C220" s="65" t="s">
        <v>3033</v>
      </c>
      <c r="D220" s="66">
        <v>10</v>
      </c>
      <c r="E220" s="67" t="s">
        <v>136</v>
      </c>
      <c r="F220" s="68">
        <v>12</v>
      </c>
      <c r="G220" s="65"/>
      <c r="H220" s="69"/>
      <c r="I220" s="70"/>
      <c r="J220" s="70"/>
      <c r="K220" s="34" t="s">
        <v>65</v>
      </c>
      <c r="L220" s="77">
        <v>220</v>
      </c>
      <c r="M220" s="77"/>
      <c r="N220" s="72"/>
      <c r="O220" s="79" t="s">
        <v>176</v>
      </c>
      <c r="P220" s="81">
        <v>43752.43415509259</v>
      </c>
      <c r="Q220" s="79" t="s">
        <v>451</v>
      </c>
      <c r="R220" s="83" t="s">
        <v>520</v>
      </c>
      <c r="S220" s="79" t="s">
        <v>560</v>
      </c>
      <c r="T220" s="79" t="s">
        <v>654</v>
      </c>
      <c r="U220" s="79"/>
      <c r="V220" s="83" t="s">
        <v>753</v>
      </c>
      <c r="W220" s="81">
        <v>43752.43415509259</v>
      </c>
      <c r="X220" s="83" t="s">
        <v>907</v>
      </c>
      <c r="Y220" s="79"/>
      <c r="Z220" s="79"/>
      <c r="AA220" s="85" t="s">
        <v>1091</v>
      </c>
      <c r="AB220" s="79"/>
      <c r="AC220" s="79" t="b">
        <v>0</v>
      </c>
      <c r="AD220" s="79">
        <v>0</v>
      </c>
      <c r="AE220" s="85" t="s">
        <v>1123</v>
      </c>
      <c r="AF220" s="79" t="b">
        <v>0</v>
      </c>
      <c r="AG220" s="79" t="s">
        <v>1128</v>
      </c>
      <c r="AH220" s="79"/>
      <c r="AI220" s="85" t="s">
        <v>1123</v>
      </c>
      <c r="AJ220" s="79" t="b">
        <v>0</v>
      </c>
      <c r="AK220" s="79">
        <v>0</v>
      </c>
      <c r="AL220" s="85" t="s">
        <v>1123</v>
      </c>
      <c r="AM220" s="79" t="s">
        <v>1161</v>
      </c>
      <c r="AN220" s="79" t="b">
        <v>0</v>
      </c>
      <c r="AO220" s="85" t="s">
        <v>1091</v>
      </c>
      <c r="AP220" s="79" t="s">
        <v>176</v>
      </c>
      <c r="AQ220" s="79">
        <v>0</v>
      </c>
      <c r="AR220" s="79">
        <v>0</v>
      </c>
      <c r="AS220" s="79"/>
      <c r="AT220" s="79"/>
      <c r="AU220" s="79"/>
      <c r="AV220" s="79"/>
      <c r="AW220" s="79"/>
      <c r="AX220" s="79"/>
      <c r="AY220" s="79"/>
      <c r="AZ220" s="79"/>
      <c r="BA220">
        <v>52</v>
      </c>
      <c r="BB220" s="78" t="str">
        <f>REPLACE(INDEX(GroupVertices[Group],MATCH(Edges[[#This Row],[Vertex 1]],GroupVertices[Vertex],0)),1,1,"")</f>
        <v>10</v>
      </c>
      <c r="BC220" s="78" t="str">
        <f>REPLACE(INDEX(GroupVertices[Group],MATCH(Edges[[#This Row],[Vertex 2]],GroupVertices[Vertex],0)),1,1,"")</f>
        <v>10</v>
      </c>
      <c r="BD220" s="48">
        <v>1</v>
      </c>
      <c r="BE220" s="49">
        <v>9.090909090909092</v>
      </c>
      <c r="BF220" s="48">
        <v>0</v>
      </c>
      <c r="BG220" s="49">
        <v>0</v>
      </c>
      <c r="BH220" s="48">
        <v>0</v>
      </c>
      <c r="BI220" s="49">
        <v>0</v>
      </c>
      <c r="BJ220" s="48">
        <v>10</v>
      </c>
      <c r="BK220" s="49">
        <v>90.9090909090909</v>
      </c>
      <c r="BL220" s="48">
        <v>11</v>
      </c>
    </row>
    <row r="221" spans="1:64" ht="15">
      <c r="A221" s="64" t="s">
        <v>274</v>
      </c>
      <c r="B221" s="64" t="s">
        <v>274</v>
      </c>
      <c r="C221" s="65" t="s">
        <v>3033</v>
      </c>
      <c r="D221" s="66">
        <v>10</v>
      </c>
      <c r="E221" s="67" t="s">
        <v>136</v>
      </c>
      <c r="F221" s="68">
        <v>12</v>
      </c>
      <c r="G221" s="65"/>
      <c r="H221" s="69"/>
      <c r="I221" s="70"/>
      <c r="J221" s="70"/>
      <c r="K221" s="34" t="s">
        <v>65</v>
      </c>
      <c r="L221" s="77">
        <v>221</v>
      </c>
      <c r="M221" s="77"/>
      <c r="N221" s="72"/>
      <c r="O221" s="79" t="s">
        <v>176</v>
      </c>
      <c r="P221" s="81">
        <v>43752.60084490741</v>
      </c>
      <c r="Q221" s="79" t="s">
        <v>452</v>
      </c>
      <c r="R221" s="83" t="s">
        <v>520</v>
      </c>
      <c r="S221" s="79" t="s">
        <v>560</v>
      </c>
      <c r="T221" s="79" t="s">
        <v>655</v>
      </c>
      <c r="U221" s="79"/>
      <c r="V221" s="83" t="s">
        <v>753</v>
      </c>
      <c r="W221" s="81">
        <v>43752.60084490741</v>
      </c>
      <c r="X221" s="83" t="s">
        <v>908</v>
      </c>
      <c r="Y221" s="79"/>
      <c r="Z221" s="79"/>
      <c r="AA221" s="85" t="s">
        <v>1092</v>
      </c>
      <c r="AB221" s="79"/>
      <c r="AC221" s="79" t="b">
        <v>0</v>
      </c>
      <c r="AD221" s="79">
        <v>0</v>
      </c>
      <c r="AE221" s="85" t="s">
        <v>1123</v>
      </c>
      <c r="AF221" s="79" t="b">
        <v>0</v>
      </c>
      <c r="AG221" s="79" t="s">
        <v>1128</v>
      </c>
      <c r="AH221" s="79"/>
      <c r="AI221" s="85" t="s">
        <v>1123</v>
      </c>
      <c r="AJ221" s="79" t="b">
        <v>0</v>
      </c>
      <c r="AK221" s="79">
        <v>0</v>
      </c>
      <c r="AL221" s="85" t="s">
        <v>1123</v>
      </c>
      <c r="AM221" s="79" t="s">
        <v>1161</v>
      </c>
      <c r="AN221" s="79" t="b">
        <v>0</v>
      </c>
      <c r="AO221" s="85" t="s">
        <v>1092</v>
      </c>
      <c r="AP221" s="79" t="s">
        <v>176</v>
      </c>
      <c r="AQ221" s="79">
        <v>0</v>
      </c>
      <c r="AR221" s="79">
        <v>0</v>
      </c>
      <c r="AS221" s="79"/>
      <c r="AT221" s="79"/>
      <c r="AU221" s="79"/>
      <c r="AV221" s="79"/>
      <c r="AW221" s="79"/>
      <c r="AX221" s="79"/>
      <c r="AY221" s="79"/>
      <c r="AZ221" s="79"/>
      <c r="BA221">
        <v>52</v>
      </c>
      <c r="BB221" s="78" t="str">
        <f>REPLACE(INDEX(GroupVertices[Group],MATCH(Edges[[#This Row],[Vertex 1]],GroupVertices[Vertex],0)),1,1,"")</f>
        <v>10</v>
      </c>
      <c r="BC221" s="78" t="str">
        <f>REPLACE(INDEX(GroupVertices[Group],MATCH(Edges[[#This Row],[Vertex 2]],GroupVertices[Vertex],0)),1,1,"")</f>
        <v>10</v>
      </c>
      <c r="BD221" s="48">
        <v>2</v>
      </c>
      <c r="BE221" s="49">
        <v>13.333333333333334</v>
      </c>
      <c r="BF221" s="48">
        <v>0</v>
      </c>
      <c r="BG221" s="49">
        <v>0</v>
      </c>
      <c r="BH221" s="48">
        <v>0</v>
      </c>
      <c r="BI221" s="49">
        <v>0</v>
      </c>
      <c r="BJ221" s="48">
        <v>13</v>
      </c>
      <c r="BK221" s="49">
        <v>86.66666666666667</v>
      </c>
      <c r="BL221" s="48">
        <v>15</v>
      </c>
    </row>
    <row r="222" spans="1:64" ht="15">
      <c r="A222" s="64" t="s">
        <v>274</v>
      </c>
      <c r="B222" s="64" t="s">
        <v>274</v>
      </c>
      <c r="C222" s="65" t="s">
        <v>3033</v>
      </c>
      <c r="D222" s="66">
        <v>10</v>
      </c>
      <c r="E222" s="67" t="s">
        <v>136</v>
      </c>
      <c r="F222" s="68">
        <v>12</v>
      </c>
      <c r="G222" s="65"/>
      <c r="H222" s="69"/>
      <c r="I222" s="70"/>
      <c r="J222" s="70"/>
      <c r="K222" s="34" t="s">
        <v>65</v>
      </c>
      <c r="L222" s="77">
        <v>222</v>
      </c>
      <c r="M222" s="77"/>
      <c r="N222" s="72"/>
      <c r="O222" s="79" t="s">
        <v>176</v>
      </c>
      <c r="P222" s="81">
        <v>43752.93412037037</v>
      </c>
      <c r="Q222" s="79" t="s">
        <v>453</v>
      </c>
      <c r="R222" s="83" t="s">
        <v>516</v>
      </c>
      <c r="S222" s="79" t="s">
        <v>559</v>
      </c>
      <c r="T222" s="79" t="s">
        <v>579</v>
      </c>
      <c r="U222" s="79"/>
      <c r="V222" s="83" t="s">
        <v>753</v>
      </c>
      <c r="W222" s="81">
        <v>43752.93412037037</v>
      </c>
      <c r="X222" s="83" t="s">
        <v>909</v>
      </c>
      <c r="Y222" s="79"/>
      <c r="Z222" s="79"/>
      <c r="AA222" s="85" t="s">
        <v>1093</v>
      </c>
      <c r="AB222" s="79"/>
      <c r="AC222" s="79" t="b">
        <v>0</v>
      </c>
      <c r="AD222" s="79">
        <v>0</v>
      </c>
      <c r="AE222" s="85" t="s">
        <v>1123</v>
      </c>
      <c r="AF222" s="79" t="b">
        <v>0</v>
      </c>
      <c r="AG222" s="79" t="s">
        <v>1128</v>
      </c>
      <c r="AH222" s="79"/>
      <c r="AI222" s="85" t="s">
        <v>1123</v>
      </c>
      <c r="AJ222" s="79" t="b">
        <v>0</v>
      </c>
      <c r="AK222" s="79">
        <v>0</v>
      </c>
      <c r="AL222" s="85" t="s">
        <v>1123</v>
      </c>
      <c r="AM222" s="79" t="s">
        <v>1161</v>
      </c>
      <c r="AN222" s="79" t="b">
        <v>0</v>
      </c>
      <c r="AO222" s="85" t="s">
        <v>1093</v>
      </c>
      <c r="AP222" s="79" t="s">
        <v>176</v>
      </c>
      <c r="AQ222" s="79">
        <v>0</v>
      </c>
      <c r="AR222" s="79">
        <v>0</v>
      </c>
      <c r="AS222" s="79"/>
      <c r="AT222" s="79"/>
      <c r="AU222" s="79"/>
      <c r="AV222" s="79"/>
      <c r="AW222" s="79"/>
      <c r="AX222" s="79"/>
      <c r="AY222" s="79"/>
      <c r="AZ222" s="79"/>
      <c r="BA222">
        <v>52</v>
      </c>
      <c r="BB222" s="78" t="str">
        <f>REPLACE(INDEX(GroupVertices[Group],MATCH(Edges[[#This Row],[Vertex 1]],GroupVertices[Vertex],0)),1,1,"")</f>
        <v>10</v>
      </c>
      <c r="BC222" s="78" t="str">
        <f>REPLACE(INDEX(GroupVertices[Group],MATCH(Edges[[#This Row],[Vertex 2]],GroupVertices[Vertex],0)),1,1,"")</f>
        <v>10</v>
      </c>
      <c r="BD222" s="48">
        <v>0</v>
      </c>
      <c r="BE222" s="49">
        <v>0</v>
      </c>
      <c r="BF222" s="48">
        <v>0</v>
      </c>
      <c r="BG222" s="49">
        <v>0</v>
      </c>
      <c r="BH222" s="48">
        <v>0</v>
      </c>
      <c r="BI222" s="49">
        <v>0</v>
      </c>
      <c r="BJ222" s="48">
        <v>13</v>
      </c>
      <c r="BK222" s="49">
        <v>100</v>
      </c>
      <c r="BL222" s="48">
        <v>13</v>
      </c>
    </row>
    <row r="223" spans="1:64" ht="15">
      <c r="A223" s="64" t="s">
        <v>274</v>
      </c>
      <c r="B223" s="64" t="s">
        <v>274</v>
      </c>
      <c r="C223" s="65" t="s">
        <v>3033</v>
      </c>
      <c r="D223" s="66">
        <v>10</v>
      </c>
      <c r="E223" s="67" t="s">
        <v>136</v>
      </c>
      <c r="F223" s="68">
        <v>12</v>
      </c>
      <c r="G223" s="65"/>
      <c r="H223" s="69"/>
      <c r="I223" s="70"/>
      <c r="J223" s="70"/>
      <c r="K223" s="34" t="s">
        <v>65</v>
      </c>
      <c r="L223" s="77">
        <v>223</v>
      </c>
      <c r="M223" s="77"/>
      <c r="N223" s="72"/>
      <c r="O223" s="79" t="s">
        <v>176</v>
      </c>
      <c r="P223" s="81">
        <v>43753.10082175926</v>
      </c>
      <c r="Q223" s="79" t="s">
        <v>454</v>
      </c>
      <c r="R223" s="83" t="s">
        <v>516</v>
      </c>
      <c r="S223" s="79" t="s">
        <v>559</v>
      </c>
      <c r="T223" s="79" t="s">
        <v>656</v>
      </c>
      <c r="U223" s="79"/>
      <c r="V223" s="83" t="s">
        <v>753</v>
      </c>
      <c r="W223" s="81">
        <v>43753.10082175926</v>
      </c>
      <c r="X223" s="83" t="s">
        <v>910</v>
      </c>
      <c r="Y223" s="79"/>
      <c r="Z223" s="79"/>
      <c r="AA223" s="85" t="s">
        <v>1094</v>
      </c>
      <c r="AB223" s="79"/>
      <c r="AC223" s="79" t="b">
        <v>0</v>
      </c>
      <c r="AD223" s="79">
        <v>0</v>
      </c>
      <c r="AE223" s="85" t="s">
        <v>1123</v>
      </c>
      <c r="AF223" s="79" t="b">
        <v>0</v>
      </c>
      <c r="AG223" s="79" t="s">
        <v>1128</v>
      </c>
      <c r="AH223" s="79"/>
      <c r="AI223" s="85" t="s">
        <v>1123</v>
      </c>
      <c r="AJ223" s="79" t="b">
        <v>0</v>
      </c>
      <c r="AK223" s="79">
        <v>0</v>
      </c>
      <c r="AL223" s="85" t="s">
        <v>1123</v>
      </c>
      <c r="AM223" s="79" t="s">
        <v>1161</v>
      </c>
      <c r="AN223" s="79" t="b">
        <v>0</v>
      </c>
      <c r="AO223" s="85" t="s">
        <v>1094</v>
      </c>
      <c r="AP223" s="79" t="s">
        <v>176</v>
      </c>
      <c r="AQ223" s="79">
        <v>0</v>
      </c>
      <c r="AR223" s="79">
        <v>0</v>
      </c>
      <c r="AS223" s="79"/>
      <c r="AT223" s="79"/>
      <c r="AU223" s="79"/>
      <c r="AV223" s="79"/>
      <c r="AW223" s="79"/>
      <c r="AX223" s="79"/>
      <c r="AY223" s="79"/>
      <c r="AZ223" s="79"/>
      <c r="BA223">
        <v>52</v>
      </c>
      <c r="BB223" s="78" t="str">
        <f>REPLACE(INDEX(GroupVertices[Group],MATCH(Edges[[#This Row],[Vertex 1]],GroupVertices[Vertex],0)),1,1,"")</f>
        <v>10</v>
      </c>
      <c r="BC223" s="78" t="str">
        <f>REPLACE(INDEX(GroupVertices[Group],MATCH(Edges[[#This Row],[Vertex 2]],GroupVertices[Vertex],0)),1,1,"")</f>
        <v>10</v>
      </c>
      <c r="BD223" s="48">
        <v>0</v>
      </c>
      <c r="BE223" s="49">
        <v>0</v>
      </c>
      <c r="BF223" s="48">
        <v>0</v>
      </c>
      <c r="BG223" s="49">
        <v>0</v>
      </c>
      <c r="BH223" s="48">
        <v>0</v>
      </c>
      <c r="BI223" s="49">
        <v>0</v>
      </c>
      <c r="BJ223" s="48">
        <v>10</v>
      </c>
      <c r="BK223" s="49">
        <v>100</v>
      </c>
      <c r="BL223" s="48">
        <v>10</v>
      </c>
    </row>
    <row r="224" spans="1:64" ht="15">
      <c r="A224" s="64" t="s">
        <v>274</v>
      </c>
      <c r="B224" s="64" t="s">
        <v>274</v>
      </c>
      <c r="C224" s="65" t="s">
        <v>3033</v>
      </c>
      <c r="D224" s="66">
        <v>10</v>
      </c>
      <c r="E224" s="67" t="s">
        <v>136</v>
      </c>
      <c r="F224" s="68">
        <v>12</v>
      </c>
      <c r="G224" s="65"/>
      <c r="H224" s="69"/>
      <c r="I224" s="70"/>
      <c r="J224" s="70"/>
      <c r="K224" s="34" t="s">
        <v>65</v>
      </c>
      <c r="L224" s="77">
        <v>224</v>
      </c>
      <c r="M224" s="77"/>
      <c r="N224" s="72"/>
      <c r="O224" s="79" t="s">
        <v>176</v>
      </c>
      <c r="P224" s="81">
        <v>43753.26751157407</v>
      </c>
      <c r="Q224" s="79" t="s">
        <v>455</v>
      </c>
      <c r="R224" s="83" t="s">
        <v>516</v>
      </c>
      <c r="S224" s="79" t="s">
        <v>559</v>
      </c>
      <c r="T224" s="79" t="s">
        <v>657</v>
      </c>
      <c r="U224" s="79"/>
      <c r="V224" s="83" t="s">
        <v>753</v>
      </c>
      <c r="W224" s="81">
        <v>43753.26751157407</v>
      </c>
      <c r="X224" s="83" t="s">
        <v>911</v>
      </c>
      <c r="Y224" s="79"/>
      <c r="Z224" s="79"/>
      <c r="AA224" s="85" t="s">
        <v>1095</v>
      </c>
      <c r="AB224" s="79"/>
      <c r="AC224" s="79" t="b">
        <v>0</v>
      </c>
      <c r="AD224" s="79">
        <v>0</v>
      </c>
      <c r="AE224" s="85" t="s">
        <v>1123</v>
      </c>
      <c r="AF224" s="79" t="b">
        <v>0</v>
      </c>
      <c r="AG224" s="79" t="s">
        <v>1128</v>
      </c>
      <c r="AH224" s="79"/>
      <c r="AI224" s="85" t="s">
        <v>1123</v>
      </c>
      <c r="AJ224" s="79" t="b">
        <v>0</v>
      </c>
      <c r="AK224" s="79">
        <v>0</v>
      </c>
      <c r="AL224" s="85" t="s">
        <v>1123</v>
      </c>
      <c r="AM224" s="79" t="s">
        <v>1161</v>
      </c>
      <c r="AN224" s="79" t="b">
        <v>0</v>
      </c>
      <c r="AO224" s="85" t="s">
        <v>1095</v>
      </c>
      <c r="AP224" s="79" t="s">
        <v>176</v>
      </c>
      <c r="AQ224" s="79">
        <v>0</v>
      </c>
      <c r="AR224" s="79">
        <v>0</v>
      </c>
      <c r="AS224" s="79"/>
      <c r="AT224" s="79"/>
      <c r="AU224" s="79"/>
      <c r="AV224" s="79"/>
      <c r="AW224" s="79"/>
      <c r="AX224" s="79"/>
      <c r="AY224" s="79"/>
      <c r="AZ224" s="79"/>
      <c r="BA224">
        <v>52</v>
      </c>
      <c r="BB224" s="78" t="str">
        <f>REPLACE(INDEX(GroupVertices[Group],MATCH(Edges[[#This Row],[Vertex 1]],GroupVertices[Vertex],0)),1,1,"")</f>
        <v>10</v>
      </c>
      <c r="BC224" s="78" t="str">
        <f>REPLACE(INDEX(GroupVertices[Group],MATCH(Edges[[#This Row],[Vertex 2]],GroupVertices[Vertex],0)),1,1,"")</f>
        <v>10</v>
      </c>
      <c r="BD224" s="48">
        <v>0</v>
      </c>
      <c r="BE224" s="49">
        <v>0</v>
      </c>
      <c r="BF224" s="48">
        <v>0</v>
      </c>
      <c r="BG224" s="49">
        <v>0</v>
      </c>
      <c r="BH224" s="48">
        <v>0</v>
      </c>
      <c r="BI224" s="49">
        <v>0</v>
      </c>
      <c r="BJ224" s="48">
        <v>10</v>
      </c>
      <c r="BK224" s="49">
        <v>100</v>
      </c>
      <c r="BL224" s="48">
        <v>10</v>
      </c>
    </row>
    <row r="225" spans="1:64" ht="15">
      <c r="A225" s="64" t="s">
        <v>274</v>
      </c>
      <c r="B225" s="64" t="s">
        <v>274</v>
      </c>
      <c r="C225" s="65" t="s">
        <v>3033</v>
      </c>
      <c r="D225" s="66">
        <v>10</v>
      </c>
      <c r="E225" s="67" t="s">
        <v>136</v>
      </c>
      <c r="F225" s="68">
        <v>12</v>
      </c>
      <c r="G225" s="65"/>
      <c r="H225" s="69"/>
      <c r="I225" s="70"/>
      <c r="J225" s="70"/>
      <c r="K225" s="34" t="s">
        <v>65</v>
      </c>
      <c r="L225" s="77">
        <v>225</v>
      </c>
      <c r="M225" s="77"/>
      <c r="N225" s="72"/>
      <c r="O225" s="79" t="s">
        <v>176</v>
      </c>
      <c r="P225" s="81">
        <v>43753.43417824074</v>
      </c>
      <c r="Q225" s="79" t="s">
        <v>456</v>
      </c>
      <c r="R225" s="83" t="s">
        <v>516</v>
      </c>
      <c r="S225" s="79" t="s">
        <v>559</v>
      </c>
      <c r="T225" s="79" t="s">
        <v>658</v>
      </c>
      <c r="U225" s="79"/>
      <c r="V225" s="83" t="s">
        <v>753</v>
      </c>
      <c r="W225" s="81">
        <v>43753.43417824074</v>
      </c>
      <c r="X225" s="83" t="s">
        <v>912</v>
      </c>
      <c r="Y225" s="79"/>
      <c r="Z225" s="79"/>
      <c r="AA225" s="85" t="s">
        <v>1096</v>
      </c>
      <c r="AB225" s="79"/>
      <c r="AC225" s="79" t="b">
        <v>0</v>
      </c>
      <c r="AD225" s="79">
        <v>0</v>
      </c>
      <c r="AE225" s="85" t="s">
        <v>1123</v>
      </c>
      <c r="AF225" s="79" t="b">
        <v>0</v>
      </c>
      <c r="AG225" s="79" t="s">
        <v>1128</v>
      </c>
      <c r="AH225" s="79"/>
      <c r="AI225" s="85" t="s">
        <v>1123</v>
      </c>
      <c r="AJ225" s="79" t="b">
        <v>0</v>
      </c>
      <c r="AK225" s="79">
        <v>0</v>
      </c>
      <c r="AL225" s="85" t="s">
        <v>1123</v>
      </c>
      <c r="AM225" s="79" t="s">
        <v>1161</v>
      </c>
      <c r="AN225" s="79" t="b">
        <v>0</v>
      </c>
      <c r="AO225" s="85" t="s">
        <v>1096</v>
      </c>
      <c r="AP225" s="79" t="s">
        <v>176</v>
      </c>
      <c r="AQ225" s="79">
        <v>0</v>
      </c>
      <c r="AR225" s="79">
        <v>0</v>
      </c>
      <c r="AS225" s="79"/>
      <c r="AT225" s="79"/>
      <c r="AU225" s="79"/>
      <c r="AV225" s="79"/>
      <c r="AW225" s="79"/>
      <c r="AX225" s="79"/>
      <c r="AY225" s="79"/>
      <c r="AZ225" s="79"/>
      <c r="BA225">
        <v>52</v>
      </c>
      <c r="BB225" s="78" t="str">
        <f>REPLACE(INDEX(GroupVertices[Group],MATCH(Edges[[#This Row],[Vertex 1]],GroupVertices[Vertex],0)),1,1,"")</f>
        <v>10</v>
      </c>
      <c r="BC225" s="78" t="str">
        <f>REPLACE(INDEX(GroupVertices[Group],MATCH(Edges[[#This Row],[Vertex 2]],GroupVertices[Vertex],0)),1,1,"")</f>
        <v>10</v>
      </c>
      <c r="BD225" s="48">
        <v>0</v>
      </c>
      <c r="BE225" s="49">
        <v>0</v>
      </c>
      <c r="BF225" s="48">
        <v>0</v>
      </c>
      <c r="BG225" s="49">
        <v>0</v>
      </c>
      <c r="BH225" s="48">
        <v>0</v>
      </c>
      <c r="BI225" s="49">
        <v>0</v>
      </c>
      <c r="BJ225" s="48">
        <v>10</v>
      </c>
      <c r="BK225" s="49">
        <v>100</v>
      </c>
      <c r="BL225" s="48">
        <v>10</v>
      </c>
    </row>
    <row r="226" spans="1:64" ht="15">
      <c r="A226" s="64" t="s">
        <v>274</v>
      </c>
      <c r="B226" s="64" t="s">
        <v>274</v>
      </c>
      <c r="C226" s="65" t="s">
        <v>3033</v>
      </c>
      <c r="D226" s="66">
        <v>10</v>
      </c>
      <c r="E226" s="67" t="s">
        <v>136</v>
      </c>
      <c r="F226" s="68">
        <v>12</v>
      </c>
      <c r="G226" s="65"/>
      <c r="H226" s="69"/>
      <c r="I226" s="70"/>
      <c r="J226" s="70"/>
      <c r="K226" s="34" t="s">
        <v>65</v>
      </c>
      <c r="L226" s="77">
        <v>226</v>
      </c>
      <c r="M226" s="77"/>
      <c r="N226" s="72"/>
      <c r="O226" s="79" t="s">
        <v>176</v>
      </c>
      <c r="P226" s="81">
        <v>43753.60086805555</v>
      </c>
      <c r="Q226" s="79" t="s">
        <v>457</v>
      </c>
      <c r="R226" s="83" t="s">
        <v>516</v>
      </c>
      <c r="S226" s="79" t="s">
        <v>559</v>
      </c>
      <c r="T226" s="79" t="s">
        <v>659</v>
      </c>
      <c r="U226" s="79"/>
      <c r="V226" s="83" t="s">
        <v>753</v>
      </c>
      <c r="W226" s="81">
        <v>43753.60086805555</v>
      </c>
      <c r="X226" s="83" t="s">
        <v>913</v>
      </c>
      <c r="Y226" s="79"/>
      <c r="Z226" s="79"/>
      <c r="AA226" s="85" t="s">
        <v>1097</v>
      </c>
      <c r="AB226" s="79"/>
      <c r="AC226" s="79" t="b">
        <v>0</v>
      </c>
      <c r="AD226" s="79">
        <v>0</v>
      </c>
      <c r="AE226" s="85" t="s">
        <v>1123</v>
      </c>
      <c r="AF226" s="79" t="b">
        <v>0</v>
      </c>
      <c r="AG226" s="79" t="s">
        <v>1128</v>
      </c>
      <c r="AH226" s="79"/>
      <c r="AI226" s="85" t="s">
        <v>1123</v>
      </c>
      <c r="AJ226" s="79" t="b">
        <v>0</v>
      </c>
      <c r="AK226" s="79">
        <v>0</v>
      </c>
      <c r="AL226" s="85" t="s">
        <v>1123</v>
      </c>
      <c r="AM226" s="79" t="s">
        <v>1161</v>
      </c>
      <c r="AN226" s="79" t="b">
        <v>0</v>
      </c>
      <c r="AO226" s="85" t="s">
        <v>1097</v>
      </c>
      <c r="AP226" s="79" t="s">
        <v>176</v>
      </c>
      <c r="AQ226" s="79">
        <v>0</v>
      </c>
      <c r="AR226" s="79">
        <v>0</v>
      </c>
      <c r="AS226" s="79"/>
      <c r="AT226" s="79"/>
      <c r="AU226" s="79"/>
      <c r="AV226" s="79"/>
      <c r="AW226" s="79"/>
      <c r="AX226" s="79"/>
      <c r="AY226" s="79"/>
      <c r="AZ226" s="79"/>
      <c r="BA226">
        <v>52</v>
      </c>
      <c r="BB226" s="78" t="str">
        <f>REPLACE(INDEX(GroupVertices[Group],MATCH(Edges[[#This Row],[Vertex 1]],GroupVertices[Vertex],0)),1,1,"")</f>
        <v>10</v>
      </c>
      <c r="BC226" s="78" t="str">
        <f>REPLACE(INDEX(GroupVertices[Group],MATCH(Edges[[#This Row],[Vertex 2]],GroupVertices[Vertex],0)),1,1,"")</f>
        <v>10</v>
      </c>
      <c r="BD226" s="48">
        <v>1</v>
      </c>
      <c r="BE226" s="49">
        <v>7.6923076923076925</v>
      </c>
      <c r="BF226" s="48">
        <v>0</v>
      </c>
      <c r="BG226" s="49">
        <v>0</v>
      </c>
      <c r="BH226" s="48">
        <v>0</v>
      </c>
      <c r="BI226" s="49">
        <v>0</v>
      </c>
      <c r="BJ226" s="48">
        <v>12</v>
      </c>
      <c r="BK226" s="49">
        <v>92.3076923076923</v>
      </c>
      <c r="BL226" s="48">
        <v>13</v>
      </c>
    </row>
    <row r="227" spans="1:64" ht="15">
      <c r="A227" s="64" t="s">
        <v>274</v>
      </c>
      <c r="B227" s="64" t="s">
        <v>274</v>
      </c>
      <c r="C227" s="65" t="s">
        <v>3033</v>
      </c>
      <c r="D227" s="66">
        <v>10</v>
      </c>
      <c r="E227" s="67" t="s">
        <v>136</v>
      </c>
      <c r="F227" s="68">
        <v>12</v>
      </c>
      <c r="G227" s="65"/>
      <c r="H227" s="69"/>
      <c r="I227" s="70"/>
      <c r="J227" s="70"/>
      <c r="K227" s="34" t="s">
        <v>65</v>
      </c>
      <c r="L227" s="77">
        <v>227</v>
      </c>
      <c r="M227" s="77"/>
      <c r="N227" s="72"/>
      <c r="O227" s="79" t="s">
        <v>176</v>
      </c>
      <c r="P227" s="81">
        <v>43754.100810185184</v>
      </c>
      <c r="Q227" s="79" t="s">
        <v>458</v>
      </c>
      <c r="R227" s="83" t="s">
        <v>516</v>
      </c>
      <c r="S227" s="79" t="s">
        <v>559</v>
      </c>
      <c r="T227" s="79" t="s">
        <v>660</v>
      </c>
      <c r="U227" s="79"/>
      <c r="V227" s="83" t="s">
        <v>753</v>
      </c>
      <c r="W227" s="81">
        <v>43754.100810185184</v>
      </c>
      <c r="X227" s="83" t="s">
        <v>914</v>
      </c>
      <c r="Y227" s="79"/>
      <c r="Z227" s="79"/>
      <c r="AA227" s="85" t="s">
        <v>1098</v>
      </c>
      <c r="AB227" s="79"/>
      <c r="AC227" s="79" t="b">
        <v>0</v>
      </c>
      <c r="AD227" s="79">
        <v>0</v>
      </c>
      <c r="AE227" s="85" t="s">
        <v>1123</v>
      </c>
      <c r="AF227" s="79" t="b">
        <v>0</v>
      </c>
      <c r="AG227" s="79" t="s">
        <v>1128</v>
      </c>
      <c r="AH227" s="79"/>
      <c r="AI227" s="85" t="s">
        <v>1123</v>
      </c>
      <c r="AJ227" s="79" t="b">
        <v>0</v>
      </c>
      <c r="AK227" s="79">
        <v>0</v>
      </c>
      <c r="AL227" s="85" t="s">
        <v>1123</v>
      </c>
      <c r="AM227" s="79" t="s">
        <v>1161</v>
      </c>
      <c r="AN227" s="79" t="b">
        <v>0</v>
      </c>
      <c r="AO227" s="85" t="s">
        <v>1098</v>
      </c>
      <c r="AP227" s="79" t="s">
        <v>176</v>
      </c>
      <c r="AQ227" s="79">
        <v>0</v>
      </c>
      <c r="AR227" s="79">
        <v>0</v>
      </c>
      <c r="AS227" s="79"/>
      <c r="AT227" s="79"/>
      <c r="AU227" s="79"/>
      <c r="AV227" s="79"/>
      <c r="AW227" s="79"/>
      <c r="AX227" s="79"/>
      <c r="AY227" s="79"/>
      <c r="AZ227" s="79"/>
      <c r="BA227">
        <v>52</v>
      </c>
      <c r="BB227" s="78" t="str">
        <f>REPLACE(INDEX(GroupVertices[Group],MATCH(Edges[[#This Row],[Vertex 1]],GroupVertices[Vertex],0)),1,1,"")</f>
        <v>10</v>
      </c>
      <c r="BC227" s="78" t="str">
        <f>REPLACE(INDEX(GroupVertices[Group],MATCH(Edges[[#This Row],[Vertex 2]],GroupVertices[Vertex],0)),1,1,"")</f>
        <v>10</v>
      </c>
      <c r="BD227" s="48">
        <v>0</v>
      </c>
      <c r="BE227" s="49">
        <v>0</v>
      </c>
      <c r="BF227" s="48">
        <v>0</v>
      </c>
      <c r="BG227" s="49">
        <v>0</v>
      </c>
      <c r="BH227" s="48">
        <v>0</v>
      </c>
      <c r="BI227" s="49">
        <v>0</v>
      </c>
      <c r="BJ227" s="48">
        <v>7</v>
      </c>
      <c r="BK227" s="49">
        <v>100</v>
      </c>
      <c r="BL227" s="48">
        <v>7</v>
      </c>
    </row>
    <row r="228" spans="1:64" ht="15">
      <c r="A228" s="64" t="s">
        <v>274</v>
      </c>
      <c r="B228" s="64" t="s">
        <v>274</v>
      </c>
      <c r="C228" s="65" t="s">
        <v>3033</v>
      </c>
      <c r="D228" s="66">
        <v>10</v>
      </c>
      <c r="E228" s="67" t="s">
        <v>136</v>
      </c>
      <c r="F228" s="68">
        <v>12</v>
      </c>
      <c r="G228" s="65"/>
      <c r="H228" s="69"/>
      <c r="I228" s="70"/>
      <c r="J228" s="70"/>
      <c r="K228" s="34" t="s">
        <v>65</v>
      </c>
      <c r="L228" s="77">
        <v>228</v>
      </c>
      <c r="M228" s="77"/>
      <c r="N228" s="72"/>
      <c r="O228" s="79" t="s">
        <v>176</v>
      </c>
      <c r="P228" s="81">
        <v>43754.26752314815</v>
      </c>
      <c r="Q228" s="79" t="s">
        <v>459</v>
      </c>
      <c r="R228" s="83" t="s">
        <v>516</v>
      </c>
      <c r="S228" s="79" t="s">
        <v>559</v>
      </c>
      <c r="T228" s="79" t="s">
        <v>661</v>
      </c>
      <c r="U228" s="79"/>
      <c r="V228" s="83" t="s">
        <v>753</v>
      </c>
      <c r="W228" s="81">
        <v>43754.26752314815</v>
      </c>
      <c r="X228" s="83" t="s">
        <v>915</v>
      </c>
      <c r="Y228" s="79"/>
      <c r="Z228" s="79"/>
      <c r="AA228" s="85" t="s">
        <v>1099</v>
      </c>
      <c r="AB228" s="79"/>
      <c r="AC228" s="79" t="b">
        <v>0</v>
      </c>
      <c r="AD228" s="79">
        <v>0</v>
      </c>
      <c r="AE228" s="85" t="s">
        <v>1123</v>
      </c>
      <c r="AF228" s="79" t="b">
        <v>0</v>
      </c>
      <c r="AG228" s="79" t="s">
        <v>1128</v>
      </c>
      <c r="AH228" s="79"/>
      <c r="AI228" s="85" t="s">
        <v>1123</v>
      </c>
      <c r="AJ228" s="79" t="b">
        <v>0</v>
      </c>
      <c r="AK228" s="79">
        <v>0</v>
      </c>
      <c r="AL228" s="85" t="s">
        <v>1123</v>
      </c>
      <c r="AM228" s="79" t="s">
        <v>1161</v>
      </c>
      <c r="AN228" s="79" t="b">
        <v>0</v>
      </c>
      <c r="AO228" s="85" t="s">
        <v>1099</v>
      </c>
      <c r="AP228" s="79" t="s">
        <v>176</v>
      </c>
      <c r="AQ228" s="79">
        <v>0</v>
      </c>
      <c r="AR228" s="79">
        <v>0</v>
      </c>
      <c r="AS228" s="79"/>
      <c r="AT228" s="79"/>
      <c r="AU228" s="79"/>
      <c r="AV228" s="79"/>
      <c r="AW228" s="79"/>
      <c r="AX228" s="79"/>
      <c r="AY228" s="79"/>
      <c r="AZ228" s="79"/>
      <c r="BA228">
        <v>52</v>
      </c>
      <c r="BB228" s="78" t="str">
        <f>REPLACE(INDEX(GroupVertices[Group],MATCH(Edges[[#This Row],[Vertex 1]],GroupVertices[Vertex],0)),1,1,"")</f>
        <v>10</v>
      </c>
      <c r="BC228" s="78" t="str">
        <f>REPLACE(INDEX(GroupVertices[Group],MATCH(Edges[[#This Row],[Vertex 2]],GroupVertices[Vertex],0)),1,1,"")</f>
        <v>10</v>
      </c>
      <c r="BD228" s="48">
        <v>0</v>
      </c>
      <c r="BE228" s="49">
        <v>0</v>
      </c>
      <c r="BF228" s="48">
        <v>1</v>
      </c>
      <c r="BG228" s="49">
        <v>11.11111111111111</v>
      </c>
      <c r="BH228" s="48">
        <v>0</v>
      </c>
      <c r="BI228" s="49">
        <v>0</v>
      </c>
      <c r="BJ228" s="48">
        <v>8</v>
      </c>
      <c r="BK228" s="49">
        <v>88.88888888888889</v>
      </c>
      <c r="BL228" s="48">
        <v>9</v>
      </c>
    </row>
    <row r="229" spans="1:64" ht="15">
      <c r="A229" s="64" t="s">
        <v>274</v>
      </c>
      <c r="B229" s="64" t="s">
        <v>274</v>
      </c>
      <c r="C229" s="65" t="s">
        <v>3033</v>
      </c>
      <c r="D229" s="66">
        <v>10</v>
      </c>
      <c r="E229" s="67" t="s">
        <v>136</v>
      </c>
      <c r="F229" s="68">
        <v>12</v>
      </c>
      <c r="G229" s="65"/>
      <c r="H229" s="69"/>
      <c r="I229" s="70"/>
      <c r="J229" s="70"/>
      <c r="K229" s="34" t="s">
        <v>65</v>
      </c>
      <c r="L229" s="77">
        <v>229</v>
      </c>
      <c r="M229" s="77"/>
      <c r="N229" s="72"/>
      <c r="O229" s="79" t="s">
        <v>176</v>
      </c>
      <c r="P229" s="81">
        <v>43754.434386574074</v>
      </c>
      <c r="Q229" s="79" t="s">
        <v>460</v>
      </c>
      <c r="R229" s="83" t="s">
        <v>516</v>
      </c>
      <c r="S229" s="79" t="s">
        <v>559</v>
      </c>
      <c r="T229" s="79" t="s">
        <v>662</v>
      </c>
      <c r="U229" s="79"/>
      <c r="V229" s="83" t="s">
        <v>753</v>
      </c>
      <c r="W229" s="81">
        <v>43754.434386574074</v>
      </c>
      <c r="X229" s="83" t="s">
        <v>916</v>
      </c>
      <c r="Y229" s="79"/>
      <c r="Z229" s="79"/>
      <c r="AA229" s="85" t="s">
        <v>1100</v>
      </c>
      <c r="AB229" s="79"/>
      <c r="AC229" s="79" t="b">
        <v>0</v>
      </c>
      <c r="AD229" s="79">
        <v>0</v>
      </c>
      <c r="AE229" s="85" t="s">
        <v>1123</v>
      </c>
      <c r="AF229" s="79" t="b">
        <v>0</v>
      </c>
      <c r="AG229" s="79" t="s">
        <v>1128</v>
      </c>
      <c r="AH229" s="79"/>
      <c r="AI229" s="85" t="s">
        <v>1123</v>
      </c>
      <c r="AJ229" s="79" t="b">
        <v>0</v>
      </c>
      <c r="AK229" s="79">
        <v>0</v>
      </c>
      <c r="AL229" s="85" t="s">
        <v>1123</v>
      </c>
      <c r="AM229" s="79" t="s">
        <v>1161</v>
      </c>
      <c r="AN229" s="79" t="b">
        <v>0</v>
      </c>
      <c r="AO229" s="85" t="s">
        <v>1100</v>
      </c>
      <c r="AP229" s="79" t="s">
        <v>176</v>
      </c>
      <c r="AQ229" s="79">
        <v>0</v>
      </c>
      <c r="AR229" s="79">
        <v>0</v>
      </c>
      <c r="AS229" s="79"/>
      <c r="AT229" s="79"/>
      <c r="AU229" s="79"/>
      <c r="AV229" s="79"/>
      <c r="AW229" s="79"/>
      <c r="AX229" s="79"/>
      <c r="AY229" s="79"/>
      <c r="AZ229" s="79"/>
      <c r="BA229">
        <v>52</v>
      </c>
      <c r="BB229" s="78" t="str">
        <f>REPLACE(INDEX(GroupVertices[Group],MATCH(Edges[[#This Row],[Vertex 1]],GroupVertices[Vertex],0)),1,1,"")</f>
        <v>10</v>
      </c>
      <c r="BC229" s="78" t="str">
        <f>REPLACE(INDEX(GroupVertices[Group],MATCH(Edges[[#This Row],[Vertex 2]],GroupVertices[Vertex],0)),1,1,"")</f>
        <v>10</v>
      </c>
      <c r="BD229" s="48">
        <v>1</v>
      </c>
      <c r="BE229" s="49">
        <v>11.11111111111111</v>
      </c>
      <c r="BF229" s="48">
        <v>0</v>
      </c>
      <c r="BG229" s="49">
        <v>0</v>
      </c>
      <c r="BH229" s="48">
        <v>0</v>
      </c>
      <c r="BI229" s="49">
        <v>0</v>
      </c>
      <c r="BJ229" s="48">
        <v>8</v>
      </c>
      <c r="BK229" s="49">
        <v>88.88888888888889</v>
      </c>
      <c r="BL229" s="48">
        <v>9</v>
      </c>
    </row>
    <row r="230" spans="1:64" ht="15">
      <c r="A230" s="64" t="s">
        <v>274</v>
      </c>
      <c r="B230" s="64" t="s">
        <v>274</v>
      </c>
      <c r="C230" s="65" t="s">
        <v>3033</v>
      </c>
      <c r="D230" s="66">
        <v>10</v>
      </c>
      <c r="E230" s="67" t="s">
        <v>136</v>
      </c>
      <c r="F230" s="68">
        <v>12</v>
      </c>
      <c r="G230" s="65"/>
      <c r="H230" s="69"/>
      <c r="I230" s="70"/>
      <c r="J230" s="70"/>
      <c r="K230" s="34" t="s">
        <v>65</v>
      </c>
      <c r="L230" s="77">
        <v>230</v>
      </c>
      <c r="M230" s="77"/>
      <c r="N230" s="72"/>
      <c r="O230" s="79" t="s">
        <v>176</v>
      </c>
      <c r="P230" s="81">
        <v>43754.600902777776</v>
      </c>
      <c r="Q230" s="79" t="s">
        <v>461</v>
      </c>
      <c r="R230" s="83" t="s">
        <v>516</v>
      </c>
      <c r="S230" s="79" t="s">
        <v>559</v>
      </c>
      <c r="T230" s="79" t="s">
        <v>663</v>
      </c>
      <c r="U230" s="79"/>
      <c r="V230" s="83" t="s">
        <v>753</v>
      </c>
      <c r="W230" s="81">
        <v>43754.600902777776</v>
      </c>
      <c r="X230" s="83" t="s">
        <v>917</v>
      </c>
      <c r="Y230" s="79"/>
      <c r="Z230" s="79"/>
      <c r="AA230" s="85" t="s">
        <v>1101</v>
      </c>
      <c r="AB230" s="79"/>
      <c r="AC230" s="79" t="b">
        <v>0</v>
      </c>
      <c r="AD230" s="79">
        <v>0</v>
      </c>
      <c r="AE230" s="85" t="s">
        <v>1123</v>
      </c>
      <c r="AF230" s="79" t="b">
        <v>0</v>
      </c>
      <c r="AG230" s="79" t="s">
        <v>1128</v>
      </c>
      <c r="AH230" s="79"/>
      <c r="AI230" s="85" t="s">
        <v>1123</v>
      </c>
      <c r="AJ230" s="79" t="b">
        <v>0</v>
      </c>
      <c r="AK230" s="79">
        <v>0</v>
      </c>
      <c r="AL230" s="85" t="s">
        <v>1123</v>
      </c>
      <c r="AM230" s="79" t="s">
        <v>1161</v>
      </c>
      <c r="AN230" s="79" t="b">
        <v>0</v>
      </c>
      <c r="AO230" s="85" t="s">
        <v>1101</v>
      </c>
      <c r="AP230" s="79" t="s">
        <v>176</v>
      </c>
      <c r="AQ230" s="79">
        <v>0</v>
      </c>
      <c r="AR230" s="79">
        <v>0</v>
      </c>
      <c r="AS230" s="79"/>
      <c r="AT230" s="79"/>
      <c r="AU230" s="79"/>
      <c r="AV230" s="79"/>
      <c r="AW230" s="79"/>
      <c r="AX230" s="79"/>
      <c r="AY230" s="79"/>
      <c r="AZ230" s="79"/>
      <c r="BA230">
        <v>52</v>
      </c>
      <c r="BB230" s="78" t="str">
        <f>REPLACE(INDEX(GroupVertices[Group],MATCH(Edges[[#This Row],[Vertex 1]],GroupVertices[Vertex],0)),1,1,"")</f>
        <v>10</v>
      </c>
      <c r="BC230" s="78" t="str">
        <f>REPLACE(INDEX(GroupVertices[Group],MATCH(Edges[[#This Row],[Vertex 2]],GroupVertices[Vertex],0)),1,1,"")</f>
        <v>10</v>
      </c>
      <c r="BD230" s="48">
        <v>1</v>
      </c>
      <c r="BE230" s="49">
        <v>14.285714285714286</v>
      </c>
      <c r="BF230" s="48">
        <v>0</v>
      </c>
      <c r="BG230" s="49">
        <v>0</v>
      </c>
      <c r="BH230" s="48">
        <v>0</v>
      </c>
      <c r="BI230" s="49">
        <v>0</v>
      </c>
      <c r="BJ230" s="48">
        <v>6</v>
      </c>
      <c r="BK230" s="49">
        <v>85.71428571428571</v>
      </c>
      <c r="BL230" s="48">
        <v>7</v>
      </c>
    </row>
    <row r="231" spans="1:64" ht="15">
      <c r="A231" s="64" t="s">
        <v>274</v>
      </c>
      <c r="B231" s="64" t="s">
        <v>274</v>
      </c>
      <c r="C231" s="65" t="s">
        <v>3033</v>
      </c>
      <c r="D231" s="66">
        <v>10</v>
      </c>
      <c r="E231" s="67" t="s">
        <v>136</v>
      </c>
      <c r="F231" s="68">
        <v>12</v>
      </c>
      <c r="G231" s="65"/>
      <c r="H231" s="69"/>
      <c r="I231" s="70"/>
      <c r="J231" s="70"/>
      <c r="K231" s="34" t="s">
        <v>65</v>
      </c>
      <c r="L231" s="77">
        <v>231</v>
      </c>
      <c r="M231" s="77"/>
      <c r="N231" s="72"/>
      <c r="O231" s="79" t="s">
        <v>176</v>
      </c>
      <c r="P231" s="81">
        <v>43754.76752314815</v>
      </c>
      <c r="Q231" s="79" t="s">
        <v>462</v>
      </c>
      <c r="R231" s="83" t="s">
        <v>516</v>
      </c>
      <c r="S231" s="79" t="s">
        <v>559</v>
      </c>
      <c r="T231" s="79" t="s">
        <v>664</v>
      </c>
      <c r="U231" s="79"/>
      <c r="V231" s="83" t="s">
        <v>753</v>
      </c>
      <c r="W231" s="81">
        <v>43754.76752314815</v>
      </c>
      <c r="X231" s="83" t="s">
        <v>918</v>
      </c>
      <c r="Y231" s="79"/>
      <c r="Z231" s="79"/>
      <c r="AA231" s="85" t="s">
        <v>1102</v>
      </c>
      <c r="AB231" s="79"/>
      <c r="AC231" s="79" t="b">
        <v>0</v>
      </c>
      <c r="AD231" s="79">
        <v>0</v>
      </c>
      <c r="AE231" s="85" t="s">
        <v>1123</v>
      </c>
      <c r="AF231" s="79" t="b">
        <v>0</v>
      </c>
      <c r="AG231" s="79" t="s">
        <v>1128</v>
      </c>
      <c r="AH231" s="79"/>
      <c r="AI231" s="85" t="s">
        <v>1123</v>
      </c>
      <c r="AJ231" s="79" t="b">
        <v>0</v>
      </c>
      <c r="AK231" s="79">
        <v>0</v>
      </c>
      <c r="AL231" s="85" t="s">
        <v>1123</v>
      </c>
      <c r="AM231" s="79" t="s">
        <v>1161</v>
      </c>
      <c r="AN231" s="79" t="b">
        <v>0</v>
      </c>
      <c r="AO231" s="85" t="s">
        <v>1102</v>
      </c>
      <c r="AP231" s="79" t="s">
        <v>176</v>
      </c>
      <c r="AQ231" s="79">
        <v>0</v>
      </c>
      <c r="AR231" s="79">
        <v>0</v>
      </c>
      <c r="AS231" s="79"/>
      <c r="AT231" s="79"/>
      <c r="AU231" s="79"/>
      <c r="AV231" s="79"/>
      <c r="AW231" s="79"/>
      <c r="AX231" s="79"/>
      <c r="AY231" s="79"/>
      <c r="AZ231" s="79"/>
      <c r="BA231">
        <v>52</v>
      </c>
      <c r="BB231" s="78" t="str">
        <f>REPLACE(INDEX(GroupVertices[Group],MATCH(Edges[[#This Row],[Vertex 1]],GroupVertices[Vertex],0)),1,1,"")</f>
        <v>10</v>
      </c>
      <c r="BC231" s="78" t="str">
        <f>REPLACE(INDEX(GroupVertices[Group],MATCH(Edges[[#This Row],[Vertex 2]],GroupVertices[Vertex],0)),1,1,"")</f>
        <v>10</v>
      </c>
      <c r="BD231" s="48">
        <v>0</v>
      </c>
      <c r="BE231" s="49">
        <v>0</v>
      </c>
      <c r="BF231" s="48">
        <v>0</v>
      </c>
      <c r="BG231" s="49">
        <v>0</v>
      </c>
      <c r="BH231" s="48">
        <v>0</v>
      </c>
      <c r="BI231" s="49">
        <v>0</v>
      </c>
      <c r="BJ231" s="48">
        <v>5</v>
      </c>
      <c r="BK231" s="49">
        <v>100</v>
      </c>
      <c r="BL231" s="48">
        <v>5</v>
      </c>
    </row>
    <row r="232" spans="1:64" ht="15">
      <c r="A232" s="64" t="s">
        <v>274</v>
      </c>
      <c r="B232" s="64" t="s">
        <v>274</v>
      </c>
      <c r="C232" s="65" t="s">
        <v>3033</v>
      </c>
      <c r="D232" s="66">
        <v>10</v>
      </c>
      <c r="E232" s="67" t="s">
        <v>136</v>
      </c>
      <c r="F232" s="68">
        <v>12</v>
      </c>
      <c r="G232" s="65"/>
      <c r="H232" s="69"/>
      <c r="I232" s="70"/>
      <c r="J232" s="70"/>
      <c r="K232" s="34" t="s">
        <v>65</v>
      </c>
      <c r="L232" s="77">
        <v>232</v>
      </c>
      <c r="M232" s="77"/>
      <c r="N232" s="72"/>
      <c r="O232" s="79" t="s">
        <v>176</v>
      </c>
      <c r="P232" s="81">
        <v>43755.100810185184</v>
      </c>
      <c r="Q232" s="79" t="s">
        <v>463</v>
      </c>
      <c r="R232" s="83" t="s">
        <v>514</v>
      </c>
      <c r="S232" s="79" t="s">
        <v>559</v>
      </c>
      <c r="T232" s="79" t="s">
        <v>665</v>
      </c>
      <c r="U232" s="79"/>
      <c r="V232" s="83" t="s">
        <v>753</v>
      </c>
      <c r="W232" s="81">
        <v>43755.100810185184</v>
      </c>
      <c r="X232" s="83" t="s">
        <v>919</v>
      </c>
      <c r="Y232" s="79"/>
      <c r="Z232" s="79"/>
      <c r="AA232" s="85" t="s">
        <v>1103</v>
      </c>
      <c r="AB232" s="79"/>
      <c r="AC232" s="79" t="b">
        <v>0</v>
      </c>
      <c r="AD232" s="79">
        <v>0</v>
      </c>
      <c r="AE232" s="85" t="s">
        <v>1123</v>
      </c>
      <c r="AF232" s="79" t="b">
        <v>0</v>
      </c>
      <c r="AG232" s="79" t="s">
        <v>1128</v>
      </c>
      <c r="AH232" s="79"/>
      <c r="AI232" s="85" t="s">
        <v>1123</v>
      </c>
      <c r="AJ232" s="79" t="b">
        <v>0</v>
      </c>
      <c r="AK232" s="79">
        <v>0</v>
      </c>
      <c r="AL232" s="85" t="s">
        <v>1123</v>
      </c>
      <c r="AM232" s="79" t="s">
        <v>1161</v>
      </c>
      <c r="AN232" s="79" t="b">
        <v>0</v>
      </c>
      <c r="AO232" s="85" t="s">
        <v>1103</v>
      </c>
      <c r="AP232" s="79" t="s">
        <v>176</v>
      </c>
      <c r="AQ232" s="79">
        <v>0</v>
      </c>
      <c r="AR232" s="79">
        <v>0</v>
      </c>
      <c r="AS232" s="79"/>
      <c r="AT232" s="79"/>
      <c r="AU232" s="79"/>
      <c r="AV232" s="79"/>
      <c r="AW232" s="79"/>
      <c r="AX232" s="79"/>
      <c r="AY232" s="79"/>
      <c r="AZ232" s="79"/>
      <c r="BA232">
        <v>52</v>
      </c>
      <c r="BB232" s="78" t="str">
        <f>REPLACE(INDEX(GroupVertices[Group],MATCH(Edges[[#This Row],[Vertex 1]],GroupVertices[Vertex],0)),1,1,"")</f>
        <v>10</v>
      </c>
      <c r="BC232" s="78" t="str">
        <f>REPLACE(INDEX(GroupVertices[Group],MATCH(Edges[[#This Row],[Vertex 2]],GroupVertices[Vertex],0)),1,1,"")</f>
        <v>10</v>
      </c>
      <c r="BD232" s="48">
        <v>2</v>
      </c>
      <c r="BE232" s="49">
        <v>12.5</v>
      </c>
      <c r="BF232" s="48">
        <v>0</v>
      </c>
      <c r="BG232" s="49">
        <v>0</v>
      </c>
      <c r="BH232" s="48">
        <v>0</v>
      </c>
      <c r="BI232" s="49">
        <v>0</v>
      </c>
      <c r="BJ232" s="48">
        <v>14</v>
      </c>
      <c r="BK232" s="49">
        <v>87.5</v>
      </c>
      <c r="BL232" s="48">
        <v>16</v>
      </c>
    </row>
    <row r="233" spans="1:64" ht="15">
      <c r="A233" s="64" t="s">
        <v>274</v>
      </c>
      <c r="B233" s="64" t="s">
        <v>274</v>
      </c>
      <c r="C233" s="65" t="s">
        <v>3033</v>
      </c>
      <c r="D233" s="66">
        <v>10</v>
      </c>
      <c r="E233" s="67" t="s">
        <v>136</v>
      </c>
      <c r="F233" s="68">
        <v>12</v>
      </c>
      <c r="G233" s="65"/>
      <c r="H233" s="69"/>
      <c r="I233" s="70"/>
      <c r="J233" s="70"/>
      <c r="K233" s="34" t="s">
        <v>65</v>
      </c>
      <c r="L233" s="77">
        <v>233</v>
      </c>
      <c r="M233" s="77"/>
      <c r="N233" s="72"/>
      <c r="O233" s="79" t="s">
        <v>176</v>
      </c>
      <c r="P233" s="81">
        <v>43755.267488425925</v>
      </c>
      <c r="Q233" s="79" t="s">
        <v>464</v>
      </c>
      <c r="R233" s="83" t="s">
        <v>514</v>
      </c>
      <c r="S233" s="79" t="s">
        <v>559</v>
      </c>
      <c r="T233" s="79" t="s">
        <v>666</v>
      </c>
      <c r="U233" s="79"/>
      <c r="V233" s="83" t="s">
        <v>753</v>
      </c>
      <c r="W233" s="81">
        <v>43755.267488425925</v>
      </c>
      <c r="X233" s="83" t="s">
        <v>920</v>
      </c>
      <c r="Y233" s="79"/>
      <c r="Z233" s="79"/>
      <c r="AA233" s="85" t="s">
        <v>1104</v>
      </c>
      <c r="AB233" s="79"/>
      <c r="AC233" s="79" t="b">
        <v>0</v>
      </c>
      <c r="AD233" s="79">
        <v>0</v>
      </c>
      <c r="AE233" s="85" t="s">
        <v>1123</v>
      </c>
      <c r="AF233" s="79" t="b">
        <v>0</v>
      </c>
      <c r="AG233" s="79" t="s">
        <v>1128</v>
      </c>
      <c r="AH233" s="79"/>
      <c r="AI233" s="85" t="s">
        <v>1123</v>
      </c>
      <c r="AJ233" s="79" t="b">
        <v>0</v>
      </c>
      <c r="AK233" s="79">
        <v>0</v>
      </c>
      <c r="AL233" s="85" t="s">
        <v>1123</v>
      </c>
      <c r="AM233" s="79" t="s">
        <v>1161</v>
      </c>
      <c r="AN233" s="79" t="b">
        <v>0</v>
      </c>
      <c r="AO233" s="85" t="s">
        <v>1104</v>
      </c>
      <c r="AP233" s="79" t="s">
        <v>176</v>
      </c>
      <c r="AQ233" s="79">
        <v>0</v>
      </c>
      <c r="AR233" s="79">
        <v>0</v>
      </c>
      <c r="AS233" s="79"/>
      <c r="AT233" s="79"/>
      <c r="AU233" s="79"/>
      <c r="AV233" s="79"/>
      <c r="AW233" s="79"/>
      <c r="AX233" s="79"/>
      <c r="AY233" s="79"/>
      <c r="AZ233" s="79"/>
      <c r="BA233">
        <v>52</v>
      </c>
      <c r="BB233" s="78" t="str">
        <f>REPLACE(INDEX(GroupVertices[Group],MATCH(Edges[[#This Row],[Vertex 1]],GroupVertices[Vertex],0)),1,1,"")</f>
        <v>10</v>
      </c>
      <c r="BC233" s="78" t="str">
        <f>REPLACE(INDEX(GroupVertices[Group],MATCH(Edges[[#This Row],[Vertex 2]],GroupVertices[Vertex],0)),1,1,"")</f>
        <v>10</v>
      </c>
      <c r="BD233" s="48">
        <v>1</v>
      </c>
      <c r="BE233" s="49">
        <v>7.142857142857143</v>
      </c>
      <c r="BF233" s="48">
        <v>0</v>
      </c>
      <c r="BG233" s="49">
        <v>0</v>
      </c>
      <c r="BH233" s="48">
        <v>0</v>
      </c>
      <c r="BI233" s="49">
        <v>0</v>
      </c>
      <c r="BJ233" s="48">
        <v>13</v>
      </c>
      <c r="BK233" s="49">
        <v>92.85714285714286</v>
      </c>
      <c r="BL233" s="48">
        <v>14</v>
      </c>
    </row>
    <row r="234" spans="1:64" ht="15">
      <c r="A234" s="64" t="s">
        <v>274</v>
      </c>
      <c r="B234" s="64" t="s">
        <v>274</v>
      </c>
      <c r="C234" s="65" t="s">
        <v>3033</v>
      </c>
      <c r="D234" s="66">
        <v>10</v>
      </c>
      <c r="E234" s="67" t="s">
        <v>136</v>
      </c>
      <c r="F234" s="68">
        <v>12</v>
      </c>
      <c r="G234" s="65"/>
      <c r="H234" s="69"/>
      <c r="I234" s="70"/>
      <c r="J234" s="70"/>
      <c r="K234" s="34" t="s">
        <v>65</v>
      </c>
      <c r="L234" s="77">
        <v>234</v>
      </c>
      <c r="M234" s="77"/>
      <c r="N234" s="72"/>
      <c r="O234" s="79" t="s">
        <v>176</v>
      </c>
      <c r="P234" s="81">
        <v>43755.600798611114</v>
      </c>
      <c r="Q234" s="79" t="s">
        <v>430</v>
      </c>
      <c r="R234" s="83" t="s">
        <v>514</v>
      </c>
      <c r="S234" s="79" t="s">
        <v>559</v>
      </c>
      <c r="T234" s="79" t="s">
        <v>641</v>
      </c>
      <c r="U234" s="79"/>
      <c r="V234" s="83" t="s">
        <v>753</v>
      </c>
      <c r="W234" s="81">
        <v>43755.600798611114</v>
      </c>
      <c r="X234" s="83" t="s">
        <v>921</v>
      </c>
      <c r="Y234" s="79"/>
      <c r="Z234" s="79"/>
      <c r="AA234" s="85" t="s">
        <v>1105</v>
      </c>
      <c r="AB234" s="79"/>
      <c r="AC234" s="79" t="b">
        <v>0</v>
      </c>
      <c r="AD234" s="79">
        <v>0</v>
      </c>
      <c r="AE234" s="85" t="s">
        <v>1123</v>
      </c>
      <c r="AF234" s="79" t="b">
        <v>0</v>
      </c>
      <c r="AG234" s="79" t="s">
        <v>1128</v>
      </c>
      <c r="AH234" s="79"/>
      <c r="AI234" s="85" t="s">
        <v>1123</v>
      </c>
      <c r="AJ234" s="79" t="b">
        <v>0</v>
      </c>
      <c r="AK234" s="79">
        <v>0</v>
      </c>
      <c r="AL234" s="85" t="s">
        <v>1123</v>
      </c>
      <c r="AM234" s="79" t="s">
        <v>1161</v>
      </c>
      <c r="AN234" s="79" t="b">
        <v>0</v>
      </c>
      <c r="AO234" s="85" t="s">
        <v>1105</v>
      </c>
      <c r="AP234" s="79" t="s">
        <v>176</v>
      </c>
      <c r="AQ234" s="79">
        <v>0</v>
      </c>
      <c r="AR234" s="79">
        <v>0</v>
      </c>
      <c r="AS234" s="79"/>
      <c r="AT234" s="79"/>
      <c r="AU234" s="79"/>
      <c r="AV234" s="79"/>
      <c r="AW234" s="79"/>
      <c r="AX234" s="79"/>
      <c r="AY234" s="79"/>
      <c r="AZ234" s="79"/>
      <c r="BA234">
        <v>52</v>
      </c>
      <c r="BB234" s="78" t="str">
        <f>REPLACE(INDEX(GroupVertices[Group],MATCH(Edges[[#This Row],[Vertex 1]],GroupVertices[Vertex],0)),1,1,"")</f>
        <v>10</v>
      </c>
      <c r="BC234" s="78" t="str">
        <f>REPLACE(INDEX(GroupVertices[Group],MATCH(Edges[[#This Row],[Vertex 2]],GroupVertices[Vertex],0)),1,1,"")</f>
        <v>10</v>
      </c>
      <c r="BD234" s="48">
        <v>0</v>
      </c>
      <c r="BE234" s="49">
        <v>0</v>
      </c>
      <c r="BF234" s="48">
        <v>0</v>
      </c>
      <c r="BG234" s="49">
        <v>0</v>
      </c>
      <c r="BH234" s="48">
        <v>0</v>
      </c>
      <c r="BI234" s="49">
        <v>0</v>
      </c>
      <c r="BJ234" s="48">
        <v>12</v>
      </c>
      <c r="BK234" s="49">
        <v>100</v>
      </c>
      <c r="BL234" s="48">
        <v>12</v>
      </c>
    </row>
    <row r="235" spans="1:64" ht="15">
      <c r="A235" s="64" t="s">
        <v>274</v>
      </c>
      <c r="B235" s="64" t="s">
        <v>274</v>
      </c>
      <c r="C235" s="65" t="s">
        <v>3033</v>
      </c>
      <c r="D235" s="66">
        <v>10</v>
      </c>
      <c r="E235" s="67" t="s">
        <v>136</v>
      </c>
      <c r="F235" s="68">
        <v>12</v>
      </c>
      <c r="G235" s="65"/>
      <c r="H235" s="69"/>
      <c r="I235" s="70"/>
      <c r="J235" s="70"/>
      <c r="K235" s="34" t="s">
        <v>65</v>
      </c>
      <c r="L235" s="77">
        <v>235</v>
      </c>
      <c r="M235" s="77"/>
      <c r="N235" s="72"/>
      <c r="O235" s="79" t="s">
        <v>176</v>
      </c>
      <c r="P235" s="81">
        <v>43755.767546296294</v>
      </c>
      <c r="Q235" s="79" t="s">
        <v>431</v>
      </c>
      <c r="R235" s="83" t="s">
        <v>514</v>
      </c>
      <c r="S235" s="79" t="s">
        <v>559</v>
      </c>
      <c r="T235" s="79" t="s">
        <v>635</v>
      </c>
      <c r="U235" s="79"/>
      <c r="V235" s="83" t="s">
        <v>753</v>
      </c>
      <c r="W235" s="81">
        <v>43755.767546296294</v>
      </c>
      <c r="X235" s="83" t="s">
        <v>922</v>
      </c>
      <c r="Y235" s="79"/>
      <c r="Z235" s="79"/>
      <c r="AA235" s="85" t="s">
        <v>1106</v>
      </c>
      <c r="AB235" s="79"/>
      <c r="AC235" s="79" t="b">
        <v>0</v>
      </c>
      <c r="AD235" s="79">
        <v>0</v>
      </c>
      <c r="AE235" s="85" t="s">
        <v>1123</v>
      </c>
      <c r="AF235" s="79" t="b">
        <v>0</v>
      </c>
      <c r="AG235" s="79" t="s">
        <v>1128</v>
      </c>
      <c r="AH235" s="79"/>
      <c r="AI235" s="85" t="s">
        <v>1123</v>
      </c>
      <c r="AJ235" s="79" t="b">
        <v>0</v>
      </c>
      <c r="AK235" s="79">
        <v>0</v>
      </c>
      <c r="AL235" s="85" t="s">
        <v>1123</v>
      </c>
      <c r="AM235" s="79" t="s">
        <v>1161</v>
      </c>
      <c r="AN235" s="79" t="b">
        <v>0</v>
      </c>
      <c r="AO235" s="85" t="s">
        <v>1106</v>
      </c>
      <c r="AP235" s="79" t="s">
        <v>176</v>
      </c>
      <c r="AQ235" s="79">
        <v>0</v>
      </c>
      <c r="AR235" s="79">
        <v>0</v>
      </c>
      <c r="AS235" s="79"/>
      <c r="AT235" s="79"/>
      <c r="AU235" s="79"/>
      <c r="AV235" s="79"/>
      <c r="AW235" s="79"/>
      <c r="AX235" s="79"/>
      <c r="AY235" s="79"/>
      <c r="AZ235" s="79"/>
      <c r="BA235">
        <v>52</v>
      </c>
      <c r="BB235" s="78" t="str">
        <f>REPLACE(INDEX(GroupVertices[Group],MATCH(Edges[[#This Row],[Vertex 1]],GroupVertices[Vertex],0)),1,1,"")</f>
        <v>10</v>
      </c>
      <c r="BC235" s="78" t="str">
        <f>REPLACE(INDEX(GroupVertices[Group],MATCH(Edges[[#This Row],[Vertex 2]],GroupVertices[Vertex],0)),1,1,"")</f>
        <v>10</v>
      </c>
      <c r="BD235" s="48">
        <v>1</v>
      </c>
      <c r="BE235" s="49">
        <v>7.142857142857143</v>
      </c>
      <c r="BF235" s="48">
        <v>0</v>
      </c>
      <c r="BG235" s="49">
        <v>0</v>
      </c>
      <c r="BH235" s="48">
        <v>0</v>
      </c>
      <c r="BI235" s="49">
        <v>0</v>
      </c>
      <c r="BJ235" s="48">
        <v>13</v>
      </c>
      <c r="BK235" s="49">
        <v>92.85714285714286</v>
      </c>
      <c r="BL235" s="48">
        <v>14</v>
      </c>
    </row>
    <row r="236" spans="1:64" ht="15">
      <c r="A236" s="64" t="s">
        <v>274</v>
      </c>
      <c r="B236" s="64" t="s">
        <v>274</v>
      </c>
      <c r="C236" s="65" t="s">
        <v>3033</v>
      </c>
      <c r="D236" s="66">
        <v>10</v>
      </c>
      <c r="E236" s="67" t="s">
        <v>136</v>
      </c>
      <c r="F236" s="68">
        <v>12</v>
      </c>
      <c r="G236" s="65"/>
      <c r="H236" s="69"/>
      <c r="I236" s="70"/>
      <c r="J236" s="70"/>
      <c r="K236" s="34" t="s">
        <v>65</v>
      </c>
      <c r="L236" s="77">
        <v>236</v>
      </c>
      <c r="M236" s="77"/>
      <c r="N236" s="72"/>
      <c r="O236" s="79" t="s">
        <v>176</v>
      </c>
      <c r="P236" s="81">
        <v>43755.93424768518</v>
      </c>
      <c r="Q236" s="79" t="s">
        <v>432</v>
      </c>
      <c r="R236" s="83" t="s">
        <v>515</v>
      </c>
      <c r="S236" s="79" t="s">
        <v>559</v>
      </c>
      <c r="T236" s="79" t="s">
        <v>642</v>
      </c>
      <c r="U236" s="79"/>
      <c r="V236" s="83" t="s">
        <v>753</v>
      </c>
      <c r="W236" s="81">
        <v>43755.93424768518</v>
      </c>
      <c r="X236" s="83" t="s">
        <v>923</v>
      </c>
      <c r="Y236" s="79"/>
      <c r="Z236" s="79"/>
      <c r="AA236" s="85" t="s">
        <v>1107</v>
      </c>
      <c r="AB236" s="79"/>
      <c r="AC236" s="79" t="b">
        <v>0</v>
      </c>
      <c r="AD236" s="79">
        <v>0</v>
      </c>
      <c r="AE236" s="85" t="s">
        <v>1123</v>
      </c>
      <c r="AF236" s="79" t="b">
        <v>0</v>
      </c>
      <c r="AG236" s="79" t="s">
        <v>1128</v>
      </c>
      <c r="AH236" s="79"/>
      <c r="AI236" s="85" t="s">
        <v>1123</v>
      </c>
      <c r="AJ236" s="79" t="b">
        <v>0</v>
      </c>
      <c r="AK236" s="79">
        <v>0</v>
      </c>
      <c r="AL236" s="85" t="s">
        <v>1123</v>
      </c>
      <c r="AM236" s="79" t="s">
        <v>1161</v>
      </c>
      <c r="AN236" s="79" t="b">
        <v>0</v>
      </c>
      <c r="AO236" s="85" t="s">
        <v>1107</v>
      </c>
      <c r="AP236" s="79" t="s">
        <v>176</v>
      </c>
      <c r="AQ236" s="79">
        <v>0</v>
      </c>
      <c r="AR236" s="79">
        <v>0</v>
      </c>
      <c r="AS236" s="79"/>
      <c r="AT236" s="79"/>
      <c r="AU236" s="79"/>
      <c r="AV236" s="79"/>
      <c r="AW236" s="79"/>
      <c r="AX236" s="79"/>
      <c r="AY236" s="79"/>
      <c r="AZ236" s="79"/>
      <c r="BA236">
        <v>52</v>
      </c>
      <c r="BB236" s="78" t="str">
        <f>REPLACE(INDEX(GroupVertices[Group],MATCH(Edges[[#This Row],[Vertex 1]],GroupVertices[Vertex],0)),1,1,"")</f>
        <v>10</v>
      </c>
      <c r="BC236" s="78" t="str">
        <f>REPLACE(INDEX(GroupVertices[Group],MATCH(Edges[[#This Row],[Vertex 2]],GroupVertices[Vertex],0)),1,1,"")</f>
        <v>10</v>
      </c>
      <c r="BD236" s="48">
        <v>1</v>
      </c>
      <c r="BE236" s="49">
        <v>6.25</v>
      </c>
      <c r="BF236" s="48">
        <v>0</v>
      </c>
      <c r="BG236" s="49">
        <v>0</v>
      </c>
      <c r="BH236" s="48">
        <v>0</v>
      </c>
      <c r="BI236" s="49">
        <v>0</v>
      </c>
      <c r="BJ236" s="48">
        <v>15</v>
      </c>
      <c r="BK236" s="49">
        <v>93.75</v>
      </c>
      <c r="BL236" s="48">
        <v>16</v>
      </c>
    </row>
    <row r="237" spans="1:64" ht="15">
      <c r="A237" s="64" t="s">
        <v>274</v>
      </c>
      <c r="B237" s="64" t="s">
        <v>274</v>
      </c>
      <c r="C237" s="65" t="s">
        <v>3033</v>
      </c>
      <c r="D237" s="66">
        <v>10</v>
      </c>
      <c r="E237" s="67" t="s">
        <v>136</v>
      </c>
      <c r="F237" s="68">
        <v>12</v>
      </c>
      <c r="G237" s="65"/>
      <c r="H237" s="69"/>
      <c r="I237" s="70"/>
      <c r="J237" s="70"/>
      <c r="K237" s="34" t="s">
        <v>65</v>
      </c>
      <c r="L237" s="77">
        <v>237</v>
      </c>
      <c r="M237" s="77"/>
      <c r="N237" s="72"/>
      <c r="O237" s="79" t="s">
        <v>176</v>
      </c>
      <c r="P237" s="81">
        <v>43756.100798611114</v>
      </c>
      <c r="Q237" s="79" t="s">
        <v>433</v>
      </c>
      <c r="R237" s="83" t="s">
        <v>515</v>
      </c>
      <c r="S237" s="79" t="s">
        <v>559</v>
      </c>
      <c r="T237" s="79" t="s">
        <v>643</v>
      </c>
      <c r="U237" s="79"/>
      <c r="V237" s="83" t="s">
        <v>753</v>
      </c>
      <c r="W237" s="81">
        <v>43756.100798611114</v>
      </c>
      <c r="X237" s="83" t="s">
        <v>924</v>
      </c>
      <c r="Y237" s="79"/>
      <c r="Z237" s="79"/>
      <c r="AA237" s="85" t="s">
        <v>1108</v>
      </c>
      <c r="AB237" s="79"/>
      <c r="AC237" s="79" t="b">
        <v>0</v>
      </c>
      <c r="AD237" s="79">
        <v>1</v>
      </c>
      <c r="AE237" s="85" t="s">
        <v>1123</v>
      </c>
      <c r="AF237" s="79" t="b">
        <v>0</v>
      </c>
      <c r="AG237" s="79" t="s">
        <v>1128</v>
      </c>
      <c r="AH237" s="79"/>
      <c r="AI237" s="85" t="s">
        <v>1123</v>
      </c>
      <c r="AJ237" s="79" t="b">
        <v>0</v>
      </c>
      <c r="AK237" s="79">
        <v>0</v>
      </c>
      <c r="AL237" s="85" t="s">
        <v>1123</v>
      </c>
      <c r="AM237" s="79" t="s">
        <v>1161</v>
      </c>
      <c r="AN237" s="79" t="b">
        <v>0</v>
      </c>
      <c r="AO237" s="85" t="s">
        <v>1108</v>
      </c>
      <c r="AP237" s="79" t="s">
        <v>176</v>
      </c>
      <c r="AQ237" s="79">
        <v>0</v>
      </c>
      <c r="AR237" s="79">
        <v>0</v>
      </c>
      <c r="AS237" s="79"/>
      <c r="AT237" s="79"/>
      <c r="AU237" s="79"/>
      <c r="AV237" s="79"/>
      <c r="AW237" s="79"/>
      <c r="AX237" s="79"/>
      <c r="AY237" s="79"/>
      <c r="AZ237" s="79"/>
      <c r="BA237">
        <v>52</v>
      </c>
      <c r="BB237" s="78" t="str">
        <f>REPLACE(INDEX(GroupVertices[Group],MATCH(Edges[[#This Row],[Vertex 1]],GroupVertices[Vertex],0)),1,1,"")</f>
        <v>10</v>
      </c>
      <c r="BC237" s="78" t="str">
        <f>REPLACE(INDEX(GroupVertices[Group],MATCH(Edges[[#This Row],[Vertex 2]],GroupVertices[Vertex],0)),1,1,"")</f>
        <v>10</v>
      </c>
      <c r="BD237" s="48">
        <v>1</v>
      </c>
      <c r="BE237" s="49">
        <v>8.333333333333334</v>
      </c>
      <c r="BF237" s="48">
        <v>0</v>
      </c>
      <c r="BG237" s="49">
        <v>0</v>
      </c>
      <c r="BH237" s="48">
        <v>0</v>
      </c>
      <c r="BI237" s="49">
        <v>0</v>
      </c>
      <c r="BJ237" s="48">
        <v>11</v>
      </c>
      <c r="BK237" s="49">
        <v>91.66666666666667</v>
      </c>
      <c r="BL237" s="48">
        <v>12</v>
      </c>
    </row>
    <row r="238" spans="1:64" ht="15">
      <c r="A238" s="64" t="s">
        <v>274</v>
      </c>
      <c r="B238" s="64" t="s">
        <v>274</v>
      </c>
      <c r="C238" s="65" t="s">
        <v>3033</v>
      </c>
      <c r="D238" s="66">
        <v>10</v>
      </c>
      <c r="E238" s="67" t="s">
        <v>136</v>
      </c>
      <c r="F238" s="68">
        <v>12</v>
      </c>
      <c r="G238" s="65"/>
      <c r="H238" s="69"/>
      <c r="I238" s="70"/>
      <c r="J238" s="70"/>
      <c r="K238" s="34" t="s">
        <v>65</v>
      </c>
      <c r="L238" s="77">
        <v>238</v>
      </c>
      <c r="M238" s="77"/>
      <c r="N238" s="72"/>
      <c r="O238" s="79" t="s">
        <v>176</v>
      </c>
      <c r="P238" s="81">
        <v>43756.76752314815</v>
      </c>
      <c r="Q238" s="79" t="s">
        <v>434</v>
      </c>
      <c r="R238" s="83" t="s">
        <v>516</v>
      </c>
      <c r="S238" s="79" t="s">
        <v>559</v>
      </c>
      <c r="T238" s="79" t="s">
        <v>593</v>
      </c>
      <c r="U238" s="79"/>
      <c r="V238" s="83" t="s">
        <v>753</v>
      </c>
      <c r="W238" s="81">
        <v>43756.76752314815</v>
      </c>
      <c r="X238" s="83" t="s">
        <v>925</v>
      </c>
      <c r="Y238" s="79"/>
      <c r="Z238" s="79"/>
      <c r="AA238" s="85" t="s">
        <v>1109</v>
      </c>
      <c r="AB238" s="79"/>
      <c r="AC238" s="79" t="b">
        <v>0</v>
      </c>
      <c r="AD238" s="79">
        <v>0</v>
      </c>
      <c r="AE238" s="85" t="s">
        <v>1123</v>
      </c>
      <c r="AF238" s="79" t="b">
        <v>0</v>
      </c>
      <c r="AG238" s="79" t="s">
        <v>1128</v>
      </c>
      <c r="AH238" s="79"/>
      <c r="AI238" s="85" t="s">
        <v>1123</v>
      </c>
      <c r="AJ238" s="79" t="b">
        <v>0</v>
      </c>
      <c r="AK238" s="79">
        <v>0</v>
      </c>
      <c r="AL238" s="85" t="s">
        <v>1123</v>
      </c>
      <c r="AM238" s="79" t="s">
        <v>1161</v>
      </c>
      <c r="AN238" s="79" t="b">
        <v>0</v>
      </c>
      <c r="AO238" s="85" t="s">
        <v>1109</v>
      </c>
      <c r="AP238" s="79" t="s">
        <v>176</v>
      </c>
      <c r="AQ238" s="79">
        <v>0</v>
      </c>
      <c r="AR238" s="79">
        <v>0</v>
      </c>
      <c r="AS238" s="79"/>
      <c r="AT238" s="79"/>
      <c r="AU238" s="79"/>
      <c r="AV238" s="79"/>
      <c r="AW238" s="79"/>
      <c r="AX238" s="79"/>
      <c r="AY238" s="79"/>
      <c r="AZ238" s="79"/>
      <c r="BA238">
        <v>52</v>
      </c>
      <c r="BB238" s="78" t="str">
        <f>REPLACE(INDEX(GroupVertices[Group],MATCH(Edges[[#This Row],[Vertex 1]],GroupVertices[Vertex],0)),1,1,"")</f>
        <v>10</v>
      </c>
      <c r="BC238" s="78" t="str">
        <f>REPLACE(INDEX(GroupVertices[Group],MATCH(Edges[[#This Row],[Vertex 2]],GroupVertices[Vertex],0)),1,1,"")</f>
        <v>10</v>
      </c>
      <c r="BD238" s="48">
        <v>1</v>
      </c>
      <c r="BE238" s="49">
        <v>9.090909090909092</v>
      </c>
      <c r="BF238" s="48">
        <v>1</v>
      </c>
      <c r="BG238" s="49">
        <v>9.090909090909092</v>
      </c>
      <c r="BH238" s="48">
        <v>0</v>
      </c>
      <c r="BI238" s="49">
        <v>0</v>
      </c>
      <c r="BJ238" s="48">
        <v>9</v>
      </c>
      <c r="BK238" s="49">
        <v>81.81818181818181</v>
      </c>
      <c r="BL238" s="48">
        <v>11</v>
      </c>
    </row>
    <row r="239" spans="1:64" ht="15">
      <c r="A239" s="64" t="s">
        <v>274</v>
      </c>
      <c r="B239" s="64" t="s">
        <v>274</v>
      </c>
      <c r="C239" s="65" t="s">
        <v>3033</v>
      </c>
      <c r="D239" s="66">
        <v>10</v>
      </c>
      <c r="E239" s="67" t="s">
        <v>136</v>
      </c>
      <c r="F239" s="68">
        <v>12</v>
      </c>
      <c r="G239" s="65"/>
      <c r="H239" s="69"/>
      <c r="I239" s="70"/>
      <c r="J239" s="70"/>
      <c r="K239" s="34" t="s">
        <v>65</v>
      </c>
      <c r="L239" s="77">
        <v>239</v>
      </c>
      <c r="M239" s="77"/>
      <c r="N239" s="72"/>
      <c r="O239" s="79" t="s">
        <v>176</v>
      </c>
      <c r="P239" s="81">
        <v>43756.93467592593</v>
      </c>
      <c r="Q239" s="79" t="s">
        <v>435</v>
      </c>
      <c r="R239" s="83" t="s">
        <v>516</v>
      </c>
      <c r="S239" s="79" t="s">
        <v>559</v>
      </c>
      <c r="T239" s="79" t="s">
        <v>644</v>
      </c>
      <c r="U239" s="79"/>
      <c r="V239" s="83" t="s">
        <v>753</v>
      </c>
      <c r="W239" s="81">
        <v>43756.93467592593</v>
      </c>
      <c r="X239" s="83" t="s">
        <v>926</v>
      </c>
      <c r="Y239" s="79"/>
      <c r="Z239" s="79"/>
      <c r="AA239" s="85" t="s">
        <v>1110</v>
      </c>
      <c r="AB239" s="79"/>
      <c r="AC239" s="79" t="b">
        <v>0</v>
      </c>
      <c r="AD239" s="79">
        <v>0</v>
      </c>
      <c r="AE239" s="85" t="s">
        <v>1123</v>
      </c>
      <c r="AF239" s="79" t="b">
        <v>0</v>
      </c>
      <c r="AG239" s="79" t="s">
        <v>1128</v>
      </c>
      <c r="AH239" s="79"/>
      <c r="AI239" s="85" t="s">
        <v>1123</v>
      </c>
      <c r="AJ239" s="79" t="b">
        <v>0</v>
      </c>
      <c r="AK239" s="79">
        <v>0</v>
      </c>
      <c r="AL239" s="85" t="s">
        <v>1123</v>
      </c>
      <c r="AM239" s="79" t="s">
        <v>1161</v>
      </c>
      <c r="AN239" s="79" t="b">
        <v>0</v>
      </c>
      <c r="AO239" s="85" t="s">
        <v>1110</v>
      </c>
      <c r="AP239" s="79" t="s">
        <v>176</v>
      </c>
      <c r="AQ239" s="79">
        <v>0</v>
      </c>
      <c r="AR239" s="79">
        <v>0</v>
      </c>
      <c r="AS239" s="79"/>
      <c r="AT239" s="79"/>
      <c r="AU239" s="79"/>
      <c r="AV239" s="79"/>
      <c r="AW239" s="79"/>
      <c r="AX239" s="79"/>
      <c r="AY239" s="79"/>
      <c r="AZ239" s="79"/>
      <c r="BA239">
        <v>52</v>
      </c>
      <c r="BB239" s="78" t="str">
        <f>REPLACE(INDEX(GroupVertices[Group],MATCH(Edges[[#This Row],[Vertex 1]],GroupVertices[Vertex],0)),1,1,"")</f>
        <v>10</v>
      </c>
      <c r="BC239" s="78" t="str">
        <f>REPLACE(INDEX(GroupVertices[Group],MATCH(Edges[[#This Row],[Vertex 2]],GroupVertices[Vertex],0)),1,1,"")</f>
        <v>10</v>
      </c>
      <c r="BD239" s="48">
        <v>1</v>
      </c>
      <c r="BE239" s="49">
        <v>10</v>
      </c>
      <c r="BF239" s="48">
        <v>0</v>
      </c>
      <c r="BG239" s="49">
        <v>0</v>
      </c>
      <c r="BH239" s="48">
        <v>0</v>
      </c>
      <c r="BI239" s="49">
        <v>0</v>
      </c>
      <c r="BJ239" s="48">
        <v>9</v>
      </c>
      <c r="BK239" s="49">
        <v>90</v>
      </c>
      <c r="BL239" s="48">
        <v>10</v>
      </c>
    </row>
    <row r="240" spans="1:64" ht="15">
      <c r="A240" s="64" t="s">
        <v>274</v>
      </c>
      <c r="B240" s="64" t="s">
        <v>274</v>
      </c>
      <c r="C240" s="65" t="s">
        <v>3033</v>
      </c>
      <c r="D240" s="66">
        <v>10</v>
      </c>
      <c r="E240" s="67" t="s">
        <v>136</v>
      </c>
      <c r="F240" s="68">
        <v>12</v>
      </c>
      <c r="G240" s="65"/>
      <c r="H240" s="69"/>
      <c r="I240" s="70"/>
      <c r="J240" s="70"/>
      <c r="K240" s="34" t="s">
        <v>65</v>
      </c>
      <c r="L240" s="77">
        <v>240</v>
      </c>
      <c r="M240" s="77"/>
      <c r="N240" s="72"/>
      <c r="O240" s="79" t="s">
        <v>176</v>
      </c>
      <c r="P240" s="81">
        <v>43757.10084490741</v>
      </c>
      <c r="Q240" s="79" t="s">
        <v>436</v>
      </c>
      <c r="R240" s="83" t="s">
        <v>516</v>
      </c>
      <c r="S240" s="79" t="s">
        <v>559</v>
      </c>
      <c r="T240" s="79" t="s">
        <v>593</v>
      </c>
      <c r="U240" s="79"/>
      <c r="V240" s="83" t="s">
        <v>753</v>
      </c>
      <c r="W240" s="81">
        <v>43757.10084490741</v>
      </c>
      <c r="X240" s="83" t="s">
        <v>927</v>
      </c>
      <c r="Y240" s="79"/>
      <c r="Z240" s="79"/>
      <c r="AA240" s="85" t="s">
        <v>1111</v>
      </c>
      <c r="AB240" s="79"/>
      <c r="AC240" s="79" t="b">
        <v>0</v>
      </c>
      <c r="AD240" s="79">
        <v>0</v>
      </c>
      <c r="AE240" s="85" t="s">
        <v>1123</v>
      </c>
      <c r="AF240" s="79" t="b">
        <v>0</v>
      </c>
      <c r="AG240" s="79" t="s">
        <v>1128</v>
      </c>
      <c r="AH240" s="79"/>
      <c r="AI240" s="85" t="s">
        <v>1123</v>
      </c>
      <c r="AJ240" s="79" t="b">
        <v>0</v>
      </c>
      <c r="AK240" s="79">
        <v>0</v>
      </c>
      <c r="AL240" s="85" t="s">
        <v>1123</v>
      </c>
      <c r="AM240" s="79" t="s">
        <v>1161</v>
      </c>
      <c r="AN240" s="79" t="b">
        <v>0</v>
      </c>
      <c r="AO240" s="85" t="s">
        <v>1111</v>
      </c>
      <c r="AP240" s="79" t="s">
        <v>176</v>
      </c>
      <c r="AQ240" s="79">
        <v>0</v>
      </c>
      <c r="AR240" s="79">
        <v>0</v>
      </c>
      <c r="AS240" s="79"/>
      <c r="AT240" s="79"/>
      <c r="AU240" s="79"/>
      <c r="AV240" s="79"/>
      <c r="AW240" s="79"/>
      <c r="AX240" s="79"/>
      <c r="AY240" s="79"/>
      <c r="AZ240" s="79"/>
      <c r="BA240">
        <v>52</v>
      </c>
      <c r="BB240" s="78" t="str">
        <f>REPLACE(INDEX(GroupVertices[Group],MATCH(Edges[[#This Row],[Vertex 1]],GroupVertices[Vertex],0)),1,1,"")</f>
        <v>10</v>
      </c>
      <c r="BC240" s="78" t="str">
        <f>REPLACE(INDEX(GroupVertices[Group],MATCH(Edges[[#This Row],[Vertex 2]],GroupVertices[Vertex],0)),1,1,"")</f>
        <v>10</v>
      </c>
      <c r="BD240" s="48">
        <v>0</v>
      </c>
      <c r="BE240" s="49">
        <v>0</v>
      </c>
      <c r="BF240" s="48">
        <v>0</v>
      </c>
      <c r="BG240" s="49">
        <v>0</v>
      </c>
      <c r="BH240" s="48">
        <v>0</v>
      </c>
      <c r="BI240" s="49">
        <v>0</v>
      </c>
      <c r="BJ240" s="48">
        <v>9</v>
      </c>
      <c r="BK240" s="49">
        <v>100</v>
      </c>
      <c r="BL240" s="48">
        <v>9</v>
      </c>
    </row>
    <row r="241" spans="1:64" ht="15">
      <c r="A241" s="64" t="s">
        <v>274</v>
      </c>
      <c r="B241" s="64" t="s">
        <v>274</v>
      </c>
      <c r="C241" s="65" t="s">
        <v>3033</v>
      </c>
      <c r="D241" s="66">
        <v>10</v>
      </c>
      <c r="E241" s="67" t="s">
        <v>136</v>
      </c>
      <c r="F241" s="68">
        <v>12</v>
      </c>
      <c r="G241" s="65"/>
      <c r="H241" s="69"/>
      <c r="I241" s="70"/>
      <c r="J241" s="70"/>
      <c r="K241" s="34" t="s">
        <v>65</v>
      </c>
      <c r="L241" s="77">
        <v>241</v>
      </c>
      <c r="M241" s="77"/>
      <c r="N241" s="72"/>
      <c r="O241" s="79" t="s">
        <v>176</v>
      </c>
      <c r="P241" s="81">
        <v>43757.26755787037</v>
      </c>
      <c r="Q241" s="79" t="s">
        <v>437</v>
      </c>
      <c r="R241" s="83" t="s">
        <v>516</v>
      </c>
      <c r="S241" s="79" t="s">
        <v>559</v>
      </c>
      <c r="T241" s="79" t="s">
        <v>593</v>
      </c>
      <c r="U241" s="79"/>
      <c r="V241" s="83" t="s">
        <v>753</v>
      </c>
      <c r="W241" s="81">
        <v>43757.26755787037</v>
      </c>
      <c r="X241" s="83" t="s">
        <v>928</v>
      </c>
      <c r="Y241" s="79"/>
      <c r="Z241" s="79"/>
      <c r="AA241" s="85" t="s">
        <v>1112</v>
      </c>
      <c r="AB241" s="79"/>
      <c r="AC241" s="79" t="b">
        <v>0</v>
      </c>
      <c r="AD241" s="79">
        <v>0</v>
      </c>
      <c r="AE241" s="85" t="s">
        <v>1123</v>
      </c>
      <c r="AF241" s="79" t="b">
        <v>0</v>
      </c>
      <c r="AG241" s="79" t="s">
        <v>1128</v>
      </c>
      <c r="AH241" s="79"/>
      <c r="AI241" s="85" t="s">
        <v>1123</v>
      </c>
      <c r="AJ241" s="79" t="b">
        <v>0</v>
      </c>
      <c r="AK241" s="79">
        <v>0</v>
      </c>
      <c r="AL241" s="85" t="s">
        <v>1123</v>
      </c>
      <c r="AM241" s="79" t="s">
        <v>1161</v>
      </c>
      <c r="AN241" s="79" t="b">
        <v>0</v>
      </c>
      <c r="AO241" s="85" t="s">
        <v>1112</v>
      </c>
      <c r="AP241" s="79" t="s">
        <v>176</v>
      </c>
      <c r="AQ241" s="79">
        <v>0</v>
      </c>
      <c r="AR241" s="79">
        <v>0</v>
      </c>
      <c r="AS241" s="79"/>
      <c r="AT241" s="79"/>
      <c r="AU241" s="79"/>
      <c r="AV241" s="79"/>
      <c r="AW241" s="79"/>
      <c r="AX241" s="79"/>
      <c r="AY241" s="79"/>
      <c r="AZ241" s="79"/>
      <c r="BA241">
        <v>52</v>
      </c>
      <c r="BB241" s="78" t="str">
        <f>REPLACE(INDEX(GroupVertices[Group],MATCH(Edges[[#This Row],[Vertex 1]],GroupVertices[Vertex],0)),1,1,"")</f>
        <v>10</v>
      </c>
      <c r="BC241" s="78" t="str">
        <f>REPLACE(INDEX(GroupVertices[Group],MATCH(Edges[[#This Row],[Vertex 2]],GroupVertices[Vertex],0)),1,1,"")</f>
        <v>10</v>
      </c>
      <c r="BD241" s="48">
        <v>0</v>
      </c>
      <c r="BE241" s="49">
        <v>0</v>
      </c>
      <c r="BF241" s="48">
        <v>0</v>
      </c>
      <c r="BG241" s="49">
        <v>0</v>
      </c>
      <c r="BH241" s="48">
        <v>0</v>
      </c>
      <c r="BI241" s="49">
        <v>0</v>
      </c>
      <c r="BJ241" s="48">
        <v>10</v>
      </c>
      <c r="BK241" s="49">
        <v>100</v>
      </c>
      <c r="BL241" s="48">
        <v>10</v>
      </c>
    </row>
    <row r="242" spans="1:64" ht="15">
      <c r="A242" s="64" t="s">
        <v>274</v>
      </c>
      <c r="B242" s="64" t="s">
        <v>274</v>
      </c>
      <c r="C242" s="65" t="s">
        <v>3033</v>
      </c>
      <c r="D242" s="66">
        <v>10</v>
      </c>
      <c r="E242" s="67" t="s">
        <v>136</v>
      </c>
      <c r="F242" s="68">
        <v>12</v>
      </c>
      <c r="G242" s="65"/>
      <c r="H242" s="69"/>
      <c r="I242" s="70"/>
      <c r="J242" s="70"/>
      <c r="K242" s="34" t="s">
        <v>65</v>
      </c>
      <c r="L242" s="77">
        <v>242</v>
      </c>
      <c r="M242" s="77"/>
      <c r="N242" s="72"/>
      <c r="O242" s="79" t="s">
        <v>176</v>
      </c>
      <c r="P242" s="81">
        <v>43757.76766203704</v>
      </c>
      <c r="Q242" s="79" t="s">
        <v>438</v>
      </c>
      <c r="R242" s="83" t="s">
        <v>517</v>
      </c>
      <c r="S242" s="79" t="s">
        <v>559</v>
      </c>
      <c r="T242" s="79" t="s">
        <v>645</v>
      </c>
      <c r="U242" s="79"/>
      <c r="V242" s="83" t="s">
        <v>753</v>
      </c>
      <c r="W242" s="81">
        <v>43757.76766203704</v>
      </c>
      <c r="X242" s="83" t="s">
        <v>929</v>
      </c>
      <c r="Y242" s="79"/>
      <c r="Z242" s="79"/>
      <c r="AA242" s="85" t="s">
        <v>1113</v>
      </c>
      <c r="AB242" s="79"/>
      <c r="AC242" s="79" t="b">
        <v>0</v>
      </c>
      <c r="AD242" s="79">
        <v>0</v>
      </c>
      <c r="AE242" s="85" t="s">
        <v>1123</v>
      </c>
      <c r="AF242" s="79" t="b">
        <v>0</v>
      </c>
      <c r="AG242" s="79" t="s">
        <v>1128</v>
      </c>
      <c r="AH242" s="79"/>
      <c r="AI242" s="85" t="s">
        <v>1123</v>
      </c>
      <c r="AJ242" s="79" t="b">
        <v>0</v>
      </c>
      <c r="AK242" s="79">
        <v>0</v>
      </c>
      <c r="AL242" s="85" t="s">
        <v>1123</v>
      </c>
      <c r="AM242" s="79" t="s">
        <v>1161</v>
      </c>
      <c r="AN242" s="79" t="b">
        <v>0</v>
      </c>
      <c r="AO242" s="85" t="s">
        <v>1113</v>
      </c>
      <c r="AP242" s="79" t="s">
        <v>176</v>
      </c>
      <c r="AQ242" s="79">
        <v>0</v>
      </c>
      <c r="AR242" s="79">
        <v>0</v>
      </c>
      <c r="AS242" s="79"/>
      <c r="AT242" s="79"/>
      <c r="AU242" s="79"/>
      <c r="AV242" s="79"/>
      <c r="AW242" s="79"/>
      <c r="AX242" s="79"/>
      <c r="AY242" s="79"/>
      <c r="AZ242" s="79"/>
      <c r="BA242">
        <v>52</v>
      </c>
      <c r="BB242" s="78" t="str">
        <f>REPLACE(INDEX(GroupVertices[Group],MATCH(Edges[[#This Row],[Vertex 1]],GroupVertices[Vertex],0)),1,1,"")</f>
        <v>10</v>
      </c>
      <c r="BC242" s="78" t="str">
        <f>REPLACE(INDEX(GroupVertices[Group],MATCH(Edges[[#This Row],[Vertex 2]],GroupVertices[Vertex],0)),1,1,"")</f>
        <v>10</v>
      </c>
      <c r="BD242" s="48">
        <v>0</v>
      </c>
      <c r="BE242" s="49">
        <v>0</v>
      </c>
      <c r="BF242" s="48">
        <v>0</v>
      </c>
      <c r="BG242" s="49">
        <v>0</v>
      </c>
      <c r="BH242" s="48">
        <v>0</v>
      </c>
      <c r="BI242" s="49">
        <v>0</v>
      </c>
      <c r="BJ242" s="48">
        <v>14</v>
      </c>
      <c r="BK242" s="49">
        <v>100</v>
      </c>
      <c r="BL242" s="48">
        <v>14</v>
      </c>
    </row>
    <row r="243" spans="1:64" ht="15">
      <c r="A243" s="64" t="s">
        <v>274</v>
      </c>
      <c r="B243" s="64" t="s">
        <v>274</v>
      </c>
      <c r="C243" s="65" t="s">
        <v>3033</v>
      </c>
      <c r="D243" s="66">
        <v>10</v>
      </c>
      <c r="E243" s="67" t="s">
        <v>136</v>
      </c>
      <c r="F243" s="68">
        <v>12</v>
      </c>
      <c r="G243" s="65"/>
      <c r="H243" s="69"/>
      <c r="I243" s="70"/>
      <c r="J243" s="70"/>
      <c r="K243" s="34" t="s">
        <v>65</v>
      </c>
      <c r="L243" s="77">
        <v>243</v>
      </c>
      <c r="M243" s="77"/>
      <c r="N243" s="72"/>
      <c r="O243" s="79" t="s">
        <v>176</v>
      </c>
      <c r="P243" s="81">
        <v>43757.93414351852</v>
      </c>
      <c r="Q243" s="79" t="s">
        <v>439</v>
      </c>
      <c r="R243" s="83" t="s">
        <v>517</v>
      </c>
      <c r="S243" s="79" t="s">
        <v>559</v>
      </c>
      <c r="T243" s="79" t="s">
        <v>646</v>
      </c>
      <c r="U243" s="79"/>
      <c r="V243" s="83" t="s">
        <v>753</v>
      </c>
      <c r="W243" s="81">
        <v>43757.93414351852</v>
      </c>
      <c r="X243" s="83" t="s">
        <v>930</v>
      </c>
      <c r="Y243" s="79"/>
      <c r="Z243" s="79"/>
      <c r="AA243" s="85" t="s">
        <v>1114</v>
      </c>
      <c r="AB243" s="79"/>
      <c r="AC243" s="79" t="b">
        <v>0</v>
      </c>
      <c r="AD243" s="79">
        <v>0</v>
      </c>
      <c r="AE243" s="85" t="s">
        <v>1123</v>
      </c>
      <c r="AF243" s="79" t="b">
        <v>0</v>
      </c>
      <c r="AG243" s="79" t="s">
        <v>1128</v>
      </c>
      <c r="AH243" s="79"/>
      <c r="AI243" s="85" t="s">
        <v>1123</v>
      </c>
      <c r="AJ243" s="79" t="b">
        <v>0</v>
      </c>
      <c r="AK243" s="79">
        <v>0</v>
      </c>
      <c r="AL243" s="85" t="s">
        <v>1123</v>
      </c>
      <c r="AM243" s="79" t="s">
        <v>1161</v>
      </c>
      <c r="AN243" s="79" t="b">
        <v>0</v>
      </c>
      <c r="AO243" s="85" t="s">
        <v>1114</v>
      </c>
      <c r="AP243" s="79" t="s">
        <v>176</v>
      </c>
      <c r="AQ243" s="79">
        <v>0</v>
      </c>
      <c r="AR243" s="79">
        <v>0</v>
      </c>
      <c r="AS243" s="79"/>
      <c r="AT243" s="79"/>
      <c r="AU243" s="79"/>
      <c r="AV243" s="79"/>
      <c r="AW243" s="79"/>
      <c r="AX243" s="79"/>
      <c r="AY243" s="79"/>
      <c r="AZ243" s="79"/>
      <c r="BA243">
        <v>52</v>
      </c>
      <c r="BB243" s="78" t="str">
        <f>REPLACE(INDEX(GroupVertices[Group],MATCH(Edges[[#This Row],[Vertex 1]],GroupVertices[Vertex],0)),1,1,"")</f>
        <v>10</v>
      </c>
      <c r="BC243" s="78" t="str">
        <f>REPLACE(INDEX(GroupVertices[Group],MATCH(Edges[[#This Row],[Vertex 2]],GroupVertices[Vertex],0)),1,1,"")</f>
        <v>10</v>
      </c>
      <c r="BD243" s="48">
        <v>0</v>
      </c>
      <c r="BE243" s="49">
        <v>0</v>
      </c>
      <c r="BF243" s="48">
        <v>0</v>
      </c>
      <c r="BG243" s="49">
        <v>0</v>
      </c>
      <c r="BH243" s="48">
        <v>0</v>
      </c>
      <c r="BI243" s="49">
        <v>0</v>
      </c>
      <c r="BJ243" s="48">
        <v>12</v>
      </c>
      <c r="BK243" s="49">
        <v>100</v>
      </c>
      <c r="BL243" s="48">
        <v>12</v>
      </c>
    </row>
    <row r="244" spans="1:64" ht="15">
      <c r="A244" s="64" t="s">
        <v>274</v>
      </c>
      <c r="B244" s="64" t="s">
        <v>274</v>
      </c>
      <c r="C244" s="65" t="s">
        <v>3033</v>
      </c>
      <c r="D244" s="66">
        <v>10</v>
      </c>
      <c r="E244" s="67" t="s">
        <v>136</v>
      </c>
      <c r="F244" s="68">
        <v>12</v>
      </c>
      <c r="G244" s="65"/>
      <c r="H244" s="69"/>
      <c r="I244" s="70"/>
      <c r="J244" s="70"/>
      <c r="K244" s="34" t="s">
        <v>65</v>
      </c>
      <c r="L244" s="77">
        <v>244</v>
      </c>
      <c r="M244" s="77"/>
      <c r="N244" s="72"/>
      <c r="O244" s="79" t="s">
        <v>176</v>
      </c>
      <c r="P244" s="81">
        <v>43758.26751157407</v>
      </c>
      <c r="Q244" s="79" t="s">
        <v>440</v>
      </c>
      <c r="R244" s="83" t="s">
        <v>517</v>
      </c>
      <c r="S244" s="79" t="s">
        <v>559</v>
      </c>
      <c r="T244" s="79" t="s">
        <v>646</v>
      </c>
      <c r="U244" s="79"/>
      <c r="V244" s="83" t="s">
        <v>753</v>
      </c>
      <c r="W244" s="81">
        <v>43758.26751157407</v>
      </c>
      <c r="X244" s="83" t="s">
        <v>931</v>
      </c>
      <c r="Y244" s="79"/>
      <c r="Z244" s="79"/>
      <c r="AA244" s="85" t="s">
        <v>1115</v>
      </c>
      <c r="AB244" s="79"/>
      <c r="AC244" s="79" t="b">
        <v>0</v>
      </c>
      <c r="AD244" s="79">
        <v>0</v>
      </c>
      <c r="AE244" s="85" t="s">
        <v>1123</v>
      </c>
      <c r="AF244" s="79" t="b">
        <v>0</v>
      </c>
      <c r="AG244" s="79" t="s">
        <v>1128</v>
      </c>
      <c r="AH244" s="79"/>
      <c r="AI244" s="85" t="s">
        <v>1123</v>
      </c>
      <c r="AJ244" s="79" t="b">
        <v>0</v>
      </c>
      <c r="AK244" s="79">
        <v>0</v>
      </c>
      <c r="AL244" s="85" t="s">
        <v>1123</v>
      </c>
      <c r="AM244" s="79" t="s">
        <v>1161</v>
      </c>
      <c r="AN244" s="79" t="b">
        <v>0</v>
      </c>
      <c r="AO244" s="85" t="s">
        <v>1115</v>
      </c>
      <c r="AP244" s="79" t="s">
        <v>176</v>
      </c>
      <c r="AQ244" s="79">
        <v>0</v>
      </c>
      <c r="AR244" s="79">
        <v>0</v>
      </c>
      <c r="AS244" s="79"/>
      <c r="AT244" s="79"/>
      <c r="AU244" s="79"/>
      <c r="AV244" s="79"/>
      <c r="AW244" s="79"/>
      <c r="AX244" s="79"/>
      <c r="AY244" s="79"/>
      <c r="AZ244" s="79"/>
      <c r="BA244">
        <v>52</v>
      </c>
      <c r="BB244" s="78" t="str">
        <f>REPLACE(INDEX(GroupVertices[Group],MATCH(Edges[[#This Row],[Vertex 1]],GroupVertices[Vertex],0)),1,1,"")</f>
        <v>10</v>
      </c>
      <c r="BC244" s="78" t="str">
        <f>REPLACE(INDEX(GroupVertices[Group],MATCH(Edges[[#This Row],[Vertex 2]],GroupVertices[Vertex],0)),1,1,"")</f>
        <v>10</v>
      </c>
      <c r="BD244" s="48">
        <v>0</v>
      </c>
      <c r="BE244" s="49">
        <v>0</v>
      </c>
      <c r="BF244" s="48">
        <v>0</v>
      </c>
      <c r="BG244" s="49">
        <v>0</v>
      </c>
      <c r="BH244" s="48">
        <v>0</v>
      </c>
      <c r="BI244" s="49">
        <v>0</v>
      </c>
      <c r="BJ244" s="48">
        <v>13</v>
      </c>
      <c r="BK244" s="49">
        <v>100</v>
      </c>
      <c r="BL244" s="48">
        <v>13</v>
      </c>
    </row>
    <row r="245" spans="1:64" ht="15">
      <c r="A245" s="64" t="s">
        <v>274</v>
      </c>
      <c r="B245" s="64" t="s">
        <v>274</v>
      </c>
      <c r="C245" s="65" t="s">
        <v>3033</v>
      </c>
      <c r="D245" s="66">
        <v>10</v>
      </c>
      <c r="E245" s="67" t="s">
        <v>136</v>
      </c>
      <c r="F245" s="68">
        <v>12</v>
      </c>
      <c r="G245" s="65"/>
      <c r="H245" s="69"/>
      <c r="I245" s="70"/>
      <c r="J245" s="70"/>
      <c r="K245" s="34" t="s">
        <v>65</v>
      </c>
      <c r="L245" s="77">
        <v>245</v>
      </c>
      <c r="M245" s="77"/>
      <c r="N245" s="72"/>
      <c r="O245" s="79" t="s">
        <v>176</v>
      </c>
      <c r="P245" s="81">
        <v>43758.600798611114</v>
      </c>
      <c r="Q245" s="79" t="s">
        <v>441</v>
      </c>
      <c r="R245" s="83" t="s">
        <v>517</v>
      </c>
      <c r="S245" s="79" t="s">
        <v>559</v>
      </c>
      <c r="T245" s="79" t="s">
        <v>647</v>
      </c>
      <c r="U245" s="79"/>
      <c r="V245" s="83" t="s">
        <v>753</v>
      </c>
      <c r="W245" s="81">
        <v>43758.600798611114</v>
      </c>
      <c r="X245" s="83" t="s">
        <v>932</v>
      </c>
      <c r="Y245" s="79"/>
      <c r="Z245" s="79"/>
      <c r="AA245" s="85" t="s">
        <v>1116</v>
      </c>
      <c r="AB245" s="79"/>
      <c r="AC245" s="79" t="b">
        <v>0</v>
      </c>
      <c r="AD245" s="79">
        <v>0</v>
      </c>
      <c r="AE245" s="85" t="s">
        <v>1123</v>
      </c>
      <c r="AF245" s="79" t="b">
        <v>0</v>
      </c>
      <c r="AG245" s="79" t="s">
        <v>1128</v>
      </c>
      <c r="AH245" s="79"/>
      <c r="AI245" s="85" t="s">
        <v>1123</v>
      </c>
      <c r="AJ245" s="79" t="b">
        <v>0</v>
      </c>
      <c r="AK245" s="79">
        <v>0</v>
      </c>
      <c r="AL245" s="85" t="s">
        <v>1123</v>
      </c>
      <c r="AM245" s="79" t="s">
        <v>1161</v>
      </c>
      <c r="AN245" s="79" t="b">
        <v>0</v>
      </c>
      <c r="AO245" s="85" t="s">
        <v>1116</v>
      </c>
      <c r="AP245" s="79" t="s">
        <v>176</v>
      </c>
      <c r="AQ245" s="79">
        <v>0</v>
      </c>
      <c r="AR245" s="79">
        <v>0</v>
      </c>
      <c r="AS245" s="79"/>
      <c r="AT245" s="79"/>
      <c r="AU245" s="79"/>
      <c r="AV245" s="79"/>
      <c r="AW245" s="79"/>
      <c r="AX245" s="79"/>
      <c r="AY245" s="79"/>
      <c r="AZ245" s="79"/>
      <c r="BA245">
        <v>52</v>
      </c>
      <c r="BB245" s="78" t="str">
        <f>REPLACE(INDEX(GroupVertices[Group],MATCH(Edges[[#This Row],[Vertex 1]],GroupVertices[Vertex],0)),1,1,"")</f>
        <v>10</v>
      </c>
      <c r="BC245" s="78" t="str">
        <f>REPLACE(INDEX(GroupVertices[Group],MATCH(Edges[[#This Row],[Vertex 2]],GroupVertices[Vertex],0)),1,1,"")</f>
        <v>10</v>
      </c>
      <c r="BD245" s="48">
        <v>1</v>
      </c>
      <c r="BE245" s="49">
        <v>6.25</v>
      </c>
      <c r="BF245" s="48">
        <v>0</v>
      </c>
      <c r="BG245" s="49">
        <v>0</v>
      </c>
      <c r="BH245" s="48">
        <v>0</v>
      </c>
      <c r="BI245" s="49">
        <v>0</v>
      </c>
      <c r="BJ245" s="48">
        <v>15</v>
      </c>
      <c r="BK245" s="49">
        <v>93.75</v>
      </c>
      <c r="BL245" s="48">
        <v>16</v>
      </c>
    </row>
    <row r="246" spans="1:64" ht="15">
      <c r="A246" s="64" t="s">
        <v>274</v>
      </c>
      <c r="B246" s="64" t="s">
        <v>274</v>
      </c>
      <c r="C246" s="65" t="s">
        <v>3033</v>
      </c>
      <c r="D246" s="66">
        <v>10</v>
      </c>
      <c r="E246" s="67" t="s">
        <v>136</v>
      </c>
      <c r="F246" s="68">
        <v>12</v>
      </c>
      <c r="G246" s="65"/>
      <c r="H246" s="69"/>
      <c r="I246" s="70"/>
      <c r="J246" s="70"/>
      <c r="K246" s="34" t="s">
        <v>65</v>
      </c>
      <c r="L246" s="77">
        <v>246</v>
      </c>
      <c r="M246" s="77"/>
      <c r="N246" s="72"/>
      <c r="O246" s="79" t="s">
        <v>176</v>
      </c>
      <c r="P246" s="81">
        <v>43758.7675</v>
      </c>
      <c r="Q246" s="79" t="s">
        <v>442</v>
      </c>
      <c r="R246" s="83" t="s">
        <v>518</v>
      </c>
      <c r="S246" s="79" t="s">
        <v>559</v>
      </c>
      <c r="T246" s="79" t="s">
        <v>643</v>
      </c>
      <c r="U246" s="79"/>
      <c r="V246" s="83" t="s">
        <v>753</v>
      </c>
      <c r="W246" s="81">
        <v>43758.7675</v>
      </c>
      <c r="X246" s="83" t="s">
        <v>933</v>
      </c>
      <c r="Y246" s="79"/>
      <c r="Z246" s="79"/>
      <c r="AA246" s="85" t="s">
        <v>1117</v>
      </c>
      <c r="AB246" s="79"/>
      <c r="AC246" s="79" t="b">
        <v>0</v>
      </c>
      <c r="AD246" s="79">
        <v>0</v>
      </c>
      <c r="AE246" s="85" t="s">
        <v>1123</v>
      </c>
      <c r="AF246" s="79" t="b">
        <v>0</v>
      </c>
      <c r="AG246" s="79" t="s">
        <v>1128</v>
      </c>
      <c r="AH246" s="79"/>
      <c r="AI246" s="85" t="s">
        <v>1123</v>
      </c>
      <c r="AJ246" s="79" t="b">
        <v>0</v>
      </c>
      <c r="AK246" s="79">
        <v>0</v>
      </c>
      <c r="AL246" s="85" t="s">
        <v>1123</v>
      </c>
      <c r="AM246" s="79" t="s">
        <v>1161</v>
      </c>
      <c r="AN246" s="79" t="b">
        <v>0</v>
      </c>
      <c r="AO246" s="85" t="s">
        <v>1117</v>
      </c>
      <c r="AP246" s="79" t="s">
        <v>176</v>
      </c>
      <c r="AQ246" s="79">
        <v>0</v>
      </c>
      <c r="AR246" s="79">
        <v>0</v>
      </c>
      <c r="AS246" s="79"/>
      <c r="AT246" s="79"/>
      <c r="AU246" s="79"/>
      <c r="AV246" s="79"/>
      <c r="AW246" s="79"/>
      <c r="AX246" s="79"/>
      <c r="AY246" s="79"/>
      <c r="AZ246" s="79"/>
      <c r="BA246">
        <v>52</v>
      </c>
      <c r="BB246" s="78" t="str">
        <f>REPLACE(INDEX(GroupVertices[Group],MATCH(Edges[[#This Row],[Vertex 1]],GroupVertices[Vertex],0)),1,1,"")</f>
        <v>10</v>
      </c>
      <c r="BC246" s="78" t="str">
        <f>REPLACE(INDEX(GroupVertices[Group],MATCH(Edges[[#This Row],[Vertex 2]],GroupVertices[Vertex],0)),1,1,"")</f>
        <v>10</v>
      </c>
      <c r="BD246" s="48">
        <v>0</v>
      </c>
      <c r="BE246" s="49">
        <v>0</v>
      </c>
      <c r="BF246" s="48">
        <v>0</v>
      </c>
      <c r="BG246" s="49">
        <v>0</v>
      </c>
      <c r="BH246" s="48">
        <v>0</v>
      </c>
      <c r="BI246" s="49">
        <v>0</v>
      </c>
      <c r="BJ246" s="48">
        <v>19</v>
      </c>
      <c r="BK246" s="49">
        <v>100</v>
      </c>
      <c r="BL246" s="48">
        <v>19</v>
      </c>
    </row>
    <row r="247" spans="1:64" ht="15">
      <c r="A247" s="64" t="s">
        <v>274</v>
      </c>
      <c r="B247" s="64" t="s">
        <v>274</v>
      </c>
      <c r="C247" s="65" t="s">
        <v>3033</v>
      </c>
      <c r="D247" s="66">
        <v>10</v>
      </c>
      <c r="E247" s="67" t="s">
        <v>136</v>
      </c>
      <c r="F247" s="68">
        <v>12</v>
      </c>
      <c r="G247" s="65"/>
      <c r="H247" s="69"/>
      <c r="I247" s="70"/>
      <c r="J247" s="70"/>
      <c r="K247" s="34" t="s">
        <v>65</v>
      </c>
      <c r="L247" s="77">
        <v>247</v>
      </c>
      <c r="M247" s="77"/>
      <c r="N247" s="72"/>
      <c r="O247" s="79" t="s">
        <v>176</v>
      </c>
      <c r="P247" s="81">
        <v>43758.93413194444</v>
      </c>
      <c r="Q247" s="79" t="s">
        <v>443</v>
      </c>
      <c r="R247" s="83" t="s">
        <v>518</v>
      </c>
      <c r="S247" s="79" t="s">
        <v>559</v>
      </c>
      <c r="T247" s="79" t="s">
        <v>648</v>
      </c>
      <c r="U247" s="79"/>
      <c r="V247" s="83" t="s">
        <v>753</v>
      </c>
      <c r="W247" s="81">
        <v>43758.93413194444</v>
      </c>
      <c r="X247" s="83" t="s">
        <v>934</v>
      </c>
      <c r="Y247" s="79"/>
      <c r="Z247" s="79"/>
      <c r="AA247" s="85" t="s">
        <v>1118</v>
      </c>
      <c r="AB247" s="79"/>
      <c r="AC247" s="79" t="b">
        <v>0</v>
      </c>
      <c r="AD247" s="79">
        <v>0</v>
      </c>
      <c r="AE247" s="85" t="s">
        <v>1123</v>
      </c>
      <c r="AF247" s="79" t="b">
        <v>0</v>
      </c>
      <c r="AG247" s="79" t="s">
        <v>1128</v>
      </c>
      <c r="AH247" s="79"/>
      <c r="AI247" s="85" t="s">
        <v>1123</v>
      </c>
      <c r="AJ247" s="79" t="b">
        <v>0</v>
      </c>
      <c r="AK247" s="79">
        <v>0</v>
      </c>
      <c r="AL247" s="85" t="s">
        <v>1123</v>
      </c>
      <c r="AM247" s="79" t="s">
        <v>1161</v>
      </c>
      <c r="AN247" s="79" t="b">
        <v>0</v>
      </c>
      <c r="AO247" s="85" t="s">
        <v>1118</v>
      </c>
      <c r="AP247" s="79" t="s">
        <v>176</v>
      </c>
      <c r="AQ247" s="79">
        <v>0</v>
      </c>
      <c r="AR247" s="79">
        <v>0</v>
      </c>
      <c r="AS247" s="79"/>
      <c r="AT247" s="79"/>
      <c r="AU247" s="79"/>
      <c r="AV247" s="79"/>
      <c r="AW247" s="79"/>
      <c r="AX247" s="79"/>
      <c r="AY247" s="79"/>
      <c r="AZ247" s="79"/>
      <c r="BA247">
        <v>52</v>
      </c>
      <c r="BB247" s="78" t="str">
        <f>REPLACE(INDEX(GroupVertices[Group],MATCH(Edges[[#This Row],[Vertex 1]],GroupVertices[Vertex],0)),1,1,"")</f>
        <v>10</v>
      </c>
      <c r="BC247" s="78" t="str">
        <f>REPLACE(INDEX(GroupVertices[Group],MATCH(Edges[[#This Row],[Vertex 2]],GroupVertices[Vertex],0)),1,1,"")</f>
        <v>10</v>
      </c>
      <c r="BD247" s="48">
        <v>0</v>
      </c>
      <c r="BE247" s="49">
        <v>0</v>
      </c>
      <c r="BF247" s="48">
        <v>0</v>
      </c>
      <c r="BG247" s="49">
        <v>0</v>
      </c>
      <c r="BH247" s="48">
        <v>0</v>
      </c>
      <c r="BI247" s="49">
        <v>0</v>
      </c>
      <c r="BJ247" s="48">
        <v>17</v>
      </c>
      <c r="BK247" s="49">
        <v>100</v>
      </c>
      <c r="BL247" s="48">
        <v>17</v>
      </c>
    </row>
    <row r="248" spans="1:64" ht="15">
      <c r="A248" s="64" t="s">
        <v>274</v>
      </c>
      <c r="B248" s="64" t="s">
        <v>274</v>
      </c>
      <c r="C248" s="65" t="s">
        <v>3033</v>
      </c>
      <c r="D248" s="66">
        <v>10</v>
      </c>
      <c r="E248" s="67" t="s">
        <v>136</v>
      </c>
      <c r="F248" s="68">
        <v>12</v>
      </c>
      <c r="G248" s="65"/>
      <c r="H248" s="69"/>
      <c r="I248" s="70"/>
      <c r="J248" s="70"/>
      <c r="K248" s="34" t="s">
        <v>65</v>
      </c>
      <c r="L248" s="77">
        <v>248</v>
      </c>
      <c r="M248" s="77"/>
      <c r="N248" s="72"/>
      <c r="O248" s="79" t="s">
        <v>176</v>
      </c>
      <c r="P248" s="81">
        <v>43759.100798611114</v>
      </c>
      <c r="Q248" s="79" t="s">
        <v>444</v>
      </c>
      <c r="R248" s="83" t="s">
        <v>518</v>
      </c>
      <c r="S248" s="79" t="s">
        <v>559</v>
      </c>
      <c r="T248" s="79" t="s">
        <v>643</v>
      </c>
      <c r="U248" s="79"/>
      <c r="V248" s="83" t="s">
        <v>753</v>
      </c>
      <c r="W248" s="81">
        <v>43759.100798611114</v>
      </c>
      <c r="X248" s="83" t="s">
        <v>935</v>
      </c>
      <c r="Y248" s="79"/>
      <c r="Z248" s="79"/>
      <c r="AA248" s="85" t="s">
        <v>1119</v>
      </c>
      <c r="AB248" s="79"/>
      <c r="AC248" s="79" t="b">
        <v>0</v>
      </c>
      <c r="AD248" s="79">
        <v>0</v>
      </c>
      <c r="AE248" s="85" t="s">
        <v>1123</v>
      </c>
      <c r="AF248" s="79" t="b">
        <v>0</v>
      </c>
      <c r="AG248" s="79" t="s">
        <v>1128</v>
      </c>
      <c r="AH248" s="79"/>
      <c r="AI248" s="85" t="s">
        <v>1123</v>
      </c>
      <c r="AJ248" s="79" t="b">
        <v>0</v>
      </c>
      <c r="AK248" s="79">
        <v>0</v>
      </c>
      <c r="AL248" s="85" t="s">
        <v>1123</v>
      </c>
      <c r="AM248" s="79" t="s">
        <v>1161</v>
      </c>
      <c r="AN248" s="79" t="b">
        <v>0</v>
      </c>
      <c r="AO248" s="85" t="s">
        <v>1119</v>
      </c>
      <c r="AP248" s="79" t="s">
        <v>176</v>
      </c>
      <c r="AQ248" s="79">
        <v>0</v>
      </c>
      <c r="AR248" s="79">
        <v>0</v>
      </c>
      <c r="AS248" s="79"/>
      <c r="AT248" s="79"/>
      <c r="AU248" s="79"/>
      <c r="AV248" s="79"/>
      <c r="AW248" s="79"/>
      <c r="AX248" s="79"/>
      <c r="AY248" s="79"/>
      <c r="AZ248" s="79"/>
      <c r="BA248">
        <v>52</v>
      </c>
      <c r="BB248" s="78" t="str">
        <f>REPLACE(INDEX(GroupVertices[Group],MATCH(Edges[[#This Row],[Vertex 1]],GroupVertices[Vertex],0)),1,1,"")</f>
        <v>10</v>
      </c>
      <c r="BC248" s="78" t="str">
        <f>REPLACE(INDEX(GroupVertices[Group],MATCH(Edges[[#This Row],[Vertex 2]],GroupVertices[Vertex],0)),1,1,"")</f>
        <v>10</v>
      </c>
      <c r="BD248" s="48">
        <v>0</v>
      </c>
      <c r="BE248" s="49">
        <v>0</v>
      </c>
      <c r="BF248" s="48">
        <v>0</v>
      </c>
      <c r="BG248" s="49">
        <v>0</v>
      </c>
      <c r="BH248" s="48">
        <v>0</v>
      </c>
      <c r="BI248" s="49">
        <v>0</v>
      </c>
      <c r="BJ248" s="48">
        <v>13</v>
      </c>
      <c r="BK248" s="49">
        <v>100</v>
      </c>
      <c r="BL248" s="48">
        <v>13</v>
      </c>
    </row>
    <row r="249" spans="1:64" ht="15">
      <c r="A249" s="64" t="s">
        <v>274</v>
      </c>
      <c r="B249" s="64" t="s">
        <v>274</v>
      </c>
      <c r="C249" s="65" t="s">
        <v>3033</v>
      </c>
      <c r="D249" s="66">
        <v>10</v>
      </c>
      <c r="E249" s="67" t="s">
        <v>136</v>
      </c>
      <c r="F249" s="68">
        <v>12</v>
      </c>
      <c r="G249" s="65"/>
      <c r="H249" s="69"/>
      <c r="I249" s="70"/>
      <c r="J249" s="70"/>
      <c r="K249" s="34" t="s">
        <v>65</v>
      </c>
      <c r="L249" s="77">
        <v>249</v>
      </c>
      <c r="M249" s="77"/>
      <c r="N249" s="72"/>
      <c r="O249" s="79" t="s">
        <v>176</v>
      </c>
      <c r="P249" s="81">
        <v>43759.43412037037</v>
      </c>
      <c r="Q249" s="79" t="s">
        <v>445</v>
      </c>
      <c r="R249" s="83" t="s">
        <v>518</v>
      </c>
      <c r="S249" s="79" t="s">
        <v>559</v>
      </c>
      <c r="T249" s="79" t="s">
        <v>649</v>
      </c>
      <c r="U249" s="79"/>
      <c r="V249" s="83" t="s">
        <v>753</v>
      </c>
      <c r="W249" s="81">
        <v>43759.43412037037</v>
      </c>
      <c r="X249" s="83" t="s">
        <v>936</v>
      </c>
      <c r="Y249" s="79"/>
      <c r="Z249" s="79"/>
      <c r="AA249" s="85" t="s">
        <v>1120</v>
      </c>
      <c r="AB249" s="79"/>
      <c r="AC249" s="79" t="b">
        <v>0</v>
      </c>
      <c r="AD249" s="79">
        <v>0</v>
      </c>
      <c r="AE249" s="85" t="s">
        <v>1123</v>
      </c>
      <c r="AF249" s="79" t="b">
        <v>0</v>
      </c>
      <c r="AG249" s="79" t="s">
        <v>1128</v>
      </c>
      <c r="AH249" s="79"/>
      <c r="AI249" s="85" t="s">
        <v>1123</v>
      </c>
      <c r="AJ249" s="79" t="b">
        <v>0</v>
      </c>
      <c r="AK249" s="79">
        <v>0</v>
      </c>
      <c r="AL249" s="85" t="s">
        <v>1123</v>
      </c>
      <c r="AM249" s="79" t="s">
        <v>1161</v>
      </c>
      <c r="AN249" s="79" t="b">
        <v>0</v>
      </c>
      <c r="AO249" s="85" t="s">
        <v>1120</v>
      </c>
      <c r="AP249" s="79" t="s">
        <v>176</v>
      </c>
      <c r="AQ249" s="79">
        <v>0</v>
      </c>
      <c r="AR249" s="79">
        <v>0</v>
      </c>
      <c r="AS249" s="79"/>
      <c r="AT249" s="79"/>
      <c r="AU249" s="79"/>
      <c r="AV249" s="79"/>
      <c r="AW249" s="79"/>
      <c r="AX249" s="79"/>
      <c r="AY249" s="79"/>
      <c r="AZ249" s="79"/>
      <c r="BA249">
        <v>52</v>
      </c>
      <c r="BB249" s="78" t="str">
        <f>REPLACE(INDEX(GroupVertices[Group],MATCH(Edges[[#This Row],[Vertex 1]],GroupVertices[Vertex],0)),1,1,"")</f>
        <v>10</v>
      </c>
      <c r="BC249" s="78" t="str">
        <f>REPLACE(INDEX(GroupVertices[Group],MATCH(Edges[[#This Row],[Vertex 2]],GroupVertices[Vertex],0)),1,1,"")</f>
        <v>10</v>
      </c>
      <c r="BD249" s="48">
        <v>0</v>
      </c>
      <c r="BE249" s="49">
        <v>0</v>
      </c>
      <c r="BF249" s="48">
        <v>0</v>
      </c>
      <c r="BG249" s="49">
        <v>0</v>
      </c>
      <c r="BH249" s="48">
        <v>0</v>
      </c>
      <c r="BI249" s="49">
        <v>0</v>
      </c>
      <c r="BJ249" s="48">
        <v>15</v>
      </c>
      <c r="BK249" s="49">
        <v>100</v>
      </c>
      <c r="BL249" s="48">
        <v>15</v>
      </c>
    </row>
    <row r="250" spans="1:64" ht="15">
      <c r="A250" s="64" t="s">
        <v>274</v>
      </c>
      <c r="B250" s="64" t="s">
        <v>274</v>
      </c>
      <c r="C250" s="65" t="s">
        <v>3033</v>
      </c>
      <c r="D250" s="66">
        <v>10</v>
      </c>
      <c r="E250" s="67" t="s">
        <v>136</v>
      </c>
      <c r="F250" s="68">
        <v>12</v>
      </c>
      <c r="G250" s="65"/>
      <c r="H250" s="69"/>
      <c r="I250" s="70"/>
      <c r="J250" s="70"/>
      <c r="K250" s="34" t="s">
        <v>65</v>
      </c>
      <c r="L250" s="77">
        <v>250</v>
      </c>
      <c r="M250" s="77"/>
      <c r="N250" s="72"/>
      <c r="O250" s="79" t="s">
        <v>176</v>
      </c>
      <c r="P250" s="81">
        <v>43759.60082175926</v>
      </c>
      <c r="Q250" s="79" t="s">
        <v>446</v>
      </c>
      <c r="R250" s="83" t="s">
        <v>518</v>
      </c>
      <c r="S250" s="79" t="s">
        <v>559</v>
      </c>
      <c r="T250" s="79" t="s">
        <v>650</v>
      </c>
      <c r="U250" s="79"/>
      <c r="V250" s="83" t="s">
        <v>753</v>
      </c>
      <c r="W250" s="81">
        <v>43759.60082175926</v>
      </c>
      <c r="X250" s="83" t="s">
        <v>937</v>
      </c>
      <c r="Y250" s="79"/>
      <c r="Z250" s="79"/>
      <c r="AA250" s="85" t="s">
        <v>1121</v>
      </c>
      <c r="AB250" s="79"/>
      <c r="AC250" s="79" t="b">
        <v>0</v>
      </c>
      <c r="AD250" s="79">
        <v>1</v>
      </c>
      <c r="AE250" s="85" t="s">
        <v>1123</v>
      </c>
      <c r="AF250" s="79" t="b">
        <v>0</v>
      </c>
      <c r="AG250" s="79" t="s">
        <v>1128</v>
      </c>
      <c r="AH250" s="79"/>
      <c r="AI250" s="85" t="s">
        <v>1123</v>
      </c>
      <c r="AJ250" s="79" t="b">
        <v>0</v>
      </c>
      <c r="AK250" s="79">
        <v>0</v>
      </c>
      <c r="AL250" s="85" t="s">
        <v>1123</v>
      </c>
      <c r="AM250" s="79" t="s">
        <v>1161</v>
      </c>
      <c r="AN250" s="79" t="b">
        <v>0</v>
      </c>
      <c r="AO250" s="85" t="s">
        <v>1121</v>
      </c>
      <c r="AP250" s="79" t="s">
        <v>176</v>
      </c>
      <c r="AQ250" s="79">
        <v>0</v>
      </c>
      <c r="AR250" s="79">
        <v>0</v>
      </c>
      <c r="AS250" s="79"/>
      <c r="AT250" s="79"/>
      <c r="AU250" s="79"/>
      <c r="AV250" s="79"/>
      <c r="AW250" s="79"/>
      <c r="AX250" s="79"/>
      <c r="AY250" s="79"/>
      <c r="AZ250" s="79"/>
      <c r="BA250">
        <v>52</v>
      </c>
      <c r="BB250" s="78" t="str">
        <f>REPLACE(INDEX(GroupVertices[Group],MATCH(Edges[[#This Row],[Vertex 1]],GroupVertices[Vertex],0)),1,1,"")</f>
        <v>10</v>
      </c>
      <c r="BC250" s="78" t="str">
        <f>REPLACE(INDEX(GroupVertices[Group],MATCH(Edges[[#This Row],[Vertex 2]],GroupVertices[Vertex],0)),1,1,"")</f>
        <v>10</v>
      </c>
      <c r="BD250" s="48">
        <v>0</v>
      </c>
      <c r="BE250" s="49">
        <v>0</v>
      </c>
      <c r="BF250" s="48">
        <v>0</v>
      </c>
      <c r="BG250" s="49">
        <v>0</v>
      </c>
      <c r="BH250" s="48">
        <v>0</v>
      </c>
      <c r="BI250" s="49">
        <v>0</v>
      </c>
      <c r="BJ250" s="48">
        <v>16</v>
      </c>
      <c r="BK250" s="49">
        <v>100</v>
      </c>
      <c r="BL250" s="48">
        <v>16</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5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50"/>
    <dataValidation allowBlank="1" showErrorMessage="1" sqref="N2:N25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5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50"/>
    <dataValidation allowBlank="1" showInputMessage="1" promptTitle="Edge Color" prompt="To select an optional edge color, right-click and select Select Color on the right-click menu." sqref="C3:C250"/>
    <dataValidation allowBlank="1" showInputMessage="1" promptTitle="Edge Width" prompt="Enter an optional edge width between 1 and 10." errorTitle="Invalid Edge Width" error="The optional edge width must be a whole number between 1 and 10." sqref="D3:D250"/>
    <dataValidation allowBlank="1" showInputMessage="1" promptTitle="Edge Opacity" prompt="Enter an optional edge opacity between 0 (transparent) and 100 (opaque)." errorTitle="Invalid Edge Opacity" error="The optional edge opacity must be a whole number between 0 and 10." sqref="F3:F25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50">
      <formula1>ValidEdgeVisibilities</formula1>
    </dataValidation>
    <dataValidation allowBlank="1" showInputMessage="1" showErrorMessage="1" promptTitle="Vertex 1 Name" prompt="Enter the name of the edge's first vertex." sqref="A3:A250"/>
    <dataValidation allowBlank="1" showInputMessage="1" showErrorMessage="1" promptTitle="Vertex 2 Name" prompt="Enter the name of the edge's second vertex." sqref="B3:B250"/>
    <dataValidation allowBlank="1" showInputMessage="1" showErrorMessage="1" promptTitle="Edge Label" prompt="Enter an optional edge label." errorTitle="Invalid Edge Visibility" error="You have entered an unrecognized edge visibility.  Try selecting from the drop-down list instead." sqref="H3:H25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50">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50"/>
  </dataValidations>
  <hyperlinks>
    <hyperlink ref="R3" r:id="rId1" display="https://contentmarketinginstitute.com/2019/10/adopt-growth-mindset/"/>
    <hyperlink ref="R4" r:id="rId2" display="https://contentmarketinginstitute.com/2019/10/adopt-growth-mindset/"/>
    <hyperlink ref="R5" r:id="rId3" display="https://contentmarketinginstitute.com/2019/10/adopt-growth-mindset/"/>
    <hyperlink ref="R6" r:id="rId4" display="https://contentmarketinginstitute.com/2019/10/adopt-growth-mindset/"/>
    <hyperlink ref="R7" r:id="rId5" display="https://www.empowering-people-network.siemens-stiftung.org/fileadmin/user_upload/Publications/SiemensStiftung_Report_Round_Table_Cairo_2019_SCREEN_final.pdf"/>
    <hyperlink ref="R8" r:id="rId6" display="https://www.empowering-people-network.siemens-stiftung.org/fileadmin/user_upload/Publications/SiemensStiftung_Report_Round_Table_Cairo_2019_SCREEN_final.pdf"/>
    <hyperlink ref="R11" r:id="rId7" display="https://www.empowering-people-network.siemens-stiftung.org/fileadmin/user_upload/Publications/SiemensStiftung_Report_Round_Table_Cairo_2019_SCREEN_final.pdf"/>
    <hyperlink ref="R14" r:id="rId8" display="https://twitter.com/EU_Finance/status/1176840907968196608"/>
    <hyperlink ref="R17" r:id="rId9" display="https://www.empowering-people-network.siemens-stiftung.org/fileadmin/user_upload/Publications/SiemensStiftung_Report_Round_Table_Cairo_2019_SCREEN_final.pdf"/>
    <hyperlink ref="R20" r:id="rId10" display="https://www.pipelinersales.com/library/10-donts-for-social-media/"/>
    <hyperlink ref="R21" r:id="rId11" display="https://www.pipelinersales.com/library/10-donts-for-social-media/"/>
    <hyperlink ref="R22" r:id="rId12" display="https://www.pipelinersales.com/library/10-donts-for-social-media/"/>
    <hyperlink ref="R24" r:id="rId13" display="https://www.yunussb.com/jobs"/>
    <hyperlink ref="R25" r:id="rId14" display="https://thesocialswede.wordpress.com/2015/12/03/as-the-wheels-turn-faster-people-are-more-important-than-ever-before/"/>
    <hyperlink ref="R26" r:id="rId15" display="https://thesocialswede.wordpress.com/2015/12/03/as-the-wheels-turn-faster-people-are-more-important-than-ever-before/"/>
    <hyperlink ref="R32" r:id="rId16" display="https://www.constellationr.com/blog-news/are-robots-coming-your-job-adobe-think-tank-2017-future-work"/>
    <hyperlink ref="R33" r:id="rId17" display="https://www.constellationr.com/blog-news/are-robots-coming-your-job-adobe-think-tank-2017-future-work"/>
    <hyperlink ref="R34" r:id="rId18" display="https://www.constellationr.com/blog-news/are-robots-coming-your-job-adobe-think-tank-2017-future-work"/>
    <hyperlink ref="R35" r:id="rId19" display="https://www.social-business-digest.com/2019-09"/>
    <hyperlink ref="R41" r:id="rId20" display="https://hello.visier.com/ebook-what-is-people-analytics.html?utm_source=twitter&amp;utm_campaign=mmfy20&amp;utm_medium=organic-social"/>
    <hyperlink ref="R53" r:id="rId21" display="https://curatti.com/does-instagram-marketing-have-a-place-in-b2b-yes-and-heres-how/"/>
    <hyperlink ref="R54" r:id="rId22" display="https://curatti.com/does-instagram-marketing-have-a-place-in-b2b-yes-and-heres-how/"/>
    <hyperlink ref="R55" r:id="rId23" display="https://curatti.com/does-instagram-marketing-have-a-place-in-b2b-yes-and-heres-how/"/>
    <hyperlink ref="R56" r:id="rId24" display="https://curatti.com/does-instagram-marketing-have-a-place-in-b2b-yes-and-heres-how/"/>
    <hyperlink ref="R64" r:id="rId25" display="https://blog.gaggleamp.com/what-are-the-benefits-of-employee-advocacy?utm_content=102482704&amp;utm_medium=social&amp;utm_source=twitter&amp;hss_channel=tw-2926870430"/>
    <hyperlink ref="R65" r:id="rId26" display="https://www.sociabble.com/blog/10-stats-impact-employee-advocacy/?utm_content=102481098&amp;utm_medium=social&amp;utm_source=twitter&amp;hss_channel=tw-2926870430"/>
    <hyperlink ref="R66" r:id="rId27" display="https://www.socialbakers.com/blog/10-easy-steps-to-managing-social-media-crisis?utm_content=103344513&amp;utm_medium=social&amp;utm_source=twitter&amp;hss_channel=tw-2926870430"/>
    <hyperlink ref="R67" r:id="rId28" display="https://www.tribalimpact.com/blog/social-media-for-business-why-socialising-your-business-is-key-for-growth?utm_campaign=Awareness%20-%20Employee%20Advocacy&amp;utm_content=102480994&amp;utm_medium=social&amp;utm_source=twitter&amp;hss_channel=tw-2926870430"/>
    <hyperlink ref="R68" r:id="rId29" display="https://www.tribalimpact.com/blog/social-media-for-business-why-socialising-your-business-is-key-for-growth?utm_campaign=Awareness%20-%20Employee%20Advocacy&amp;utm_content=102480994&amp;utm_medium=social&amp;utm_source=twitter&amp;hss_channel=tw-2926870430"/>
    <hyperlink ref="R70" r:id="rId30" display="https://twitter.com/amworldtraveler/status/1184636032949506048"/>
    <hyperlink ref="R77" r:id="rId31" display="https://contentmarketinginstitute.com/2019/10/adopt-growth-mindset/"/>
    <hyperlink ref="R79" r:id="rId32" display="https://www.emarketer.com/content/sap-alicia-tillman-on-the-makeup-of-a-modern-marketing-team-and-an-experience-driven-economy"/>
    <hyperlink ref="R80" r:id="rId33" display="https://link.medium.com/lzirP8pER0"/>
    <hyperlink ref="R81" r:id="rId34" display="https://link.medium.com/lzirP8pER0"/>
    <hyperlink ref="R82" r:id="rId35" display="https://link.medium.com/lzirP8pER0"/>
    <hyperlink ref="R93" r:id="rId36" display="https://www.digitaltonto.com/2019/what-googles-quantum-supremacy-means-for-the-future/"/>
    <hyperlink ref="R94" r:id="rId37" display="https://www.digitaltonto.com/2019/the-business-of-being-human/"/>
    <hyperlink ref="R95" r:id="rId38" display="https://cmxhub.com/rules-of-engagement/"/>
    <hyperlink ref="R96" r:id="rId39" display="https://cmxhub.com/rules-of-engagement/"/>
    <hyperlink ref="R97" r:id="rId40" display="https://cmxhub.com/rules-of-engagement/"/>
    <hyperlink ref="R98" r:id="rId41" display="https://cmxhub.com/rules-of-engagement/"/>
    <hyperlink ref="R99" r:id="rId42" display="https://lynnabatejohnson.com/the-road-to-growth-podcast/"/>
    <hyperlink ref="R100" r:id="rId43" display="https://www.entrepreneur.com/article/335465"/>
    <hyperlink ref="R101" r:id="rId44" display="https://hbr.org/2019/06/can-algorithms-help-us-decide-who-to-trust?utm_medium=social&amp;utm_campaign=hbr&amp;utm_source=twitter"/>
    <hyperlink ref="R102" r:id="rId45" display="https://www.swordandthescript.com/2019/05/backlink-pr-value/?utm_source=feedburner&amp;utm_medium=feed&amp;utm_campaign=Feed:+SwordAndTheScript+(Sword+and+the+Script)"/>
    <hyperlink ref="R103" r:id="rId46" display="https://dustinstout.com/how-to-use-twitter/?utm_source=twitter&amp;utm_medium=social&amp;utm_campaign=agorapulse"/>
    <hyperlink ref="R104" r:id="rId47" display="https://brand24.com/blog/5-ways-to-make-a-bad-review-online-work-for-your-business/"/>
    <hyperlink ref="R105" r:id="rId48" display="https://brand24.com/blog/5-ways-to-make-a-bad-review-online-work-for-your-business/"/>
    <hyperlink ref="R106" r:id="rId49" display="https://lynnabatejohnson.com/the-road-to-growth-podcast/"/>
    <hyperlink ref="R107" r:id="rId50" display="https://lynnabatejohnson.com/the-road-to-growth-podcast/"/>
    <hyperlink ref="R108" r:id="rId51" display="https://lynnabatejohnson.com/the-road-to-growth-podcast/"/>
    <hyperlink ref="R109" r:id="rId52" display="https://lynnabatejohnson.com/the-road-to-growth-podcast/"/>
    <hyperlink ref="R110" r:id="rId53" display="https://friedmansocialmedia.com/facebook-marketing-for-lawyers-law-firms/"/>
    <hyperlink ref="R111" r:id="rId54" display="https://friedmansocialmedia.com/linkedin-for-lawyers/"/>
    <hyperlink ref="R112" r:id="rId55" display="https://brand24.com/blog/5-ways-to-make-a-bad-review-online-work-for-your-business/"/>
    <hyperlink ref="R113" r:id="rId56" display="http://bryankramer.com/hashtags-earthquakes-and-everyday-people/"/>
    <hyperlink ref="R114" r:id="rId57" display="https://www.impactbnd.com/blog/how-treating-your-business-facebook-group-like-a-backyard-bbq-increases-engagement"/>
    <hyperlink ref="R115" r:id="rId58" display="https://www.advantageservices.net/blog/137/How-your-small-business-can-take-advantage-of-Twitter?utm_medium=nealschaffer"/>
    <hyperlink ref="R116" r:id="rId59" display="https://lynnabatejohnson.com/blog/"/>
    <hyperlink ref="R117" r:id="rId60" display="https://twitter.com/SalesforceCA/status/1177272125373255680"/>
    <hyperlink ref="R118" r:id="rId61" display="https://twitter.com/SalesforceCA/status/1177272125373255680"/>
    <hyperlink ref="R119" r:id="rId62" display="https://twitter.com/SalesforceCA/status/1177272125373255680"/>
    <hyperlink ref="R120" r:id="rId63" display="https://twitter.com/tbanting/status/1181949209773301761"/>
    <hyperlink ref="R125" r:id="rId64" display="https://www.workfront.com/news/Workfront-Acquires-Strategic-Goals-Management-Startup-Atiim"/>
    <hyperlink ref="R126" r:id="rId65" display="https://www.workfront.com/news/Workfront-Acquires-Strategic-Goals-Management-Startup-Atiim"/>
    <hyperlink ref="R127" r:id="rId66" display="https://www.linkedin.com/slink?code=eGUdNDD"/>
    <hyperlink ref="R130" r:id="rId67" display="http://salesforce.vidyard.com/watch/qtdWEt75yiU2yf7chb35yD"/>
    <hyperlink ref="R135" r:id="rId68" display="https://www.youtube.com/watch?v=uxe7bHqZ7bk&amp;feature=youtu.be"/>
    <hyperlink ref="R138" r:id="rId69" display="http://salesforce.vidyard.com/watch/qtdWEt75yiU2yf7chb35yD"/>
    <hyperlink ref="R142" r:id="rId70" display="https://www.youtube.com/watch?v=uxe7bHqZ7bk&amp;feature=youtu.be"/>
    <hyperlink ref="R145" r:id="rId71" display="https://www.linkedin.com/slink?code=eGUdNDD"/>
    <hyperlink ref="R146" r:id="rId72" display="https://www.youtube.com/watch?v=uxe7bHqZ7bk&amp;feature=youtu.be"/>
    <hyperlink ref="R147" r:id="rId73" display="https://www.youtube.com/watch?v=uxe7bHqZ7bk&amp;feature=youtu.be"/>
    <hyperlink ref="R151" r:id="rId74" display="https://www.youtube.com/watch?v=uxe7bHqZ7bk&amp;feature=youtu.be"/>
    <hyperlink ref="R156" r:id="rId75" display="https://quip.com/blog/keys-to-successful-collaboration"/>
    <hyperlink ref="R157" r:id="rId76" display="https://quip.com/blog/how-to-guide-account-planning"/>
    <hyperlink ref="R158" r:id="rId77" display="https://quip.com/blog/keys-to-successful-collaboration"/>
    <hyperlink ref="R159" r:id="rId78" display="https://quip.com/blog/keys-to-successful-collaboration"/>
    <hyperlink ref="R161" r:id="rId79" display="https://curatti.com/does-instagram-marketing-have-a-place-in-b2b-yes-and-heres-how/"/>
    <hyperlink ref="R162" r:id="rId80" display="https://curatti.com/does-instagram-marketing-have-a-place-in-b2b-yes-and-heres-how/"/>
    <hyperlink ref="R163" r:id="rId81" display="https://curatti.com/does-instagram-marketing-have-a-place-in-b2b-yes-and-heres-how/"/>
    <hyperlink ref="R164" r:id="rId82" display="https://curatti.com/does-instagram-marketing-have-a-place-in-b2b-yes-and-heres-how/"/>
    <hyperlink ref="R167" r:id="rId83" display="https://twitter.com/amworldtraveler/status/1181979866675040258"/>
    <hyperlink ref="R168" r:id="rId84" display="https://twitter.com/amworldtraveler/status/1181979866675040258"/>
    <hyperlink ref="R170" r:id="rId85" display="https://twitter.com/amworldtraveler/status/1184630494891147270"/>
    <hyperlink ref="R171" r:id="rId86" display="https://twitter.com/amorten/status/1186061584033959937"/>
    <hyperlink ref="R172" r:id="rId87" display="https://twitter.com/amorten/status/1186061584033959937"/>
    <hyperlink ref="R173" r:id="rId88" display="https://twitter.com/amorten/status/1186061584033959937"/>
    <hyperlink ref="R174" r:id="rId89" display="https://salespop.net/sales-professionals/when-a-linkedin-introduction-stalls/"/>
    <hyperlink ref="R175" r:id="rId90" display="https://salespop.net/sales-professionals/when-a-linkedin-introduction-stalls/"/>
    <hyperlink ref="R176" r:id="rId91" display="https://salespop.net/sales-professionals/when-a-linkedin-introduction-stalls/"/>
    <hyperlink ref="R177" r:id="rId92" display="https://salespop.net/sales-professionals/when-a-linkedin-introduction-stalls/"/>
    <hyperlink ref="R178" r:id="rId93" display="https://salespop.net/sales-professionals/when-a-linkedin-introduction-stalls/"/>
    <hyperlink ref="R179" r:id="rId94" display="https://salespop.net/sales-professionals/when-a-linkedin-introduction-stalls/"/>
    <hyperlink ref="R180" r:id="rId95" display="https://www.pipelinersales.com/library/10-donts-for-social-media/"/>
    <hyperlink ref="R181" r:id="rId96" display="https://www.pipelinersales.com/library/10-donts-for-social-media/"/>
    <hyperlink ref="R182" r:id="rId97" display="https://www.pipelinersales.com/library/10-donts-for-social-media/"/>
    <hyperlink ref="R183" r:id="rId98" display="https://www.pipelinersales.com/library/10-donts-for-social-media/"/>
    <hyperlink ref="R184" r:id="rId99" display="https://www.pipelinersales.com/library/10-donts-for-social-media/"/>
    <hyperlink ref="R185" r:id="rId100" display="https://www.pipelinersales.com/library/10-donts-for-social-media/"/>
    <hyperlink ref="R186" r:id="rId101" display="https://www.pipelinersales.com/library/10-donts-for-social-media/"/>
    <hyperlink ref="R187" r:id="rId102" display="https://www.pipelinersales.com/library/10-donts-for-social-media/"/>
    <hyperlink ref="R188" r:id="rId103" display="https://www.pipelinersales.com/library/10-donts-for-social-media/"/>
    <hyperlink ref="R189" r:id="rId104" display="https://www.pipelinersales.com/library/10-donts-for-social-media/"/>
    <hyperlink ref="R190" r:id="rId105" display="https://tribalimpact.smh.re/7o"/>
    <hyperlink ref="R191" r:id="rId106" display="https://tribalimpact.smh.re/7n"/>
    <hyperlink ref="R192" r:id="rId107" display="https://tribalimpact.smh.re/7o"/>
    <hyperlink ref="R195" r:id="rId108" display="https://marketinginsidergroup.com/employee-activation/employee-advocacy-on-social-media-how-to-make-it-work-for-your-business/?utm_source=B2B+Marketing+Insider&amp;utm_campaign=173f3ea9e9-Marketing+Insider+Group+Top+Posts+Subscribers&amp;utm_medium=email&amp;utm_term=0_40b372c1a0-173f3ea9e9-108452889&amp;mc_cid=173f3ea9e9&amp;mc_eid=63fc7d0b78"/>
    <hyperlink ref="R196" r:id="rId109" display="https://www.forbes.com/sites/forbescommunicationscouncil/2019/04/15/are-you-empowering-your-employees-to-become-ambassadors-on-social-media/#1868d8671276"/>
    <hyperlink ref="R197" r:id="rId110" display="https://hirschtec.eu/informationsflut-digitaler-arbeitsplatz/"/>
    <hyperlink ref="R199" r:id="rId111" display="http://mightymediagroup.com.au/six-key-aspects-inbound-marketing-roi-part-5-customer-experience/"/>
    <hyperlink ref="R200" r:id="rId112" display="http://mightymediagroup.com.au/six-key-aspects-inbound-marketing-roi-part-5-customer-experience/"/>
    <hyperlink ref="R201" r:id="rId113" display="http://mightymediagroup.com.au/six-key-aspects-inbound-marketing-roi-part-6-innovation/"/>
    <hyperlink ref="R202" r:id="rId114" display="http://mightymediagroup.com.au/six-key-aspects-inbound-marketing-roi-part-6-innovation/"/>
    <hyperlink ref="R203" r:id="rId115" display="http://mightymediagroup.com.au/seven-questions-to-ask-yourself-about-your-inbound-marketing-strategy-q1/"/>
    <hyperlink ref="R204" r:id="rId116" display="http://mightymediagroup.com.au/seven-questions-to-ask-yourself-about-your-inbound-marketing-strategy-q1/"/>
    <hyperlink ref="R205" r:id="rId117" display="http://mightymediagroup.com.au/seven-questions-to-ask-yourself-about-your-inbound-marketing-strategy-q1/"/>
    <hyperlink ref="R206" r:id="rId118" display="http://mightymediagroup.com.au/seven-questions-to-ask-yourself-about-your-inbound-marketing-strategy-q1/"/>
    <hyperlink ref="R207" r:id="rId119" display="http://mightymediagroup.com.au/six-key-aspects-inbound-marketing-roi-part-1-brand-health/"/>
    <hyperlink ref="R208" r:id="rId120" display="http://mightymediagroup.com.au/six-key-aspects-inbound-marketing-roi-part-1-brand-health/"/>
    <hyperlink ref="R209" r:id="rId121" display="http://mightymediagroup.com.au/six-key-aspects-inbound-marketing-roi-part-1-brand-health/"/>
    <hyperlink ref="R210" r:id="rId122" display="http://mightymediagroup.com.au/six-key-aspects-inbound-marketing-roi-part-1-brand-health/"/>
    <hyperlink ref="R211" r:id="rId123" display="http://mightymediagroup.com.au/six-key-aspects-inbound-marketing-roi-part-4-operational-efficiency/"/>
    <hyperlink ref="R212" r:id="rId124" display="http://mightymediagroup.com.au/six-key-aspects-inbound-marketing-roi-part-4-operational-efficiency/"/>
    <hyperlink ref="R213" r:id="rId125" display="http://mightymediagroup.com.au/six-key-aspects-inbound-marketing-roi-part-4-operational-efficiency/"/>
    <hyperlink ref="R214" r:id="rId126" display="http://mightymediagroup.com.au/six-key-aspects-inbound-marketing-roi-part-4-operational-efficiency/"/>
    <hyperlink ref="R215" r:id="rId127" display="http://mightymediagroup.com.au/six-key-aspects-inbound-marketing-roi-part-4-operational-efficiency/"/>
    <hyperlink ref="R216" r:id="rId128" display="http://mightymediagroup.com.au/six-key-aspects-inbound-marketing-roi-part-2-revenue-generation/"/>
    <hyperlink ref="R217" r:id="rId129" display="http://mightymediagroup.com.au/six-key-aspects-inbound-marketing-roi-part-2-revenue-generation/"/>
    <hyperlink ref="R218" r:id="rId130" display="http://mightymediagroup.com.au/six-key-aspects-inbound-marketing-roi-part-2-revenue-generation/"/>
    <hyperlink ref="R219" r:id="rId131" display="http://www.slideshare.net/Digitalgodess/the-10-commandments-of-digital-marketing"/>
    <hyperlink ref="R220" r:id="rId132" display="http://www.slideshare.net/Digitalgodess/the-10-commandments-of-digital-marketing"/>
    <hyperlink ref="R221" r:id="rId133" display="http://www.slideshare.net/Digitalgodess/the-10-commandments-of-digital-marketing"/>
    <hyperlink ref="R222" r:id="rId134" display="http://mightymediagroup.com.au/seven-questions-to-ask-yourself-about-your-inbound-marketing-strategy-q1/"/>
    <hyperlink ref="R223" r:id="rId135" display="http://mightymediagroup.com.au/seven-questions-to-ask-yourself-about-your-inbound-marketing-strategy-q1/"/>
    <hyperlink ref="R224" r:id="rId136" display="http://mightymediagroup.com.au/seven-questions-to-ask-yourself-about-your-inbound-marketing-strategy-q1/"/>
    <hyperlink ref="R225" r:id="rId137" display="http://mightymediagroup.com.au/seven-questions-to-ask-yourself-about-your-inbound-marketing-strategy-q1/"/>
    <hyperlink ref="R226" r:id="rId138" display="http://mightymediagroup.com.au/seven-questions-to-ask-yourself-about-your-inbound-marketing-strategy-q1/"/>
    <hyperlink ref="R227" r:id="rId139" display="http://mightymediagroup.com.au/seven-questions-to-ask-yourself-about-your-inbound-marketing-strategy-q1/"/>
    <hyperlink ref="R228" r:id="rId140" display="http://mightymediagroup.com.au/seven-questions-to-ask-yourself-about-your-inbound-marketing-strategy-q1/"/>
    <hyperlink ref="R229" r:id="rId141" display="http://mightymediagroup.com.au/seven-questions-to-ask-yourself-about-your-inbound-marketing-strategy-q1/"/>
    <hyperlink ref="R230" r:id="rId142" display="http://mightymediagroup.com.au/seven-questions-to-ask-yourself-about-your-inbound-marketing-strategy-q1/"/>
    <hyperlink ref="R231" r:id="rId143" display="http://mightymediagroup.com.au/seven-questions-to-ask-yourself-about-your-inbound-marketing-strategy-q1/"/>
    <hyperlink ref="R232" r:id="rId144" display="http://mightymediagroup.com.au/six-key-aspects-inbound-marketing-roi-part-5-customer-experience/"/>
    <hyperlink ref="R233" r:id="rId145" display="http://mightymediagroup.com.au/six-key-aspects-inbound-marketing-roi-part-5-customer-experience/"/>
    <hyperlink ref="R234" r:id="rId146" display="http://mightymediagroup.com.au/six-key-aspects-inbound-marketing-roi-part-5-customer-experience/"/>
    <hyperlink ref="R235" r:id="rId147" display="http://mightymediagroup.com.au/six-key-aspects-inbound-marketing-roi-part-5-customer-experience/"/>
    <hyperlink ref="R236" r:id="rId148" display="http://mightymediagroup.com.au/six-key-aspects-inbound-marketing-roi-part-6-innovation/"/>
    <hyperlink ref="R237" r:id="rId149" display="http://mightymediagroup.com.au/six-key-aspects-inbound-marketing-roi-part-6-innovation/"/>
    <hyperlink ref="R238" r:id="rId150" display="http://mightymediagroup.com.au/seven-questions-to-ask-yourself-about-your-inbound-marketing-strategy-q1/"/>
    <hyperlink ref="R239" r:id="rId151" display="http://mightymediagroup.com.au/seven-questions-to-ask-yourself-about-your-inbound-marketing-strategy-q1/"/>
    <hyperlink ref="R240" r:id="rId152" display="http://mightymediagroup.com.au/seven-questions-to-ask-yourself-about-your-inbound-marketing-strategy-q1/"/>
    <hyperlink ref="R241" r:id="rId153" display="http://mightymediagroup.com.au/seven-questions-to-ask-yourself-about-your-inbound-marketing-strategy-q1/"/>
    <hyperlink ref="R242" r:id="rId154" display="http://mightymediagroup.com.au/six-key-aspects-inbound-marketing-roi-part-1-brand-health/"/>
    <hyperlink ref="R243" r:id="rId155" display="http://mightymediagroup.com.au/six-key-aspects-inbound-marketing-roi-part-1-brand-health/"/>
    <hyperlink ref="R244" r:id="rId156" display="http://mightymediagroup.com.au/six-key-aspects-inbound-marketing-roi-part-1-brand-health/"/>
    <hyperlink ref="R245" r:id="rId157" display="http://mightymediagroup.com.au/six-key-aspects-inbound-marketing-roi-part-1-brand-health/"/>
    <hyperlink ref="R246" r:id="rId158" display="http://mightymediagroup.com.au/six-key-aspects-inbound-marketing-roi-part-4-operational-efficiency/"/>
    <hyperlink ref="R247" r:id="rId159" display="http://mightymediagroup.com.au/six-key-aspects-inbound-marketing-roi-part-4-operational-efficiency/"/>
    <hyperlink ref="R248" r:id="rId160" display="http://mightymediagroup.com.au/six-key-aspects-inbound-marketing-roi-part-4-operational-efficiency/"/>
    <hyperlink ref="R249" r:id="rId161" display="http://mightymediagroup.com.au/six-key-aspects-inbound-marketing-roi-part-4-operational-efficiency/"/>
    <hyperlink ref="R250" r:id="rId162" display="http://mightymediagroup.com.au/six-key-aspects-inbound-marketing-roi-part-4-operational-efficiency/"/>
    <hyperlink ref="U7" r:id="rId163" display="https://pbs.twimg.com/media/EGWcSDGXYAA0-Pr.jpg"/>
    <hyperlink ref="U8" r:id="rId164" display="https://pbs.twimg.com/media/EGWcSDGXYAA0-Pr.jpg"/>
    <hyperlink ref="U11" r:id="rId165" display="https://pbs.twimg.com/media/EGWcSDGXYAA0-Pr.jpg"/>
    <hyperlink ref="U15" r:id="rId166" display="https://pbs.twimg.com/media/EGW78L7XYAEKkXC.jpg"/>
    <hyperlink ref="U17" r:id="rId167" display="https://pbs.twimg.com/media/EGWcSDGXYAA0-Pr.jpg"/>
    <hyperlink ref="U20" r:id="rId168" display="https://pbs.twimg.com/media/DqK54SnXQAAmglq.jpg"/>
    <hyperlink ref="U21" r:id="rId169" display="https://pbs.twimg.com/media/DqK54SnXQAAmglq.jpg"/>
    <hyperlink ref="U22" r:id="rId170" display="https://pbs.twimg.com/media/DqK54SnXQAAmglq.jpg"/>
    <hyperlink ref="U24" r:id="rId171" display="https://pbs.twimg.com/media/EGgiYQ4WsAAWP0x.jpg"/>
    <hyperlink ref="U25" r:id="rId172" display="https://pbs.twimg.com/media/CeLzmc0W8AEUpuO.jpg"/>
    <hyperlink ref="U41" r:id="rId173" display="https://pbs.twimg.com/media/EG1pHQLW4AU9Xez.png"/>
    <hyperlink ref="U44" r:id="rId174" display="https://pbs.twimg.com/media/EG4wAB4UEAAZikf.jpg"/>
    <hyperlink ref="U46" r:id="rId175" display="https://pbs.twimg.com/media/EG4wAB4UEAAZikf.jpg"/>
    <hyperlink ref="U48" r:id="rId176" display="https://pbs.twimg.com/media/EG4wAB4UEAAZikf.jpg"/>
    <hyperlink ref="U51" r:id="rId177" display="https://pbs.twimg.com/media/Ci5Skx1WEAEvfHl.jpg"/>
    <hyperlink ref="U95" r:id="rId178" display="https://pbs.twimg.com/media/EGkJ5OzX0AAjdHA.jpg"/>
    <hyperlink ref="U96" r:id="rId179" display="https://pbs.twimg.com/media/EGkJ5OzX0AAjdHA.jpg"/>
    <hyperlink ref="U97" r:id="rId180" display="https://pbs.twimg.com/media/EGkJ5OzX0AAjdHA.jpg"/>
    <hyperlink ref="U98" r:id="rId181" display="https://pbs.twimg.com/media/EGkJ5OzX0AAjdHA.jpg"/>
    <hyperlink ref="U99" r:id="rId182" display="https://pbs.twimg.com/media/EGtYZYiX4AEUW2N.jpg"/>
    <hyperlink ref="U100" r:id="rId183" display="https://pbs.twimg.com/media/EGzPyK5WsAAxXmL.jpg"/>
    <hyperlink ref="U101" r:id="rId184" display="https://pbs.twimg.com/media/EG3roQzWwAAQ7Tg.jpg"/>
    <hyperlink ref="U102" r:id="rId185" display="https://pbs.twimg.com/media/EG4wQv5WsAIhsRK.jpg"/>
    <hyperlink ref="U103" r:id="rId186" display="https://pbs.twimg.com/media/EG6U-BZX4AAEigV.jpg"/>
    <hyperlink ref="U104" r:id="rId187" display="https://pbs.twimg.com/media/EG6r1hkWkAEuF6M.jpg"/>
    <hyperlink ref="U105" r:id="rId188" display="https://pbs.twimg.com/media/EG6r1hkWkAEuF6M.jpg"/>
    <hyperlink ref="U106" r:id="rId189" display="https://pbs.twimg.com/media/EGtYZYiX4AEUW2N.jpg"/>
    <hyperlink ref="U107" r:id="rId190" display="https://pbs.twimg.com/media/EHDDb6jWoAAexmU.jpg"/>
    <hyperlink ref="U108" r:id="rId191" display="https://pbs.twimg.com/media/EGtYZYiX4AEUW2N.jpg"/>
    <hyperlink ref="U109" r:id="rId192" display="https://pbs.twimg.com/media/EHDDb6jWoAAexmU.jpg"/>
    <hyperlink ref="U110" r:id="rId193" display="https://pbs.twimg.com/media/EHKq8S6X0AAIwOM.jpg"/>
    <hyperlink ref="U111" r:id="rId194" display="https://pbs.twimg.com/media/EHVJlSJX0AA--Oz.jpg"/>
    <hyperlink ref="U112" r:id="rId195" display="https://pbs.twimg.com/media/EG6r1hkWkAEuF6M.jpg"/>
    <hyperlink ref="U113" r:id="rId196" display="https://pbs.twimg.com/media/EGZ2vl4WwAA5-ad.png"/>
    <hyperlink ref="U114" r:id="rId197" display="https://pbs.twimg.com/media/EG1LWqiWoAE9w1U.jpg"/>
    <hyperlink ref="U122" r:id="rId198" display="https://pbs.twimg.com/media/EHCl0wUXYAEhF9U.jpg"/>
    <hyperlink ref="U123" r:id="rId199" display="https://pbs.twimg.com/media/EHCl0wUXYAEhF9U.jpg"/>
    <hyperlink ref="U124" r:id="rId200" display="https://pbs.twimg.com/media/EHCl0wUXYAEhF9U.jpg"/>
    <hyperlink ref="U128" r:id="rId201" display="https://pbs.twimg.com/media/EGjXiZVWoAAytfY.jpg"/>
    <hyperlink ref="U131" r:id="rId202" display="https://pbs.twimg.com/media/EHBQYVQWkAEDF-f.jpg"/>
    <hyperlink ref="U132" r:id="rId203" display="https://pbs.twimg.com/media/EHBQ6xKXYAI92fz.jpg"/>
    <hyperlink ref="U133" r:id="rId204" display="https://pbs.twimg.com/media/EHBRhkYXUAIri-q.jpg"/>
    <hyperlink ref="U134" r:id="rId205" display="https://pbs.twimg.com/media/EHCl0wUXYAEhF9U.jpg"/>
    <hyperlink ref="U136" r:id="rId206" display="https://pbs.twimg.com/media/EGjXiZVWoAAytfY.jpg"/>
    <hyperlink ref="U139" r:id="rId207" display="https://pbs.twimg.com/media/EHBQYVQWkAEDF-f.jpg"/>
    <hyperlink ref="U140" r:id="rId208" display="https://pbs.twimg.com/media/EHBQ6xKXYAI92fz.jpg"/>
    <hyperlink ref="U141" r:id="rId209" display="https://pbs.twimg.com/media/EHBRhkYXUAIri-q.jpg"/>
    <hyperlink ref="U143" r:id="rId210" display="https://pbs.twimg.com/media/EHBQYVQWkAEDF-f.jpg"/>
    <hyperlink ref="U144" r:id="rId211" display="https://pbs.twimg.com/media/EHBRhkYXUAIri-q.jpg"/>
    <hyperlink ref="U148" r:id="rId212" display="https://pbs.twimg.com/media/EGjXiZVWoAAytfY.jpg"/>
    <hyperlink ref="U150" r:id="rId213" display="https://pbs.twimg.com/media/EHMJd6SWsAAhjk6.jpg"/>
    <hyperlink ref="U152" r:id="rId214" display="https://pbs.twimg.com/ext_tw_video_thumb/1186001076690010115/pu/img/qYQfcKK72zltoGSR.jpg"/>
    <hyperlink ref="U153" r:id="rId215" display="https://pbs.twimg.com/media/EGUw_8qWoAAc1KT.png"/>
    <hyperlink ref="U155" r:id="rId216" display="https://pbs.twimg.com/tweet_video_thumb/EGnowntXkAEeBvd.jpg"/>
    <hyperlink ref="U158" r:id="rId217" display="https://pbs.twimg.com/media/EHCkVBeWkAAM1hX.jpg"/>
    <hyperlink ref="U159" r:id="rId218" display="https://pbs.twimg.com/media/EHClXwtWsAAjBru.jpg"/>
    <hyperlink ref="U160" r:id="rId219" display="https://pbs.twimg.com/tweet_video_thumb/EHPfr2fWwAMxaDF.jpg"/>
    <hyperlink ref="U180" r:id="rId220" display="https://pbs.twimg.com/media/DqK54SnXQAAmglq.jpg"/>
    <hyperlink ref="U181" r:id="rId221" display="https://pbs.twimg.com/media/DqK54SnXQAAmglq.jpg"/>
    <hyperlink ref="U182" r:id="rId222" display="https://pbs.twimg.com/media/DqK54SnXQAAmglq.jpg"/>
    <hyperlink ref="U183" r:id="rId223" display="https://pbs.twimg.com/media/DqK54SnXQAAmglq.jpg"/>
    <hyperlink ref="U184" r:id="rId224" display="https://pbs.twimg.com/media/DqK54SnXQAAmglq.jpg"/>
    <hyperlink ref="U185" r:id="rId225" display="https://pbs.twimg.com/media/DqK54SnXQAAmglq.jpg"/>
    <hyperlink ref="U186" r:id="rId226" display="https://pbs.twimg.com/media/DqK54SnXQAAmglq.jpg"/>
    <hyperlink ref="U187" r:id="rId227" display="https://pbs.twimg.com/media/DqK54SnXQAAmglq.jpg"/>
    <hyperlink ref="U188" r:id="rId228" display="https://pbs.twimg.com/media/DqK54SnXQAAmglq.jpg"/>
    <hyperlink ref="U189" r:id="rId229" display="https://pbs.twimg.com/media/DqK54SnXQAAmglq.jpg"/>
    <hyperlink ref="U195" r:id="rId230" display="https://pbs.twimg.com/media/EGX0dklWwAEFfMX.png"/>
    <hyperlink ref="V3" r:id="rId231" display="http://pbs.twimg.com/profile_images/754439130675810304/G8_87Zo__normal.jpg"/>
    <hyperlink ref="V4" r:id="rId232" display="http://pbs.twimg.com/profile_images/754439130675810304/G8_87Zo__normal.jpg"/>
    <hyperlink ref="V5" r:id="rId233" display="http://pbs.twimg.com/profile_images/1081469011651637248/tOEza-nY_normal.png"/>
    <hyperlink ref="V6" r:id="rId234" display="http://pbs.twimg.com/profile_images/1081469011651637248/tOEza-nY_normal.png"/>
    <hyperlink ref="V7" r:id="rId235" display="https://pbs.twimg.com/media/EGWcSDGXYAA0-Pr.jpg"/>
    <hyperlink ref="V8" r:id="rId236" display="https://pbs.twimg.com/media/EGWcSDGXYAA0-Pr.jpg"/>
    <hyperlink ref="V9" r:id="rId237" display="http://pbs.twimg.com/profile_images/1178366482981543943/4OFNg6s__normal.jpg"/>
    <hyperlink ref="V10" r:id="rId238" display="http://pbs.twimg.com/profile_images/1178366482981543943/4OFNg6s__normal.jpg"/>
    <hyperlink ref="V11" r:id="rId239" display="https://pbs.twimg.com/media/EGWcSDGXYAA0-Pr.jpg"/>
    <hyperlink ref="V12" r:id="rId240" display="http://pbs.twimg.com/profile_images/1157634541672173568/jMs3270O_normal.jpg"/>
    <hyperlink ref="V13" r:id="rId241" display="http://pbs.twimg.com/profile_images/1157634541672173568/jMs3270O_normal.jpg"/>
    <hyperlink ref="V14" r:id="rId242" display="http://pbs.twimg.com/profile_images/465803361061588993/rsl3aG1F_normal.jpeg"/>
    <hyperlink ref="V15" r:id="rId243" display="https://pbs.twimg.com/media/EGW78L7XYAEKkXC.jpg"/>
    <hyperlink ref="V16" r:id="rId244" display="http://pbs.twimg.com/profile_images/878533181258907649/RL3-HX09_normal.jpg"/>
    <hyperlink ref="V17" r:id="rId245" display="https://pbs.twimg.com/media/EGWcSDGXYAA0-Pr.jpg"/>
    <hyperlink ref="V18" r:id="rId246" display="http://pbs.twimg.com/profile_images/827090248366694400/GITDpAFs_normal.jpg"/>
    <hyperlink ref="V19" r:id="rId247" display="http://pbs.twimg.com/profile_images/827090248366694400/GITDpAFs_normal.jpg"/>
    <hyperlink ref="V20" r:id="rId248" display="https://pbs.twimg.com/media/DqK54SnXQAAmglq.jpg"/>
    <hyperlink ref="V21" r:id="rId249" display="https://pbs.twimg.com/media/DqK54SnXQAAmglq.jpg"/>
    <hyperlink ref="V22" r:id="rId250" display="https://pbs.twimg.com/media/DqK54SnXQAAmglq.jpg"/>
    <hyperlink ref="V23" r:id="rId251" display="http://pbs.twimg.com/profile_images/1159107404845527042/Azhz0y0m_normal.jpg"/>
    <hyperlink ref="V24" r:id="rId252" display="https://pbs.twimg.com/media/EGgiYQ4WsAAWP0x.jpg"/>
    <hyperlink ref="V25" r:id="rId253" display="https://pbs.twimg.com/media/CeLzmc0W8AEUpuO.jpg"/>
    <hyperlink ref="V26" r:id="rId254" display="http://pbs.twimg.com/profile_images/1834936719/LochNessCloseUp2_normal.PNG"/>
    <hyperlink ref="V27" r:id="rId255" display="http://pbs.twimg.com/profile_images/958905443673346048/JW4roxU5_normal.jpg"/>
    <hyperlink ref="V28" r:id="rId256" display="http://pbs.twimg.com/profile_images/1185415115971055617/x59127Og_normal.jpg"/>
    <hyperlink ref="V29" r:id="rId257" display="http://pbs.twimg.com/profile_images/608619004152840194/sfdIhOdr_normal.jpg"/>
    <hyperlink ref="V30" r:id="rId258" display="http://pbs.twimg.com/profile_images/1046576251949862912/axeUR8EK_normal.jpg"/>
    <hyperlink ref="V31" r:id="rId259" display="http://pbs.twimg.com/profile_images/1181564315582771200/wd3lmYyv_normal.jpg"/>
    <hyperlink ref="V32" r:id="rId260" display="http://pbs.twimg.com/profile_images/780510783935488000/5PlTdU3c_normal.jpg"/>
    <hyperlink ref="V33" r:id="rId261" display="http://pbs.twimg.com/profile_images/635893531274559488/AiRPZ4r4_normal.jpg"/>
    <hyperlink ref="V34" r:id="rId262" display="http://pbs.twimg.com/profile_images/635893531274559488/AiRPZ4r4_normal.jpg"/>
    <hyperlink ref="V35" r:id="rId263" display="http://pbs.twimg.com/profile_images/948616432501260288/jsKRB1SW_normal.jpg"/>
    <hyperlink ref="V36" r:id="rId264" display="http://pbs.twimg.com/profile_images/1156560957214208000/xuqMvO62_normal.jpg"/>
    <hyperlink ref="V37" r:id="rId265" display="http://pbs.twimg.com/profile_images/1183465598476574727/mrSMep54_normal.jpg"/>
    <hyperlink ref="V38" r:id="rId266" display="http://pbs.twimg.com/profile_images/1102477724994756608/QuMzulFr_normal.png"/>
    <hyperlink ref="V39" r:id="rId267" display="http://pbs.twimg.com/profile_images/1170807115696525321/qj-QlZ7L_normal.jpg"/>
    <hyperlink ref="V40" r:id="rId268" display="http://pbs.twimg.com/profile_images/1126469294387335168/JJ8JEC-t_normal.png"/>
    <hyperlink ref="V41" r:id="rId269" display="https://pbs.twimg.com/media/EG1pHQLW4AU9Xez.png"/>
    <hyperlink ref="V42" r:id="rId270" display="http://pbs.twimg.com/profile_images/30997062/ff_normal.gif"/>
    <hyperlink ref="V43" r:id="rId271" display="http://pbs.twimg.com/profile_images/610336845650595840/TOxdshHe_normal.jpg"/>
    <hyperlink ref="V44" r:id="rId272" display="https://pbs.twimg.com/media/EG4wAB4UEAAZikf.jpg"/>
    <hyperlink ref="V45" r:id="rId273" display="http://pbs.twimg.com/profile_images/972319705594781696/Wvf2Y5Fh_normal.jpg"/>
    <hyperlink ref="V46" r:id="rId274" display="https://pbs.twimg.com/media/EG4wAB4UEAAZikf.jpg"/>
    <hyperlink ref="V47" r:id="rId275" display="http://pbs.twimg.com/profile_images/972319705594781696/Wvf2Y5Fh_normal.jpg"/>
    <hyperlink ref="V48" r:id="rId276" display="https://pbs.twimg.com/media/EG4wAB4UEAAZikf.jpg"/>
    <hyperlink ref="V49" r:id="rId277" display="http://pbs.twimg.com/profile_images/972319705594781696/Wvf2Y5Fh_normal.jpg"/>
    <hyperlink ref="V50" r:id="rId278" display="http://pbs.twimg.com/profile_images/1108962359224098816/rs5OK5Bx_normal.png"/>
    <hyperlink ref="V51" r:id="rId279" display="https://pbs.twimg.com/media/Ci5Skx1WEAEvfHl.jpg"/>
    <hyperlink ref="V52" r:id="rId280" display="http://pbs.twimg.com/profile_images/1157314093575020544/0bYK3Ooo_normal.jpg"/>
    <hyperlink ref="V53" r:id="rId281" display="http://pbs.twimg.com/profile_images/378800000718005228/e75aac5ee4b042783cd194f59ad43ffb_normal.jpeg"/>
    <hyperlink ref="V54" r:id="rId282" display="http://pbs.twimg.com/profile_images/1176863827310325766/f3xA3b_0_normal.png"/>
    <hyperlink ref="V55" r:id="rId283" display="http://pbs.twimg.com/profile_images/378800000718005228/e75aac5ee4b042783cd194f59ad43ffb_normal.jpeg"/>
    <hyperlink ref="V56" r:id="rId284" display="http://pbs.twimg.com/profile_images/1176863827310325766/f3xA3b_0_normal.png"/>
    <hyperlink ref="V57" r:id="rId285" display="http://pbs.twimg.com/profile_images/813422968919486464/vYV5cLVY_normal.jpg"/>
    <hyperlink ref="V58" r:id="rId286" display="http://pbs.twimg.com/profile_images/813422968919486464/vYV5cLVY_normal.jpg"/>
    <hyperlink ref="V59" r:id="rId287" display="http://pbs.twimg.com/profile_images/1154091712588836864/-O3aeiS7_normal.jpg"/>
    <hyperlink ref="V60" r:id="rId288" display="http://pbs.twimg.com/profile_images/1154091712588836864/-O3aeiS7_normal.jpg"/>
    <hyperlink ref="V61" r:id="rId289" display="http://pbs.twimg.com/profile_images/872415772693458944/MvBLujof_normal.jpg"/>
    <hyperlink ref="V62" r:id="rId290" display="http://pbs.twimg.com/profile_images/872415772693458944/MvBLujof_normal.jpg"/>
    <hyperlink ref="V63" r:id="rId291" display="http://pbs.twimg.com/profile_images/872415772693458944/MvBLujof_normal.jpg"/>
    <hyperlink ref="V64" r:id="rId292" display="http://pbs.twimg.com/profile_images/916008710245355520/1Hycg-Lh_normal.jpg"/>
    <hyperlink ref="V65" r:id="rId293" display="http://pbs.twimg.com/profile_images/916008710245355520/1Hycg-Lh_normal.jpg"/>
    <hyperlink ref="V66" r:id="rId294" display="http://pbs.twimg.com/profile_images/916008710245355520/1Hycg-Lh_normal.jpg"/>
    <hyperlink ref="V67" r:id="rId295" display="http://pbs.twimg.com/profile_images/916008710245355520/1Hycg-Lh_normal.jpg"/>
    <hyperlink ref="V68" r:id="rId296" display="http://pbs.twimg.com/profile_images/916008710245355520/1Hycg-Lh_normal.jpg"/>
    <hyperlink ref="V69" r:id="rId297" display="http://pbs.twimg.com/profile_images/837219044/063_normal.JPG"/>
    <hyperlink ref="V70" r:id="rId298" display="http://pbs.twimg.com/profile_images/837219044/063_normal.JPG"/>
    <hyperlink ref="V71" r:id="rId299" display="http://pbs.twimg.com/profile_images/504013374045167616/YY7n_COd_normal.jpeg"/>
    <hyperlink ref="V72" r:id="rId300" display="http://pbs.twimg.com/profile_images/504013374045167616/YY7n_COd_normal.jpeg"/>
    <hyperlink ref="V73" r:id="rId301" display="http://pbs.twimg.com/profile_images/504013374045167616/YY7n_COd_normal.jpeg"/>
    <hyperlink ref="V74" r:id="rId302" display="http://pbs.twimg.com/profile_images/504013374045167616/YY7n_COd_normal.jpeg"/>
    <hyperlink ref="V75" r:id="rId303" display="http://pbs.twimg.com/profile_images/1166171032824057862/nLEZYKUR_normal.jpg"/>
    <hyperlink ref="V76" r:id="rId304" display="http://pbs.twimg.com/profile_images/1166171032824057862/nLEZYKUR_normal.jpg"/>
    <hyperlink ref="V77" r:id="rId305" display="http://pbs.twimg.com/profile_images/1089631341648392192/iVyywxtZ_normal.jpg"/>
    <hyperlink ref="V78" r:id="rId306" display="http://pbs.twimg.com/profile_images/1089631341648392192/iVyywxtZ_normal.jpg"/>
    <hyperlink ref="V79" r:id="rId307" display="http://pbs.twimg.com/profile_images/1089631341648392192/iVyywxtZ_normal.jpg"/>
    <hyperlink ref="V80" r:id="rId308" display="http://pbs.twimg.com/profile_images/1089631341648392192/iVyywxtZ_normal.jpg"/>
    <hyperlink ref="V81" r:id="rId309" display="http://pbs.twimg.com/profile_images/1313923967/NATHALIE_180X180SMALL_normal.jpg"/>
    <hyperlink ref="V82" r:id="rId310" display="http://pbs.twimg.com/profile_images/1313923967/NATHALIE_180X180SMALL_normal.jpg"/>
    <hyperlink ref="V83" r:id="rId311" display="http://pbs.twimg.com/profile_images/1148720994590195712/0gySboe7_normal.png"/>
    <hyperlink ref="V84" r:id="rId312" display="http://pbs.twimg.com/profile_images/1148720994590195712/0gySboe7_normal.png"/>
    <hyperlink ref="V85" r:id="rId313" display="http://pbs.twimg.com/profile_images/875755252506533889/fefx2bR6_normal.jpg"/>
    <hyperlink ref="V86" r:id="rId314" display="http://pbs.twimg.com/profile_images/875755252506533889/fefx2bR6_normal.jpg"/>
    <hyperlink ref="V87" r:id="rId315" display="http://pbs.twimg.com/profile_images/875755252506533889/fefx2bR6_normal.jpg"/>
    <hyperlink ref="V88" r:id="rId316" display="http://pbs.twimg.com/profile_images/1040227290691653633/Z1g-upCw_normal.jpg"/>
    <hyperlink ref="V89" r:id="rId317" display="http://pbs.twimg.com/profile_images/1040227290691653633/Z1g-upCw_normal.jpg"/>
    <hyperlink ref="V90" r:id="rId318" display="http://pbs.twimg.com/profile_images/1040227290691653633/Z1g-upCw_normal.jpg"/>
    <hyperlink ref="V91" r:id="rId319" display="http://pbs.twimg.com/profile_images/1040227290691653633/Z1g-upCw_normal.jpg"/>
    <hyperlink ref="V92" r:id="rId320" display="http://pbs.twimg.com/profile_images/1040227290691653633/Z1g-upCw_normal.jpg"/>
    <hyperlink ref="V93" r:id="rId321" display="http://pbs.twimg.com/profile_images/493347785219923968/OPWK40wF_normal.jpeg"/>
    <hyperlink ref="V94" r:id="rId322" display="http://pbs.twimg.com/profile_images/493347785219923968/OPWK40wF_normal.jpeg"/>
    <hyperlink ref="V95" r:id="rId323" display="https://pbs.twimg.com/media/EGkJ5OzX0AAjdHA.jpg"/>
    <hyperlink ref="V96" r:id="rId324" display="https://pbs.twimg.com/media/EGkJ5OzX0AAjdHA.jpg"/>
    <hyperlink ref="V97" r:id="rId325" display="https://pbs.twimg.com/media/EGkJ5OzX0AAjdHA.jpg"/>
    <hyperlink ref="V98" r:id="rId326" display="https://pbs.twimg.com/media/EGkJ5OzX0AAjdHA.jpg"/>
    <hyperlink ref="V99" r:id="rId327" display="https://pbs.twimg.com/media/EGtYZYiX4AEUW2N.jpg"/>
    <hyperlink ref="V100" r:id="rId328" display="https://pbs.twimg.com/media/EGzPyK5WsAAxXmL.jpg"/>
    <hyperlink ref="V101" r:id="rId329" display="https://pbs.twimg.com/media/EG3roQzWwAAQ7Tg.jpg"/>
    <hyperlink ref="V102" r:id="rId330" display="https://pbs.twimg.com/media/EG4wQv5WsAIhsRK.jpg"/>
    <hyperlink ref="V103" r:id="rId331" display="https://pbs.twimg.com/media/EG6U-BZX4AAEigV.jpg"/>
    <hyperlink ref="V104" r:id="rId332" display="https://pbs.twimg.com/media/EG6r1hkWkAEuF6M.jpg"/>
    <hyperlink ref="V105" r:id="rId333" display="https://pbs.twimg.com/media/EG6r1hkWkAEuF6M.jpg"/>
    <hyperlink ref="V106" r:id="rId334" display="https://pbs.twimg.com/media/EGtYZYiX4AEUW2N.jpg"/>
    <hyperlink ref="V107" r:id="rId335" display="https://pbs.twimg.com/media/EHDDb6jWoAAexmU.jpg"/>
    <hyperlink ref="V108" r:id="rId336" display="https://pbs.twimg.com/media/EGtYZYiX4AEUW2N.jpg"/>
    <hyperlink ref="V109" r:id="rId337" display="https://pbs.twimg.com/media/EHDDb6jWoAAexmU.jpg"/>
    <hyperlink ref="V110" r:id="rId338" display="https://pbs.twimg.com/media/EHKq8S6X0AAIwOM.jpg"/>
    <hyperlink ref="V111" r:id="rId339" display="https://pbs.twimg.com/media/EHVJlSJX0AA--Oz.jpg"/>
    <hyperlink ref="V112" r:id="rId340" display="https://pbs.twimg.com/media/EG6r1hkWkAEuF6M.jpg"/>
    <hyperlink ref="V113" r:id="rId341" display="https://pbs.twimg.com/media/EGZ2vl4WwAA5-ad.png"/>
    <hyperlink ref="V114" r:id="rId342" display="https://pbs.twimg.com/media/EG1LWqiWoAE9w1U.jpg"/>
    <hyperlink ref="V115" r:id="rId343" display="http://pbs.twimg.com/profile_images/667169936926617600/j1_V8uzw_normal.jpg"/>
    <hyperlink ref="V116" r:id="rId344" display="http://pbs.twimg.com/profile_images/667169936926617600/j1_V8uzw_normal.jpg"/>
    <hyperlink ref="V117" r:id="rId345" display="http://pbs.twimg.com/profile_images/1095785814489997319/oB0tLKv8_normal.png"/>
    <hyperlink ref="V118" r:id="rId346" display="http://pbs.twimg.com/profile_images/1095785814489997319/oB0tLKv8_normal.png"/>
    <hyperlink ref="V119" r:id="rId347" display="http://pbs.twimg.com/profile_images/1095785814489997319/oB0tLKv8_normal.png"/>
    <hyperlink ref="V120" r:id="rId348" display="http://pbs.twimg.com/profile_images/1095785814489997319/oB0tLKv8_normal.png"/>
    <hyperlink ref="V121" r:id="rId349" display="http://pbs.twimg.com/profile_images/1095785814489997319/oB0tLKv8_normal.png"/>
    <hyperlink ref="V122" r:id="rId350" display="https://pbs.twimg.com/media/EHCl0wUXYAEhF9U.jpg"/>
    <hyperlink ref="V123" r:id="rId351" display="https://pbs.twimg.com/media/EHCl0wUXYAEhF9U.jpg"/>
    <hyperlink ref="V124" r:id="rId352" display="https://pbs.twimg.com/media/EHCl0wUXYAEhF9U.jpg"/>
    <hyperlink ref="V125" r:id="rId353" display="http://pbs.twimg.com/profile_images/1095785814489997319/oB0tLKv8_normal.png"/>
    <hyperlink ref="V126" r:id="rId354" display="http://pbs.twimg.com/profile_images/1095785814489997319/oB0tLKv8_normal.png"/>
    <hyperlink ref="V127" r:id="rId355" display="http://pbs.twimg.com/profile_images/1095785814489997319/oB0tLKv8_normal.png"/>
    <hyperlink ref="V128" r:id="rId356" display="https://pbs.twimg.com/media/EGjXiZVWoAAytfY.jpg"/>
    <hyperlink ref="V129" r:id="rId357" display="http://pbs.twimg.com/profile_images/1095785814489997319/oB0tLKv8_normal.png"/>
    <hyperlink ref="V130" r:id="rId358" display="http://pbs.twimg.com/profile_images/1095785814489997319/oB0tLKv8_normal.png"/>
    <hyperlink ref="V131" r:id="rId359" display="https://pbs.twimg.com/media/EHBQYVQWkAEDF-f.jpg"/>
    <hyperlink ref="V132" r:id="rId360" display="https://pbs.twimg.com/media/EHBQ6xKXYAI92fz.jpg"/>
    <hyperlink ref="V133" r:id="rId361" display="https://pbs.twimg.com/media/EHBRhkYXUAIri-q.jpg"/>
    <hyperlink ref="V134" r:id="rId362" display="https://pbs.twimg.com/media/EHCl0wUXYAEhF9U.jpg"/>
    <hyperlink ref="V135" r:id="rId363" display="http://pbs.twimg.com/profile_images/1095785814489997319/oB0tLKv8_normal.png"/>
    <hyperlink ref="V136" r:id="rId364" display="https://pbs.twimg.com/media/EGjXiZVWoAAytfY.jpg"/>
    <hyperlink ref="V137" r:id="rId365" display="http://pbs.twimg.com/profile_images/1095785814489997319/oB0tLKv8_normal.png"/>
    <hyperlink ref="V138" r:id="rId366" display="http://pbs.twimg.com/profile_images/1095785814489997319/oB0tLKv8_normal.png"/>
    <hyperlink ref="V139" r:id="rId367" display="https://pbs.twimg.com/media/EHBQYVQWkAEDF-f.jpg"/>
    <hyperlink ref="V140" r:id="rId368" display="https://pbs.twimg.com/media/EHBQ6xKXYAI92fz.jpg"/>
    <hyperlink ref="V141" r:id="rId369" display="https://pbs.twimg.com/media/EHBRhkYXUAIri-q.jpg"/>
    <hyperlink ref="V142" r:id="rId370" display="http://pbs.twimg.com/profile_images/1095785814489997319/oB0tLKv8_normal.png"/>
    <hyperlink ref="V143" r:id="rId371" display="https://pbs.twimg.com/media/EHBQYVQWkAEDF-f.jpg"/>
    <hyperlink ref="V144" r:id="rId372" display="https://pbs.twimg.com/media/EHBRhkYXUAIri-q.jpg"/>
    <hyperlink ref="V145" r:id="rId373" display="http://pbs.twimg.com/profile_images/1095785814489997319/oB0tLKv8_normal.png"/>
    <hyperlink ref="V146" r:id="rId374" display="http://pbs.twimg.com/profile_images/1095785814489997319/oB0tLKv8_normal.png"/>
    <hyperlink ref="V147" r:id="rId375" display="http://pbs.twimg.com/profile_images/1095785814489997319/oB0tLKv8_normal.png"/>
    <hyperlink ref="V148" r:id="rId376" display="https://pbs.twimg.com/media/EGjXiZVWoAAytfY.jpg"/>
    <hyperlink ref="V149" r:id="rId377" display="http://pbs.twimg.com/profile_images/1095785814489997319/oB0tLKv8_normal.png"/>
    <hyperlink ref="V150" r:id="rId378" display="https://pbs.twimg.com/media/EHMJd6SWsAAhjk6.jpg"/>
    <hyperlink ref="V151" r:id="rId379" display="http://pbs.twimg.com/profile_images/1095785814489997319/oB0tLKv8_normal.png"/>
    <hyperlink ref="V152" r:id="rId380" display="https://pbs.twimg.com/ext_tw_video_thumb/1186001076690010115/pu/img/qYQfcKK72zltoGSR.jpg"/>
    <hyperlink ref="V153" r:id="rId381" display="https://pbs.twimg.com/media/EGUw_8qWoAAc1KT.png"/>
    <hyperlink ref="V154" r:id="rId382" display="http://pbs.twimg.com/profile_images/1095785814489997319/oB0tLKv8_normal.png"/>
    <hyperlink ref="V155" r:id="rId383" display="https://pbs.twimg.com/tweet_video_thumb/EGnowntXkAEeBvd.jpg"/>
    <hyperlink ref="V156" r:id="rId384" display="http://pbs.twimg.com/profile_images/1095785814489997319/oB0tLKv8_normal.png"/>
    <hyperlink ref="V157" r:id="rId385" display="http://pbs.twimg.com/profile_images/1095785814489997319/oB0tLKv8_normal.png"/>
    <hyperlink ref="V158" r:id="rId386" display="https://pbs.twimg.com/media/EHCkVBeWkAAM1hX.jpg"/>
    <hyperlink ref="V159" r:id="rId387" display="https://pbs.twimg.com/media/EHClXwtWsAAjBru.jpg"/>
    <hyperlink ref="V160" r:id="rId388" display="https://pbs.twimg.com/tweet_video_thumb/EHPfr2fWwAMxaDF.jpg"/>
    <hyperlink ref="V161" r:id="rId389" display="http://pbs.twimg.com/profile_images/711695779782467584/VqoCVFbN_normal.jpg"/>
    <hyperlink ref="V162" r:id="rId390" display="http://pbs.twimg.com/profile_images/1176863827310325766/f3xA3b_0_normal.png"/>
    <hyperlink ref="V163" r:id="rId391" display="http://pbs.twimg.com/profile_images/711695779782467584/VqoCVFbN_normal.jpg"/>
    <hyperlink ref="V164" r:id="rId392" display="http://pbs.twimg.com/profile_images/711695779782467584/VqoCVFbN_normal.jpg"/>
    <hyperlink ref="V165" r:id="rId393" display="http://pbs.twimg.com/profile_images/1241807799/pink_car_near_SFSU_2011_normal.jpg"/>
    <hyperlink ref="V166" r:id="rId394" display="http://pbs.twimg.com/profile_images/580840401860325377/GItnGW-t_normal.jpg"/>
    <hyperlink ref="V167" r:id="rId395" display="http://pbs.twimg.com/profile_images/580840401860325377/GItnGW-t_normal.jpg"/>
    <hyperlink ref="V168" r:id="rId396" display="http://pbs.twimg.com/profile_images/580840401860325377/GItnGW-t_normal.jpg"/>
    <hyperlink ref="V169" r:id="rId397" display="http://pbs.twimg.com/profile_images/580840401860325377/GItnGW-t_normal.jpg"/>
    <hyperlink ref="V170" r:id="rId398" display="http://pbs.twimg.com/profile_images/580840401860325377/GItnGW-t_normal.jpg"/>
    <hyperlink ref="V171" r:id="rId399" display="http://pbs.twimg.com/profile_images/580840401860325377/GItnGW-t_normal.jpg"/>
    <hyperlink ref="V172" r:id="rId400" display="http://pbs.twimg.com/profile_images/580840401860325377/GItnGW-t_normal.jpg"/>
    <hyperlink ref="V173" r:id="rId401" display="http://pbs.twimg.com/profile_images/580840401860325377/GItnGW-t_normal.jpg"/>
    <hyperlink ref="V174" r:id="rId402" display="http://pbs.twimg.com/profile_images/504491676488855552/megBq2WB_normal.jpeg"/>
    <hyperlink ref="V175" r:id="rId403" display="http://pbs.twimg.com/profile_images/504491676488855552/megBq2WB_normal.jpeg"/>
    <hyperlink ref="V176" r:id="rId404" display="http://pbs.twimg.com/profile_images/1180014953044029443/KRWUbicb_normal.png"/>
    <hyperlink ref="V177" r:id="rId405" display="http://pbs.twimg.com/profile_images/504491676488855552/megBq2WB_normal.jpeg"/>
    <hyperlink ref="V178" r:id="rId406" display="http://pbs.twimg.com/profile_images/504491676488855552/megBq2WB_normal.jpeg"/>
    <hyperlink ref="V179" r:id="rId407" display="http://pbs.twimg.com/profile_images/1180014953044029443/KRWUbicb_normal.png"/>
    <hyperlink ref="V180" r:id="rId408" display="https://pbs.twimg.com/media/DqK54SnXQAAmglq.jpg"/>
    <hyperlink ref="V181" r:id="rId409" display="https://pbs.twimg.com/media/DqK54SnXQAAmglq.jpg"/>
    <hyperlink ref="V182" r:id="rId410" display="https://pbs.twimg.com/media/DqK54SnXQAAmglq.jpg"/>
    <hyperlink ref="V183" r:id="rId411" display="https://pbs.twimg.com/media/DqK54SnXQAAmglq.jpg"/>
    <hyperlink ref="V184" r:id="rId412" display="https://pbs.twimg.com/media/DqK54SnXQAAmglq.jpg"/>
    <hyperlink ref="V185" r:id="rId413" display="https://pbs.twimg.com/media/DqK54SnXQAAmglq.jpg"/>
    <hyperlink ref="V186" r:id="rId414" display="https://pbs.twimg.com/media/DqK54SnXQAAmglq.jpg"/>
    <hyperlink ref="V187" r:id="rId415" display="https://pbs.twimg.com/media/DqK54SnXQAAmglq.jpg"/>
    <hyperlink ref="V188" r:id="rId416" display="https://pbs.twimg.com/media/DqK54SnXQAAmglq.jpg"/>
    <hyperlink ref="V189" r:id="rId417" display="https://pbs.twimg.com/media/DqK54SnXQAAmglq.jpg"/>
    <hyperlink ref="V190" r:id="rId418" display="http://pbs.twimg.com/profile_images/1073586974995419138/8zvs8WVv_normal.jpg"/>
    <hyperlink ref="V191" r:id="rId419" display="http://pbs.twimg.com/profile_images/1073586974995419138/8zvs8WVv_normal.jpg"/>
    <hyperlink ref="V192" r:id="rId420" display="http://pbs.twimg.com/profile_images/1073586974995419138/8zvs8WVv_normal.jpg"/>
    <hyperlink ref="V193" r:id="rId421" display="http://pbs.twimg.com/profile_images/816214326122004481/fAVTljeH_normal.jpg"/>
    <hyperlink ref="V194" r:id="rId422" display="http://pbs.twimg.com/profile_images/816214326122004481/fAVTljeH_normal.jpg"/>
    <hyperlink ref="V195" r:id="rId423" display="https://pbs.twimg.com/media/EGX0dklWwAEFfMX.png"/>
    <hyperlink ref="V196" r:id="rId424" display="http://pbs.twimg.com/profile_images/816214326122004481/fAVTljeH_normal.jpg"/>
    <hyperlink ref="V197" r:id="rId425" display="http://pbs.twimg.com/profile_images/2749946316/ad30667b093491353c72777824dac3bf_normal.jpeg"/>
    <hyperlink ref="V198" r:id="rId426" display="http://pbs.twimg.com/profile_images/1176394917058420736/mtJTXcUz_normal.png"/>
    <hyperlink ref="V199" r:id="rId427" display="http://pbs.twimg.com/profile_images/774416837937278977/YqsjCC5p_normal.jpg"/>
    <hyperlink ref="V200" r:id="rId428" display="http://pbs.twimg.com/profile_images/774416837937278977/YqsjCC5p_normal.jpg"/>
    <hyperlink ref="V201" r:id="rId429" display="http://pbs.twimg.com/profile_images/774416837937278977/YqsjCC5p_normal.jpg"/>
    <hyperlink ref="V202" r:id="rId430" display="http://pbs.twimg.com/profile_images/774416837937278977/YqsjCC5p_normal.jpg"/>
    <hyperlink ref="V203" r:id="rId431" display="http://pbs.twimg.com/profile_images/774416837937278977/YqsjCC5p_normal.jpg"/>
    <hyperlink ref="V204" r:id="rId432" display="http://pbs.twimg.com/profile_images/774416837937278977/YqsjCC5p_normal.jpg"/>
    <hyperlink ref="V205" r:id="rId433" display="http://pbs.twimg.com/profile_images/774416837937278977/YqsjCC5p_normal.jpg"/>
    <hyperlink ref="V206" r:id="rId434" display="http://pbs.twimg.com/profile_images/774416837937278977/YqsjCC5p_normal.jpg"/>
    <hyperlink ref="V207" r:id="rId435" display="http://pbs.twimg.com/profile_images/774416837937278977/YqsjCC5p_normal.jpg"/>
    <hyperlink ref="V208" r:id="rId436" display="http://pbs.twimg.com/profile_images/774416837937278977/YqsjCC5p_normal.jpg"/>
    <hyperlink ref="V209" r:id="rId437" display="http://pbs.twimg.com/profile_images/774416837937278977/YqsjCC5p_normal.jpg"/>
    <hyperlink ref="V210" r:id="rId438" display="http://pbs.twimg.com/profile_images/774416837937278977/YqsjCC5p_normal.jpg"/>
    <hyperlink ref="V211" r:id="rId439" display="http://pbs.twimg.com/profile_images/774416837937278977/YqsjCC5p_normal.jpg"/>
    <hyperlink ref="V212" r:id="rId440" display="http://pbs.twimg.com/profile_images/774416837937278977/YqsjCC5p_normal.jpg"/>
    <hyperlink ref="V213" r:id="rId441" display="http://pbs.twimg.com/profile_images/774416837937278977/YqsjCC5p_normal.jpg"/>
    <hyperlink ref="V214" r:id="rId442" display="http://pbs.twimg.com/profile_images/774416837937278977/YqsjCC5p_normal.jpg"/>
    <hyperlink ref="V215" r:id="rId443" display="http://pbs.twimg.com/profile_images/774416837937278977/YqsjCC5p_normal.jpg"/>
    <hyperlink ref="V216" r:id="rId444" display="http://pbs.twimg.com/profile_images/774416837937278977/YqsjCC5p_normal.jpg"/>
    <hyperlink ref="V217" r:id="rId445" display="http://pbs.twimg.com/profile_images/774416837937278977/YqsjCC5p_normal.jpg"/>
    <hyperlink ref="V218" r:id="rId446" display="http://pbs.twimg.com/profile_images/774416837937278977/YqsjCC5p_normal.jpg"/>
    <hyperlink ref="V219" r:id="rId447" display="http://pbs.twimg.com/profile_images/774416837937278977/YqsjCC5p_normal.jpg"/>
    <hyperlink ref="V220" r:id="rId448" display="http://pbs.twimg.com/profile_images/774416837937278977/YqsjCC5p_normal.jpg"/>
    <hyperlink ref="V221" r:id="rId449" display="http://pbs.twimg.com/profile_images/774416837937278977/YqsjCC5p_normal.jpg"/>
    <hyperlink ref="V222" r:id="rId450" display="http://pbs.twimg.com/profile_images/774416837937278977/YqsjCC5p_normal.jpg"/>
    <hyperlink ref="V223" r:id="rId451" display="http://pbs.twimg.com/profile_images/774416837937278977/YqsjCC5p_normal.jpg"/>
    <hyperlink ref="V224" r:id="rId452" display="http://pbs.twimg.com/profile_images/774416837937278977/YqsjCC5p_normal.jpg"/>
    <hyperlink ref="V225" r:id="rId453" display="http://pbs.twimg.com/profile_images/774416837937278977/YqsjCC5p_normal.jpg"/>
    <hyperlink ref="V226" r:id="rId454" display="http://pbs.twimg.com/profile_images/774416837937278977/YqsjCC5p_normal.jpg"/>
    <hyperlink ref="V227" r:id="rId455" display="http://pbs.twimg.com/profile_images/774416837937278977/YqsjCC5p_normal.jpg"/>
    <hyperlink ref="V228" r:id="rId456" display="http://pbs.twimg.com/profile_images/774416837937278977/YqsjCC5p_normal.jpg"/>
    <hyperlink ref="V229" r:id="rId457" display="http://pbs.twimg.com/profile_images/774416837937278977/YqsjCC5p_normal.jpg"/>
    <hyperlink ref="V230" r:id="rId458" display="http://pbs.twimg.com/profile_images/774416837937278977/YqsjCC5p_normal.jpg"/>
    <hyperlink ref="V231" r:id="rId459" display="http://pbs.twimg.com/profile_images/774416837937278977/YqsjCC5p_normal.jpg"/>
    <hyperlink ref="V232" r:id="rId460" display="http://pbs.twimg.com/profile_images/774416837937278977/YqsjCC5p_normal.jpg"/>
    <hyperlink ref="V233" r:id="rId461" display="http://pbs.twimg.com/profile_images/774416837937278977/YqsjCC5p_normal.jpg"/>
    <hyperlink ref="V234" r:id="rId462" display="http://pbs.twimg.com/profile_images/774416837937278977/YqsjCC5p_normal.jpg"/>
    <hyperlink ref="V235" r:id="rId463" display="http://pbs.twimg.com/profile_images/774416837937278977/YqsjCC5p_normal.jpg"/>
    <hyperlink ref="V236" r:id="rId464" display="http://pbs.twimg.com/profile_images/774416837937278977/YqsjCC5p_normal.jpg"/>
    <hyperlink ref="V237" r:id="rId465" display="http://pbs.twimg.com/profile_images/774416837937278977/YqsjCC5p_normal.jpg"/>
    <hyperlink ref="V238" r:id="rId466" display="http://pbs.twimg.com/profile_images/774416837937278977/YqsjCC5p_normal.jpg"/>
    <hyperlink ref="V239" r:id="rId467" display="http://pbs.twimg.com/profile_images/774416837937278977/YqsjCC5p_normal.jpg"/>
    <hyperlink ref="V240" r:id="rId468" display="http://pbs.twimg.com/profile_images/774416837937278977/YqsjCC5p_normal.jpg"/>
    <hyperlink ref="V241" r:id="rId469" display="http://pbs.twimg.com/profile_images/774416837937278977/YqsjCC5p_normal.jpg"/>
    <hyperlink ref="V242" r:id="rId470" display="http://pbs.twimg.com/profile_images/774416837937278977/YqsjCC5p_normal.jpg"/>
    <hyperlink ref="V243" r:id="rId471" display="http://pbs.twimg.com/profile_images/774416837937278977/YqsjCC5p_normal.jpg"/>
    <hyperlink ref="V244" r:id="rId472" display="http://pbs.twimg.com/profile_images/774416837937278977/YqsjCC5p_normal.jpg"/>
    <hyperlink ref="V245" r:id="rId473" display="http://pbs.twimg.com/profile_images/774416837937278977/YqsjCC5p_normal.jpg"/>
    <hyperlink ref="V246" r:id="rId474" display="http://pbs.twimg.com/profile_images/774416837937278977/YqsjCC5p_normal.jpg"/>
    <hyperlink ref="V247" r:id="rId475" display="http://pbs.twimg.com/profile_images/774416837937278977/YqsjCC5p_normal.jpg"/>
    <hyperlink ref="V248" r:id="rId476" display="http://pbs.twimg.com/profile_images/774416837937278977/YqsjCC5p_normal.jpg"/>
    <hyperlink ref="V249" r:id="rId477" display="http://pbs.twimg.com/profile_images/774416837937278977/YqsjCC5p_normal.jpg"/>
    <hyperlink ref="V250" r:id="rId478" display="http://pbs.twimg.com/profile_images/774416837937278977/YqsjCC5p_normal.jpg"/>
    <hyperlink ref="X3" r:id="rId479" display="https://twitter.com/#!/bubbles4tw/status/1181408452519825408"/>
    <hyperlink ref="X4" r:id="rId480" display="https://twitter.com/#!/bubbles4tw/status/1181408452519825408"/>
    <hyperlink ref="X5" r:id="rId481" display="https://twitter.com/#!/fadanconsultant/status/1181409160057049088"/>
    <hyperlink ref="X6" r:id="rId482" display="https://twitter.com/#!/fadanconsultant/status/1181409160057049088"/>
    <hyperlink ref="X7" r:id="rId483" display="https://twitter.com/#!/studionima/status/1181522315328327681"/>
    <hyperlink ref="X8" r:id="rId484" display="https://twitter.com/#!/studionima/status/1181522315328327681"/>
    <hyperlink ref="X9" r:id="rId485" display="https://twitter.com/#!/teraspri/status/1181523784991424512"/>
    <hyperlink ref="X10" r:id="rId486" display="https://twitter.com/#!/teraspri/status/1181523784991424512"/>
    <hyperlink ref="X11" r:id="rId487" display="https://twitter.com/#!/studionima/status/1181522315328327681"/>
    <hyperlink ref="X12" r:id="rId488" display="https://twitter.com/#!/huber_rolf/status/1181540634047504387"/>
    <hyperlink ref="X13" r:id="rId489" display="https://twitter.com/#!/huber_rolf/status/1181540634047504387"/>
    <hyperlink ref="X14" r:id="rId490" display="https://twitter.com/#!/stories4impact/status/1181482389089992705"/>
    <hyperlink ref="X15" r:id="rId491" display="https://twitter.com/#!/stories4impact/status/1181557126570876939"/>
    <hyperlink ref="X16" r:id="rId492" display="https://twitter.com/#!/sdgsbot/status/1181557903406309378"/>
    <hyperlink ref="X17" r:id="rId493" display="https://twitter.com/#!/studionima/status/1181522315328327681"/>
    <hyperlink ref="X18" r:id="rId494" display="https://twitter.com/#!/uonbikeshare/status/1181608618334011392"/>
    <hyperlink ref="X19" r:id="rId495" display="https://twitter.com/#!/uonbikeshare/status/1181608618334011392"/>
    <hyperlink ref="X20" r:id="rId496" display="https://twitter.com/#!/goahead_global/status/1181738573940301825"/>
    <hyperlink ref="X21" r:id="rId497" display="https://twitter.com/#!/greentechdon/status/1181738825837633536"/>
    <hyperlink ref="X22" r:id="rId498" display="https://twitter.com/#!/greentechdon/status/1181738825837633536"/>
    <hyperlink ref="X23" r:id="rId499" display="https://twitter.com/#!/karen_w_bach/status/1182209916045611009"/>
    <hyperlink ref="X24" r:id="rId500" display="https://twitter.com/#!/yunus_sb/status/1182232718211465216"/>
    <hyperlink ref="X25" r:id="rId501" display="https://twitter.com/#!/thesocialswede/status/712399533515350016"/>
    <hyperlink ref="X26" r:id="rId502" display="https://twitter.com/#!/billnigh/status/1182362882874445827"/>
    <hyperlink ref="X27" r:id="rId503" display="https://twitter.com/#!/dme_health/status/1182395300117450769"/>
    <hyperlink ref="X28" r:id="rId504" display="https://twitter.com/#!/timsalau/status/1182734384408875008"/>
    <hyperlink ref="X29" r:id="rId505" display="https://twitter.com/#!/davidfcarr/status/1182743083605282817"/>
    <hyperlink ref="X30" r:id="rId506" display="https://twitter.com/#!/rwang0/status/1183045091142750208"/>
    <hyperlink ref="X31" r:id="rId507" display="https://twitter.com/#!/tomoausd/status/1183250366311391232"/>
    <hyperlink ref="X32" r:id="rId508" display="https://twitter.com/#!/_futureofwork_/status/836656101361766400"/>
    <hyperlink ref="X33" r:id="rId509" display="https://twitter.com/#!/sokkis/status/1183287523482562560"/>
    <hyperlink ref="X34" r:id="rId510" display="https://twitter.com/#!/sokkis/status/1183287523482562560"/>
    <hyperlink ref="X35" r:id="rId511" display="https://twitter.com/#!/carstenrose/status/1183370201456435212"/>
    <hyperlink ref="X36" r:id="rId512" display="https://twitter.com/#!/bhaines0/status/1183428402352721922"/>
    <hyperlink ref="X37" r:id="rId513" display="https://twitter.com/#!/christinelocher/status/1183613381032497155"/>
    <hyperlink ref="X38" r:id="rId514" display="https://twitter.com/#!/schulsiegel/status/1183617722988617728"/>
    <hyperlink ref="X39" r:id="rId515" display="https://twitter.com/#!/martingaedt/status/1183711309570990086"/>
    <hyperlink ref="X40" r:id="rId516" display="https://twitter.com/#!/stefboettcher/status/1183711840326606849"/>
    <hyperlink ref="X41" r:id="rId517" display="https://twitter.com/#!/visier/status/1183717851947061248"/>
    <hyperlink ref="X42" r:id="rId518" display="https://twitter.com/#!/familienfreund/status/1183835564803530753"/>
    <hyperlink ref="X43" r:id="rId519" display="https://twitter.com/#!/marconcert/status/1183910965001240577"/>
    <hyperlink ref="X44" r:id="rId520" display="https://twitter.com/#!/jwillie/status/1183936534883389441"/>
    <hyperlink ref="X45" r:id="rId521" display="https://twitter.com/#!/grissombrad/status/1183948214250000384"/>
    <hyperlink ref="X46" r:id="rId522" display="https://twitter.com/#!/jwillie/status/1183936534883389441"/>
    <hyperlink ref="X47" r:id="rId523" display="https://twitter.com/#!/grissombrad/status/1183948214250000384"/>
    <hyperlink ref="X48" r:id="rId524" display="https://twitter.com/#!/jwillie/status/1183936534883389441"/>
    <hyperlink ref="X49" r:id="rId525" display="https://twitter.com/#!/grissombrad/status/1183948214250000384"/>
    <hyperlink ref="X50" r:id="rId526" display="https://twitter.com/#!/steffikowalski/status/1183969914127896577"/>
    <hyperlink ref="X51" r:id="rId527" display="https://twitter.com/#!/katkul_/status/733614600772538368"/>
    <hyperlink ref="X52" r:id="rId528" display="https://twitter.com/#!/sabrinatismora1/status/1183978800922710016"/>
    <hyperlink ref="X53" r:id="rId529" display="https://twitter.com/#!/andycapaloff/status/1184060116603199488"/>
    <hyperlink ref="X54" r:id="rId530" display="https://twitter.com/#!/blinkmarketers/status/1184060533533794304"/>
    <hyperlink ref="X55" r:id="rId531" display="https://twitter.com/#!/andycapaloff/status/1184060116603199488"/>
    <hyperlink ref="X56" r:id="rId532" display="https://twitter.com/#!/blinkmarketers/status/1184060533533794304"/>
    <hyperlink ref="X57" r:id="rId533" display="https://twitter.com/#!/profdrpassos/status/1184536091082330113"/>
    <hyperlink ref="X58" r:id="rId534" display="https://twitter.com/#!/profdrpassos/status/1184536091082330113"/>
    <hyperlink ref="X59" r:id="rId535" display="https://twitter.com/#!/asimgekar/status/1184541693384761350"/>
    <hyperlink ref="X60" r:id="rId536" display="https://twitter.com/#!/asimgekar/status/1184541693384761350"/>
    <hyperlink ref="X61" r:id="rId537" display="https://twitter.com/#!/fca_hq/status/1182738008233185280"/>
    <hyperlink ref="X62" r:id="rId538" display="https://twitter.com/#!/fca_hq/status/1184542398300524546"/>
    <hyperlink ref="X63" r:id="rId539" display="https://twitter.com/#!/fca_hq/status/1184542398300524546"/>
    <hyperlink ref="X64" r:id="rId540" display="https://twitter.com/#!/tribalimpact/status/1182685282669355010"/>
    <hyperlink ref="X65" r:id="rId541" display="https://twitter.com/#!/tribalimpact/status/1183685437413642240"/>
    <hyperlink ref="X66" r:id="rId542" display="https://twitter.com/#!/tribalimpact/status/1184771529084678144"/>
    <hyperlink ref="X67" r:id="rId543" display="https://twitter.com/#!/tribalimpact/status/1183730671145177088"/>
    <hyperlink ref="X68" r:id="rId544" display="https://twitter.com/#!/tribalimpact/status/1183752153543913480"/>
    <hyperlink ref="X69" r:id="rId545" display="https://twitter.com/#!/amorten/status/1182388879619284992"/>
    <hyperlink ref="X70" r:id="rId546" display="https://twitter.com/#!/amorten/status/1184641021432365057"/>
    <hyperlink ref="X71" r:id="rId547" display="https://twitter.com/#!/integration_d/status/1184777383481499649"/>
    <hyperlink ref="X72" r:id="rId548" display="https://twitter.com/#!/integration_d/status/1182247860215017472"/>
    <hyperlink ref="X73" r:id="rId549" display="https://twitter.com/#!/integration_d/status/1182580659241377792"/>
    <hyperlink ref="X74" r:id="rId550" display="https://twitter.com/#!/integration_d/status/1184777435469926401"/>
    <hyperlink ref="X75" r:id="rId551" display="https://twitter.com/#!/guyintransition/status/1184850550006808577"/>
    <hyperlink ref="X76" r:id="rId552" display="https://twitter.com/#!/guyintransition/status/1184850550006808577"/>
    <hyperlink ref="X77" r:id="rId553" display="https://twitter.com/#!/richard_sink/status/1181405114063417345"/>
    <hyperlink ref="X78" r:id="rId554" display="https://twitter.com/#!/richard_sink/status/1182722726236053504"/>
    <hyperlink ref="X79" r:id="rId555" display="https://twitter.com/#!/richard_sink/status/1182887358447771649"/>
    <hyperlink ref="X80" r:id="rId556" display="https://twitter.com/#!/richard_sink/status/1184893399930789888"/>
    <hyperlink ref="X81" r:id="rId557" display="https://twitter.com/#!/nathaliegregg/status/1185025822400438274"/>
    <hyperlink ref="X82" r:id="rId558" display="https://twitter.com/#!/nathaliegregg/status/1185025822400438274"/>
    <hyperlink ref="X83" r:id="rId559" display="https://twitter.com/#!/zacharyjeans/status/1185302652214599680"/>
    <hyperlink ref="X84" r:id="rId560" display="https://twitter.com/#!/zacharyjeans/status/1185302652214599680"/>
    <hyperlink ref="X85" r:id="rId561" display="https://twitter.com/#!/stefihane/status/1185375792416481281"/>
    <hyperlink ref="X86" r:id="rId562" display="https://twitter.com/#!/stefihane/status/1185375792416481281"/>
    <hyperlink ref="X87" r:id="rId563" display="https://twitter.com/#!/stefihane/status/1185375792416481281"/>
    <hyperlink ref="X88" r:id="rId564" display="https://twitter.com/#!/pivotcloud/status/1184688588614782976"/>
    <hyperlink ref="X89" r:id="rId565" display="https://twitter.com/#!/pivotcloud/status/1184688588614782976"/>
    <hyperlink ref="X90" r:id="rId566" display="https://twitter.com/#!/pivotcloud/status/1185380106723876864"/>
    <hyperlink ref="X91" r:id="rId567" display="https://twitter.com/#!/pivotcloud/status/1185380106723876864"/>
    <hyperlink ref="X92" r:id="rId568" display="https://twitter.com/#!/pivotcloud/status/1185380106723876864"/>
    <hyperlink ref="X93" r:id="rId569" display="https://twitter.com/#!/stephendale/status/1183346493316632576"/>
    <hyperlink ref="X94" r:id="rId570" display="https://twitter.com/#!/stephendale/status/1185874909970518016"/>
    <hyperlink ref="X95" r:id="rId571" display="https://twitter.com/#!/lajbiz/status/1182487259406393344"/>
    <hyperlink ref="X96" r:id="rId572" display="https://twitter.com/#!/lajbiz/status/1182487259406393344"/>
    <hyperlink ref="X97" r:id="rId573" display="https://twitter.com/#!/lajbiz/status/1182487259406393344"/>
    <hyperlink ref="X98" r:id="rId574" display="https://twitter.com/#!/lajbiz/status/1182487259406393344"/>
    <hyperlink ref="X99" r:id="rId575" display="https://twitter.com/#!/lajbiz/status/1183136523723689985"/>
    <hyperlink ref="X100" r:id="rId576" display="https://twitter.com/#!/lajbiz/status/1183549267035774976"/>
    <hyperlink ref="X101" r:id="rId577" display="https://twitter.com/#!/lajbiz/status/1183861358904971264"/>
    <hyperlink ref="X102" r:id="rId578" display="https://twitter.com/#!/lajbiz/status/1183936819676753920"/>
    <hyperlink ref="X103" r:id="rId579" display="https://twitter.com/#!/lajbiz/status/1184047548660617216"/>
    <hyperlink ref="X104" r:id="rId580" display="https://twitter.com/#!/blinkmarketers/status/1184077435224109058"/>
    <hyperlink ref="X105" r:id="rId581" display="https://twitter.com/#!/lajbiz/status/1184072692472918016"/>
    <hyperlink ref="X106" r:id="rId582" display="https://twitter.com/#!/lajbiz/status/1183136523723689985"/>
    <hyperlink ref="X107" r:id="rId583" display="https://twitter.com/#!/lajbiz/status/1184661589493997571"/>
    <hyperlink ref="X108" r:id="rId584" display="https://twitter.com/#!/lajbiz/status/1183136523723689985"/>
    <hyperlink ref="X109" r:id="rId585" display="https://twitter.com/#!/lajbiz/status/1184661589493997571"/>
    <hyperlink ref="X110" r:id="rId586" display="https://twitter.com/#!/lajbiz/status/1185197607410421760"/>
    <hyperlink ref="X111" r:id="rId587" display="https://twitter.com/#!/lajbiz/status/1185934984647008257"/>
    <hyperlink ref="X112" r:id="rId588" display="https://twitter.com/#!/blinkmarketers/status/1184077435224109058"/>
    <hyperlink ref="X113" r:id="rId589" display="https://twitter.com/#!/lajbiz/status/1181762515019149313"/>
    <hyperlink ref="X114" r:id="rId590" display="https://twitter.com/#!/lajbiz/status/1183685133016145920"/>
    <hyperlink ref="X115" r:id="rId591" display="https://twitter.com/#!/lajbiz/status/1184110463556243458"/>
    <hyperlink ref="X116" r:id="rId592" display="https://twitter.com/#!/lajbiz/status/1185748729938272256"/>
    <hyperlink ref="X117" r:id="rId593" display="https://twitter.com/#!/alanlepo/status/1177588743328407554"/>
    <hyperlink ref="X118" r:id="rId594" display="https://twitter.com/#!/alanlepo/status/1177588743328407554"/>
    <hyperlink ref="X119" r:id="rId595" display="https://twitter.com/#!/alanlepo/status/1177588743328407554"/>
    <hyperlink ref="X120" r:id="rId596" display="https://twitter.com/#!/alanlepo/status/1182293706843594752"/>
    <hyperlink ref="X121" r:id="rId597" display="https://twitter.com/#!/alanlepo/status/1182760265076609024"/>
    <hyperlink ref="X122" r:id="rId598" display="https://twitter.com/#!/alanlepo/status/1184630336677961728"/>
    <hyperlink ref="X123" r:id="rId599" display="https://twitter.com/#!/alanlepo/status/1184630336677961728"/>
    <hyperlink ref="X124" r:id="rId600" display="https://twitter.com/#!/alanlepo/status/1184630336677961728"/>
    <hyperlink ref="X125" r:id="rId601" display="https://twitter.com/#!/alanlepo/status/1184634563072528386"/>
    <hyperlink ref="X126" r:id="rId602" display="https://twitter.com/#!/alanlepo/status/1184634563072528386"/>
    <hyperlink ref="X127" r:id="rId603" display="https://twitter.com/#!/alanlepo/status/1184771073461633024"/>
    <hyperlink ref="X128" r:id="rId604" display="https://twitter.com/#!/alanlepo/status/1182431892076933121"/>
    <hyperlink ref="X129" r:id="rId605" display="https://twitter.com/#!/alanlepo/status/1182760265076609024"/>
    <hyperlink ref="X130" r:id="rId606" display="https://twitter.com/#!/alanlepo/status/1184534258662232065"/>
    <hyperlink ref="X131" r:id="rId607" display="https://twitter.com/#!/alanlepo/status/1184535112953802752"/>
    <hyperlink ref="X132" r:id="rId608" display="https://twitter.com/#!/alanlepo/status/1184535699762089984"/>
    <hyperlink ref="X133" r:id="rId609" display="https://twitter.com/#!/alanlepo/status/1184536350286139395"/>
    <hyperlink ref="X134" r:id="rId610" display="https://twitter.com/#!/alanlepo/status/1184630336677961728"/>
    <hyperlink ref="X135" r:id="rId611" display="https://twitter.com/#!/alanlepo/status/1185547255547334656"/>
    <hyperlink ref="X136" r:id="rId612" display="https://twitter.com/#!/alanlepo/status/1182431892076933121"/>
    <hyperlink ref="X137" r:id="rId613" display="https://twitter.com/#!/alanlepo/status/1182760265076609024"/>
    <hyperlink ref="X138" r:id="rId614" display="https://twitter.com/#!/alanlepo/status/1184534258662232065"/>
    <hyperlink ref="X139" r:id="rId615" display="https://twitter.com/#!/alanlepo/status/1184535112953802752"/>
    <hyperlink ref="X140" r:id="rId616" display="https://twitter.com/#!/alanlepo/status/1184535699762089984"/>
    <hyperlink ref="X141" r:id="rId617" display="https://twitter.com/#!/alanlepo/status/1184536350286139395"/>
    <hyperlink ref="X142" r:id="rId618" display="https://twitter.com/#!/alanlepo/status/1185547255547334656"/>
    <hyperlink ref="X143" r:id="rId619" display="https://twitter.com/#!/alanlepo/status/1184535112953802752"/>
    <hyperlink ref="X144" r:id="rId620" display="https://twitter.com/#!/alanlepo/status/1184536350286139395"/>
    <hyperlink ref="X145" r:id="rId621" display="https://twitter.com/#!/alanlepo/status/1184771073461633024"/>
    <hyperlink ref="X146" r:id="rId622" display="https://twitter.com/#!/alanlepo/status/1185547255547334656"/>
    <hyperlink ref="X147" r:id="rId623" display="https://twitter.com/#!/alanlepo/status/1185547255547334656"/>
    <hyperlink ref="X148" r:id="rId624" display="https://twitter.com/#!/alanlepo/status/1182431892076933121"/>
    <hyperlink ref="X149" r:id="rId625" display="https://twitter.com/#!/alanlepo/status/1182760265076609024"/>
    <hyperlink ref="X150" r:id="rId626" display="https://twitter.com/#!/alanlepo/status/1185301543450501120"/>
    <hyperlink ref="X151" r:id="rId627" display="https://twitter.com/#!/alanlepo/status/1185547255547334656"/>
    <hyperlink ref="X152" r:id="rId628" display="https://twitter.com/#!/alanlepo/status/1186001188816347136"/>
    <hyperlink ref="X153" r:id="rId629" display="https://twitter.com/#!/alanlepo/status/1181404358451310592"/>
    <hyperlink ref="X154" r:id="rId630" display="https://twitter.com/#!/alanlepo/status/1182124806575198208"/>
    <hyperlink ref="X155" r:id="rId631" display="https://twitter.com/#!/alanlepo/status/1182732314754850821"/>
    <hyperlink ref="X156" r:id="rId632" display="https://twitter.com/#!/alanlepo/status/1184622598937829376"/>
    <hyperlink ref="X157" r:id="rId633" display="https://twitter.com/#!/alanlepo/status/1184860368926982144"/>
    <hyperlink ref="X158" r:id="rId634" display="https://twitter.com/#!/alanlepo/status/1184861879346323456"/>
    <hyperlink ref="X159" r:id="rId635" display="https://twitter.com/#!/alanlepo/status/1185223511704342529"/>
    <hyperlink ref="X160" r:id="rId636" display="https://twitter.com/#!/alanlepo/status/1185537082288201728"/>
    <hyperlink ref="X161" r:id="rId637" display="https://twitter.com/#!/taylorwellsnews/status/1186058664030941185"/>
    <hyperlink ref="X162" r:id="rId638" display="https://twitter.com/#!/blinkmarketers/status/1184060533533794304"/>
    <hyperlink ref="X163" r:id="rId639" display="https://twitter.com/#!/taylorwellsnews/status/1186058664030941185"/>
    <hyperlink ref="X164" r:id="rId640" display="https://twitter.com/#!/taylorwellsnews/status/1186058664030941185"/>
    <hyperlink ref="X165" r:id="rId641" display="https://twitter.com/#!/amworldtraveler/status/1181979866675040258"/>
    <hyperlink ref="X166" r:id="rId642" display="https://twitter.com/#!/cjenmm/status/1182386287279362048"/>
    <hyperlink ref="X167" r:id="rId643" display="https://twitter.com/#!/cjenmm/status/1182385215081074688"/>
    <hyperlink ref="X168" r:id="rId644" display="https://twitter.com/#!/cjenmm/status/1182386264412061696"/>
    <hyperlink ref="X169" r:id="rId645" display="https://twitter.com/#!/cjenmm/status/1182391567144734720"/>
    <hyperlink ref="X170" r:id="rId646" display="https://twitter.com/#!/cjenmm/status/1184637744774955008"/>
    <hyperlink ref="X171" r:id="rId647" display="https://twitter.com/#!/cjenmm/status/1186062501726703616"/>
    <hyperlink ref="X172" r:id="rId648" display="https://twitter.com/#!/cjenmm/status/1186128858807820288"/>
    <hyperlink ref="X173" r:id="rId649" display="https://twitter.com/#!/cjenmm/status/1186145562455764993"/>
    <hyperlink ref="X174" r:id="rId650" display="https://twitter.com/#!/johngoldenfrr/status/1183008230773088260"/>
    <hyperlink ref="X175" r:id="rId651" display="https://twitter.com/#!/johngoldenfrr/status/1185688350713417730"/>
    <hyperlink ref="X176" r:id="rId652" display="https://twitter.com/#!/pipelinercrm/status/1183686603530735618"/>
    <hyperlink ref="X177" r:id="rId653" display="https://twitter.com/#!/johngoldenfrr/status/1183008230773088260"/>
    <hyperlink ref="X178" r:id="rId654" display="https://twitter.com/#!/johngoldenfrr/status/1185688350713417730"/>
    <hyperlink ref="X179" r:id="rId655" display="https://twitter.com/#!/pipelinercrm/status/1183686603530735618"/>
    <hyperlink ref="X180" r:id="rId656" display="https://twitter.com/#!/kimlanikolaus/status/1180977291997929472"/>
    <hyperlink ref="X181" r:id="rId657" display="https://twitter.com/#!/kimlanikolaus/status/1181703332013969409"/>
    <hyperlink ref="X182" r:id="rId658" display="https://twitter.com/#!/kimlanikolaus/status/1182599681983090689"/>
    <hyperlink ref="X183" r:id="rId659" display="https://twitter.com/#!/kimlanikolaus/status/1182785507291488256"/>
    <hyperlink ref="X184" r:id="rId660" display="https://twitter.com/#!/kimlanikolaus/status/1184075276667572224"/>
    <hyperlink ref="X185" r:id="rId661" display="https://twitter.com/#!/pipelinercrm/status/1182596309422874625"/>
    <hyperlink ref="X186" r:id="rId662" display="https://twitter.com/#!/pipelinercrm/status/1183686675723108353"/>
    <hyperlink ref="X187" r:id="rId663" display="https://twitter.com/#!/pipelinercrm/status/1182532554160824321"/>
    <hyperlink ref="X188" r:id="rId664" display="https://twitter.com/#!/pipelinercrm/status/1183979579897208832"/>
    <hyperlink ref="X189" r:id="rId665" display="https://twitter.com/#!/pipelinercrm/status/1186158947809550337"/>
    <hyperlink ref="X190" r:id="rId666" display="https://twitter.com/#!/nessajbaker/status/1186182885159686145"/>
    <hyperlink ref="X191" r:id="rId667" display="https://twitter.com/#!/nessajbaker/status/1181875999329411072"/>
    <hyperlink ref="X192" r:id="rId668" display="https://twitter.com/#!/nessajbaker/status/1186182885159686145"/>
    <hyperlink ref="X193" r:id="rId669" display="https://twitter.com/#!/sarahgoodall/status/1182030246029283328"/>
    <hyperlink ref="X194" r:id="rId670" display="https://twitter.com/#!/sarahgoodall/status/1182030246029283328"/>
    <hyperlink ref="X195" r:id="rId671" display="https://twitter.com/#!/sarahgoodall/status/1181619267499954178"/>
    <hyperlink ref="X196" r:id="rId672" display="https://twitter.com/#!/sarahgoodall/status/1186236689284550661"/>
    <hyperlink ref="X197" r:id="rId673" display="https://twitter.com/#!/renesternberg/status/1186239961584062465"/>
    <hyperlink ref="X198" r:id="rId674" display="https://twitter.com/#!/lukaspfeiffer/status/1186252963871907840"/>
    <hyperlink ref="X199" r:id="rId675" display="https://twitter.com/#!/mintelligencia/status/1181455489319788544"/>
    <hyperlink ref="X200" r:id="rId676" display="https://twitter.com/#!/mintelligencia/status/1181515972009705481"/>
    <hyperlink ref="X201" r:id="rId677" display="https://twitter.com/#!/mintelligencia/status/1181576286545891330"/>
    <hyperlink ref="X202" r:id="rId678" display="https://twitter.com/#!/mintelligencia/status/1181636730396516352"/>
    <hyperlink ref="X203" r:id="rId679" display="https://twitter.com/#!/mintelligencia/status/1181878288584712192"/>
    <hyperlink ref="X204" r:id="rId680" display="https://twitter.com/#!/mintelligencia/status/1181938709245173760"/>
    <hyperlink ref="X205" r:id="rId681" display="https://twitter.com/#!/mintelligencia/status/1181999140202516480"/>
    <hyperlink ref="X206" r:id="rId682" display="https://twitter.com/#!/mintelligencia/status/1182059472820277253"/>
    <hyperlink ref="X207" r:id="rId683" display="https://twitter.com/#!/mintelligencia/status/1182240659434065920"/>
    <hyperlink ref="X208" r:id="rId684" display="https://twitter.com/#!/mintelligencia/status/1182301040873496576"/>
    <hyperlink ref="X209" r:id="rId685" display="https://twitter.com/#!/mintelligencia/status/1182421839097806849"/>
    <hyperlink ref="X210" r:id="rId686" display="https://twitter.com/#!/mintelligencia/status/1182542629004857344"/>
    <hyperlink ref="X211" r:id="rId687" display="https://twitter.com/#!/mintelligencia/status/1182603029809369088"/>
    <hyperlink ref="X212" r:id="rId688" display="https://twitter.com/#!/mintelligencia/status/1182663443461165056"/>
    <hyperlink ref="X213" r:id="rId689" display="https://twitter.com/#!/mintelligencia/status/1182723825907224577"/>
    <hyperlink ref="X214" r:id="rId690" display="https://twitter.com/#!/mintelligencia/status/1182844629185716224"/>
    <hyperlink ref="X215" r:id="rId691" display="https://twitter.com/#!/mintelligencia/status/1182905028778123264"/>
    <hyperlink ref="X216" r:id="rId692" display="https://twitter.com/#!/mintelligencia/status/1183267419290247168"/>
    <hyperlink ref="X217" r:id="rId693" display="https://twitter.com/#!/mintelligencia/status/1183388223080415234"/>
    <hyperlink ref="X218" r:id="rId694" display="https://twitter.com/#!/mintelligencia/status/1183448635482296320"/>
    <hyperlink ref="X219" r:id="rId695" display="https://twitter.com/#!/mintelligencia/status/1183629805775929345"/>
    <hyperlink ref="X220" r:id="rId696" display="https://twitter.com/#!/mintelligencia/status/1183690204340801536"/>
    <hyperlink ref="X221" r:id="rId697" display="https://twitter.com/#!/mintelligencia/status/1183750609587097601"/>
    <hyperlink ref="X222" r:id="rId698" display="https://twitter.com/#!/mintelligencia/status/1183871385392832518"/>
    <hyperlink ref="X223" r:id="rId699" display="https://twitter.com/#!/mintelligencia/status/1183931796477698050"/>
    <hyperlink ref="X224" r:id="rId700" display="https://twitter.com/#!/mintelligencia/status/1183992205494685697"/>
    <hyperlink ref="X225" r:id="rId701" display="https://twitter.com/#!/mintelligencia/status/1184052603623268352"/>
    <hyperlink ref="X226" r:id="rId702" display="https://twitter.com/#!/mintelligencia/status/1184113009947488258"/>
    <hyperlink ref="X227" r:id="rId703" display="https://twitter.com/#!/mintelligencia/status/1184294178949419008"/>
    <hyperlink ref="X228" r:id="rId704" display="https://twitter.com/#!/mintelligencia/status/1184354596875059200"/>
    <hyperlink ref="X229" r:id="rId705" display="https://twitter.com/#!/mintelligencia/status/1184415062829731840"/>
    <hyperlink ref="X230" r:id="rId706" display="https://twitter.com/#!/mintelligencia/status/1184475407841714179"/>
    <hyperlink ref="X231" r:id="rId707" display="https://twitter.com/#!/mintelligencia/status/1184535791529353216"/>
    <hyperlink ref="X232" r:id="rId708" display="https://twitter.com/#!/mintelligencia/status/1184656568064905216"/>
    <hyperlink ref="X233" r:id="rId709" display="https://twitter.com/#!/mintelligencia/status/1184716972380041216"/>
    <hyperlink ref="X234" r:id="rId710" display="https://twitter.com/#!/mintelligencia/status/1184837756901568512"/>
    <hyperlink ref="X235" r:id="rId711" display="https://twitter.com/#!/mintelligencia/status/1184898185334067201"/>
    <hyperlink ref="X236" r:id="rId712" display="https://twitter.com/#!/mintelligencia/status/1184958595747725314"/>
    <hyperlink ref="X237" r:id="rId713" display="https://twitter.com/#!/mintelligencia/status/1185018952864415744"/>
    <hyperlink ref="X238" r:id="rId714" display="https://twitter.com/#!/mintelligencia/status/1185260566526472192"/>
    <hyperlink ref="X239" r:id="rId715" display="https://twitter.com/#!/mintelligencia/status/1185321138811035653"/>
    <hyperlink ref="X240" r:id="rId716" display="https://twitter.com/#!/mintelligencia/status/1185381356899053569"/>
    <hyperlink ref="X241" r:id="rId717" display="https://twitter.com/#!/mintelligencia/status/1185441772710825984"/>
    <hyperlink ref="X242" r:id="rId718" display="https://twitter.com/#!/mintelligencia/status/1185623003561938944"/>
    <hyperlink ref="X243" r:id="rId719" display="https://twitter.com/#!/mintelligencia/status/1185683332379697158"/>
    <hyperlink ref="X244" r:id="rId720" display="https://twitter.com/#!/mintelligencia/status/1185804142465503232"/>
    <hyperlink ref="X245" r:id="rId721" display="https://twitter.com/#!/mintelligencia/status/1185924920217346053"/>
    <hyperlink ref="X246" r:id="rId722" display="https://twitter.com/#!/mintelligencia/status/1185985332367544323"/>
    <hyperlink ref="X247" r:id="rId723" display="https://twitter.com/#!/mintelligencia/status/1186045716822659073"/>
    <hyperlink ref="X248" r:id="rId724" display="https://twitter.com/#!/mintelligencia/status/1186106117950201856"/>
    <hyperlink ref="X249" r:id="rId725" display="https://twitter.com/#!/mintelligencia/status/1186226905730764800"/>
    <hyperlink ref="X250" r:id="rId726" display="https://twitter.com/#!/mintelligencia/status/1186287317620854785"/>
  </hyperlinks>
  <printOptions/>
  <pageMargins left="0.7" right="0.7" top="0.75" bottom="0.75" header="0.3" footer="0.3"/>
  <pageSetup horizontalDpi="600" verticalDpi="600" orientation="portrait" r:id="rId730"/>
  <legacyDrawing r:id="rId728"/>
  <tableParts>
    <tablePart r:id="rId729"/>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29"/>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2923</v>
      </c>
      <c r="B1" s="13" t="s">
        <v>2924</v>
      </c>
      <c r="C1" s="13" t="s">
        <v>2917</v>
      </c>
      <c r="D1" s="13" t="s">
        <v>2918</v>
      </c>
      <c r="E1" s="13" t="s">
        <v>2925</v>
      </c>
      <c r="F1" s="13" t="s">
        <v>144</v>
      </c>
      <c r="G1" s="13" t="s">
        <v>2926</v>
      </c>
      <c r="H1" s="13" t="s">
        <v>2927</v>
      </c>
      <c r="I1" s="13" t="s">
        <v>2928</v>
      </c>
      <c r="J1" s="13" t="s">
        <v>2929</v>
      </c>
      <c r="K1" s="13" t="s">
        <v>2930</v>
      </c>
      <c r="L1" s="13" t="s">
        <v>2931</v>
      </c>
    </row>
    <row r="2" spans="1:12" ht="15">
      <c r="A2" s="84" t="s">
        <v>2167</v>
      </c>
      <c r="B2" s="84" t="s">
        <v>2243</v>
      </c>
      <c r="C2" s="84">
        <v>12</v>
      </c>
      <c r="D2" s="118">
        <v>0.006111528747226349</v>
      </c>
      <c r="E2" s="118">
        <v>1.1539288208266805</v>
      </c>
      <c r="F2" s="84" t="s">
        <v>2919</v>
      </c>
      <c r="G2" s="84" t="b">
        <v>0</v>
      </c>
      <c r="H2" s="84" t="b">
        <v>0</v>
      </c>
      <c r="I2" s="84" t="b">
        <v>0</v>
      </c>
      <c r="J2" s="84" t="b">
        <v>0</v>
      </c>
      <c r="K2" s="84" t="b">
        <v>0</v>
      </c>
      <c r="L2" s="84" t="b">
        <v>0</v>
      </c>
    </row>
    <row r="3" spans="1:12" ht="15">
      <c r="A3" s="84" t="s">
        <v>2220</v>
      </c>
      <c r="B3" s="84" t="s">
        <v>2221</v>
      </c>
      <c r="C3" s="84">
        <v>12</v>
      </c>
      <c r="D3" s="118">
        <v>0.006111528747226349</v>
      </c>
      <c r="E3" s="118">
        <v>2.2520435349731076</v>
      </c>
      <c r="F3" s="84" t="s">
        <v>2919</v>
      </c>
      <c r="G3" s="84" t="b">
        <v>0</v>
      </c>
      <c r="H3" s="84" t="b">
        <v>0</v>
      </c>
      <c r="I3" s="84" t="b">
        <v>0</v>
      </c>
      <c r="J3" s="84" t="b">
        <v>0</v>
      </c>
      <c r="K3" s="84" t="b">
        <v>0</v>
      </c>
      <c r="L3" s="84" t="b">
        <v>0</v>
      </c>
    </row>
    <row r="4" spans="1:12" ht="15">
      <c r="A4" s="84" t="s">
        <v>2221</v>
      </c>
      <c r="B4" s="84" t="s">
        <v>2222</v>
      </c>
      <c r="C4" s="84">
        <v>12</v>
      </c>
      <c r="D4" s="118">
        <v>0.006111528747226349</v>
      </c>
      <c r="E4" s="118">
        <v>2.1850967453424945</v>
      </c>
      <c r="F4" s="84" t="s">
        <v>2919</v>
      </c>
      <c r="G4" s="84" t="b">
        <v>0</v>
      </c>
      <c r="H4" s="84" t="b">
        <v>0</v>
      </c>
      <c r="I4" s="84" t="b">
        <v>0</v>
      </c>
      <c r="J4" s="84" t="b">
        <v>0</v>
      </c>
      <c r="K4" s="84" t="b">
        <v>0</v>
      </c>
      <c r="L4" s="84" t="b">
        <v>0</v>
      </c>
    </row>
    <row r="5" spans="1:12" ht="15">
      <c r="A5" s="84" t="s">
        <v>2222</v>
      </c>
      <c r="B5" s="84" t="s">
        <v>2223</v>
      </c>
      <c r="C5" s="84">
        <v>12</v>
      </c>
      <c r="D5" s="118">
        <v>0.006111528747226349</v>
      </c>
      <c r="E5" s="118">
        <v>2.2520435349731076</v>
      </c>
      <c r="F5" s="84" t="s">
        <v>2919</v>
      </c>
      <c r="G5" s="84" t="b">
        <v>0</v>
      </c>
      <c r="H5" s="84" t="b">
        <v>0</v>
      </c>
      <c r="I5" s="84" t="b">
        <v>0</v>
      </c>
      <c r="J5" s="84" t="b">
        <v>0</v>
      </c>
      <c r="K5" s="84" t="b">
        <v>0</v>
      </c>
      <c r="L5" s="84" t="b">
        <v>0</v>
      </c>
    </row>
    <row r="6" spans="1:12" ht="15">
      <c r="A6" s="84" t="s">
        <v>2223</v>
      </c>
      <c r="B6" s="84" t="s">
        <v>2168</v>
      </c>
      <c r="C6" s="84">
        <v>12</v>
      </c>
      <c r="D6" s="118">
        <v>0.006111528747226349</v>
      </c>
      <c r="E6" s="118">
        <v>1.6152214373859333</v>
      </c>
      <c r="F6" s="84" t="s">
        <v>2919</v>
      </c>
      <c r="G6" s="84" t="b">
        <v>0</v>
      </c>
      <c r="H6" s="84" t="b">
        <v>0</v>
      </c>
      <c r="I6" s="84" t="b">
        <v>0</v>
      </c>
      <c r="J6" s="84" t="b">
        <v>0</v>
      </c>
      <c r="K6" s="84" t="b">
        <v>0</v>
      </c>
      <c r="L6" s="84" t="b">
        <v>0</v>
      </c>
    </row>
    <row r="7" spans="1:12" ht="15">
      <c r="A7" s="84" t="s">
        <v>2168</v>
      </c>
      <c r="B7" s="84" t="s">
        <v>268</v>
      </c>
      <c r="C7" s="84">
        <v>12</v>
      </c>
      <c r="D7" s="118">
        <v>0.006111528747226349</v>
      </c>
      <c r="E7" s="118">
        <v>1.5530735306370886</v>
      </c>
      <c r="F7" s="84" t="s">
        <v>2919</v>
      </c>
      <c r="G7" s="84" t="b">
        <v>0</v>
      </c>
      <c r="H7" s="84" t="b">
        <v>0</v>
      </c>
      <c r="I7" s="84" t="b">
        <v>0</v>
      </c>
      <c r="J7" s="84" t="b">
        <v>0</v>
      </c>
      <c r="K7" s="84" t="b">
        <v>0</v>
      </c>
      <c r="L7" s="84" t="b">
        <v>0</v>
      </c>
    </row>
    <row r="8" spans="1:12" ht="15">
      <c r="A8" s="84" t="s">
        <v>268</v>
      </c>
      <c r="B8" s="84" t="s">
        <v>2170</v>
      </c>
      <c r="C8" s="84">
        <v>12</v>
      </c>
      <c r="D8" s="118">
        <v>0.006111528747226349</v>
      </c>
      <c r="E8" s="118">
        <v>1.8840667496785133</v>
      </c>
      <c r="F8" s="84" t="s">
        <v>2919</v>
      </c>
      <c r="G8" s="84" t="b">
        <v>0</v>
      </c>
      <c r="H8" s="84" t="b">
        <v>0</v>
      </c>
      <c r="I8" s="84" t="b">
        <v>0</v>
      </c>
      <c r="J8" s="84" t="b">
        <v>0</v>
      </c>
      <c r="K8" s="84" t="b">
        <v>0</v>
      </c>
      <c r="L8" s="84" t="b">
        <v>0</v>
      </c>
    </row>
    <row r="9" spans="1:12" ht="15">
      <c r="A9" s="84" t="s">
        <v>2170</v>
      </c>
      <c r="B9" s="84" t="s">
        <v>2170</v>
      </c>
      <c r="C9" s="84">
        <v>12</v>
      </c>
      <c r="D9" s="118">
        <v>0.006111528747226349</v>
      </c>
      <c r="E9" s="118">
        <v>1.649983543645145</v>
      </c>
      <c r="F9" s="84" t="s">
        <v>2919</v>
      </c>
      <c r="G9" s="84" t="b">
        <v>0</v>
      </c>
      <c r="H9" s="84" t="b">
        <v>0</v>
      </c>
      <c r="I9" s="84" t="b">
        <v>0</v>
      </c>
      <c r="J9" s="84" t="b">
        <v>0</v>
      </c>
      <c r="K9" s="84" t="b">
        <v>0</v>
      </c>
      <c r="L9" s="84" t="b">
        <v>0</v>
      </c>
    </row>
    <row r="10" spans="1:12" ht="15">
      <c r="A10" s="84" t="s">
        <v>2170</v>
      </c>
      <c r="B10" s="84" t="s">
        <v>2167</v>
      </c>
      <c r="C10" s="84">
        <v>12</v>
      </c>
      <c r="D10" s="118">
        <v>0.006111528747226349</v>
      </c>
      <c r="E10" s="118">
        <v>0.8370701870022896</v>
      </c>
      <c r="F10" s="84" t="s">
        <v>2919</v>
      </c>
      <c r="G10" s="84" t="b">
        <v>0</v>
      </c>
      <c r="H10" s="84" t="b">
        <v>0</v>
      </c>
      <c r="I10" s="84" t="b">
        <v>0</v>
      </c>
      <c r="J10" s="84" t="b">
        <v>0</v>
      </c>
      <c r="K10" s="84" t="b">
        <v>0</v>
      </c>
      <c r="L10" s="84" t="b">
        <v>0</v>
      </c>
    </row>
    <row r="11" spans="1:12" ht="15">
      <c r="A11" s="84" t="s">
        <v>2189</v>
      </c>
      <c r="B11" s="84" t="s">
        <v>2190</v>
      </c>
      <c r="C11" s="84">
        <v>11</v>
      </c>
      <c r="D11" s="118">
        <v>0.005780788881599839</v>
      </c>
      <c r="E11" s="118">
        <v>2.214254974083708</v>
      </c>
      <c r="F11" s="84" t="s">
        <v>2919</v>
      </c>
      <c r="G11" s="84" t="b">
        <v>0</v>
      </c>
      <c r="H11" s="84" t="b">
        <v>0</v>
      </c>
      <c r="I11" s="84" t="b">
        <v>0</v>
      </c>
      <c r="J11" s="84" t="b">
        <v>0</v>
      </c>
      <c r="K11" s="84" t="b">
        <v>0</v>
      </c>
      <c r="L11" s="84" t="b">
        <v>0</v>
      </c>
    </row>
    <row r="12" spans="1:12" ht="15">
      <c r="A12" s="84" t="s">
        <v>2194</v>
      </c>
      <c r="B12" s="84" t="s">
        <v>2167</v>
      </c>
      <c r="C12" s="84">
        <v>11</v>
      </c>
      <c r="D12" s="118">
        <v>0.005780788881599839</v>
      </c>
      <c r="E12" s="118">
        <v>1.1003116217768711</v>
      </c>
      <c r="F12" s="84" t="s">
        <v>2919</v>
      </c>
      <c r="G12" s="84" t="b">
        <v>0</v>
      </c>
      <c r="H12" s="84" t="b">
        <v>0</v>
      </c>
      <c r="I12" s="84" t="b">
        <v>0</v>
      </c>
      <c r="J12" s="84" t="b">
        <v>0</v>
      </c>
      <c r="K12" s="84" t="b">
        <v>0</v>
      </c>
      <c r="L12" s="84" t="b">
        <v>0</v>
      </c>
    </row>
    <row r="13" spans="1:12" ht="15">
      <c r="A13" s="84" t="s">
        <v>2171</v>
      </c>
      <c r="B13" s="84" t="s">
        <v>2167</v>
      </c>
      <c r="C13" s="84">
        <v>10</v>
      </c>
      <c r="D13" s="118">
        <v>0.005433066250040964</v>
      </c>
      <c r="E13" s="118">
        <v>0.7956775018440645</v>
      </c>
      <c r="F13" s="84" t="s">
        <v>2919</v>
      </c>
      <c r="G13" s="84" t="b">
        <v>0</v>
      </c>
      <c r="H13" s="84" t="b">
        <v>0</v>
      </c>
      <c r="I13" s="84" t="b">
        <v>0</v>
      </c>
      <c r="J13" s="84" t="b">
        <v>0</v>
      </c>
      <c r="K13" s="84" t="b">
        <v>0</v>
      </c>
      <c r="L13" s="84" t="b">
        <v>0</v>
      </c>
    </row>
    <row r="14" spans="1:12" ht="15">
      <c r="A14" s="84" t="s">
        <v>2187</v>
      </c>
      <c r="B14" s="84" t="s">
        <v>2188</v>
      </c>
      <c r="C14" s="84">
        <v>10</v>
      </c>
      <c r="D14" s="118">
        <v>0.005433066250040964</v>
      </c>
      <c r="E14" s="118">
        <v>2.3312247810207323</v>
      </c>
      <c r="F14" s="84" t="s">
        <v>2919</v>
      </c>
      <c r="G14" s="84" t="b">
        <v>0</v>
      </c>
      <c r="H14" s="84" t="b">
        <v>0</v>
      </c>
      <c r="I14" s="84" t="b">
        <v>0</v>
      </c>
      <c r="J14" s="84" t="b">
        <v>0</v>
      </c>
      <c r="K14" s="84" t="b">
        <v>0</v>
      </c>
      <c r="L14" s="84" t="b">
        <v>0</v>
      </c>
    </row>
    <row r="15" spans="1:12" ht="15">
      <c r="A15" s="84" t="s">
        <v>2188</v>
      </c>
      <c r="B15" s="84" t="s">
        <v>2189</v>
      </c>
      <c r="C15" s="84">
        <v>10</v>
      </c>
      <c r="D15" s="118">
        <v>0.005433066250040964</v>
      </c>
      <c r="E15" s="118">
        <v>2.2898320958625074</v>
      </c>
      <c r="F15" s="84" t="s">
        <v>2919</v>
      </c>
      <c r="G15" s="84" t="b">
        <v>0</v>
      </c>
      <c r="H15" s="84" t="b">
        <v>0</v>
      </c>
      <c r="I15" s="84" t="b">
        <v>0</v>
      </c>
      <c r="J15" s="84" t="b">
        <v>0</v>
      </c>
      <c r="K15" s="84" t="b">
        <v>0</v>
      </c>
      <c r="L15" s="84" t="b">
        <v>0</v>
      </c>
    </row>
    <row r="16" spans="1:12" ht="15">
      <c r="A16" s="84" t="s">
        <v>2190</v>
      </c>
      <c r="B16" s="84" t="s">
        <v>2168</v>
      </c>
      <c r="C16" s="84">
        <v>10</v>
      </c>
      <c r="D16" s="118">
        <v>0.005433066250040964</v>
      </c>
      <c r="E16" s="118">
        <v>1.5360401913383084</v>
      </c>
      <c r="F16" s="84" t="s">
        <v>2919</v>
      </c>
      <c r="G16" s="84" t="b">
        <v>0</v>
      </c>
      <c r="H16" s="84" t="b">
        <v>0</v>
      </c>
      <c r="I16" s="84" t="b">
        <v>0</v>
      </c>
      <c r="J16" s="84" t="b">
        <v>0</v>
      </c>
      <c r="K16" s="84" t="b">
        <v>0</v>
      </c>
      <c r="L16" s="84" t="b">
        <v>0</v>
      </c>
    </row>
    <row r="17" spans="1:12" ht="15">
      <c r="A17" s="84" t="s">
        <v>2168</v>
      </c>
      <c r="B17" s="84" t="s">
        <v>2191</v>
      </c>
      <c r="C17" s="84">
        <v>10</v>
      </c>
      <c r="D17" s="118">
        <v>0.005433066250040964</v>
      </c>
      <c r="E17" s="118">
        <v>1.649983543645145</v>
      </c>
      <c r="F17" s="84" t="s">
        <v>2919</v>
      </c>
      <c r="G17" s="84" t="b">
        <v>0</v>
      </c>
      <c r="H17" s="84" t="b">
        <v>0</v>
      </c>
      <c r="I17" s="84" t="b">
        <v>0</v>
      </c>
      <c r="J17" s="84" t="b">
        <v>0</v>
      </c>
      <c r="K17" s="84" t="b">
        <v>0</v>
      </c>
      <c r="L17" s="84" t="b">
        <v>0</v>
      </c>
    </row>
    <row r="18" spans="1:12" ht="15">
      <c r="A18" s="84" t="s">
        <v>2191</v>
      </c>
      <c r="B18" s="84" t="s">
        <v>2192</v>
      </c>
      <c r="C18" s="84">
        <v>10</v>
      </c>
      <c r="D18" s="118">
        <v>0.005433066250040964</v>
      </c>
      <c r="E18" s="118">
        <v>2.2172814287138958</v>
      </c>
      <c r="F18" s="84" t="s">
        <v>2919</v>
      </c>
      <c r="G18" s="84" t="b">
        <v>0</v>
      </c>
      <c r="H18" s="84" t="b">
        <v>0</v>
      </c>
      <c r="I18" s="84" t="b">
        <v>0</v>
      </c>
      <c r="J18" s="84" t="b">
        <v>0</v>
      </c>
      <c r="K18" s="84" t="b">
        <v>0</v>
      </c>
      <c r="L18" s="84" t="b">
        <v>0</v>
      </c>
    </row>
    <row r="19" spans="1:12" ht="15">
      <c r="A19" s="84" t="s">
        <v>2192</v>
      </c>
      <c r="B19" s="84" t="s">
        <v>2182</v>
      </c>
      <c r="C19" s="84">
        <v>10</v>
      </c>
      <c r="D19" s="118">
        <v>0.005433066250040964</v>
      </c>
      <c r="E19" s="118">
        <v>1.9620089236105895</v>
      </c>
      <c r="F19" s="84" t="s">
        <v>2919</v>
      </c>
      <c r="G19" s="84" t="b">
        <v>0</v>
      </c>
      <c r="H19" s="84" t="b">
        <v>0</v>
      </c>
      <c r="I19" s="84" t="b">
        <v>0</v>
      </c>
      <c r="J19" s="84" t="b">
        <v>0</v>
      </c>
      <c r="K19" s="84" t="b">
        <v>0</v>
      </c>
      <c r="L19" s="84" t="b">
        <v>0</v>
      </c>
    </row>
    <row r="20" spans="1:12" ht="15">
      <c r="A20" s="84" t="s">
        <v>2182</v>
      </c>
      <c r="B20" s="84" t="s">
        <v>2193</v>
      </c>
      <c r="C20" s="84">
        <v>10</v>
      </c>
      <c r="D20" s="118">
        <v>0.005433066250040964</v>
      </c>
      <c r="E20" s="118">
        <v>2.0759522759174263</v>
      </c>
      <c r="F20" s="84" t="s">
        <v>2919</v>
      </c>
      <c r="G20" s="84" t="b">
        <v>0</v>
      </c>
      <c r="H20" s="84" t="b">
        <v>0</v>
      </c>
      <c r="I20" s="84" t="b">
        <v>0</v>
      </c>
      <c r="J20" s="84" t="b">
        <v>0</v>
      </c>
      <c r="K20" s="84" t="b">
        <v>0</v>
      </c>
      <c r="L20" s="84" t="b">
        <v>0</v>
      </c>
    </row>
    <row r="21" spans="1:12" ht="15">
      <c r="A21" s="84" t="s">
        <v>2193</v>
      </c>
      <c r="B21" s="84" t="s">
        <v>2194</v>
      </c>
      <c r="C21" s="84">
        <v>10</v>
      </c>
      <c r="D21" s="118">
        <v>0.005433066250040964</v>
      </c>
      <c r="E21" s="118">
        <v>2.172862288925483</v>
      </c>
      <c r="F21" s="84" t="s">
        <v>2919</v>
      </c>
      <c r="G21" s="84" t="b">
        <v>0</v>
      </c>
      <c r="H21" s="84" t="b">
        <v>0</v>
      </c>
      <c r="I21" s="84" t="b">
        <v>0</v>
      </c>
      <c r="J21" s="84" t="b">
        <v>0</v>
      </c>
      <c r="K21" s="84" t="b">
        <v>0</v>
      </c>
      <c r="L21" s="84" t="b">
        <v>0</v>
      </c>
    </row>
    <row r="22" spans="1:12" ht="15">
      <c r="A22" s="84" t="s">
        <v>2167</v>
      </c>
      <c r="B22" s="84" t="s">
        <v>2174</v>
      </c>
      <c r="C22" s="84">
        <v>9</v>
      </c>
      <c r="D22" s="118">
        <v>0.005066657140091024</v>
      </c>
      <c r="E22" s="118">
        <v>1.1938003328643727</v>
      </c>
      <c r="F22" s="84" t="s">
        <v>2919</v>
      </c>
      <c r="G22" s="84" t="b">
        <v>0</v>
      </c>
      <c r="H22" s="84" t="b">
        <v>0</v>
      </c>
      <c r="I22" s="84" t="b">
        <v>0</v>
      </c>
      <c r="J22" s="84" t="b">
        <v>0</v>
      </c>
      <c r="K22" s="84" t="b">
        <v>0</v>
      </c>
      <c r="L22" s="84" t="b">
        <v>0</v>
      </c>
    </row>
    <row r="23" spans="1:12" ht="15">
      <c r="A23" s="84" t="s">
        <v>245</v>
      </c>
      <c r="B23" s="84" t="s">
        <v>2187</v>
      </c>
      <c r="C23" s="84">
        <v>9</v>
      </c>
      <c r="D23" s="118">
        <v>0.005066657140091024</v>
      </c>
      <c r="E23" s="118">
        <v>2.3769822715814075</v>
      </c>
      <c r="F23" s="84" t="s">
        <v>2919</v>
      </c>
      <c r="G23" s="84" t="b">
        <v>0</v>
      </c>
      <c r="H23" s="84" t="b">
        <v>0</v>
      </c>
      <c r="I23" s="84" t="b">
        <v>0</v>
      </c>
      <c r="J23" s="84" t="b">
        <v>0</v>
      </c>
      <c r="K23" s="84" t="b">
        <v>0</v>
      </c>
      <c r="L23" s="84" t="b">
        <v>0</v>
      </c>
    </row>
    <row r="24" spans="1:12" ht="15">
      <c r="A24" s="84" t="s">
        <v>2167</v>
      </c>
      <c r="B24" s="84" t="s">
        <v>2169</v>
      </c>
      <c r="C24" s="84">
        <v>8</v>
      </c>
      <c r="D24" s="118">
        <v>0.004679477099716813</v>
      </c>
      <c r="E24" s="118">
        <v>0.914168481901622</v>
      </c>
      <c r="F24" s="84" t="s">
        <v>2919</v>
      </c>
      <c r="G24" s="84" t="b">
        <v>0</v>
      </c>
      <c r="H24" s="84" t="b">
        <v>0</v>
      </c>
      <c r="I24" s="84" t="b">
        <v>0</v>
      </c>
      <c r="J24" s="84" t="b">
        <v>0</v>
      </c>
      <c r="K24" s="84" t="b">
        <v>0</v>
      </c>
      <c r="L24" s="84" t="b">
        <v>0</v>
      </c>
    </row>
    <row r="25" spans="1:12" ht="15">
      <c r="A25" s="84" t="s">
        <v>2616</v>
      </c>
      <c r="B25" s="84" t="s">
        <v>2196</v>
      </c>
      <c r="C25" s="84">
        <v>8</v>
      </c>
      <c r="D25" s="118">
        <v>0.00487876214087725</v>
      </c>
      <c r="E25" s="118">
        <v>2.2520435349731076</v>
      </c>
      <c r="F25" s="84" t="s">
        <v>2919</v>
      </c>
      <c r="G25" s="84" t="b">
        <v>0</v>
      </c>
      <c r="H25" s="84" t="b">
        <v>0</v>
      </c>
      <c r="I25" s="84" t="b">
        <v>0</v>
      </c>
      <c r="J25" s="84" t="b">
        <v>0</v>
      </c>
      <c r="K25" s="84" t="b">
        <v>0</v>
      </c>
      <c r="L25" s="84" t="b">
        <v>0</v>
      </c>
    </row>
    <row r="26" spans="1:12" ht="15">
      <c r="A26" s="84" t="s">
        <v>2167</v>
      </c>
      <c r="B26" s="84" t="s">
        <v>2168</v>
      </c>
      <c r="C26" s="84">
        <v>7</v>
      </c>
      <c r="D26" s="118">
        <v>0.004268916873267594</v>
      </c>
      <c r="E26" s="118">
        <v>0.48259587211134225</v>
      </c>
      <c r="F26" s="84" t="s">
        <v>2919</v>
      </c>
      <c r="G26" s="84" t="b">
        <v>0</v>
      </c>
      <c r="H26" s="84" t="b">
        <v>0</v>
      </c>
      <c r="I26" s="84" t="b">
        <v>0</v>
      </c>
      <c r="J26" s="84" t="b">
        <v>0</v>
      </c>
      <c r="K26" s="84" t="b">
        <v>0</v>
      </c>
      <c r="L26" s="84" t="b">
        <v>0</v>
      </c>
    </row>
    <row r="27" spans="1:12" ht="15">
      <c r="A27" s="84" t="s">
        <v>2624</v>
      </c>
      <c r="B27" s="84" t="s">
        <v>2618</v>
      </c>
      <c r="C27" s="84">
        <v>6</v>
      </c>
      <c r="D27" s="118">
        <v>0.0038316148779017852</v>
      </c>
      <c r="E27" s="118">
        <v>2.4861267410064753</v>
      </c>
      <c r="F27" s="84" t="s">
        <v>2919</v>
      </c>
      <c r="G27" s="84" t="b">
        <v>0</v>
      </c>
      <c r="H27" s="84" t="b">
        <v>0</v>
      </c>
      <c r="I27" s="84" t="b">
        <v>0</v>
      </c>
      <c r="J27" s="84" t="b">
        <v>0</v>
      </c>
      <c r="K27" s="84" t="b">
        <v>0</v>
      </c>
      <c r="L27" s="84" t="b">
        <v>0</v>
      </c>
    </row>
    <row r="28" spans="1:12" ht="15">
      <c r="A28" s="84" t="s">
        <v>2613</v>
      </c>
      <c r="B28" s="84" t="s">
        <v>2627</v>
      </c>
      <c r="C28" s="84">
        <v>6</v>
      </c>
      <c r="D28" s="118">
        <v>0.0038316148779017852</v>
      </c>
      <c r="E28" s="118">
        <v>2.2520435349731076</v>
      </c>
      <c r="F28" s="84" t="s">
        <v>2919</v>
      </c>
      <c r="G28" s="84" t="b">
        <v>0</v>
      </c>
      <c r="H28" s="84" t="b">
        <v>0</v>
      </c>
      <c r="I28" s="84" t="b">
        <v>0</v>
      </c>
      <c r="J28" s="84" t="b">
        <v>0</v>
      </c>
      <c r="K28" s="84" t="b">
        <v>0</v>
      </c>
      <c r="L28" s="84" t="b">
        <v>0</v>
      </c>
    </row>
    <row r="29" spans="1:12" ht="15">
      <c r="A29" s="84" t="s">
        <v>2168</v>
      </c>
      <c r="B29" s="84" t="s">
        <v>2167</v>
      </c>
      <c r="C29" s="84">
        <v>6</v>
      </c>
      <c r="D29" s="118">
        <v>0.0038316148779017852</v>
      </c>
      <c r="E29" s="118">
        <v>0.23501019567432727</v>
      </c>
      <c r="F29" s="84" t="s">
        <v>2919</v>
      </c>
      <c r="G29" s="84" t="b">
        <v>0</v>
      </c>
      <c r="H29" s="84" t="b">
        <v>0</v>
      </c>
      <c r="I29" s="84" t="b">
        <v>0</v>
      </c>
      <c r="J29" s="84" t="b">
        <v>0</v>
      </c>
      <c r="K29" s="84" t="b">
        <v>0</v>
      </c>
      <c r="L29" s="84" t="b">
        <v>0</v>
      </c>
    </row>
    <row r="30" spans="1:12" ht="15">
      <c r="A30" s="84" t="s">
        <v>2171</v>
      </c>
      <c r="B30" s="84" t="s">
        <v>2175</v>
      </c>
      <c r="C30" s="84">
        <v>6</v>
      </c>
      <c r="D30" s="118">
        <v>0.0038316148779017852</v>
      </c>
      <c r="E30" s="118">
        <v>1.653009998275333</v>
      </c>
      <c r="F30" s="84" t="s">
        <v>2919</v>
      </c>
      <c r="G30" s="84" t="b">
        <v>0</v>
      </c>
      <c r="H30" s="84" t="b">
        <v>0</v>
      </c>
      <c r="I30" s="84" t="b">
        <v>0</v>
      </c>
      <c r="J30" s="84" t="b">
        <v>0</v>
      </c>
      <c r="K30" s="84" t="b">
        <v>0</v>
      </c>
      <c r="L30" s="84" t="b">
        <v>0</v>
      </c>
    </row>
    <row r="31" spans="1:12" ht="15">
      <c r="A31" s="84" t="s">
        <v>2142</v>
      </c>
      <c r="B31" s="84" t="s">
        <v>2635</v>
      </c>
      <c r="C31" s="84">
        <v>6</v>
      </c>
      <c r="D31" s="118">
        <v>0.0038316148779017852</v>
      </c>
      <c r="E31" s="118">
        <v>2.2172814287138958</v>
      </c>
      <c r="F31" s="84" t="s">
        <v>2919</v>
      </c>
      <c r="G31" s="84" t="b">
        <v>0</v>
      </c>
      <c r="H31" s="84" t="b">
        <v>0</v>
      </c>
      <c r="I31" s="84" t="b">
        <v>0</v>
      </c>
      <c r="J31" s="84" t="b">
        <v>0</v>
      </c>
      <c r="K31" s="84" t="b">
        <v>0</v>
      </c>
      <c r="L31" s="84" t="b">
        <v>0</v>
      </c>
    </row>
    <row r="32" spans="1:12" ht="15">
      <c r="A32" s="84" t="s">
        <v>2635</v>
      </c>
      <c r="B32" s="84" t="s">
        <v>2617</v>
      </c>
      <c r="C32" s="84">
        <v>6</v>
      </c>
      <c r="D32" s="118">
        <v>0.0038316148779017852</v>
      </c>
      <c r="E32" s="118">
        <v>2.4861267410064753</v>
      </c>
      <c r="F32" s="84" t="s">
        <v>2919</v>
      </c>
      <c r="G32" s="84" t="b">
        <v>0</v>
      </c>
      <c r="H32" s="84" t="b">
        <v>0</v>
      </c>
      <c r="I32" s="84" t="b">
        <v>0</v>
      </c>
      <c r="J32" s="84" t="b">
        <v>0</v>
      </c>
      <c r="K32" s="84" t="b">
        <v>0</v>
      </c>
      <c r="L32" s="84" t="b">
        <v>0</v>
      </c>
    </row>
    <row r="33" spans="1:12" ht="15">
      <c r="A33" s="84" t="s">
        <v>2617</v>
      </c>
      <c r="B33" s="84" t="s">
        <v>2621</v>
      </c>
      <c r="C33" s="84">
        <v>6</v>
      </c>
      <c r="D33" s="118">
        <v>0.0038316148779017852</v>
      </c>
      <c r="E33" s="118">
        <v>2.3611880043981754</v>
      </c>
      <c r="F33" s="84" t="s">
        <v>2919</v>
      </c>
      <c r="G33" s="84" t="b">
        <v>0</v>
      </c>
      <c r="H33" s="84" t="b">
        <v>0</v>
      </c>
      <c r="I33" s="84" t="b">
        <v>0</v>
      </c>
      <c r="J33" s="84" t="b">
        <v>0</v>
      </c>
      <c r="K33" s="84" t="b">
        <v>0</v>
      </c>
      <c r="L33" s="84" t="b">
        <v>0</v>
      </c>
    </row>
    <row r="34" spans="1:12" ht="15">
      <c r="A34" s="84" t="s">
        <v>2621</v>
      </c>
      <c r="B34" s="84" t="s">
        <v>2100</v>
      </c>
      <c r="C34" s="84">
        <v>6</v>
      </c>
      <c r="D34" s="118">
        <v>0.0038316148779017852</v>
      </c>
      <c r="E34" s="118">
        <v>2.4191799513758623</v>
      </c>
      <c r="F34" s="84" t="s">
        <v>2919</v>
      </c>
      <c r="G34" s="84" t="b">
        <v>0</v>
      </c>
      <c r="H34" s="84" t="b">
        <v>0</v>
      </c>
      <c r="I34" s="84" t="b">
        <v>0</v>
      </c>
      <c r="J34" s="84" t="b">
        <v>0</v>
      </c>
      <c r="K34" s="84" t="b">
        <v>0</v>
      </c>
      <c r="L34" s="84" t="b">
        <v>0</v>
      </c>
    </row>
    <row r="35" spans="1:12" ht="15">
      <c r="A35" s="84" t="s">
        <v>2100</v>
      </c>
      <c r="B35" s="84" t="s">
        <v>2636</v>
      </c>
      <c r="C35" s="84">
        <v>6</v>
      </c>
      <c r="D35" s="118">
        <v>0.0038316148779017852</v>
      </c>
      <c r="E35" s="118">
        <v>2.4861267410064753</v>
      </c>
      <c r="F35" s="84" t="s">
        <v>2919</v>
      </c>
      <c r="G35" s="84" t="b">
        <v>0</v>
      </c>
      <c r="H35" s="84" t="b">
        <v>0</v>
      </c>
      <c r="I35" s="84" t="b">
        <v>0</v>
      </c>
      <c r="J35" s="84" t="b">
        <v>0</v>
      </c>
      <c r="K35" s="84" t="b">
        <v>0</v>
      </c>
      <c r="L35" s="84" t="b">
        <v>0</v>
      </c>
    </row>
    <row r="36" spans="1:12" ht="15">
      <c r="A36" s="84" t="s">
        <v>2636</v>
      </c>
      <c r="B36" s="84" t="s">
        <v>2637</v>
      </c>
      <c r="C36" s="84">
        <v>6</v>
      </c>
      <c r="D36" s="118">
        <v>0.0038316148779017852</v>
      </c>
      <c r="E36" s="118">
        <v>2.553073530637089</v>
      </c>
      <c r="F36" s="84" t="s">
        <v>2919</v>
      </c>
      <c r="G36" s="84" t="b">
        <v>0</v>
      </c>
      <c r="H36" s="84" t="b">
        <v>0</v>
      </c>
      <c r="I36" s="84" t="b">
        <v>0</v>
      </c>
      <c r="J36" s="84" t="b">
        <v>1</v>
      </c>
      <c r="K36" s="84" t="b">
        <v>0</v>
      </c>
      <c r="L36" s="84" t="b">
        <v>0</v>
      </c>
    </row>
    <row r="37" spans="1:12" ht="15">
      <c r="A37" s="84" t="s">
        <v>2637</v>
      </c>
      <c r="B37" s="84" t="s">
        <v>2173</v>
      </c>
      <c r="C37" s="84">
        <v>6</v>
      </c>
      <c r="D37" s="118">
        <v>0.0038316148779017852</v>
      </c>
      <c r="E37" s="118">
        <v>2.0759522759174263</v>
      </c>
      <c r="F37" s="84" t="s">
        <v>2919</v>
      </c>
      <c r="G37" s="84" t="b">
        <v>1</v>
      </c>
      <c r="H37" s="84" t="b">
        <v>0</v>
      </c>
      <c r="I37" s="84" t="b">
        <v>0</v>
      </c>
      <c r="J37" s="84" t="b">
        <v>1</v>
      </c>
      <c r="K37" s="84" t="b">
        <v>0</v>
      </c>
      <c r="L37" s="84" t="b">
        <v>0</v>
      </c>
    </row>
    <row r="38" spans="1:12" ht="15">
      <c r="A38" s="84" t="s">
        <v>2173</v>
      </c>
      <c r="B38" s="84" t="s">
        <v>2638</v>
      </c>
      <c r="C38" s="84">
        <v>6</v>
      </c>
      <c r="D38" s="118">
        <v>0.0038316148779017852</v>
      </c>
      <c r="E38" s="118">
        <v>2.1850967453424945</v>
      </c>
      <c r="F38" s="84" t="s">
        <v>2919</v>
      </c>
      <c r="G38" s="84" t="b">
        <v>1</v>
      </c>
      <c r="H38" s="84" t="b">
        <v>0</v>
      </c>
      <c r="I38" s="84" t="b">
        <v>0</v>
      </c>
      <c r="J38" s="84" t="b">
        <v>0</v>
      </c>
      <c r="K38" s="84" t="b">
        <v>0</v>
      </c>
      <c r="L38" s="84" t="b">
        <v>0</v>
      </c>
    </row>
    <row r="39" spans="1:12" ht="15">
      <c r="A39" s="84" t="s">
        <v>2243</v>
      </c>
      <c r="B39" s="84" t="s">
        <v>2167</v>
      </c>
      <c r="C39" s="84">
        <v>5</v>
      </c>
      <c r="D39" s="118">
        <v>0.0033630752119276582</v>
      </c>
      <c r="E39" s="118">
        <v>0.9339802000103459</v>
      </c>
      <c r="F39" s="84" t="s">
        <v>2919</v>
      </c>
      <c r="G39" s="84" t="b">
        <v>0</v>
      </c>
      <c r="H39" s="84" t="b">
        <v>0</v>
      </c>
      <c r="I39" s="84" t="b">
        <v>0</v>
      </c>
      <c r="J39" s="84" t="b">
        <v>0</v>
      </c>
      <c r="K39" s="84" t="b">
        <v>0</v>
      </c>
      <c r="L39" s="84" t="b">
        <v>0</v>
      </c>
    </row>
    <row r="40" spans="1:12" ht="15">
      <c r="A40" s="84" t="s">
        <v>2167</v>
      </c>
      <c r="B40" s="84" t="s">
        <v>2171</v>
      </c>
      <c r="C40" s="84">
        <v>5</v>
      </c>
      <c r="D40" s="118">
        <v>0.0033630752119276582</v>
      </c>
      <c r="E40" s="118">
        <v>0.6907433440503105</v>
      </c>
      <c r="F40" s="84" t="s">
        <v>2919</v>
      </c>
      <c r="G40" s="84" t="b">
        <v>0</v>
      </c>
      <c r="H40" s="84" t="b">
        <v>0</v>
      </c>
      <c r="I40" s="84" t="b">
        <v>0</v>
      </c>
      <c r="J40" s="84" t="b">
        <v>0</v>
      </c>
      <c r="K40" s="84" t="b">
        <v>0</v>
      </c>
      <c r="L40" s="84" t="b">
        <v>0</v>
      </c>
    </row>
    <row r="41" spans="1:12" ht="15">
      <c r="A41" s="84" t="s">
        <v>2176</v>
      </c>
      <c r="B41" s="84" t="s">
        <v>2171</v>
      </c>
      <c r="C41" s="84">
        <v>5</v>
      </c>
      <c r="D41" s="118">
        <v>0.0033630752119276582</v>
      </c>
      <c r="E41" s="118">
        <v>1.5892857032915335</v>
      </c>
      <c r="F41" s="84" t="s">
        <v>2919</v>
      </c>
      <c r="G41" s="84" t="b">
        <v>0</v>
      </c>
      <c r="H41" s="84" t="b">
        <v>0</v>
      </c>
      <c r="I41" s="84" t="b">
        <v>0</v>
      </c>
      <c r="J41" s="84" t="b">
        <v>0</v>
      </c>
      <c r="K41" s="84" t="b">
        <v>0</v>
      </c>
      <c r="L41" s="84" t="b">
        <v>0</v>
      </c>
    </row>
    <row r="42" spans="1:12" ht="15">
      <c r="A42" s="84" t="s">
        <v>2652</v>
      </c>
      <c r="B42" s="84" t="s">
        <v>2631</v>
      </c>
      <c r="C42" s="84">
        <v>5</v>
      </c>
      <c r="D42" s="118">
        <v>0.0033630752119276582</v>
      </c>
      <c r="E42" s="118">
        <v>2.553073530637089</v>
      </c>
      <c r="F42" s="84" t="s">
        <v>2919</v>
      </c>
      <c r="G42" s="84" t="b">
        <v>0</v>
      </c>
      <c r="H42" s="84" t="b">
        <v>0</v>
      </c>
      <c r="I42" s="84" t="b">
        <v>0</v>
      </c>
      <c r="J42" s="84" t="b">
        <v>0</v>
      </c>
      <c r="K42" s="84" t="b">
        <v>0</v>
      </c>
      <c r="L42" s="84" t="b">
        <v>0</v>
      </c>
    </row>
    <row r="43" spans="1:12" ht="15">
      <c r="A43" s="84" t="s">
        <v>2631</v>
      </c>
      <c r="B43" s="84" t="s">
        <v>285</v>
      </c>
      <c r="C43" s="84">
        <v>5</v>
      </c>
      <c r="D43" s="118">
        <v>0.0033630752119276582</v>
      </c>
      <c r="E43" s="118">
        <v>2.1059154992948694</v>
      </c>
      <c r="F43" s="84" t="s">
        <v>2919</v>
      </c>
      <c r="G43" s="84" t="b">
        <v>0</v>
      </c>
      <c r="H43" s="84" t="b">
        <v>0</v>
      </c>
      <c r="I43" s="84" t="b">
        <v>0</v>
      </c>
      <c r="J43" s="84" t="b">
        <v>0</v>
      </c>
      <c r="K43" s="84" t="b">
        <v>0</v>
      </c>
      <c r="L43" s="84" t="b">
        <v>0</v>
      </c>
    </row>
    <row r="44" spans="1:12" ht="15">
      <c r="A44" s="84" t="s">
        <v>285</v>
      </c>
      <c r="B44" s="84" t="s">
        <v>2629</v>
      </c>
      <c r="C44" s="84">
        <v>5</v>
      </c>
      <c r="D44" s="118">
        <v>0.0033630752119276582</v>
      </c>
      <c r="E44" s="118">
        <v>2.0215946135948335</v>
      </c>
      <c r="F44" s="84" t="s">
        <v>2919</v>
      </c>
      <c r="G44" s="84" t="b">
        <v>0</v>
      </c>
      <c r="H44" s="84" t="b">
        <v>0</v>
      </c>
      <c r="I44" s="84" t="b">
        <v>0</v>
      </c>
      <c r="J44" s="84" t="b">
        <v>0</v>
      </c>
      <c r="K44" s="84" t="b">
        <v>0</v>
      </c>
      <c r="L44" s="84" t="b">
        <v>0</v>
      </c>
    </row>
    <row r="45" spans="1:12" ht="15">
      <c r="A45" s="84" t="s">
        <v>2629</v>
      </c>
      <c r="B45" s="84" t="s">
        <v>2653</v>
      </c>
      <c r="C45" s="84">
        <v>5</v>
      </c>
      <c r="D45" s="118">
        <v>0.0033630752119276582</v>
      </c>
      <c r="E45" s="118">
        <v>2.553073530637089</v>
      </c>
      <c r="F45" s="84" t="s">
        <v>2919</v>
      </c>
      <c r="G45" s="84" t="b">
        <v>0</v>
      </c>
      <c r="H45" s="84" t="b">
        <v>0</v>
      </c>
      <c r="I45" s="84" t="b">
        <v>0</v>
      </c>
      <c r="J45" s="84" t="b">
        <v>0</v>
      </c>
      <c r="K45" s="84" t="b">
        <v>0</v>
      </c>
      <c r="L45" s="84" t="b">
        <v>0</v>
      </c>
    </row>
    <row r="46" spans="1:12" ht="15">
      <c r="A46" s="84" t="s">
        <v>2653</v>
      </c>
      <c r="B46" s="84" t="s">
        <v>2632</v>
      </c>
      <c r="C46" s="84">
        <v>5</v>
      </c>
      <c r="D46" s="118">
        <v>0.0033630752119276582</v>
      </c>
      <c r="E46" s="118">
        <v>2.553073530637089</v>
      </c>
      <c r="F46" s="84" t="s">
        <v>2919</v>
      </c>
      <c r="G46" s="84" t="b">
        <v>0</v>
      </c>
      <c r="H46" s="84" t="b">
        <v>0</v>
      </c>
      <c r="I46" s="84" t="b">
        <v>0</v>
      </c>
      <c r="J46" s="84" t="b">
        <v>1</v>
      </c>
      <c r="K46" s="84" t="b">
        <v>0</v>
      </c>
      <c r="L46" s="84" t="b">
        <v>0</v>
      </c>
    </row>
    <row r="47" spans="1:12" ht="15">
      <c r="A47" s="84" t="s">
        <v>2632</v>
      </c>
      <c r="B47" s="84" t="s">
        <v>2615</v>
      </c>
      <c r="C47" s="84">
        <v>5</v>
      </c>
      <c r="D47" s="118">
        <v>0.0033630752119276582</v>
      </c>
      <c r="E47" s="118">
        <v>2.348953547981164</v>
      </c>
      <c r="F47" s="84" t="s">
        <v>2919</v>
      </c>
      <c r="G47" s="84" t="b">
        <v>1</v>
      </c>
      <c r="H47" s="84" t="b">
        <v>0</v>
      </c>
      <c r="I47" s="84" t="b">
        <v>0</v>
      </c>
      <c r="J47" s="84" t="b">
        <v>0</v>
      </c>
      <c r="K47" s="84" t="b">
        <v>0</v>
      </c>
      <c r="L47" s="84" t="b">
        <v>0</v>
      </c>
    </row>
    <row r="48" spans="1:12" ht="15">
      <c r="A48" s="84" t="s">
        <v>2615</v>
      </c>
      <c r="B48" s="84" t="s">
        <v>2654</v>
      </c>
      <c r="C48" s="84">
        <v>5</v>
      </c>
      <c r="D48" s="118">
        <v>0.0033630752119276582</v>
      </c>
      <c r="E48" s="118">
        <v>2.428134794028789</v>
      </c>
      <c r="F48" s="84" t="s">
        <v>2919</v>
      </c>
      <c r="G48" s="84" t="b">
        <v>0</v>
      </c>
      <c r="H48" s="84" t="b">
        <v>0</v>
      </c>
      <c r="I48" s="84" t="b">
        <v>0</v>
      </c>
      <c r="J48" s="84" t="b">
        <v>0</v>
      </c>
      <c r="K48" s="84" t="b">
        <v>0</v>
      </c>
      <c r="L48" s="84" t="b">
        <v>0</v>
      </c>
    </row>
    <row r="49" spans="1:12" ht="15">
      <c r="A49" s="84" t="s">
        <v>2654</v>
      </c>
      <c r="B49" s="84" t="s">
        <v>2616</v>
      </c>
      <c r="C49" s="84">
        <v>5</v>
      </c>
      <c r="D49" s="118">
        <v>0.0033630752119276582</v>
      </c>
      <c r="E49" s="118">
        <v>2.428134794028789</v>
      </c>
      <c r="F49" s="84" t="s">
        <v>2919</v>
      </c>
      <c r="G49" s="84" t="b">
        <v>0</v>
      </c>
      <c r="H49" s="84" t="b">
        <v>0</v>
      </c>
      <c r="I49" s="84" t="b">
        <v>0</v>
      </c>
      <c r="J49" s="84" t="b">
        <v>0</v>
      </c>
      <c r="K49" s="84" t="b">
        <v>0</v>
      </c>
      <c r="L49" s="84" t="b">
        <v>0</v>
      </c>
    </row>
    <row r="50" spans="1:12" ht="15">
      <c r="A50" s="84" t="s">
        <v>2196</v>
      </c>
      <c r="B50" s="84" t="s">
        <v>2614</v>
      </c>
      <c r="C50" s="84">
        <v>5</v>
      </c>
      <c r="D50" s="118">
        <v>0.0033630752119276582</v>
      </c>
      <c r="E50" s="118">
        <v>2.047923552317183</v>
      </c>
      <c r="F50" s="84" t="s">
        <v>2919</v>
      </c>
      <c r="G50" s="84" t="b">
        <v>0</v>
      </c>
      <c r="H50" s="84" t="b">
        <v>0</v>
      </c>
      <c r="I50" s="84" t="b">
        <v>0</v>
      </c>
      <c r="J50" s="84" t="b">
        <v>0</v>
      </c>
      <c r="K50" s="84" t="b">
        <v>0</v>
      </c>
      <c r="L50" s="84" t="b">
        <v>0</v>
      </c>
    </row>
    <row r="51" spans="1:12" ht="15">
      <c r="A51" s="84" t="s">
        <v>2614</v>
      </c>
      <c r="B51" s="84" t="s">
        <v>2173</v>
      </c>
      <c r="C51" s="84">
        <v>5</v>
      </c>
      <c r="D51" s="118">
        <v>0.0033630752119276582</v>
      </c>
      <c r="E51" s="118">
        <v>1.8718322932615015</v>
      </c>
      <c r="F51" s="84" t="s">
        <v>2919</v>
      </c>
      <c r="G51" s="84" t="b">
        <v>0</v>
      </c>
      <c r="H51" s="84" t="b">
        <v>0</v>
      </c>
      <c r="I51" s="84" t="b">
        <v>0</v>
      </c>
      <c r="J51" s="84" t="b">
        <v>1</v>
      </c>
      <c r="K51" s="84" t="b">
        <v>0</v>
      </c>
      <c r="L51" s="84" t="b">
        <v>0</v>
      </c>
    </row>
    <row r="52" spans="1:12" ht="15">
      <c r="A52" s="84" t="s">
        <v>2178</v>
      </c>
      <c r="B52" s="84" t="s">
        <v>2167</v>
      </c>
      <c r="C52" s="84">
        <v>5</v>
      </c>
      <c r="D52" s="118">
        <v>0.0033630752119276582</v>
      </c>
      <c r="E52" s="118">
        <v>0.6909421513240516</v>
      </c>
      <c r="F52" s="84" t="s">
        <v>2919</v>
      </c>
      <c r="G52" s="84" t="b">
        <v>0</v>
      </c>
      <c r="H52" s="84" t="b">
        <v>0</v>
      </c>
      <c r="I52" s="84" t="b">
        <v>0</v>
      </c>
      <c r="J52" s="84" t="b">
        <v>0</v>
      </c>
      <c r="K52" s="84" t="b">
        <v>0</v>
      </c>
      <c r="L52" s="84" t="b">
        <v>0</v>
      </c>
    </row>
    <row r="53" spans="1:12" ht="15">
      <c r="A53" s="84" t="s">
        <v>2167</v>
      </c>
      <c r="B53" s="84" t="s">
        <v>2229</v>
      </c>
      <c r="C53" s="84">
        <v>5</v>
      </c>
      <c r="D53" s="118">
        <v>0.0033630752119276582</v>
      </c>
      <c r="E53" s="118">
        <v>1.3535011757318847</v>
      </c>
      <c r="F53" s="84" t="s">
        <v>2919</v>
      </c>
      <c r="G53" s="84" t="b">
        <v>0</v>
      </c>
      <c r="H53" s="84" t="b">
        <v>0</v>
      </c>
      <c r="I53" s="84" t="b">
        <v>0</v>
      </c>
      <c r="J53" s="84" t="b">
        <v>0</v>
      </c>
      <c r="K53" s="84" t="b">
        <v>0</v>
      </c>
      <c r="L53" s="84" t="b">
        <v>0</v>
      </c>
    </row>
    <row r="54" spans="1:12" ht="15">
      <c r="A54" s="84" t="s">
        <v>263</v>
      </c>
      <c r="B54" s="84" t="s">
        <v>2142</v>
      </c>
      <c r="C54" s="84">
        <v>5</v>
      </c>
      <c r="D54" s="118">
        <v>0.0033630752119276582</v>
      </c>
      <c r="E54" s="118">
        <v>1.774922280253445</v>
      </c>
      <c r="F54" s="84" t="s">
        <v>2919</v>
      </c>
      <c r="G54" s="84" t="b">
        <v>0</v>
      </c>
      <c r="H54" s="84" t="b">
        <v>0</v>
      </c>
      <c r="I54" s="84" t="b">
        <v>0</v>
      </c>
      <c r="J54" s="84" t="b">
        <v>0</v>
      </c>
      <c r="K54" s="84" t="b">
        <v>0</v>
      </c>
      <c r="L54" s="84" t="b">
        <v>0</v>
      </c>
    </row>
    <row r="55" spans="1:12" ht="15">
      <c r="A55" s="84" t="s">
        <v>2623</v>
      </c>
      <c r="B55" s="84" t="s">
        <v>2657</v>
      </c>
      <c r="C55" s="84">
        <v>4</v>
      </c>
      <c r="D55" s="118">
        <v>0.0028569722193841477</v>
      </c>
      <c r="E55" s="118">
        <v>2.553073530637089</v>
      </c>
      <c r="F55" s="84" t="s">
        <v>2919</v>
      </c>
      <c r="G55" s="84" t="b">
        <v>0</v>
      </c>
      <c r="H55" s="84" t="b">
        <v>0</v>
      </c>
      <c r="I55" s="84" t="b">
        <v>0</v>
      </c>
      <c r="J55" s="84" t="b">
        <v>0</v>
      </c>
      <c r="K55" s="84" t="b">
        <v>0</v>
      </c>
      <c r="L55" s="84" t="b">
        <v>0</v>
      </c>
    </row>
    <row r="56" spans="1:12" ht="15">
      <c r="A56" s="84" t="s">
        <v>2657</v>
      </c>
      <c r="B56" s="84" t="s">
        <v>2167</v>
      </c>
      <c r="C56" s="84">
        <v>4</v>
      </c>
      <c r="D56" s="118">
        <v>0.0028569722193841477</v>
      </c>
      <c r="E56" s="118">
        <v>1.1381001826662709</v>
      </c>
      <c r="F56" s="84" t="s">
        <v>2919</v>
      </c>
      <c r="G56" s="84" t="b">
        <v>0</v>
      </c>
      <c r="H56" s="84" t="b">
        <v>0</v>
      </c>
      <c r="I56" s="84" t="b">
        <v>0</v>
      </c>
      <c r="J56" s="84" t="b">
        <v>0</v>
      </c>
      <c r="K56" s="84" t="b">
        <v>0</v>
      </c>
      <c r="L56" s="84" t="b">
        <v>0</v>
      </c>
    </row>
    <row r="57" spans="1:12" ht="15">
      <c r="A57" s="84" t="s">
        <v>2169</v>
      </c>
      <c r="B57" s="84" t="s">
        <v>2243</v>
      </c>
      <c r="C57" s="84">
        <v>4</v>
      </c>
      <c r="D57" s="118">
        <v>0.0028569722193841477</v>
      </c>
      <c r="E57" s="118">
        <v>1.5084031357176277</v>
      </c>
      <c r="F57" s="84" t="s">
        <v>2919</v>
      </c>
      <c r="G57" s="84" t="b">
        <v>0</v>
      </c>
      <c r="H57" s="84" t="b">
        <v>0</v>
      </c>
      <c r="I57" s="84" t="b">
        <v>0</v>
      </c>
      <c r="J57" s="84" t="b">
        <v>0</v>
      </c>
      <c r="K57" s="84" t="b">
        <v>0</v>
      </c>
      <c r="L57" s="84" t="b">
        <v>0</v>
      </c>
    </row>
    <row r="58" spans="1:12" ht="15">
      <c r="A58" s="84" t="s">
        <v>2167</v>
      </c>
      <c r="B58" s="84" t="s">
        <v>2180</v>
      </c>
      <c r="C58" s="84">
        <v>4</v>
      </c>
      <c r="D58" s="118">
        <v>0.0028569722193841477</v>
      </c>
      <c r="E58" s="118">
        <v>1.0013186576205222</v>
      </c>
      <c r="F58" s="84" t="s">
        <v>2919</v>
      </c>
      <c r="G58" s="84" t="b">
        <v>0</v>
      </c>
      <c r="H58" s="84" t="b">
        <v>0</v>
      </c>
      <c r="I58" s="84" t="b">
        <v>0</v>
      </c>
      <c r="J58" s="84" t="b">
        <v>0</v>
      </c>
      <c r="K58" s="84" t="b">
        <v>0</v>
      </c>
      <c r="L58" s="84" t="b">
        <v>0</v>
      </c>
    </row>
    <row r="59" spans="1:12" ht="15">
      <c r="A59" s="84" t="s">
        <v>2618</v>
      </c>
      <c r="B59" s="84" t="s">
        <v>2167</v>
      </c>
      <c r="C59" s="84">
        <v>4</v>
      </c>
      <c r="D59" s="118">
        <v>0.0028569722193841477</v>
      </c>
      <c r="E59" s="118">
        <v>0.8950621339799764</v>
      </c>
      <c r="F59" s="84" t="s">
        <v>2919</v>
      </c>
      <c r="G59" s="84" t="b">
        <v>0</v>
      </c>
      <c r="H59" s="84" t="b">
        <v>0</v>
      </c>
      <c r="I59" s="84" t="b">
        <v>0</v>
      </c>
      <c r="J59" s="84" t="b">
        <v>0</v>
      </c>
      <c r="K59" s="84" t="b">
        <v>0</v>
      </c>
      <c r="L59" s="84" t="b">
        <v>0</v>
      </c>
    </row>
    <row r="60" spans="1:12" ht="15">
      <c r="A60" s="84" t="s">
        <v>2661</v>
      </c>
      <c r="B60" s="84" t="s">
        <v>2089</v>
      </c>
      <c r="C60" s="84">
        <v>4</v>
      </c>
      <c r="D60" s="118">
        <v>0.0028569722193841477</v>
      </c>
      <c r="E60" s="118">
        <v>2.3769822715814075</v>
      </c>
      <c r="F60" s="84" t="s">
        <v>2919</v>
      </c>
      <c r="G60" s="84" t="b">
        <v>0</v>
      </c>
      <c r="H60" s="84" t="b">
        <v>0</v>
      </c>
      <c r="I60" s="84" t="b">
        <v>0</v>
      </c>
      <c r="J60" s="84" t="b">
        <v>0</v>
      </c>
      <c r="K60" s="84" t="b">
        <v>0</v>
      </c>
      <c r="L60" s="84" t="b">
        <v>0</v>
      </c>
    </row>
    <row r="61" spans="1:12" ht="15">
      <c r="A61" s="84" t="s">
        <v>2643</v>
      </c>
      <c r="B61" s="84" t="s">
        <v>2169</v>
      </c>
      <c r="C61" s="84">
        <v>4</v>
      </c>
      <c r="D61" s="118">
        <v>0.0028569722193841477</v>
      </c>
      <c r="E61" s="118">
        <v>1.8918920871904699</v>
      </c>
      <c r="F61" s="84" t="s">
        <v>2919</v>
      </c>
      <c r="G61" s="84" t="b">
        <v>0</v>
      </c>
      <c r="H61" s="84" t="b">
        <v>0</v>
      </c>
      <c r="I61" s="84" t="b">
        <v>0</v>
      </c>
      <c r="J61" s="84" t="b">
        <v>0</v>
      </c>
      <c r="K61" s="84" t="b">
        <v>0</v>
      </c>
      <c r="L61" s="84" t="b">
        <v>0</v>
      </c>
    </row>
    <row r="62" spans="1:12" ht="15">
      <c r="A62" s="84" t="s">
        <v>2644</v>
      </c>
      <c r="B62" s="84" t="s">
        <v>2167</v>
      </c>
      <c r="C62" s="84">
        <v>4</v>
      </c>
      <c r="D62" s="118">
        <v>0.0028569722193841477</v>
      </c>
      <c r="E62" s="118">
        <v>1.0411901696582144</v>
      </c>
      <c r="F62" s="84" t="s">
        <v>2919</v>
      </c>
      <c r="G62" s="84" t="b">
        <v>0</v>
      </c>
      <c r="H62" s="84" t="b">
        <v>0</v>
      </c>
      <c r="I62" s="84" t="b">
        <v>0</v>
      </c>
      <c r="J62" s="84" t="b">
        <v>0</v>
      </c>
      <c r="K62" s="84" t="b">
        <v>0</v>
      </c>
      <c r="L62" s="84" t="b">
        <v>0</v>
      </c>
    </row>
    <row r="63" spans="1:12" ht="15">
      <c r="A63" s="84" t="s">
        <v>292</v>
      </c>
      <c r="B63" s="84" t="s">
        <v>2176</v>
      </c>
      <c r="C63" s="84">
        <v>4</v>
      </c>
      <c r="D63" s="118">
        <v>0.0028569722193841477</v>
      </c>
      <c r="E63" s="118">
        <v>2.0759522759174263</v>
      </c>
      <c r="F63" s="84" t="s">
        <v>2919</v>
      </c>
      <c r="G63" s="84" t="b">
        <v>0</v>
      </c>
      <c r="H63" s="84" t="b">
        <v>0</v>
      </c>
      <c r="I63" s="84" t="b">
        <v>0</v>
      </c>
      <c r="J63" s="84" t="b">
        <v>0</v>
      </c>
      <c r="K63" s="84" t="b">
        <v>0</v>
      </c>
      <c r="L63" s="84" t="b">
        <v>0</v>
      </c>
    </row>
    <row r="64" spans="1:12" ht="15">
      <c r="A64" s="84" t="s">
        <v>2649</v>
      </c>
      <c r="B64" s="84" t="s">
        <v>2171</v>
      </c>
      <c r="C64" s="84">
        <v>4</v>
      </c>
      <c r="D64" s="118">
        <v>0.0028569722193841477</v>
      </c>
      <c r="E64" s="118">
        <v>1.8725869319950832</v>
      </c>
      <c r="F64" s="84" t="s">
        <v>2919</v>
      </c>
      <c r="G64" s="84" t="b">
        <v>0</v>
      </c>
      <c r="H64" s="84" t="b">
        <v>0</v>
      </c>
      <c r="I64" s="84" t="b">
        <v>0</v>
      </c>
      <c r="J64" s="84" t="b">
        <v>0</v>
      </c>
      <c r="K64" s="84" t="b">
        <v>0</v>
      </c>
      <c r="L64" s="84" t="b">
        <v>0</v>
      </c>
    </row>
    <row r="65" spans="1:12" ht="15">
      <c r="A65" s="84" t="s">
        <v>285</v>
      </c>
      <c r="B65" s="84" t="s">
        <v>317</v>
      </c>
      <c r="C65" s="84">
        <v>4</v>
      </c>
      <c r="D65" s="118">
        <v>0.0028569722193841477</v>
      </c>
      <c r="E65" s="118">
        <v>1.702835850970421</v>
      </c>
      <c r="F65" s="84" t="s">
        <v>2919</v>
      </c>
      <c r="G65" s="84" t="b">
        <v>0</v>
      </c>
      <c r="H65" s="84" t="b">
        <v>0</v>
      </c>
      <c r="I65" s="84" t="b">
        <v>0</v>
      </c>
      <c r="J65" s="84" t="b">
        <v>0</v>
      </c>
      <c r="K65" s="84" t="b">
        <v>0</v>
      </c>
      <c r="L65" s="84" t="b">
        <v>0</v>
      </c>
    </row>
    <row r="66" spans="1:12" ht="15">
      <c r="A66" s="84" t="s">
        <v>263</v>
      </c>
      <c r="B66" s="84" t="s">
        <v>2652</v>
      </c>
      <c r="C66" s="84">
        <v>4</v>
      </c>
      <c r="D66" s="118">
        <v>0.0028569722193841477</v>
      </c>
      <c r="E66" s="118">
        <v>2.1551335219650514</v>
      </c>
      <c r="F66" s="84" t="s">
        <v>2919</v>
      </c>
      <c r="G66" s="84" t="b">
        <v>0</v>
      </c>
      <c r="H66" s="84" t="b">
        <v>0</v>
      </c>
      <c r="I66" s="84" t="b">
        <v>0</v>
      </c>
      <c r="J66" s="84" t="b">
        <v>0</v>
      </c>
      <c r="K66" s="84" t="b">
        <v>0</v>
      </c>
      <c r="L66" s="84" t="b">
        <v>0</v>
      </c>
    </row>
    <row r="67" spans="1:12" ht="15">
      <c r="A67" s="84" t="s">
        <v>2230</v>
      </c>
      <c r="B67" s="84" t="s">
        <v>2231</v>
      </c>
      <c r="C67" s="84">
        <v>4</v>
      </c>
      <c r="D67" s="118">
        <v>0.0028569722193841477</v>
      </c>
      <c r="E67" s="118">
        <v>2.4861267410064753</v>
      </c>
      <c r="F67" s="84" t="s">
        <v>2919</v>
      </c>
      <c r="G67" s="84" t="b">
        <v>0</v>
      </c>
      <c r="H67" s="84" t="b">
        <v>0</v>
      </c>
      <c r="I67" s="84" t="b">
        <v>0</v>
      </c>
      <c r="J67" s="84" t="b">
        <v>0</v>
      </c>
      <c r="K67" s="84" t="b">
        <v>0</v>
      </c>
      <c r="L67" s="84" t="b">
        <v>0</v>
      </c>
    </row>
    <row r="68" spans="1:12" ht="15">
      <c r="A68" s="84" t="s">
        <v>2231</v>
      </c>
      <c r="B68" s="84" t="s">
        <v>2137</v>
      </c>
      <c r="C68" s="84">
        <v>4</v>
      </c>
      <c r="D68" s="118">
        <v>0.0028569722193841477</v>
      </c>
      <c r="E68" s="118">
        <v>2.72916478969277</v>
      </c>
      <c r="F68" s="84" t="s">
        <v>2919</v>
      </c>
      <c r="G68" s="84" t="b">
        <v>0</v>
      </c>
      <c r="H68" s="84" t="b">
        <v>0</v>
      </c>
      <c r="I68" s="84" t="b">
        <v>0</v>
      </c>
      <c r="J68" s="84" t="b">
        <v>0</v>
      </c>
      <c r="K68" s="84" t="b">
        <v>0</v>
      </c>
      <c r="L68" s="84" t="b">
        <v>0</v>
      </c>
    </row>
    <row r="69" spans="1:12" ht="15">
      <c r="A69" s="84" t="s">
        <v>2137</v>
      </c>
      <c r="B69" s="84" t="s">
        <v>2232</v>
      </c>
      <c r="C69" s="84">
        <v>4</v>
      </c>
      <c r="D69" s="118">
        <v>0.0028569722193841477</v>
      </c>
      <c r="E69" s="118">
        <v>2.72916478969277</v>
      </c>
      <c r="F69" s="84" t="s">
        <v>2919</v>
      </c>
      <c r="G69" s="84" t="b">
        <v>0</v>
      </c>
      <c r="H69" s="84" t="b">
        <v>0</v>
      </c>
      <c r="I69" s="84" t="b">
        <v>0</v>
      </c>
      <c r="J69" s="84" t="b">
        <v>0</v>
      </c>
      <c r="K69" s="84" t="b">
        <v>0</v>
      </c>
      <c r="L69" s="84" t="b">
        <v>0</v>
      </c>
    </row>
    <row r="70" spans="1:12" ht="15">
      <c r="A70" s="84" t="s">
        <v>2232</v>
      </c>
      <c r="B70" s="84" t="s">
        <v>2233</v>
      </c>
      <c r="C70" s="84">
        <v>4</v>
      </c>
      <c r="D70" s="118">
        <v>0.0028569722193841477</v>
      </c>
      <c r="E70" s="118">
        <v>2.72916478969277</v>
      </c>
      <c r="F70" s="84" t="s">
        <v>2919</v>
      </c>
      <c r="G70" s="84" t="b">
        <v>0</v>
      </c>
      <c r="H70" s="84" t="b">
        <v>0</v>
      </c>
      <c r="I70" s="84" t="b">
        <v>0</v>
      </c>
      <c r="J70" s="84" t="b">
        <v>0</v>
      </c>
      <c r="K70" s="84" t="b">
        <v>0</v>
      </c>
      <c r="L70" s="84" t="b">
        <v>0</v>
      </c>
    </row>
    <row r="71" spans="1:12" ht="15">
      <c r="A71" s="84" t="s">
        <v>2233</v>
      </c>
      <c r="B71" s="84" t="s">
        <v>2227</v>
      </c>
      <c r="C71" s="84">
        <v>4</v>
      </c>
      <c r="D71" s="118">
        <v>0.0028569722193841477</v>
      </c>
      <c r="E71" s="118">
        <v>2.3769822715814075</v>
      </c>
      <c r="F71" s="84" t="s">
        <v>2919</v>
      </c>
      <c r="G71" s="84" t="b">
        <v>0</v>
      </c>
      <c r="H71" s="84" t="b">
        <v>0</v>
      </c>
      <c r="I71" s="84" t="b">
        <v>0</v>
      </c>
      <c r="J71" s="84" t="b">
        <v>0</v>
      </c>
      <c r="K71" s="84" t="b">
        <v>0</v>
      </c>
      <c r="L71" s="84" t="b">
        <v>0</v>
      </c>
    </row>
    <row r="72" spans="1:12" ht="15">
      <c r="A72" s="84" t="s">
        <v>2227</v>
      </c>
      <c r="B72" s="84" t="s">
        <v>2228</v>
      </c>
      <c r="C72" s="84">
        <v>4</v>
      </c>
      <c r="D72" s="118">
        <v>0.0028569722193841477</v>
      </c>
      <c r="E72" s="118">
        <v>2.0759522759174263</v>
      </c>
      <c r="F72" s="84" t="s">
        <v>2919</v>
      </c>
      <c r="G72" s="84" t="b">
        <v>0</v>
      </c>
      <c r="H72" s="84" t="b">
        <v>0</v>
      </c>
      <c r="I72" s="84" t="b">
        <v>0</v>
      </c>
      <c r="J72" s="84" t="b">
        <v>0</v>
      </c>
      <c r="K72" s="84" t="b">
        <v>0</v>
      </c>
      <c r="L72" s="84" t="b">
        <v>0</v>
      </c>
    </row>
    <row r="73" spans="1:12" ht="15">
      <c r="A73" s="84" t="s">
        <v>2228</v>
      </c>
      <c r="B73" s="84" t="s">
        <v>2234</v>
      </c>
      <c r="C73" s="84">
        <v>4</v>
      </c>
      <c r="D73" s="118">
        <v>0.0028569722193841477</v>
      </c>
      <c r="E73" s="118">
        <v>2.428134794028789</v>
      </c>
      <c r="F73" s="84" t="s">
        <v>2919</v>
      </c>
      <c r="G73" s="84" t="b">
        <v>0</v>
      </c>
      <c r="H73" s="84" t="b">
        <v>0</v>
      </c>
      <c r="I73" s="84" t="b">
        <v>0</v>
      </c>
      <c r="J73" s="84" t="b">
        <v>0</v>
      </c>
      <c r="K73" s="84" t="b">
        <v>0</v>
      </c>
      <c r="L73" s="84" t="b">
        <v>0</v>
      </c>
    </row>
    <row r="74" spans="1:12" ht="15">
      <c r="A74" s="84" t="s">
        <v>2234</v>
      </c>
      <c r="B74" s="84" t="s">
        <v>2675</v>
      </c>
      <c r="C74" s="84">
        <v>4</v>
      </c>
      <c r="D74" s="118">
        <v>0.0028569722193841477</v>
      </c>
      <c r="E74" s="118">
        <v>2.72916478969277</v>
      </c>
      <c r="F74" s="84" t="s">
        <v>2919</v>
      </c>
      <c r="G74" s="84" t="b">
        <v>0</v>
      </c>
      <c r="H74" s="84" t="b">
        <v>0</v>
      </c>
      <c r="I74" s="84" t="b">
        <v>0</v>
      </c>
      <c r="J74" s="84" t="b">
        <v>0</v>
      </c>
      <c r="K74" s="84" t="b">
        <v>0</v>
      </c>
      <c r="L74" s="84" t="b">
        <v>0</v>
      </c>
    </row>
    <row r="75" spans="1:12" ht="15">
      <c r="A75" s="84" t="s">
        <v>2675</v>
      </c>
      <c r="B75" s="84" t="s">
        <v>2676</v>
      </c>
      <c r="C75" s="84">
        <v>4</v>
      </c>
      <c r="D75" s="118">
        <v>0.0028569722193841477</v>
      </c>
      <c r="E75" s="118">
        <v>2.72916478969277</v>
      </c>
      <c r="F75" s="84" t="s">
        <v>2919</v>
      </c>
      <c r="G75" s="84" t="b">
        <v>0</v>
      </c>
      <c r="H75" s="84" t="b">
        <v>0</v>
      </c>
      <c r="I75" s="84" t="b">
        <v>0</v>
      </c>
      <c r="J75" s="84" t="b">
        <v>0</v>
      </c>
      <c r="K75" s="84" t="b">
        <v>0</v>
      </c>
      <c r="L75" s="84" t="b">
        <v>0</v>
      </c>
    </row>
    <row r="76" spans="1:12" ht="15">
      <c r="A76" s="84" t="s">
        <v>2676</v>
      </c>
      <c r="B76" s="84" t="s">
        <v>2656</v>
      </c>
      <c r="C76" s="84">
        <v>4</v>
      </c>
      <c r="D76" s="118">
        <v>0.0028569722193841477</v>
      </c>
      <c r="E76" s="118">
        <v>2.6322547766847135</v>
      </c>
      <c r="F76" s="84" t="s">
        <v>2919</v>
      </c>
      <c r="G76" s="84" t="b">
        <v>0</v>
      </c>
      <c r="H76" s="84" t="b">
        <v>0</v>
      </c>
      <c r="I76" s="84" t="b">
        <v>0</v>
      </c>
      <c r="J76" s="84" t="b">
        <v>0</v>
      </c>
      <c r="K76" s="84" t="b">
        <v>0</v>
      </c>
      <c r="L76" s="84" t="b">
        <v>0</v>
      </c>
    </row>
    <row r="77" spans="1:12" ht="15">
      <c r="A77" s="84" t="s">
        <v>2656</v>
      </c>
      <c r="B77" s="84" t="s">
        <v>2228</v>
      </c>
      <c r="C77" s="84">
        <v>4</v>
      </c>
      <c r="D77" s="118">
        <v>0.0028569722193841477</v>
      </c>
      <c r="E77" s="118">
        <v>2.3312247810207323</v>
      </c>
      <c r="F77" s="84" t="s">
        <v>2919</v>
      </c>
      <c r="G77" s="84" t="b">
        <v>0</v>
      </c>
      <c r="H77" s="84" t="b">
        <v>0</v>
      </c>
      <c r="I77" s="84" t="b">
        <v>0</v>
      </c>
      <c r="J77" s="84" t="b">
        <v>0</v>
      </c>
      <c r="K77" s="84" t="b">
        <v>0</v>
      </c>
      <c r="L77" s="84" t="b">
        <v>0</v>
      </c>
    </row>
    <row r="78" spans="1:12" ht="15">
      <c r="A78" s="84" t="s">
        <v>2229</v>
      </c>
      <c r="B78" s="84" t="s">
        <v>2677</v>
      </c>
      <c r="C78" s="84">
        <v>4</v>
      </c>
      <c r="D78" s="118">
        <v>0.0028569722193841477</v>
      </c>
      <c r="E78" s="118">
        <v>2.6322547766847135</v>
      </c>
      <c r="F78" s="84" t="s">
        <v>2919</v>
      </c>
      <c r="G78" s="84" t="b">
        <v>0</v>
      </c>
      <c r="H78" s="84" t="b">
        <v>0</v>
      </c>
      <c r="I78" s="84" t="b">
        <v>0</v>
      </c>
      <c r="J78" s="84" t="b">
        <v>0</v>
      </c>
      <c r="K78" s="84" t="b">
        <v>0</v>
      </c>
      <c r="L78" s="84" t="b">
        <v>0</v>
      </c>
    </row>
    <row r="79" spans="1:12" ht="15">
      <c r="A79" s="84" t="s">
        <v>2211</v>
      </c>
      <c r="B79" s="84" t="s">
        <v>2212</v>
      </c>
      <c r="C79" s="84">
        <v>4</v>
      </c>
      <c r="D79" s="118">
        <v>0.0028569722193841477</v>
      </c>
      <c r="E79" s="118">
        <v>2.72916478969277</v>
      </c>
      <c r="F79" s="84" t="s">
        <v>2919</v>
      </c>
      <c r="G79" s="84" t="b">
        <v>0</v>
      </c>
      <c r="H79" s="84" t="b">
        <v>0</v>
      </c>
      <c r="I79" s="84" t="b">
        <v>0</v>
      </c>
      <c r="J79" s="84" t="b">
        <v>0</v>
      </c>
      <c r="K79" s="84" t="b">
        <v>0</v>
      </c>
      <c r="L79" s="84" t="b">
        <v>0</v>
      </c>
    </row>
    <row r="80" spans="1:12" ht="15">
      <c r="A80" s="84" t="s">
        <v>2212</v>
      </c>
      <c r="B80" s="84" t="s">
        <v>2213</v>
      </c>
      <c r="C80" s="84">
        <v>4</v>
      </c>
      <c r="D80" s="118">
        <v>0.0028569722193841477</v>
      </c>
      <c r="E80" s="118">
        <v>2.72916478969277</v>
      </c>
      <c r="F80" s="84" t="s">
        <v>2919</v>
      </c>
      <c r="G80" s="84" t="b">
        <v>0</v>
      </c>
      <c r="H80" s="84" t="b">
        <v>0</v>
      </c>
      <c r="I80" s="84" t="b">
        <v>0</v>
      </c>
      <c r="J80" s="84" t="b">
        <v>0</v>
      </c>
      <c r="K80" s="84" t="b">
        <v>0</v>
      </c>
      <c r="L80" s="84" t="b">
        <v>0</v>
      </c>
    </row>
    <row r="81" spans="1:12" ht="15">
      <c r="A81" s="84" t="s">
        <v>2213</v>
      </c>
      <c r="B81" s="84" t="s">
        <v>2214</v>
      </c>
      <c r="C81" s="84">
        <v>4</v>
      </c>
      <c r="D81" s="118">
        <v>0.0028569722193841477</v>
      </c>
      <c r="E81" s="118">
        <v>2.72916478969277</v>
      </c>
      <c r="F81" s="84" t="s">
        <v>2919</v>
      </c>
      <c r="G81" s="84" t="b">
        <v>0</v>
      </c>
      <c r="H81" s="84" t="b">
        <v>0</v>
      </c>
      <c r="I81" s="84" t="b">
        <v>0</v>
      </c>
      <c r="J81" s="84" t="b">
        <v>1</v>
      </c>
      <c r="K81" s="84" t="b">
        <v>0</v>
      </c>
      <c r="L81" s="84" t="b">
        <v>0</v>
      </c>
    </row>
    <row r="82" spans="1:12" ht="15">
      <c r="A82" s="84" t="s">
        <v>2214</v>
      </c>
      <c r="B82" s="84" t="s">
        <v>2215</v>
      </c>
      <c r="C82" s="84">
        <v>4</v>
      </c>
      <c r="D82" s="118">
        <v>0.0028569722193841477</v>
      </c>
      <c r="E82" s="118">
        <v>2.72916478969277</v>
      </c>
      <c r="F82" s="84" t="s">
        <v>2919</v>
      </c>
      <c r="G82" s="84" t="b">
        <v>1</v>
      </c>
      <c r="H82" s="84" t="b">
        <v>0</v>
      </c>
      <c r="I82" s="84" t="b">
        <v>0</v>
      </c>
      <c r="J82" s="84" t="b">
        <v>0</v>
      </c>
      <c r="K82" s="84" t="b">
        <v>0</v>
      </c>
      <c r="L82" s="84" t="b">
        <v>0</v>
      </c>
    </row>
    <row r="83" spans="1:12" ht="15">
      <c r="A83" s="84" t="s">
        <v>2215</v>
      </c>
      <c r="B83" s="84" t="s">
        <v>2216</v>
      </c>
      <c r="C83" s="84">
        <v>4</v>
      </c>
      <c r="D83" s="118">
        <v>0.0028569722193841477</v>
      </c>
      <c r="E83" s="118">
        <v>2.72916478969277</v>
      </c>
      <c r="F83" s="84" t="s">
        <v>2919</v>
      </c>
      <c r="G83" s="84" t="b">
        <v>0</v>
      </c>
      <c r="H83" s="84" t="b">
        <v>0</v>
      </c>
      <c r="I83" s="84" t="b">
        <v>0</v>
      </c>
      <c r="J83" s="84" t="b">
        <v>0</v>
      </c>
      <c r="K83" s="84" t="b">
        <v>0</v>
      </c>
      <c r="L83" s="84" t="b">
        <v>0</v>
      </c>
    </row>
    <row r="84" spans="1:12" ht="15">
      <c r="A84" s="84" t="s">
        <v>2216</v>
      </c>
      <c r="B84" s="84" t="s">
        <v>2217</v>
      </c>
      <c r="C84" s="84">
        <v>4</v>
      </c>
      <c r="D84" s="118">
        <v>0.0028569722193841477</v>
      </c>
      <c r="E84" s="118">
        <v>2.4861267410064753</v>
      </c>
      <c r="F84" s="84" t="s">
        <v>2919</v>
      </c>
      <c r="G84" s="84" t="b">
        <v>0</v>
      </c>
      <c r="H84" s="84" t="b">
        <v>0</v>
      </c>
      <c r="I84" s="84" t="b">
        <v>0</v>
      </c>
      <c r="J84" s="84" t="b">
        <v>0</v>
      </c>
      <c r="K84" s="84" t="b">
        <v>0</v>
      </c>
      <c r="L84" s="84" t="b">
        <v>0</v>
      </c>
    </row>
    <row r="85" spans="1:12" ht="15">
      <c r="A85" s="84" t="s">
        <v>2217</v>
      </c>
      <c r="B85" s="84" t="s">
        <v>278</v>
      </c>
      <c r="C85" s="84">
        <v>4</v>
      </c>
      <c r="D85" s="118">
        <v>0.0028569722193841477</v>
      </c>
      <c r="E85" s="118">
        <v>2.4861267410064753</v>
      </c>
      <c r="F85" s="84" t="s">
        <v>2919</v>
      </c>
      <c r="G85" s="84" t="b">
        <v>0</v>
      </c>
      <c r="H85" s="84" t="b">
        <v>0</v>
      </c>
      <c r="I85" s="84" t="b">
        <v>0</v>
      </c>
      <c r="J85" s="84" t="b">
        <v>0</v>
      </c>
      <c r="K85" s="84" t="b">
        <v>0</v>
      </c>
      <c r="L85" s="84" t="b">
        <v>0</v>
      </c>
    </row>
    <row r="86" spans="1:12" ht="15">
      <c r="A86" s="84" t="s">
        <v>278</v>
      </c>
      <c r="B86" s="84" t="s">
        <v>2210</v>
      </c>
      <c r="C86" s="84">
        <v>4</v>
      </c>
      <c r="D86" s="118">
        <v>0.0028569722193841477</v>
      </c>
      <c r="E86" s="118">
        <v>2.6322547766847135</v>
      </c>
      <c r="F86" s="84" t="s">
        <v>2919</v>
      </c>
      <c r="G86" s="84" t="b">
        <v>0</v>
      </c>
      <c r="H86" s="84" t="b">
        <v>0</v>
      </c>
      <c r="I86" s="84" t="b">
        <v>0</v>
      </c>
      <c r="J86" s="84" t="b">
        <v>0</v>
      </c>
      <c r="K86" s="84" t="b">
        <v>0</v>
      </c>
      <c r="L86" s="84" t="b">
        <v>0</v>
      </c>
    </row>
    <row r="87" spans="1:12" ht="15">
      <c r="A87" s="84" t="s">
        <v>2210</v>
      </c>
      <c r="B87" s="84" t="s">
        <v>2218</v>
      </c>
      <c r="C87" s="84">
        <v>4</v>
      </c>
      <c r="D87" s="118">
        <v>0.0028569722193841477</v>
      </c>
      <c r="E87" s="118">
        <v>2.2800722585733513</v>
      </c>
      <c r="F87" s="84" t="s">
        <v>2919</v>
      </c>
      <c r="G87" s="84" t="b">
        <v>0</v>
      </c>
      <c r="H87" s="84" t="b">
        <v>0</v>
      </c>
      <c r="I87" s="84" t="b">
        <v>0</v>
      </c>
      <c r="J87" s="84" t="b">
        <v>1</v>
      </c>
      <c r="K87" s="84" t="b">
        <v>0</v>
      </c>
      <c r="L87" s="84" t="b">
        <v>0</v>
      </c>
    </row>
    <row r="88" spans="1:12" ht="15">
      <c r="A88" s="84" t="s">
        <v>2218</v>
      </c>
      <c r="B88" s="84" t="s">
        <v>2680</v>
      </c>
      <c r="C88" s="84">
        <v>4</v>
      </c>
      <c r="D88" s="118">
        <v>0.0028569722193841477</v>
      </c>
      <c r="E88" s="118">
        <v>2.3769822715814075</v>
      </c>
      <c r="F88" s="84" t="s">
        <v>2919</v>
      </c>
      <c r="G88" s="84" t="b">
        <v>1</v>
      </c>
      <c r="H88" s="84" t="b">
        <v>0</v>
      </c>
      <c r="I88" s="84" t="b">
        <v>0</v>
      </c>
      <c r="J88" s="84" t="b">
        <v>0</v>
      </c>
      <c r="K88" s="84" t="b">
        <v>0</v>
      </c>
      <c r="L88" s="84" t="b">
        <v>0</v>
      </c>
    </row>
    <row r="89" spans="1:12" ht="15">
      <c r="A89" s="84" t="s">
        <v>2640</v>
      </c>
      <c r="B89" s="84" t="s">
        <v>2662</v>
      </c>
      <c r="C89" s="84">
        <v>3</v>
      </c>
      <c r="D89" s="118">
        <v>0.0023037326910951986</v>
      </c>
      <c r="E89" s="118">
        <v>2.5073160400764136</v>
      </c>
      <c r="F89" s="84" t="s">
        <v>2919</v>
      </c>
      <c r="G89" s="84" t="b">
        <v>0</v>
      </c>
      <c r="H89" s="84" t="b">
        <v>0</v>
      </c>
      <c r="I89" s="84" t="b">
        <v>0</v>
      </c>
      <c r="J89" s="84" t="b">
        <v>0</v>
      </c>
      <c r="K89" s="84" t="b">
        <v>0</v>
      </c>
      <c r="L89" s="84" t="b">
        <v>0</v>
      </c>
    </row>
    <row r="90" spans="1:12" ht="15">
      <c r="A90" s="84" t="s">
        <v>2103</v>
      </c>
      <c r="B90" s="84" t="s">
        <v>2167</v>
      </c>
      <c r="C90" s="84">
        <v>3</v>
      </c>
      <c r="D90" s="118">
        <v>0.0023037326910951986</v>
      </c>
      <c r="E90" s="118">
        <v>0.27279875656372693</v>
      </c>
      <c r="F90" s="84" t="s">
        <v>2919</v>
      </c>
      <c r="G90" s="84" t="b">
        <v>0</v>
      </c>
      <c r="H90" s="84" t="b">
        <v>0</v>
      </c>
      <c r="I90" s="84" t="b">
        <v>0</v>
      </c>
      <c r="J90" s="84" t="b">
        <v>0</v>
      </c>
      <c r="K90" s="84" t="b">
        <v>0</v>
      </c>
      <c r="L90" s="84" t="b">
        <v>0</v>
      </c>
    </row>
    <row r="91" spans="1:12" ht="15">
      <c r="A91" s="84" t="s">
        <v>2089</v>
      </c>
      <c r="B91" s="84" t="s">
        <v>2665</v>
      </c>
      <c r="C91" s="84">
        <v>3</v>
      </c>
      <c r="D91" s="118">
        <v>0.0023037326910951986</v>
      </c>
      <c r="E91" s="118">
        <v>2.2520435349731076</v>
      </c>
      <c r="F91" s="84" t="s">
        <v>2919</v>
      </c>
      <c r="G91" s="84" t="b">
        <v>0</v>
      </c>
      <c r="H91" s="84" t="b">
        <v>0</v>
      </c>
      <c r="I91" s="84" t="b">
        <v>0</v>
      </c>
      <c r="J91" s="84" t="b">
        <v>0</v>
      </c>
      <c r="K91" s="84" t="b">
        <v>0</v>
      </c>
      <c r="L91" s="84" t="b">
        <v>0</v>
      </c>
    </row>
    <row r="92" spans="1:12" ht="15">
      <c r="A92" s="84" t="s">
        <v>2645</v>
      </c>
      <c r="B92" s="84" t="s">
        <v>2685</v>
      </c>
      <c r="C92" s="84">
        <v>3</v>
      </c>
      <c r="D92" s="118">
        <v>0.0023037326910951986</v>
      </c>
      <c r="E92" s="118">
        <v>2.6322547766847135</v>
      </c>
      <c r="F92" s="84" t="s">
        <v>2919</v>
      </c>
      <c r="G92" s="84" t="b">
        <v>0</v>
      </c>
      <c r="H92" s="84" t="b">
        <v>0</v>
      </c>
      <c r="I92" s="84" t="b">
        <v>0</v>
      </c>
      <c r="J92" s="84" t="b">
        <v>0</v>
      </c>
      <c r="K92" s="84" t="b">
        <v>0</v>
      </c>
      <c r="L92" s="84" t="b">
        <v>0</v>
      </c>
    </row>
    <row r="93" spans="1:12" ht="15">
      <c r="A93" s="84" t="s">
        <v>2626</v>
      </c>
      <c r="B93" s="84" t="s">
        <v>2619</v>
      </c>
      <c r="C93" s="84">
        <v>3</v>
      </c>
      <c r="D93" s="118">
        <v>0.0023037326910951986</v>
      </c>
      <c r="E93" s="118">
        <v>2.1850967453424945</v>
      </c>
      <c r="F93" s="84" t="s">
        <v>2919</v>
      </c>
      <c r="G93" s="84" t="b">
        <v>1</v>
      </c>
      <c r="H93" s="84" t="b">
        <v>0</v>
      </c>
      <c r="I93" s="84" t="b">
        <v>0</v>
      </c>
      <c r="J93" s="84" t="b">
        <v>0</v>
      </c>
      <c r="K93" s="84" t="b">
        <v>0</v>
      </c>
      <c r="L93" s="84" t="b">
        <v>0</v>
      </c>
    </row>
    <row r="94" spans="1:12" ht="15">
      <c r="A94" s="84" t="s">
        <v>2646</v>
      </c>
      <c r="B94" s="84" t="s">
        <v>2647</v>
      </c>
      <c r="C94" s="84">
        <v>3</v>
      </c>
      <c r="D94" s="118">
        <v>0.0023037326910951986</v>
      </c>
      <c r="E94" s="118">
        <v>2.4104060270683574</v>
      </c>
      <c r="F94" s="84" t="s">
        <v>2919</v>
      </c>
      <c r="G94" s="84" t="b">
        <v>0</v>
      </c>
      <c r="H94" s="84" t="b">
        <v>0</v>
      </c>
      <c r="I94" s="84" t="b">
        <v>0</v>
      </c>
      <c r="J94" s="84" t="b">
        <v>0</v>
      </c>
      <c r="K94" s="84" t="b">
        <v>0</v>
      </c>
      <c r="L94" s="84" t="b">
        <v>0</v>
      </c>
    </row>
    <row r="95" spans="1:12" ht="15">
      <c r="A95" s="84" t="s">
        <v>2201</v>
      </c>
      <c r="B95" s="84" t="s">
        <v>2690</v>
      </c>
      <c r="C95" s="84">
        <v>3</v>
      </c>
      <c r="D95" s="118">
        <v>0.0023037326910951986</v>
      </c>
      <c r="E95" s="118">
        <v>2.3769822715814075</v>
      </c>
      <c r="F95" s="84" t="s">
        <v>2919</v>
      </c>
      <c r="G95" s="84" t="b">
        <v>0</v>
      </c>
      <c r="H95" s="84" t="b">
        <v>0</v>
      </c>
      <c r="I95" s="84" t="b">
        <v>0</v>
      </c>
      <c r="J95" s="84" t="b">
        <v>0</v>
      </c>
      <c r="K95" s="84" t="b">
        <v>0</v>
      </c>
      <c r="L95" s="84" t="b">
        <v>0</v>
      </c>
    </row>
    <row r="96" spans="1:12" ht="15">
      <c r="A96" s="84" t="s">
        <v>2168</v>
      </c>
      <c r="B96" s="84" t="s">
        <v>2180</v>
      </c>
      <c r="C96" s="84">
        <v>3</v>
      </c>
      <c r="D96" s="118">
        <v>0.0023037326910951986</v>
      </c>
      <c r="E96" s="118">
        <v>1.1728622889254827</v>
      </c>
      <c r="F96" s="84" t="s">
        <v>2919</v>
      </c>
      <c r="G96" s="84" t="b">
        <v>0</v>
      </c>
      <c r="H96" s="84" t="b">
        <v>0</v>
      </c>
      <c r="I96" s="84" t="b">
        <v>0</v>
      </c>
      <c r="J96" s="84" t="b">
        <v>0</v>
      </c>
      <c r="K96" s="84" t="b">
        <v>0</v>
      </c>
      <c r="L96" s="84" t="b">
        <v>0</v>
      </c>
    </row>
    <row r="97" spans="1:12" ht="15">
      <c r="A97" s="84" t="s">
        <v>2224</v>
      </c>
      <c r="B97" s="84" t="s">
        <v>2225</v>
      </c>
      <c r="C97" s="84">
        <v>3</v>
      </c>
      <c r="D97" s="118">
        <v>0.0023037326910951986</v>
      </c>
      <c r="E97" s="118">
        <v>2.72916478969277</v>
      </c>
      <c r="F97" s="84" t="s">
        <v>2919</v>
      </c>
      <c r="G97" s="84" t="b">
        <v>0</v>
      </c>
      <c r="H97" s="84" t="b">
        <v>0</v>
      </c>
      <c r="I97" s="84" t="b">
        <v>0</v>
      </c>
      <c r="J97" s="84" t="b">
        <v>0</v>
      </c>
      <c r="K97" s="84" t="b">
        <v>0</v>
      </c>
      <c r="L97" s="84" t="b">
        <v>0</v>
      </c>
    </row>
    <row r="98" spans="1:12" ht="15">
      <c r="A98" s="84" t="s">
        <v>2225</v>
      </c>
      <c r="B98" s="84" t="s">
        <v>2694</v>
      </c>
      <c r="C98" s="84">
        <v>3</v>
      </c>
      <c r="D98" s="118">
        <v>0.0023037326910951986</v>
      </c>
      <c r="E98" s="118">
        <v>2.85410352630107</v>
      </c>
      <c r="F98" s="84" t="s">
        <v>2919</v>
      </c>
      <c r="G98" s="84" t="b">
        <v>0</v>
      </c>
      <c r="H98" s="84" t="b">
        <v>0</v>
      </c>
      <c r="I98" s="84" t="b">
        <v>0</v>
      </c>
      <c r="J98" s="84" t="b">
        <v>0</v>
      </c>
      <c r="K98" s="84" t="b">
        <v>1</v>
      </c>
      <c r="L98" s="84" t="b">
        <v>0</v>
      </c>
    </row>
    <row r="99" spans="1:12" ht="15">
      <c r="A99" s="84" t="s">
        <v>2694</v>
      </c>
      <c r="B99" s="84" t="s">
        <v>321</v>
      </c>
      <c r="C99" s="84">
        <v>3</v>
      </c>
      <c r="D99" s="118">
        <v>0.0023037326910951986</v>
      </c>
      <c r="E99" s="118">
        <v>2.85410352630107</v>
      </c>
      <c r="F99" s="84" t="s">
        <v>2919</v>
      </c>
      <c r="G99" s="84" t="b">
        <v>0</v>
      </c>
      <c r="H99" s="84" t="b">
        <v>1</v>
      </c>
      <c r="I99" s="84" t="b">
        <v>0</v>
      </c>
      <c r="J99" s="84" t="b">
        <v>0</v>
      </c>
      <c r="K99" s="84" t="b">
        <v>0</v>
      </c>
      <c r="L99" s="84" t="b">
        <v>0</v>
      </c>
    </row>
    <row r="100" spans="1:12" ht="15">
      <c r="A100" s="84" t="s">
        <v>321</v>
      </c>
      <c r="B100" s="84" t="s">
        <v>2695</v>
      </c>
      <c r="C100" s="84">
        <v>3</v>
      </c>
      <c r="D100" s="118">
        <v>0.0023037326910951986</v>
      </c>
      <c r="E100" s="118">
        <v>2.85410352630107</v>
      </c>
      <c r="F100" s="84" t="s">
        <v>2919</v>
      </c>
      <c r="G100" s="84" t="b">
        <v>0</v>
      </c>
      <c r="H100" s="84" t="b">
        <v>0</v>
      </c>
      <c r="I100" s="84" t="b">
        <v>0</v>
      </c>
      <c r="J100" s="84" t="b">
        <v>0</v>
      </c>
      <c r="K100" s="84" t="b">
        <v>0</v>
      </c>
      <c r="L100" s="84" t="b">
        <v>0</v>
      </c>
    </row>
    <row r="101" spans="1:12" ht="15">
      <c r="A101" s="84" t="s">
        <v>2695</v>
      </c>
      <c r="B101" s="84" t="s">
        <v>2167</v>
      </c>
      <c r="C101" s="84">
        <v>3</v>
      </c>
      <c r="D101" s="118">
        <v>0.0023037326910951986</v>
      </c>
      <c r="E101" s="118">
        <v>1.1381001826662709</v>
      </c>
      <c r="F101" s="84" t="s">
        <v>2919</v>
      </c>
      <c r="G101" s="84" t="b">
        <v>0</v>
      </c>
      <c r="H101" s="84" t="b">
        <v>0</v>
      </c>
      <c r="I101" s="84" t="b">
        <v>0</v>
      </c>
      <c r="J101" s="84" t="b">
        <v>0</v>
      </c>
      <c r="K101" s="84" t="b">
        <v>0</v>
      </c>
      <c r="L101" s="84" t="b">
        <v>0</v>
      </c>
    </row>
    <row r="102" spans="1:12" ht="15">
      <c r="A102" s="84" t="s">
        <v>2167</v>
      </c>
      <c r="B102" s="84" t="s">
        <v>268</v>
      </c>
      <c r="C102" s="84">
        <v>3</v>
      </c>
      <c r="D102" s="118">
        <v>0.0023037326910951986</v>
      </c>
      <c r="E102" s="118">
        <v>0.6545311713958658</v>
      </c>
      <c r="F102" s="84" t="s">
        <v>2919</v>
      </c>
      <c r="G102" s="84" t="b">
        <v>0</v>
      </c>
      <c r="H102" s="84" t="b">
        <v>0</v>
      </c>
      <c r="I102" s="84" t="b">
        <v>0</v>
      </c>
      <c r="J102" s="84" t="b">
        <v>0</v>
      </c>
      <c r="K102" s="84" t="b">
        <v>0</v>
      </c>
      <c r="L102" s="84" t="b">
        <v>0</v>
      </c>
    </row>
    <row r="103" spans="1:12" ht="15">
      <c r="A103" s="84" t="s">
        <v>2203</v>
      </c>
      <c r="B103" s="84" t="s">
        <v>2204</v>
      </c>
      <c r="C103" s="84">
        <v>3</v>
      </c>
      <c r="D103" s="118">
        <v>0.0023037326910951986</v>
      </c>
      <c r="E103" s="118">
        <v>2.85410352630107</v>
      </c>
      <c r="F103" s="84" t="s">
        <v>2919</v>
      </c>
      <c r="G103" s="84" t="b">
        <v>0</v>
      </c>
      <c r="H103" s="84" t="b">
        <v>0</v>
      </c>
      <c r="I103" s="84" t="b">
        <v>0</v>
      </c>
      <c r="J103" s="84" t="b">
        <v>0</v>
      </c>
      <c r="K103" s="84" t="b">
        <v>0</v>
      </c>
      <c r="L103" s="84" t="b">
        <v>0</v>
      </c>
    </row>
    <row r="104" spans="1:12" ht="15">
      <c r="A104" s="84" t="s">
        <v>2204</v>
      </c>
      <c r="B104" s="84" t="s">
        <v>2205</v>
      </c>
      <c r="C104" s="84">
        <v>3</v>
      </c>
      <c r="D104" s="118">
        <v>0.0023037326910951986</v>
      </c>
      <c r="E104" s="118">
        <v>2.85410352630107</v>
      </c>
      <c r="F104" s="84" t="s">
        <v>2919</v>
      </c>
      <c r="G104" s="84" t="b">
        <v>0</v>
      </c>
      <c r="H104" s="84" t="b">
        <v>0</v>
      </c>
      <c r="I104" s="84" t="b">
        <v>0</v>
      </c>
      <c r="J104" s="84" t="b">
        <v>0</v>
      </c>
      <c r="K104" s="84" t="b">
        <v>0</v>
      </c>
      <c r="L104" s="84" t="b">
        <v>0</v>
      </c>
    </row>
    <row r="105" spans="1:12" ht="15">
      <c r="A105" s="84" t="s">
        <v>2205</v>
      </c>
      <c r="B105" s="84" t="s">
        <v>2206</v>
      </c>
      <c r="C105" s="84">
        <v>3</v>
      </c>
      <c r="D105" s="118">
        <v>0.0023037326910951986</v>
      </c>
      <c r="E105" s="118">
        <v>2.85410352630107</v>
      </c>
      <c r="F105" s="84" t="s">
        <v>2919</v>
      </c>
      <c r="G105" s="84" t="b">
        <v>0</v>
      </c>
      <c r="H105" s="84" t="b">
        <v>0</v>
      </c>
      <c r="I105" s="84" t="b">
        <v>0</v>
      </c>
      <c r="J105" s="84" t="b">
        <v>0</v>
      </c>
      <c r="K105" s="84" t="b">
        <v>0</v>
      </c>
      <c r="L105" s="84" t="b">
        <v>0</v>
      </c>
    </row>
    <row r="106" spans="1:12" ht="15">
      <c r="A106" s="84" t="s">
        <v>2206</v>
      </c>
      <c r="B106" s="84" t="s">
        <v>2207</v>
      </c>
      <c r="C106" s="84">
        <v>3</v>
      </c>
      <c r="D106" s="118">
        <v>0.0023037326910951986</v>
      </c>
      <c r="E106" s="118">
        <v>2.553073530637089</v>
      </c>
      <c r="F106" s="84" t="s">
        <v>2919</v>
      </c>
      <c r="G106" s="84" t="b">
        <v>0</v>
      </c>
      <c r="H106" s="84" t="b">
        <v>0</v>
      </c>
      <c r="I106" s="84" t="b">
        <v>0</v>
      </c>
      <c r="J106" s="84" t="b">
        <v>0</v>
      </c>
      <c r="K106" s="84" t="b">
        <v>0</v>
      </c>
      <c r="L106" s="84" t="b">
        <v>0</v>
      </c>
    </row>
    <row r="107" spans="1:12" ht="15">
      <c r="A107" s="84" t="s">
        <v>2207</v>
      </c>
      <c r="B107" s="84" t="s">
        <v>2208</v>
      </c>
      <c r="C107" s="84">
        <v>3</v>
      </c>
      <c r="D107" s="118">
        <v>0.0023037326910951986</v>
      </c>
      <c r="E107" s="118">
        <v>1.988802100198526</v>
      </c>
      <c r="F107" s="84" t="s">
        <v>2919</v>
      </c>
      <c r="G107" s="84" t="b">
        <v>0</v>
      </c>
      <c r="H107" s="84" t="b">
        <v>0</v>
      </c>
      <c r="I107" s="84" t="b">
        <v>0</v>
      </c>
      <c r="J107" s="84" t="b">
        <v>0</v>
      </c>
      <c r="K107" s="84" t="b">
        <v>0</v>
      </c>
      <c r="L107" s="84" t="b">
        <v>0</v>
      </c>
    </row>
    <row r="108" spans="1:12" ht="15">
      <c r="A108" s="84" t="s">
        <v>2174</v>
      </c>
      <c r="B108" s="84" t="s">
        <v>2650</v>
      </c>
      <c r="C108" s="84">
        <v>3</v>
      </c>
      <c r="D108" s="118">
        <v>0.0023037326910951986</v>
      </c>
      <c r="E108" s="118">
        <v>2.109376031404376</v>
      </c>
      <c r="F108" s="84" t="s">
        <v>2919</v>
      </c>
      <c r="G108" s="84" t="b">
        <v>0</v>
      </c>
      <c r="H108" s="84" t="b">
        <v>0</v>
      </c>
      <c r="I108" s="84" t="b">
        <v>0</v>
      </c>
      <c r="J108" s="84" t="b">
        <v>0</v>
      </c>
      <c r="K108" s="84" t="b">
        <v>0</v>
      </c>
      <c r="L108" s="84" t="b">
        <v>0</v>
      </c>
    </row>
    <row r="109" spans="1:12" ht="15">
      <c r="A109" s="84" t="s">
        <v>2175</v>
      </c>
      <c r="B109" s="84" t="s">
        <v>2167</v>
      </c>
      <c r="C109" s="84">
        <v>3</v>
      </c>
      <c r="D109" s="118">
        <v>0.0023037326910951986</v>
      </c>
      <c r="E109" s="118">
        <v>0.7701233973716763</v>
      </c>
      <c r="F109" s="84" t="s">
        <v>2919</v>
      </c>
      <c r="G109" s="84" t="b">
        <v>0</v>
      </c>
      <c r="H109" s="84" t="b">
        <v>0</v>
      </c>
      <c r="I109" s="84" t="b">
        <v>0</v>
      </c>
      <c r="J109" s="84" t="b">
        <v>0</v>
      </c>
      <c r="K109" s="84" t="b">
        <v>0</v>
      </c>
      <c r="L109" s="84" t="b">
        <v>0</v>
      </c>
    </row>
    <row r="110" spans="1:12" ht="15">
      <c r="A110" s="84" t="s">
        <v>2230</v>
      </c>
      <c r="B110" s="84" t="s">
        <v>2639</v>
      </c>
      <c r="C110" s="84">
        <v>3</v>
      </c>
      <c r="D110" s="118">
        <v>0.0023037326910951986</v>
      </c>
      <c r="E110" s="118">
        <v>2.4861267410064753</v>
      </c>
      <c r="F110" s="84" t="s">
        <v>2919</v>
      </c>
      <c r="G110" s="84" t="b">
        <v>0</v>
      </c>
      <c r="H110" s="84" t="b">
        <v>0</v>
      </c>
      <c r="I110" s="84" t="b">
        <v>0</v>
      </c>
      <c r="J110" s="84" t="b">
        <v>0</v>
      </c>
      <c r="K110" s="84" t="b">
        <v>0</v>
      </c>
      <c r="L110" s="84" t="b">
        <v>0</v>
      </c>
    </row>
    <row r="111" spans="1:12" ht="15">
      <c r="A111" s="84" t="s">
        <v>2639</v>
      </c>
      <c r="B111" s="84" t="s">
        <v>2634</v>
      </c>
      <c r="C111" s="84">
        <v>3</v>
      </c>
      <c r="D111" s="118">
        <v>0.0023037326910951986</v>
      </c>
      <c r="E111" s="118">
        <v>2.3312247810207323</v>
      </c>
      <c r="F111" s="84" t="s">
        <v>2919</v>
      </c>
      <c r="G111" s="84" t="b">
        <v>0</v>
      </c>
      <c r="H111" s="84" t="b">
        <v>0</v>
      </c>
      <c r="I111" s="84" t="b">
        <v>0</v>
      </c>
      <c r="J111" s="84" t="b">
        <v>1</v>
      </c>
      <c r="K111" s="84" t="b">
        <v>0</v>
      </c>
      <c r="L111" s="84" t="b">
        <v>0</v>
      </c>
    </row>
    <row r="112" spans="1:12" ht="15">
      <c r="A112" s="84" t="s">
        <v>2634</v>
      </c>
      <c r="B112" s="84" t="s">
        <v>2704</v>
      </c>
      <c r="C112" s="84">
        <v>3</v>
      </c>
      <c r="D112" s="118">
        <v>0.0023037326910951986</v>
      </c>
      <c r="E112" s="118">
        <v>2.553073530637089</v>
      </c>
      <c r="F112" s="84" t="s">
        <v>2919</v>
      </c>
      <c r="G112" s="84" t="b">
        <v>1</v>
      </c>
      <c r="H112" s="84" t="b">
        <v>0</v>
      </c>
      <c r="I112" s="84" t="b">
        <v>0</v>
      </c>
      <c r="J112" s="84" t="b">
        <v>0</v>
      </c>
      <c r="K112" s="84" t="b">
        <v>0</v>
      </c>
      <c r="L112" s="84" t="b">
        <v>0</v>
      </c>
    </row>
    <row r="113" spans="1:12" ht="15">
      <c r="A113" s="84" t="s">
        <v>2704</v>
      </c>
      <c r="B113" s="84" t="s">
        <v>294</v>
      </c>
      <c r="C113" s="84">
        <v>3</v>
      </c>
      <c r="D113" s="118">
        <v>0.0023037326910951986</v>
      </c>
      <c r="E113" s="118">
        <v>2.85410352630107</v>
      </c>
      <c r="F113" s="84" t="s">
        <v>2919</v>
      </c>
      <c r="G113" s="84" t="b">
        <v>0</v>
      </c>
      <c r="H113" s="84" t="b">
        <v>0</v>
      </c>
      <c r="I113" s="84" t="b">
        <v>0</v>
      </c>
      <c r="J113" s="84" t="b">
        <v>0</v>
      </c>
      <c r="K113" s="84" t="b">
        <v>0</v>
      </c>
      <c r="L113" s="84" t="b">
        <v>0</v>
      </c>
    </row>
    <row r="114" spans="1:12" ht="15">
      <c r="A114" s="84" t="s">
        <v>294</v>
      </c>
      <c r="B114" s="84" t="s">
        <v>293</v>
      </c>
      <c r="C114" s="84">
        <v>3</v>
      </c>
      <c r="D114" s="118">
        <v>0.0023037326910951986</v>
      </c>
      <c r="E114" s="118">
        <v>2.85410352630107</v>
      </c>
      <c r="F114" s="84" t="s">
        <v>2919</v>
      </c>
      <c r="G114" s="84" t="b">
        <v>0</v>
      </c>
      <c r="H114" s="84" t="b">
        <v>0</v>
      </c>
      <c r="I114" s="84" t="b">
        <v>0</v>
      </c>
      <c r="J114" s="84" t="b">
        <v>0</v>
      </c>
      <c r="K114" s="84" t="b">
        <v>0</v>
      </c>
      <c r="L114" s="84" t="b">
        <v>0</v>
      </c>
    </row>
    <row r="115" spans="1:12" ht="15">
      <c r="A115" s="84" t="s">
        <v>293</v>
      </c>
      <c r="B115" s="84" t="s">
        <v>2673</v>
      </c>
      <c r="C115" s="84">
        <v>3</v>
      </c>
      <c r="D115" s="118">
        <v>0.0023037326910951986</v>
      </c>
      <c r="E115" s="118">
        <v>2.72916478969277</v>
      </c>
      <c r="F115" s="84" t="s">
        <v>2919</v>
      </c>
      <c r="G115" s="84" t="b">
        <v>0</v>
      </c>
      <c r="H115" s="84" t="b">
        <v>0</v>
      </c>
      <c r="I115" s="84" t="b">
        <v>0</v>
      </c>
      <c r="J115" s="84" t="b">
        <v>0</v>
      </c>
      <c r="K115" s="84" t="b">
        <v>0</v>
      </c>
      <c r="L115" s="84" t="b">
        <v>0</v>
      </c>
    </row>
    <row r="116" spans="1:12" ht="15">
      <c r="A116" s="84" t="s">
        <v>2673</v>
      </c>
      <c r="B116" s="84" t="s">
        <v>2218</v>
      </c>
      <c r="C116" s="84">
        <v>3</v>
      </c>
      <c r="D116" s="118">
        <v>0.0023037326910951986</v>
      </c>
      <c r="E116" s="118">
        <v>2.2520435349731076</v>
      </c>
      <c r="F116" s="84" t="s">
        <v>2919</v>
      </c>
      <c r="G116" s="84" t="b">
        <v>0</v>
      </c>
      <c r="H116" s="84" t="b">
        <v>0</v>
      </c>
      <c r="I116" s="84" t="b">
        <v>0</v>
      </c>
      <c r="J116" s="84" t="b">
        <v>1</v>
      </c>
      <c r="K116" s="84" t="b">
        <v>0</v>
      </c>
      <c r="L116" s="84" t="b">
        <v>0</v>
      </c>
    </row>
    <row r="117" spans="1:12" ht="15">
      <c r="A117" s="84" t="s">
        <v>2218</v>
      </c>
      <c r="B117" s="84" t="s">
        <v>2705</v>
      </c>
      <c r="C117" s="84">
        <v>3</v>
      </c>
      <c r="D117" s="118">
        <v>0.0023037326910951986</v>
      </c>
      <c r="E117" s="118">
        <v>2.3769822715814075</v>
      </c>
      <c r="F117" s="84" t="s">
        <v>2919</v>
      </c>
      <c r="G117" s="84" t="b">
        <v>1</v>
      </c>
      <c r="H117" s="84" t="b">
        <v>0</v>
      </c>
      <c r="I117" s="84" t="b">
        <v>0</v>
      </c>
      <c r="J117" s="84" t="b">
        <v>0</v>
      </c>
      <c r="K117" s="84" t="b">
        <v>0</v>
      </c>
      <c r="L117" s="84" t="b">
        <v>0</v>
      </c>
    </row>
    <row r="118" spans="1:12" ht="15">
      <c r="A118" s="84" t="s">
        <v>2705</v>
      </c>
      <c r="B118" s="84" t="s">
        <v>2706</v>
      </c>
      <c r="C118" s="84">
        <v>3</v>
      </c>
      <c r="D118" s="118">
        <v>0.0023037326910951986</v>
      </c>
      <c r="E118" s="118">
        <v>2.85410352630107</v>
      </c>
      <c r="F118" s="84" t="s">
        <v>2919</v>
      </c>
      <c r="G118" s="84" t="b">
        <v>0</v>
      </c>
      <c r="H118" s="84" t="b">
        <v>0</v>
      </c>
      <c r="I118" s="84" t="b">
        <v>0</v>
      </c>
      <c r="J118" s="84" t="b">
        <v>1</v>
      </c>
      <c r="K118" s="84" t="b">
        <v>0</v>
      </c>
      <c r="L118" s="84" t="b">
        <v>0</v>
      </c>
    </row>
    <row r="119" spans="1:12" ht="15">
      <c r="A119" s="84" t="s">
        <v>2167</v>
      </c>
      <c r="B119" s="84" t="s">
        <v>2707</v>
      </c>
      <c r="C119" s="84">
        <v>3</v>
      </c>
      <c r="D119" s="118">
        <v>0.0023037326910951986</v>
      </c>
      <c r="E119" s="118">
        <v>1.3535011757318847</v>
      </c>
      <c r="F119" s="84" t="s">
        <v>2919</v>
      </c>
      <c r="G119" s="84" t="b">
        <v>0</v>
      </c>
      <c r="H119" s="84" t="b">
        <v>0</v>
      </c>
      <c r="I119" s="84" t="b">
        <v>0</v>
      </c>
      <c r="J119" s="84" t="b">
        <v>0</v>
      </c>
      <c r="K119" s="84" t="b">
        <v>0</v>
      </c>
      <c r="L119" s="84" t="b">
        <v>0</v>
      </c>
    </row>
    <row r="120" spans="1:12" ht="15">
      <c r="A120" s="84" t="s">
        <v>2709</v>
      </c>
      <c r="B120" s="84" t="s">
        <v>2674</v>
      </c>
      <c r="C120" s="84">
        <v>3</v>
      </c>
      <c r="D120" s="118">
        <v>0.0023037326910951986</v>
      </c>
      <c r="E120" s="118">
        <v>2.72916478969277</v>
      </c>
      <c r="F120" s="84" t="s">
        <v>2919</v>
      </c>
      <c r="G120" s="84" t="b">
        <v>1</v>
      </c>
      <c r="H120" s="84" t="b">
        <v>0</v>
      </c>
      <c r="I120" s="84" t="b">
        <v>0</v>
      </c>
      <c r="J120" s="84" t="b">
        <v>0</v>
      </c>
      <c r="K120" s="84" t="b">
        <v>0</v>
      </c>
      <c r="L120" s="84" t="b">
        <v>0</v>
      </c>
    </row>
    <row r="121" spans="1:12" ht="15">
      <c r="A121" s="84" t="s">
        <v>2167</v>
      </c>
      <c r="B121" s="84" t="s">
        <v>2178</v>
      </c>
      <c r="C121" s="84">
        <v>3</v>
      </c>
      <c r="D121" s="118">
        <v>0.0023037326910951986</v>
      </c>
      <c r="E121" s="118">
        <v>0.684494394773309</v>
      </c>
      <c r="F121" s="84" t="s">
        <v>2919</v>
      </c>
      <c r="G121" s="84" t="b">
        <v>0</v>
      </c>
      <c r="H121" s="84" t="b">
        <v>0</v>
      </c>
      <c r="I121" s="84" t="b">
        <v>0</v>
      </c>
      <c r="J121" s="84" t="b">
        <v>0</v>
      </c>
      <c r="K121" s="84" t="b">
        <v>0</v>
      </c>
      <c r="L121" s="84" t="b">
        <v>0</v>
      </c>
    </row>
    <row r="122" spans="1:12" ht="15">
      <c r="A122" s="84" t="s">
        <v>2176</v>
      </c>
      <c r="B122" s="84" t="s">
        <v>2649</v>
      </c>
      <c r="C122" s="84">
        <v>3</v>
      </c>
      <c r="D122" s="118">
        <v>0.0023037326910951986</v>
      </c>
      <c r="E122" s="118">
        <v>2.030194785356751</v>
      </c>
      <c r="F122" s="84" t="s">
        <v>2919</v>
      </c>
      <c r="G122" s="84" t="b">
        <v>0</v>
      </c>
      <c r="H122" s="84" t="b">
        <v>0</v>
      </c>
      <c r="I122" s="84" t="b">
        <v>0</v>
      </c>
      <c r="J122" s="84" t="b">
        <v>0</v>
      </c>
      <c r="K122" s="84" t="b">
        <v>0</v>
      </c>
      <c r="L122" s="84" t="b">
        <v>0</v>
      </c>
    </row>
    <row r="123" spans="1:12" ht="15">
      <c r="A123" s="84" t="s">
        <v>265</v>
      </c>
      <c r="B123" s="84" t="s">
        <v>2230</v>
      </c>
      <c r="C123" s="84">
        <v>3</v>
      </c>
      <c r="D123" s="118">
        <v>0.0023037326910951986</v>
      </c>
      <c r="E123" s="118">
        <v>2.6322547766847135</v>
      </c>
      <c r="F123" s="84" t="s">
        <v>2919</v>
      </c>
      <c r="G123" s="84" t="b">
        <v>0</v>
      </c>
      <c r="H123" s="84" t="b">
        <v>0</v>
      </c>
      <c r="I123" s="84" t="b">
        <v>0</v>
      </c>
      <c r="J123" s="84" t="b">
        <v>0</v>
      </c>
      <c r="K123" s="84" t="b">
        <v>0</v>
      </c>
      <c r="L123" s="84" t="b">
        <v>0</v>
      </c>
    </row>
    <row r="124" spans="1:12" ht="15">
      <c r="A124" s="84" t="s">
        <v>2228</v>
      </c>
      <c r="B124" s="84" t="s">
        <v>2719</v>
      </c>
      <c r="C124" s="84">
        <v>3</v>
      </c>
      <c r="D124" s="118">
        <v>0.0023037326910951986</v>
      </c>
      <c r="E124" s="118">
        <v>2.428134794028789</v>
      </c>
      <c r="F124" s="84" t="s">
        <v>2919</v>
      </c>
      <c r="G124" s="84" t="b">
        <v>0</v>
      </c>
      <c r="H124" s="84" t="b">
        <v>0</v>
      </c>
      <c r="I124" s="84" t="b">
        <v>0</v>
      </c>
      <c r="J124" s="84" t="b">
        <v>0</v>
      </c>
      <c r="K124" s="84" t="b">
        <v>0</v>
      </c>
      <c r="L124" s="84" t="b">
        <v>0</v>
      </c>
    </row>
    <row r="125" spans="1:12" ht="15">
      <c r="A125" s="84" t="s">
        <v>214</v>
      </c>
      <c r="B125" s="84" t="s">
        <v>2211</v>
      </c>
      <c r="C125" s="84">
        <v>3</v>
      </c>
      <c r="D125" s="118">
        <v>0.0023037326910951986</v>
      </c>
      <c r="E125" s="118">
        <v>2.85410352630107</v>
      </c>
      <c r="F125" s="84" t="s">
        <v>2919</v>
      </c>
      <c r="G125" s="84" t="b">
        <v>0</v>
      </c>
      <c r="H125" s="84" t="b">
        <v>0</v>
      </c>
      <c r="I125" s="84" t="b">
        <v>0</v>
      </c>
      <c r="J125" s="84" t="b">
        <v>0</v>
      </c>
      <c r="K125" s="84" t="b">
        <v>0</v>
      </c>
      <c r="L125" s="84" t="b">
        <v>0</v>
      </c>
    </row>
    <row r="126" spans="1:12" ht="15">
      <c r="A126" s="84" t="s">
        <v>2192</v>
      </c>
      <c r="B126" s="84" t="s">
        <v>2196</v>
      </c>
      <c r="C126" s="84">
        <v>3</v>
      </c>
      <c r="D126" s="118">
        <v>0.0023037326910951986</v>
      </c>
      <c r="E126" s="118">
        <v>1.6152214373859333</v>
      </c>
      <c r="F126" s="84" t="s">
        <v>2919</v>
      </c>
      <c r="G126" s="84" t="b">
        <v>0</v>
      </c>
      <c r="H126" s="84" t="b">
        <v>0</v>
      </c>
      <c r="I126" s="84" t="b">
        <v>0</v>
      </c>
      <c r="J126" s="84" t="b">
        <v>0</v>
      </c>
      <c r="K126" s="84" t="b">
        <v>0</v>
      </c>
      <c r="L126" s="84" t="b">
        <v>0</v>
      </c>
    </row>
    <row r="127" spans="1:12" ht="15">
      <c r="A127" s="84" t="s">
        <v>2196</v>
      </c>
      <c r="B127" s="84" t="s">
        <v>2197</v>
      </c>
      <c r="C127" s="84">
        <v>3</v>
      </c>
      <c r="D127" s="118">
        <v>0.0023037326910951986</v>
      </c>
      <c r="E127" s="118">
        <v>2.2520435349731076</v>
      </c>
      <c r="F127" s="84" t="s">
        <v>2919</v>
      </c>
      <c r="G127" s="84" t="b">
        <v>0</v>
      </c>
      <c r="H127" s="84" t="b">
        <v>0</v>
      </c>
      <c r="I127" s="84" t="b">
        <v>0</v>
      </c>
      <c r="J127" s="84" t="b">
        <v>0</v>
      </c>
      <c r="K127" s="84" t="b">
        <v>0</v>
      </c>
      <c r="L127" s="84" t="b">
        <v>0</v>
      </c>
    </row>
    <row r="128" spans="1:12" ht="15">
      <c r="A128" s="84" t="s">
        <v>2197</v>
      </c>
      <c r="B128" s="84" t="s">
        <v>2198</v>
      </c>
      <c r="C128" s="84">
        <v>3</v>
      </c>
      <c r="D128" s="118">
        <v>0.0023037326910951986</v>
      </c>
      <c r="E128" s="118">
        <v>2.85410352630107</v>
      </c>
      <c r="F128" s="84" t="s">
        <v>2919</v>
      </c>
      <c r="G128" s="84" t="b">
        <v>0</v>
      </c>
      <c r="H128" s="84" t="b">
        <v>0</v>
      </c>
      <c r="I128" s="84" t="b">
        <v>0</v>
      </c>
      <c r="J128" s="84" t="b">
        <v>0</v>
      </c>
      <c r="K128" s="84" t="b">
        <v>0</v>
      </c>
      <c r="L128" s="84" t="b">
        <v>0</v>
      </c>
    </row>
    <row r="129" spans="1:12" ht="15">
      <c r="A129" s="84" t="s">
        <v>2198</v>
      </c>
      <c r="B129" s="84" t="s">
        <v>2199</v>
      </c>
      <c r="C129" s="84">
        <v>3</v>
      </c>
      <c r="D129" s="118">
        <v>0.0023037326910951986</v>
      </c>
      <c r="E129" s="118">
        <v>2.85410352630107</v>
      </c>
      <c r="F129" s="84" t="s">
        <v>2919</v>
      </c>
      <c r="G129" s="84" t="b">
        <v>0</v>
      </c>
      <c r="H129" s="84" t="b">
        <v>0</v>
      </c>
      <c r="I129" s="84" t="b">
        <v>0</v>
      </c>
      <c r="J129" s="84" t="b">
        <v>0</v>
      </c>
      <c r="K129" s="84" t="b">
        <v>0</v>
      </c>
      <c r="L129" s="84" t="b">
        <v>0</v>
      </c>
    </row>
    <row r="130" spans="1:12" ht="15">
      <c r="A130" s="84" t="s">
        <v>2199</v>
      </c>
      <c r="B130" s="84" t="s">
        <v>2200</v>
      </c>
      <c r="C130" s="84">
        <v>3</v>
      </c>
      <c r="D130" s="118">
        <v>0.0023037326910951986</v>
      </c>
      <c r="E130" s="118">
        <v>2.85410352630107</v>
      </c>
      <c r="F130" s="84" t="s">
        <v>2919</v>
      </c>
      <c r="G130" s="84" t="b">
        <v>0</v>
      </c>
      <c r="H130" s="84" t="b">
        <v>0</v>
      </c>
      <c r="I130" s="84" t="b">
        <v>0</v>
      </c>
      <c r="J130" s="84" t="b">
        <v>0</v>
      </c>
      <c r="K130" s="84" t="b">
        <v>0</v>
      </c>
      <c r="L130" s="84" t="b">
        <v>0</v>
      </c>
    </row>
    <row r="131" spans="1:12" ht="15">
      <c r="A131" s="84" t="s">
        <v>2200</v>
      </c>
      <c r="B131" s="84" t="s">
        <v>275</v>
      </c>
      <c r="C131" s="84">
        <v>3</v>
      </c>
      <c r="D131" s="118">
        <v>0.0023037326910951986</v>
      </c>
      <c r="E131" s="118">
        <v>2.85410352630107</v>
      </c>
      <c r="F131" s="84" t="s">
        <v>2919</v>
      </c>
      <c r="G131" s="84" t="b">
        <v>0</v>
      </c>
      <c r="H131" s="84" t="b">
        <v>0</v>
      </c>
      <c r="I131" s="84" t="b">
        <v>0</v>
      </c>
      <c r="J131" s="84" t="b">
        <v>0</v>
      </c>
      <c r="K131" s="84" t="b">
        <v>0</v>
      </c>
      <c r="L131" s="84" t="b">
        <v>0</v>
      </c>
    </row>
    <row r="132" spans="1:12" ht="15">
      <c r="A132" s="84" t="s">
        <v>2103</v>
      </c>
      <c r="B132" s="84" t="s">
        <v>2681</v>
      </c>
      <c r="C132" s="84">
        <v>2</v>
      </c>
      <c r="D132" s="118">
        <v>0.0016871029444549444</v>
      </c>
      <c r="E132" s="118">
        <v>1.812710841142845</v>
      </c>
      <c r="F132" s="84" t="s">
        <v>2919</v>
      </c>
      <c r="G132" s="84" t="b">
        <v>0</v>
      </c>
      <c r="H132" s="84" t="b">
        <v>0</v>
      </c>
      <c r="I132" s="84" t="b">
        <v>0</v>
      </c>
      <c r="J132" s="84" t="b">
        <v>0</v>
      </c>
      <c r="K132" s="84" t="b">
        <v>0</v>
      </c>
      <c r="L132" s="84" t="b">
        <v>0</v>
      </c>
    </row>
    <row r="133" spans="1:12" ht="15">
      <c r="A133" s="84" t="s">
        <v>2681</v>
      </c>
      <c r="B133" s="84" t="s">
        <v>2622</v>
      </c>
      <c r="C133" s="84">
        <v>2</v>
      </c>
      <c r="D133" s="118">
        <v>0.0016871029444549444</v>
      </c>
      <c r="E133" s="118">
        <v>2.456163517629032</v>
      </c>
      <c r="F133" s="84" t="s">
        <v>2919</v>
      </c>
      <c r="G133" s="84" t="b">
        <v>0</v>
      </c>
      <c r="H133" s="84" t="b">
        <v>0</v>
      </c>
      <c r="I133" s="84" t="b">
        <v>0</v>
      </c>
      <c r="J133" s="84" t="b">
        <v>0</v>
      </c>
      <c r="K133" s="84" t="b">
        <v>0</v>
      </c>
      <c r="L133" s="84" t="b">
        <v>0</v>
      </c>
    </row>
    <row r="134" spans="1:12" ht="15">
      <c r="A134" s="84" t="s">
        <v>2622</v>
      </c>
      <c r="B134" s="84" t="s">
        <v>2734</v>
      </c>
      <c r="C134" s="84">
        <v>2</v>
      </c>
      <c r="D134" s="118">
        <v>0.0016871029444549444</v>
      </c>
      <c r="E134" s="118">
        <v>2.553073530637089</v>
      </c>
      <c r="F134" s="84" t="s">
        <v>2919</v>
      </c>
      <c r="G134" s="84" t="b">
        <v>0</v>
      </c>
      <c r="H134" s="84" t="b">
        <v>0</v>
      </c>
      <c r="I134" s="84" t="b">
        <v>0</v>
      </c>
      <c r="J134" s="84" t="b">
        <v>0</v>
      </c>
      <c r="K134" s="84" t="b">
        <v>0</v>
      </c>
      <c r="L134" s="84" t="b">
        <v>0</v>
      </c>
    </row>
    <row r="135" spans="1:12" ht="15">
      <c r="A135" s="84" t="s">
        <v>2734</v>
      </c>
      <c r="B135" s="84" t="s">
        <v>2244</v>
      </c>
      <c r="C135" s="84">
        <v>2</v>
      </c>
      <c r="D135" s="118">
        <v>0.0016871029444549444</v>
      </c>
      <c r="E135" s="118">
        <v>2.3312247810207323</v>
      </c>
      <c r="F135" s="84" t="s">
        <v>2919</v>
      </c>
      <c r="G135" s="84" t="b">
        <v>0</v>
      </c>
      <c r="H135" s="84" t="b">
        <v>0</v>
      </c>
      <c r="I135" s="84" t="b">
        <v>0</v>
      </c>
      <c r="J135" s="84" t="b">
        <v>0</v>
      </c>
      <c r="K135" s="84" t="b">
        <v>0</v>
      </c>
      <c r="L135" s="84" t="b">
        <v>0</v>
      </c>
    </row>
    <row r="136" spans="1:12" ht="15">
      <c r="A136" s="84" t="s">
        <v>2244</v>
      </c>
      <c r="B136" s="84" t="s">
        <v>2682</v>
      </c>
      <c r="C136" s="84">
        <v>2</v>
      </c>
      <c r="D136" s="118">
        <v>0.0016871029444549444</v>
      </c>
      <c r="E136" s="118">
        <v>2.1551335219650514</v>
      </c>
      <c r="F136" s="84" t="s">
        <v>2919</v>
      </c>
      <c r="G136" s="84" t="b">
        <v>0</v>
      </c>
      <c r="H136" s="84" t="b">
        <v>0</v>
      </c>
      <c r="I136" s="84" t="b">
        <v>0</v>
      </c>
      <c r="J136" s="84" t="b">
        <v>0</v>
      </c>
      <c r="K136" s="84" t="b">
        <v>0</v>
      </c>
      <c r="L136" s="84" t="b">
        <v>0</v>
      </c>
    </row>
    <row r="137" spans="1:12" ht="15">
      <c r="A137" s="84" t="s">
        <v>2682</v>
      </c>
      <c r="B137" s="84" t="s">
        <v>2246</v>
      </c>
      <c r="C137" s="84">
        <v>2</v>
      </c>
      <c r="D137" s="118">
        <v>0.0016871029444549444</v>
      </c>
      <c r="E137" s="118">
        <v>2.3769822715814075</v>
      </c>
      <c r="F137" s="84" t="s">
        <v>2919</v>
      </c>
      <c r="G137" s="84" t="b">
        <v>0</v>
      </c>
      <c r="H137" s="84" t="b">
        <v>0</v>
      </c>
      <c r="I137" s="84" t="b">
        <v>0</v>
      </c>
      <c r="J137" s="84" t="b">
        <v>0</v>
      </c>
      <c r="K137" s="84" t="b">
        <v>0</v>
      </c>
      <c r="L137" s="84" t="b">
        <v>0</v>
      </c>
    </row>
    <row r="138" spans="1:12" ht="15">
      <c r="A138" s="84" t="s">
        <v>2246</v>
      </c>
      <c r="B138" s="84" t="s">
        <v>2623</v>
      </c>
      <c r="C138" s="84">
        <v>2</v>
      </c>
      <c r="D138" s="118">
        <v>0.0016871029444549444</v>
      </c>
      <c r="E138" s="118">
        <v>2.0759522759174263</v>
      </c>
      <c r="F138" s="84" t="s">
        <v>2919</v>
      </c>
      <c r="G138" s="84" t="b">
        <v>0</v>
      </c>
      <c r="H138" s="84" t="b">
        <v>0</v>
      </c>
      <c r="I138" s="84" t="b">
        <v>0</v>
      </c>
      <c r="J138" s="84" t="b">
        <v>0</v>
      </c>
      <c r="K138" s="84" t="b">
        <v>0</v>
      </c>
      <c r="L138" s="84" t="b">
        <v>0</v>
      </c>
    </row>
    <row r="139" spans="1:12" ht="15">
      <c r="A139" s="84" t="s">
        <v>2618</v>
      </c>
      <c r="B139" s="84" t="s">
        <v>2103</v>
      </c>
      <c r="C139" s="84">
        <v>2</v>
      </c>
      <c r="D139" s="118">
        <v>0.0016871029444549444</v>
      </c>
      <c r="E139" s="118">
        <v>1.6410287009922189</v>
      </c>
      <c r="F139" s="84" t="s">
        <v>2919</v>
      </c>
      <c r="G139" s="84" t="b">
        <v>0</v>
      </c>
      <c r="H139" s="84" t="b">
        <v>0</v>
      </c>
      <c r="I139" s="84" t="b">
        <v>0</v>
      </c>
      <c r="J139" s="84" t="b">
        <v>0</v>
      </c>
      <c r="K139" s="84" t="b">
        <v>0</v>
      </c>
      <c r="L139" s="84" t="b">
        <v>0</v>
      </c>
    </row>
    <row r="140" spans="1:12" ht="15">
      <c r="A140" s="84" t="s">
        <v>2103</v>
      </c>
      <c r="B140" s="84" t="s">
        <v>2658</v>
      </c>
      <c r="C140" s="84">
        <v>2</v>
      </c>
      <c r="D140" s="118">
        <v>0.0016871029444549444</v>
      </c>
      <c r="E140" s="118">
        <v>1.988802100198526</v>
      </c>
      <c r="F140" s="84" t="s">
        <v>2919</v>
      </c>
      <c r="G140" s="84" t="b">
        <v>0</v>
      </c>
      <c r="H140" s="84" t="b">
        <v>0</v>
      </c>
      <c r="I140" s="84" t="b">
        <v>0</v>
      </c>
      <c r="J140" s="84" t="b">
        <v>0</v>
      </c>
      <c r="K140" s="84" t="b">
        <v>0</v>
      </c>
      <c r="L140" s="84" t="b">
        <v>0</v>
      </c>
    </row>
    <row r="141" spans="1:12" ht="15">
      <c r="A141" s="84" t="s">
        <v>2658</v>
      </c>
      <c r="B141" s="84" t="s">
        <v>2169</v>
      </c>
      <c r="C141" s="84">
        <v>2</v>
      </c>
      <c r="D141" s="118">
        <v>0.0016871029444549444</v>
      </c>
      <c r="E141" s="118">
        <v>1.687772104534545</v>
      </c>
      <c r="F141" s="84" t="s">
        <v>2919</v>
      </c>
      <c r="G141" s="84" t="b">
        <v>0</v>
      </c>
      <c r="H141" s="84" t="b">
        <v>0</v>
      </c>
      <c r="I141" s="84" t="b">
        <v>0</v>
      </c>
      <c r="J141" s="84" t="b">
        <v>0</v>
      </c>
      <c r="K141" s="84" t="b">
        <v>0</v>
      </c>
      <c r="L141" s="84" t="b">
        <v>0</v>
      </c>
    </row>
    <row r="142" spans="1:12" ht="15">
      <c r="A142" s="84" t="s">
        <v>2169</v>
      </c>
      <c r="B142" s="84" t="s">
        <v>2659</v>
      </c>
      <c r="C142" s="84">
        <v>2</v>
      </c>
      <c r="D142" s="118">
        <v>0.0016871029444549444</v>
      </c>
      <c r="E142" s="118">
        <v>1.8840667496785133</v>
      </c>
      <c r="F142" s="84" t="s">
        <v>2919</v>
      </c>
      <c r="G142" s="84" t="b">
        <v>0</v>
      </c>
      <c r="H142" s="84" t="b">
        <v>0</v>
      </c>
      <c r="I142" s="84" t="b">
        <v>0</v>
      </c>
      <c r="J142" s="84" t="b">
        <v>0</v>
      </c>
      <c r="K142" s="84" t="b">
        <v>0</v>
      </c>
      <c r="L142" s="84" t="b">
        <v>0</v>
      </c>
    </row>
    <row r="143" spans="1:12" ht="15">
      <c r="A143" s="84" t="s">
        <v>2659</v>
      </c>
      <c r="B143" s="84" t="s">
        <v>2735</v>
      </c>
      <c r="C143" s="84">
        <v>2</v>
      </c>
      <c r="D143" s="118">
        <v>0.0016871029444549444</v>
      </c>
      <c r="E143" s="118">
        <v>2.72916478969277</v>
      </c>
      <c r="F143" s="84" t="s">
        <v>2919</v>
      </c>
      <c r="G143" s="84" t="b">
        <v>0</v>
      </c>
      <c r="H143" s="84" t="b">
        <v>0</v>
      </c>
      <c r="I143" s="84" t="b">
        <v>0</v>
      </c>
      <c r="J143" s="84" t="b">
        <v>0</v>
      </c>
      <c r="K143" s="84" t="b">
        <v>0</v>
      </c>
      <c r="L143" s="84" t="b">
        <v>0</v>
      </c>
    </row>
    <row r="144" spans="1:12" ht="15">
      <c r="A144" s="84" t="s">
        <v>2735</v>
      </c>
      <c r="B144" s="84" t="s">
        <v>2167</v>
      </c>
      <c r="C144" s="84">
        <v>2</v>
      </c>
      <c r="D144" s="118">
        <v>0.0016871029444549444</v>
      </c>
      <c r="E144" s="118">
        <v>1.1381001826662709</v>
      </c>
      <c r="F144" s="84" t="s">
        <v>2919</v>
      </c>
      <c r="G144" s="84" t="b">
        <v>0</v>
      </c>
      <c r="H144" s="84" t="b">
        <v>0</v>
      </c>
      <c r="I144" s="84" t="b">
        <v>0</v>
      </c>
      <c r="J144" s="84" t="b">
        <v>0</v>
      </c>
      <c r="K144" s="84" t="b">
        <v>0</v>
      </c>
      <c r="L144" s="84" t="b">
        <v>0</v>
      </c>
    </row>
    <row r="145" spans="1:12" ht="15">
      <c r="A145" s="84" t="s">
        <v>2169</v>
      </c>
      <c r="B145" s="84" t="s">
        <v>2683</v>
      </c>
      <c r="C145" s="84">
        <v>2</v>
      </c>
      <c r="D145" s="118">
        <v>0.0016871029444549444</v>
      </c>
      <c r="E145" s="118">
        <v>2.009005486286813</v>
      </c>
      <c r="F145" s="84" t="s">
        <v>2919</v>
      </c>
      <c r="G145" s="84" t="b">
        <v>0</v>
      </c>
      <c r="H145" s="84" t="b">
        <v>0</v>
      </c>
      <c r="I145" s="84" t="b">
        <v>0</v>
      </c>
      <c r="J145" s="84" t="b">
        <v>0</v>
      </c>
      <c r="K145" s="84" t="b">
        <v>0</v>
      </c>
      <c r="L145" s="84" t="b">
        <v>0</v>
      </c>
    </row>
    <row r="146" spans="1:12" ht="15">
      <c r="A146" s="84" t="s">
        <v>2683</v>
      </c>
      <c r="B146" s="84" t="s">
        <v>2624</v>
      </c>
      <c r="C146" s="84">
        <v>2</v>
      </c>
      <c r="D146" s="118">
        <v>0.0016871029444549444</v>
      </c>
      <c r="E146" s="118">
        <v>2.553073530637089</v>
      </c>
      <c r="F146" s="84" t="s">
        <v>2919</v>
      </c>
      <c r="G146" s="84" t="b">
        <v>0</v>
      </c>
      <c r="H146" s="84" t="b">
        <v>0</v>
      </c>
      <c r="I146" s="84" t="b">
        <v>0</v>
      </c>
      <c r="J146" s="84" t="b">
        <v>0</v>
      </c>
      <c r="K146" s="84" t="b">
        <v>0</v>
      </c>
      <c r="L146" s="84" t="b">
        <v>0</v>
      </c>
    </row>
    <row r="147" spans="1:12" ht="15">
      <c r="A147" s="84" t="s">
        <v>2639</v>
      </c>
      <c r="B147" s="84" t="s">
        <v>2736</v>
      </c>
      <c r="C147" s="84">
        <v>2</v>
      </c>
      <c r="D147" s="118">
        <v>0.0016871029444549444</v>
      </c>
      <c r="E147" s="118">
        <v>2.6322547766847135</v>
      </c>
      <c r="F147" s="84" t="s">
        <v>2919</v>
      </c>
      <c r="G147" s="84" t="b">
        <v>0</v>
      </c>
      <c r="H147" s="84" t="b">
        <v>0</v>
      </c>
      <c r="I147" s="84" t="b">
        <v>0</v>
      </c>
      <c r="J147" s="84" t="b">
        <v>0</v>
      </c>
      <c r="K147" s="84" t="b">
        <v>0</v>
      </c>
      <c r="L147" s="84" t="b">
        <v>0</v>
      </c>
    </row>
    <row r="148" spans="1:12" ht="15">
      <c r="A148" s="84" t="s">
        <v>2736</v>
      </c>
      <c r="B148" s="84" t="s">
        <v>2660</v>
      </c>
      <c r="C148" s="84">
        <v>2</v>
      </c>
      <c r="D148" s="118">
        <v>0.0016871029444549444</v>
      </c>
      <c r="E148" s="118">
        <v>2.72916478969277</v>
      </c>
      <c r="F148" s="84" t="s">
        <v>2919</v>
      </c>
      <c r="G148" s="84" t="b">
        <v>0</v>
      </c>
      <c r="H148" s="84" t="b">
        <v>0</v>
      </c>
      <c r="I148" s="84" t="b">
        <v>0</v>
      </c>
      <c r="J148" s="84" t="b">
        <v>0</v>
      </c>
      <c r="K148" s="84" t="b">
        <v>0</v>
      </c>
      <c r="L148" s="84" t="b">
        <v>0</v>
      </c>
    </row>
    <row r="149" spans="1:12" ht="15">
      <c r="A149" s="84" t="s">
        <v>2660</v>
      </c>
      <c r="B149" s="84" t="s">
        <v>2660</v>
      </c>
      <c r="C149" s="84">
        <v>2</v>
      </c>
      <c r="D149" s="118">
        <v>0.0016871029444549444</v>
      </c>
      <c r="E149" s="118">
        <v>2.428134794028789</v>
      </c>
      <c r="F149" s="84" t="s">
        <v>2919</v>
      </c>
      <c r="G149" s="84" t="b">
        <v>0</v>
      </c>
      <c r="H149" s="84" t="b">
        <v>0</v>
      </c>
      <c r="I149" s="84" t="b">
        <v>0</v>
      </c>
      <c r="J149" s="84" t="b">
        <v>0</v>
      </c>
      <c r="K149" s="84" t="b">
        <v>0</v>
      </c>
      <c r="L149" s="84" t="b">
        <v>0</v>
      </c>
    </row>
    <row r="150" spans="1:12" ht="15">
      <c r="A150" s="84" t="s">
        <v>2660</v>
      </c>
      <c r="B150" s="84" t="s">
        <v>2737</v>
      </c>
      <c r="C150" s="84">
        <v>2</v>
      </c>
      <c r="D150" s="118">
        <v>0.0016871029444549444</v>
      </c>
      <c r="E150" s="118">
        <v>2.72916478969277</v>
      </c>
      <c r="F150" s="84" t="s">
        <v>2919</v>
      </c>
      <c r="G150" s="84" t="b">
        <v>0</v>
      </c>
      <c r="H150" s="84" t="b">
        <v>0</v>
      </c>
      <c r="I150" s="84" t="b">
        <v>0</v>
      </c>
      <c r="J150" s="84" t="b">
        <v>0</v>
      </c>
      <c r="K150" s="84" t="b">
        <v>0</v>
      </c>
      <c r="L150" s="84" t="b">
        <v>0</v>
      </c>
    </row>
    <row r="151" spans="1:12" ht="15">
      <c r="A151" s="84" t="s">
        <v>2737</v>
      </c>
      <c r="B151" s="84" t="s">
        <v>2244</v>
      </c>
      <c r="C151" s="84">
        <v>2</v>
      </c>
      <c r="D151" s="118">
        <v>0.0016871029444549444</v>
      </c>
      <c r="E151" s="118">
        <v>2.3312247810207323</v>
      </c>
      <c r="F151" s="84" t="s">
        <v>2919</v>
      </c>
      <c r="G151" s="84" t="b">
        <v>0</v>
      </c>
      <c r="H151" s="84" t="b">
        <v>0</v>
      </c>
      <c r="I151" s="84" t="b">
        <v>0</v>
      </c>
      <c r="J151" s="84" t="b">
        <v>0</v>
      </c>
      <c r="K151" s="84" t="b">
        <v>0</v>
      </c>
      <c r="L151" s="84" t="b">
        <v>0</v>
      </c>
    </row>
    <row r="152" spans="1:12" ht="15">
      <c r="A152" s="84" t="s">
        <v>2244</v>
      </c>
      <c r="B152" s="84" t="s">
        <v>2624</v>
      </c>
      <c r="C152" s="84">
        <v>2</v>
      </c>
      <c r="D152" s="118">
        <v>0.0016871029444549444</v>
      </c>
      <c r="E152" s="118">
        <v>2.0301947853567515</v>
      </c>
      <c r="F152" s="84" t="s">
        <v>2919</v>
      </c>
      <c r="G152" s="84" t="b">
        <v>0</v>
      </c>
      <c r="H152" s="84" t="b">
        <v>0</v>
      </c>
      <c r="I152" s="84" t="b">
        <v>0</v>
      </c>
      <c r="J152" s="84" t="b">
        <v>0</v>
      </c>
      <c r="K152" s="84" t="b">
        <v>0</v>
      </c>
      <c r="L152" s="84" t="b">
        <v>0</v>
      </c>
    </row>
    <row r="153" spans="1:12" ht="15">
      <c r="A153" s="84" t="s">
        <v>2180</v>
      </c>
      <c r="B153" s="84" t="s">
        <v>2169</v>
      </c>
      <c r="C153" s="84">
        <v>2</v>
      </c>
      <c r="D153" s="118">
        <v>0.0016871029444549444</v>
      </c>
      <c r="E153" s="118">
        <v>1.5116808454788637</v>
      </c>
      <c r="F153" s="84" t="s">
        <v>2919</v>
      </c>
      <c r="G153" s="84" t="b">
        <v>0</v>
      </c>
      <c r="H153" s="84" t="b">
        <v>0</v>
      </c>
      <c r="I153" s="84" t="b">
        <v>0</v>
      </c>
      <c r="J153" s="84" t="b">
        <v>0</v>
      </c>
      <c r="K153" s="84" t="b">
        <v>0</v>
      </c>
      <c r="L153" s="84" t="b">
        <v>0</v>
      </c>
    </row>
    <row r="154" spans="1:12" ht="15">
      <c r="A154" s="84" t="s">
        <v>2738</v>
      </c>
      <c r="B154" s="84" t="s">
        <v>2245</v>
      </c>
      <c r="C154" s="84">
        <v>2</v>
      </c>
      <c r="D154" s="118">
        <v>0.0016871029444549444</v>
      </c>
      <c r="E154" s="118">
        <v>3.030194785356751</v>
      </c>
      <c r="F154" s="84" t="s">
        <v>2919</v>
      </c>
      <c r="G154" s="84" t="b">
        <v>0</v>
      </c>
      <c r="H154" s="84" t="b">
        <v>0</v>
      </c>
      <c r="I154" s="84" t="b">
        <v>0</v>
      </c>
      <c r="J154" s="84" t="b">
        <v>0</v>
      </c>
      <c r="K154" s="84" t="b">
        <v>0</v>
      </c>
      <c r="L154" s="84" t="b">
        <v>0</v>
      </c>
    </row>
    <row r="155" spans="1:12" ht="15">
      <c r="A155" s="84" t="s">
        <v>2245</v>
      </c>
      <c r="B155" s="84" t="s">
        <v>2661</v>
      </c>
      <c r="C155" s="84">
        <v>2</v>
      </c>
      <c r="D155" s="118">
        <v>0.0016871029444549444</v>
      </c>
      <c r="E155" s="118">
        <v>2.1850967453424945</v>
      </c>
      <c r="F155" s="84" t="s">
        <v>2919</v>
      </c>
      <c r="G155" s="84" t="b">
        <v>0</v>
      </c>
      <c r="H155" s="84" t="b">
        <v>0</v>
      </c>
      <c r="I155" s="84" t="b">
        <v>0</v>
      </c>
      <c r="J155" s="84" t="b">
        <v>0</v>
      </c>
      <c r="K155" s="84" t="b">
        <v>0</v>
      </c>
      <c r="L155" s="84" t="b">
        <v>0</v>
      </c>
    </row>
    <row r="156" spans="1:12" ht="15">
      <c r="A156" s="84" t="s">
        <v>2089</v>
      </c>
      <c r="B156" s="84" t="s">
        <v>2169</v>
      </c>
      <c r="C156" s="84">
        <v>2</v>
      </c>
      <c r="D156" s="118">
        <v>0.0016871029444549444</v>
      </c>
      <c r="E156" s="118">
        <v>1.3355895864231824</v>
      </c>
      <c r="F156" s="84" t="s">
        <v>2919</v>
      </c>
      <c r="G156" s="84" t="b">
        <v>0</v>
      </c>
      <c r="H156" s="84" t="b">
        <v>0</v>
      </c>
      <c r="I156" s="84" t="b">
        <v>0</v>
      </c>
      <c r="J156" s="84" t="b">
        <v>0</v>
      </c>
      <c r="K156" s="84" t="b">
        <v>0</v>
      </c>
      <c r="L156" s="84" t="b">
        <v>0</v>
      </c>
    </row>
    <row r="157" spans="1:12" ht="15">
      <c r="A157" s="84" t="s">
        <v>2169</v>
      </c>
      <c r="B157" s="84" t="s">
        <v>2739</v>
      </c>
      <c r="C157" s="84">
        <v>2</v>
      </c>
      <c r="D157" s="118">
        <v>0.0016871029444549444</v>
      </c>
      <c r="E157" s="118">
        <v>2.1850967453424945</v>
      </c>
      <c r="F157" s="84" t="s">
        <v>2919</v>
      </c>
      <c r="G157" s="84" t="b">
        <v>0</v>
      </c>
      <c r="H157" s="84" t="b">
        <v>0</v>
      </c>
      <c r="I157" s="84" t="b">
        <v>0</v>
      </c>
      <c r="J157" s="84" t="b">
        <v>0</v>
      </c>
      <c r="K157" s="84" t="b">
        <v>0</v>
      </c>
      <c r="L157" s="84" t="b">
        <v>0</v>
      </c>
    </row>
    <row r="158" spans="1:12" ht="15">
      <c r="A158" s="84" t="s">
        <v>2739</v>
      </c>
      <c r="B158" s="84" t="s">
        <v>2640</v>
      </c>
      <c r="C158" s="84">
        <v>2</v>
      </c>
      <c r="D158" s="118">
        <v>0.0016871029444549444</v>
      </c>
      <c r="E158" s="118">
        <v>2.72916478969277</v>
      </c>
      <c r="F158" s="84" t="s">
        <v>2919</v>
      </c>
      <c r="G158" s="84" t="b">
        <v>0</v>
      </c>
      <c r="H158" s="84" t="b">
        <v>0</v>
      </c>
      <c r="I158" s="84" t="b">
        <v>0</v>
      </c>
      <c r="J158" s="84" t="b">
        <v>0</v>
      </c>
      <c r="K158" s="84" t="b">
        <v>0</v>
      </c>
      <c r="L158" s="84" t="b">
        <v>0</v>
      </c>
    </row>
    <row r="159" spans="1:12" ht="15">
      <c r="A159" s="84" t="s">
        <v>2662</v>
      </c>
      <c r="B159" s="84" t="s">
        <v>2207</v>
      </c>
      <c r="C159" s="84">
        <v>2</v>
      </c>
      <c r="D159" s="118">
        <v>0.0016871029444549444</v>
      </c>
      <c r="E159" s="118">
        <v>2.2520435349731076</v>
      </c>
      <c r="F159" s="84" t="s">
        <v>2919</v>
      </c>
      <c r="G159" s="84" t="b">
        <v>0</v>
      </c>
      <c r="H159" s="84" t="b">
        <v>0</v>
      </c>
      <c r="I159" s="84" t="b">
        <v>0</v>
      </c>
      <c r="J159" s="84" t="b">
        <v>0</v>
      </c>
      <c r="K159" s="84" t="b">
        <v>0</v>
      </c>
      <c r="L159" s="84" t="b">
        <v>0</v>
      </c>
    </row>
    <row r="160" spans="1:12" ht="15">
      <c r="A160" s="84" t="s">
        <v>2207</v>
      </c>
      <c r="B160" s="84" t="s">
        <v>2740</v>
      </c>
      <c r="C160" s="84">
        <v>2</v>
      </c>
      <c r="D160" s="118">
        <v>0.0016871029444549444</v>
      </c>
      <c r="E160" s="118">
        <v>2.553073530637089</v>
      </c>
      <c r="F160" s="84" t="s">
        <v>2919</v>
      </c>
      <c r="G160" s="84" t="b">
        <v>0</v>
      </c>
      <c r="H160" s="84" t="b">
        <v>0</v>
      </c>
      <c r="I160" s="84" t="b">
        <v>0</v>
      </c>
      <c r="J160" s="84" t="b">
        <v>0</v>
      </c>
      <c r="K160" s="84" t="b">
        <v>0</v>
      </c>
      <c r="L160" s="84" t="b">
        <v>0</v>
      </c>
    </row>
    <row r="161" spans="1:12" ht="15">
      <c r="A161" s="84" t="s">
        <v>2740</v>
      </c>
      <c r="B161" s="84" t="s">
        <v>2641</v>
      </c>
      <c r="C161" s="84">
        <v>2</v>
      </c>
      <c r="D161" s="118">
        <v>0.0016871029444549444</v>
      </c>
      <c r="E161" s="118">
        <v>2.72916478969277</v>
      </c>
      <c r="F161" s="84" t="s">
        <v>2919</v>
      </c>
      <c r="G161" s="84" t="b">
        <v>0</v>
      </c>
      <c r="H161" s="84" t="b">
        <v>0</v>
      </c>
      <c r="I161" s="84" t="b">
        <v>0</v>
      </c>
      <c r="J161" s="84" t="b">
        <v>0</v>
      </c>
      <c r="K161" s="84" t="b">
        <v>0</v>
      </c>
      <c r="L161" s="84" t="b">
        <v>0</v>
      </c>
    </row>
    <row r="162" spans="1:12" ht="15">
      <c r="A162" s="84" t="s">
        <v>2641</v>
      </c>
      <c r="B162" s="84" t="s">
        <v>2741</v>
      </c>
      <c r="C162" s="84">
        <v>2</v>
      </c>
      <c r="D162" s="118">
        <v>0.0016871029444549444</v>
      </c>
      <c r="E162" s="118">
        <v>2.72916478969277</v>
      </c>
      <c r="F162" s="84" t="s">
        <v>2919</v>
      </c>
      <c r="G162" s="84" t="b">
        <v>0</v>
      </c>
      <c r="H162" s="84" t="b">
        <v>0</v>
      </c>
      <c r="I162" s="84" t="b">
        <v>0</v>
      </c>
      <c r="J162" s="84" t="b">
        <v>0</v>
      </c>
      <c r="K162" s="84" t="b">
        <v>0</v>
      </c>
      <c r="L162" s="84" t="b">
        <v>0</v>
      </c>
    </row>
    <row r="163" spans="1:12" ht="15">
      <c r="A163" s="84" t="s">
        <v>2741</v>
      </c>
      <c r="B163" s="84" t="s">
        <v>2742</v>
      </c>
      <c r="C163" s="84">
        <v>2</v>
      </c>
      <c r="D163" s="118">
        <v>0.0016871029444549444</v>
      </c>
      <c r="E163" s="118">
        <v>3.030194785356751</v>
      </c>
      <c r="F163" s="84" t="s">
        <v>2919</v>
      </c>
      <c r="G163" s="84" t="b">
        <v>0</v>
      </c>
      <c r="H163" s="84" t="b">
        <v>0</v>
      </c>
      <c r="I163" s="84" t="b">
        <v>0</v>
      </c>
      <c r="J163" s="84" t="b">
        <v>0</v>
      </c>
      <c r="K163" s="84" t="b">
        <v>0</v>
      </c>
      <c r="L163" s="84" t="b">
        <v>0</v>
      </c>
    </row>
    <row r="164" spans="1:12" ht="15">
      <c r="A164" s="84" t="s">
        <v>2742</v>
      </c>
      <c r="B164" s="84" t="s">
        <v>2167</v>
      </c>
      <c r="C164" s="84">
        <v>2</v>
      </c>
      <c r="D164" s="118">
        <v>0.0016871029444549444</v>
      </c>
      <c r="E164" s="118">
        <v>1.1381001826662709</v>
      </c>
      <c r="F164" s="84" t="s">
        <v>2919</v>
      </c>
      <c r="G164" s="84" t="b">
        <v>0</v>
      </c>
      <c r="H164" s="84" t="b">
        <v>0</v>
      </c>
      <c r="I164" s="84" t="b">
        <v>0</v>
      </c>
      <c r="J164" s="84" t="b">
        <v>0</v>
      </c>
      <c r="K164" s="84" t="b">
        <v>0</v>
      </c>
      <c r="L164" s="84" t="b">
        <v>0</v>
      </c>
    </row>
    <row r="165" spans="1:12" ht="15">
      <c r="A165" s="84" t="s">
        <v>2743</v>
      </c>
      <c r="B165" s="84" t="s">
        <v>2663</v>
      </c>
      <c r="C165" s="84">
        <v>2</v>
      </c>
      <c r="D165" s="118">
        <v>0.0016871029444549444</v>
      </c>
      <c r="E165" s="118">
        <v>2.85410352630107</v>
      </c>
      <c r="F165" s="84" t="s">
        <v>2919</v>
      </c>
      <c r="G165" s="84" t="b">
        <v>0</v>
      </c>
      <c r="H165" s="84" t="b">
        <v>0</v>
      </c>
      <c r="I165" s="84" t="b">
        <v>0</v>
      </c>
      <c r="J165" s="84" t="b">
        <v>0</v>
      </c>
      <c r="K165" s="84" t="b">
        <v>0</v>
      </c>
      <c r="L165" s="84" t="b">
        <v>0</v>
      </c>
    </row>
    <row r="166" spans="1:12" ht="15">
      <c r="A166" s="84" t="s">
        <v>2663</v>
      </c>
      <c r="B166" s="84" t="s">
        <v>2642</v>
      </c>
      <c r="C166" s="84">
        <v>2</v>
      </c>
      <c r="D166" s="118">
        <v>0.0016871029444549444</v>
      </c>
      <c r="E166" s="118">
        <v>2.3312247810207323</v>
      </c>
      <c r="F166" s="84" t="s">
        <v>2919</v>
      </c>
      <c r="G166" s="84" t="b">
        <v>0</v>
      </c>
      <c r="H166" s="84" t="b">
        <v>0</v>
      </c>
      <c r="I166" s="84" t="b">
        <v>0</v>
      </c>
      <c r="J166" s="84" t="b">
        <v>1</v>
      </c>
      <c r="K166" s="84" t="b">
        <v>0</v>
      </c>
      <c r="L166" s="84" t="b">
        <v>0</v>
      </c>
    </row>
    <row r="167" spans="1:12" ht="15">
      <c r="A167" s="84" t="s">
        <v>2642</v>
      </c>
      <c r="B167" s="84" t="s">
        <v>2619</v>
      </c>
      <c r="C167" s="84">
        <v>2</v>
      </c>
      <c r="D167" s="118">
        <v>0.0016871029444549444</v>
      </c>
      <c r="E167" s="118">
        <v>2.088186732334438</v>
      </c>
      <c r="F167" s="84" t="s">
        <v>2919</v>
      </c>
      <c r="G167" s="84" t="b">
        <v>1</v>
      </c>
      <c r="H167" s="84" t="b">
        <v>0</v>
      </c>
      <c r="I167" s="84" t="b">
        <v>0</v>
      </c>
      <c r="J167" s="84" t="b">
        <v>0</v>
      </c>
      <c r="K167" s="84" t="b">
        <v>0</v>
      </c>
      <c r="L167" s="84" t="b">
        <v>0</v>
      </c>
    </row>
    <row r="168" spans="1:12" ht="15">
      <c r="A168" s="84" t="s">
        <v>2619</v>
      </c>
      <c r="B168" s="84" t="s">
        <v>2643</v>
      </c>
      <c r="C168" s="84">
        <v>2</v>
      </c>
      <c r="D168" s="118">
        <v>0.0016871029444549444</v>
      </c>
      <c r="E168" s="118">
        <v>2.1850967453424945</v>
      </c>
      <c r="F168" s="84" t="s">
        <v>2919</v>
      </c>
      <c r="G168" s="84" t="b">
        <v>0</v>
      </c>
      <c r="H168" s="84" t="b">
        <v>0</v>
      </c>
      <c r="I168" s="84" t="b">
        <v>0</v>
      </c>
      <c r="J168" s="84" t="b">
        <v>0</v>
      </c>
      <c r="K168" s="84" t="b">
        <v>0</v>
      </c>
      <c r="L168" s="84" t="b">
        <v>0</v>
      </c>
    </row>
    <row r="169" spans="1:12" ht="15">
      <c r="A169" s="84" t="s">
        <v>2664</v>
      </c>
      <c r="B169" s="84" t="s">
        <v>2103</v>
      </c>
      <c r="C169" s="84">
        <v>2</v>
      </c>
      <c r="D169" s="118">
        <v>0.0016871029444549444</v>
      </c>
      <c r="E169" s="118">
        <v>1.8840667496785133</v>
      </c>
      <c r="F169" s="84" t="s">
        <v>2919</v>
      </c>
      <c r="G169" s="84" t="b">
        <v>0</v>
      </c>
      <c r="H169" s="84" t="b">
        <v>0</v>
      </c>
      <c r="I169" s="84" t="b">
        <v>0</v>
      </c>
      <c r="J169" s="84" t="b">
        <v>0</v>
      </c>
      <c r="K169" s="84" t="b">
        <v>0</v>
      </c>
      <c r="L169" s="84" t="b">
        <v>0</v>
      </c>
    </row>
    <row r="170" spans="1:12" ht="15">
      <c r="A170" s="84" t="s">
        <v>2103</v>
      </c>
      <c r="B170" s="84" t="s">
        <v>2625</v>
      </c>
      <c r="C170" s="84">
        <v>2</v>
      </c>
      <c r="D170" s="118">
        <v>0.0016871029444549444</v>
      </c>
      <c r="E170" s="118">
        <v>1.687772104534545</v>
      </c>
      <c r="F170" s="84" t="s">
        <v>2919</v>
      </c>
      <c r="G170" s="84" t="b">
        <v>0</v>
      </c>
      <c r="H170" s="84" t="b">
        <v>0</v>
      </c>
      <c r="I170" s="84" t="b">
        <v>0</v>
      </c>
      <c r="J170" s="84" t="b">
        <v>0</v>
      </c>
      <c r="K170" s="84" t="b">
        <v>0</v>
      </c>
      <c r="L170" s="84" t="b">
        <v>0</v>
      </c>
    </row>
    <row r="171" spans="1:12" ht="15">
      <c r="A171" s="84" t="s">
        <v>2625</v>
      </c>
      <c r="B171" s="84" t="s">
        <v>2244</v>
      </c>
      <c r="C171" s="84">
        <v>2</v>
      </c>
      <c r="D171" s="118">
        <v>0.0016871029444549444</v>
      </c>
      <c r="E171" s="118">
        <v>1.85410352630107</v>
      </c>
      <c r="F171" s="84" t="s">
        <v>2919</v>
      </c>
      <c r="G171" s="84" t="b">
        <v>0</v>
      </c>
      <c r="H171" s="84" t="b">
        <v>0</v>
      </c>
      <c r="I171" s="84" t="b">
        <v>0</v>
      </c>
      <c r="J171" s="84" t="b">
        <v>0</v>
      </c>
      <c r="K171" s="84" t="b">
        <v>0</v>
      </c>
      <c r="L171" s="84" t="b">
        <v>0</v>
      </c>
    </row>
    <row r="172" spans="1:12" ht="15">
      <c r="A172" s="84" t="s">
        <v>2244</v>
      </c>
      <c r="B172" s="84" t="s">
        <v>2623</v>
      </c>
      <c r="C172" s="84">
        <v>2</v>
      </c>
      <c r="D172" s="118">
        <v>0.0016871029444549444</v>
      </c>
      <c r="E172" s="118">
        <v>1.85410352630107</v>
      </c>
      <c r="F172" s="84" t="s">
        <v>2919</v>
      </c>
      <c r="G172" s="84" t="b">
        <v>0</v>
      </c>
      <c r="H172" s="84" t="b">
        <v>0</v>
      </c>
      <c r="I172" s="84" t="b">
        <v>0</v>
      </c>
      <c r="J172" s="84" t="b">
        <v>0</v>
      </c>
      <c r="K172" s="84" t="b">
        <v>0</v>
      </c>
      <c r="L172" s="84" t="b">
        <v>0</v>
      </c>
    </row>
    <row r="173" spans="1:12" ht="15">
      <c r="A173" s="84" t="s">
        <v>2684</v>
      </c>
      <c r="B173" s="84" t="s">
        <v>2246</v>
      </c>
      <c r="C173" s="84">
        <v>2</v>
      </c>
      <c r="D173" s="118">
        <v>0.0016871029444549444</v>
      </c>
      <c r="E173" s="118">
        <v>2.3769822715814075</v>
      </c>
      <c r="F173" s="84" t="s">
        <v>2919</v>
      </c>
      <c r="G173" s="84" t="b">
        <v>0</v>
      </c>
      <c r="H173" s="84" t="b">
        <v>0</v>
      </c>
      <c r="I173" s="84" t="b">
        <v>0</v>
      </c>
      <c r="J173" s="84" t="b">
        <v>0</v>
      </c>
      <c r="K173" s="84" t="b">
        <v>0</v>
      </c>
      <c r="L173" s="84" t="b">
        <v>0</v>
      </c>
    </row>
    <row r="174" spans="1:12" ht="15">
      <c r="A174" s="84" t="s">
        <v>2246</v>
      </c>
      <c r="B174" s="84" t="s">
        <v>2625</v>
      </c>
      <c r="C174" s="84">
        <v>2</v>
      </c>
      <c r="D174" s="118">
        <v>0.0016871029444549444</v>
      </c>
      <c r="E174" s="118">
        <v>2.2520435349731076</v>
      </c>
      <c r="F174" s="84" t="s">
        <v>2919</v>
      </c>
      <c r="G174" s="84" t="b">
        <v>0</v>
      </c>
      <c r="H174" s="84" t="b">
        <v>0</v>
      </c>
      <c r="I174" s="84" t="b">
        <v>0</v>
      </c>
      <c r="J174" s="84" t="b">
        <v>0</v>
      </c>
      <c r="K174" s="84" t="b">
        <v>0</v>
      </c>
      <c r="L174" s="84" t="b">
        <v>0</v>
      </c>
    </row>
    <row r="175" spans="1:12" ht="15">
      <c r="A175" s="84" t="s">
        <v>2625</v>
      </c>
      <c r="B175" s="84" t="s">
        <v>2744</v>
      </c>
      <c r="C175" s="84">
        <v>2</v>
      </c>
      <c r="D175" s="118">
        <v>0.0016871029444549444</v>
      </c>
      <c r="E175" s="118">
        <v>2.553073530637089</v>
      </c>
      <c r="F175" s="84" t="s">
        <v>2919</v>
      </c>
      <c r="G175" s="84" t="b">
        <v>0</v>
      </c>
      <c r="H175" s="84" t="b">
        <v>0</v>
      </c>
      <c r="I175" s="84" t="b">
        <v>0</v>
      </c>
      <c r="J175" s="84" t="b">
        <v>0</v>
      </c>
      <c r="K175" s="84" t="b">
        <v>0</v>
      </c>
      <c r="L175" s="84" t="b">
        <v>0</v>
      </c>
    </row>
    <row r="176" spans="1:12" ht="15">
      <c r="A176" s="84" t="s">
        <v>2744</v>
      </c>
      <c r="B176" s="84" t="s">
        <v>2167</v>
      </c>
      <c r="C176" s="84">
        <v>2</v>
      </c>
      <c r="D176" s="118">
        <v>0.0016871029444549444</v>
      </c>
      <c r="E176" s="118">
        <v>1.1381001826662709</v>
      </c>
      <c r="F176" s="84" t="s">
        <v>2919</v>
      </c>
      <c r="G176" s="84" t="b">
        <v>0</v>
      </c>
      <c r="H176" s="84" t="b">
        <v>0</v>
      </c>
      <c r="I176" s="84" t="b">
        <v>0</v>
      </c>
      <c r="J176" s="84" t="b">
        <v>0</v>
      </c>
      <c r="K176" s="84" t="b">
        <v>0</v>
      </c>
      <c r="L176" s="84" t="b">
        <v>0</v>
      </c>
    </row>
    <row r="177" spans="1:12" ht="15">
      <c r="A177" s="84" t="s">
        <v>2625</v>
      </c>
      <c r="B177" s="84" t="s">
        <v>2745</v>
      </c>
      <c r="C177" s="84">
        <v>2</v>
      </c>
      <c r="D177" s="118">
        <v>0.0016871029444549444</v>
      </c>
      <c r="E177" s="118">
        <v>2.553073530637089</v>
      </c>
      <c r="F177" s="84" t="s">
        <v>2919</v>
      </c>
      <c r="G177" s="84" t="b">
        <v>0</v>
      </c>
      <c r="H177" s="84" t="b">
        <v>0</v>
      </c>
      <c r="I177" s="84" t="b">
        <v>0</v>
      </c>
      <c r="J177" s="84" t="b">
        <v>0</v>
      </c>
      <c r="K177" s="84" t="b">
        <v>0</v>
      </c>
      <c r="L177" s="84" t="b">
        <v>0</v>
      </c>
    </row>
    <row r="178" spans="1:12" ht="15">
      <c r="A178" s="84" t="s">
        <v>2745</v>
      </c>
      <c r="B178" s="84" t="s">
        <v>2746</v>
      </c>
      <c r="C178" s="84">
        <v>2</v>
      </c>
      <c r="D178" s="118">
        <v>0.0016871029444549444</v>
      </c>
      <c r="E178" s="118">
        <v>3.030194785356751</v>
      </c>
      <c r="F178" s="84" t="s">
        <v>2919</v>
      </c>
      <c r="G178" s="84" t="b">
        <v>0</v>
      </c>
      <c r="H178" s="84" t="b">
        <v>0</v>
      </c>
      <c r="I178" s="84" t="b">
        <v>0</v>
      </c>
      <c r="J178" s="84" t="b">
        <v>0</v>
      </c>
      <c r="K178" s="84" t="b">
        <v>0</v>
      </c>
      <c r="L178" s="84" t="b">
        <v>0</v>
      </c>
    </row>
    <row r="179" spans="1:12" ht="15">
      <c r="A179" s="84" t="s">
        <v>2746</v>
      </c>
      <c r="B179" s="84" t="s">
        <v>2103</v>
      </c>
      <c r="C179" s="84">
        <v>2</v>
      </c>
      <c r="D179" s="118">
        <v>0.0016871029444549444</v>
      </c>
      <c r="E179" s="118">
        <v>2.1850967453424945</v>
      </c>
      <c r="F179" s="84" t="s">
        <v>2919</v>
      </c>
      <c r="G179" s="84" t="b">
        <v>0</v>
      </c>
      <c r="H179" s="84" t="b">
        <v>0</v>
      </c>
      <c r="I179" s="84" t="b">
        <v>0</v>
      </c>
      <c r="J179" s="84" t="b">
        <v>0</v>
      </c>
      <c r="K179" s="84" t="b">
        <v>0</v>
      </c>
      <c r="L179" s="84" t="b">
        <v>0</v>
      </c>
    </row>
    <row r="180" spans="1:12" ht="15">
      <c r="A180" s="84" t="s">
        <v>2245</v>
      </c>
      <c r="B180" s="84" t="s">
        <v>2747</v>
      </c>
      <c r="C180" s="84">
        <v>2</v>
      </c>
      <c r="D180" s="118">
        <v>0.0016871029444549444</v>
      </c>
      <c r="E180" s="118">
        <v>2.4861267410064753</v>
      </c>
      <c r="F180" s="84" t="s">
        <v>2919</v>
      </c>
      <c r="G180" s="84" t="b">
        <v>0</v>
      </c>
      <c r="H180" s="84" t="b">
        <v>0</v>
      </c>
      <c r="I180" s="84" t="b">
        <v>0</v>
      </c>
      <c r="J180" s="84" t="b">
        <v>0</v>
      </c>
      <c r="K180" s="84" t="b">
        <v>0</v>
      </c>
      <c r="L180" s="84" t="b">
        <v>0</v>
      </c>
    </row>
    <row r="181" spans="1:12" ht="15">
      <c r="A181" s="84" t="s">
        <v>2747</v>
      </c>
      <c r="B181" s="84" t="s">
        <v>2089</v>
      </c>
      <c r="C181" s="84">
        <v>2</v>
      </c>
      <c r="D181" s="118">
        <v>0.0016871029444549444</v>
      </c>
      <c r="E181" s="118">
        <v>2.3769822715814075</v>
      </c>
      <c r="F181" s="84" t="s">
        <v>2919</v>
      </c>
      <c r="G181" s="84" t="b">
        <v>0</v>
      </c>
      <c r="H181" s="84" t="b">
        <v>0</v>
      </c>
      <c r="I181" s="84" t="b">
        <v>0</v>
      </c>
      <c r="J181" s="84" t="b">
        <v>0</v>
      </c>
      <c r="K181" s="84" t="b">
        <v>0</v>
      </c>
      <c r="L181" s="84" t="b">
        <v>0</v>
      </c>
    </row>
    <row r="182" spans="1:12" ht="15">
      <c r="A182" s="84" t="s">
        <v>2665</v>
      </c>
      <c r="B182" s="84" t="s">
        <v>2748</v>
      </c>
      <c r="C182" s="84">
        <v>2</v>
      </c>
      <c r="D182" s="118">
        <v>0.0016871029444549444</v>
      </c>
      <c r="E182" s="118">
        <v>2.72916478969277</v>
      </c>
      <c r="F182" s="84" t="s">
        <v>2919</v>
      </c>
      <c r="G182" s="84" t="b">
        <v>0</v>
      </c>
      <c r="H182" s="84" t="b">
        <v>0</v>
      </c>
      <c r="I182" s="84" t="b">
        <v>0</v>
      </c>
      <c r="J182" s="84" t="b">
        <v>0</v>
      </c>
      <c r="K182" s="84" t="b">
        <v>0</v>
      </c>
      <c r="L182" s="84" t="b">
        <v>0</v>
      </c>
    </row>
    <row r="183" spans="1:12" ht="15">
      <c r="A183" s="84" t="s">
        <v>2748</v>
      </c>
      <c r="B183" s="84" t="s">
        <v>2644</v>
      </c>
      <c r="C183" s="84">
        <v>2</v>
      </c>
      <c r="D183" s="118">
        <v>0.0016871029444549444</v>
      </c>
      <c r="E183" s="118">
        <v>2.6322547766847135</v>
      </c>
      <c r="F183" s="84" t="s">
        <v>2919</v>
      </c>
      <c r="G183" s="84" t="b">
        <v>0</v>
      </c>
      <c r="H183" s="84" t="b">
        <v>0</v>
      </c>
      <c r="I183" s="84" t="b">
        <v>0</v>
      </c>
      <c r="J183" s="84" t="b">
        <v>0</v>
      </c>
      <c r="K183" s="84" t="b">
        <v>0</v>
      </c>
      <c r="L183" s="84" t="b">
        <v>0</v>
      </c>
    </row>
    <row r="184" spans="1:12" ht="15">
      <c r="A184" s="84" t="s">
        <v>2685</v>
      </c>
      <c r="B184" s="84" t="s">
        <v>2146</v>
      </c>
      <c r="C184" s="84">
        <v>2</v>
      </c>
      <c r="D184" s="118">
        <v>0.0016871029444549444</v>
      </c>
      <c r="E184" s="118">
        <v>2.85410352630107</v>
      </c>
      <c r="F184" s="84" t="s">
        <v>2919</v>
      </c>
      <c r="G184" s="84" t="b">
        <v>0</v>
      </c>
      <c r="H184" s="84" t="b">
        <v>0</v>
      </c>
      <c r="I184" s="84" t="b">
        <v>0</v>
      </c>
      <c r="J184" s="84" t="b">
        <v>0</v>
      </c>
      <c r="K184" s="84" t="b">
        <v>0</v>
      </c>
      <c r="L184" s="84" t="b">
        <v>0</v>
      </c>
    </row>
    <row r="185" spans="1:12" ht="15">
      <c r="A185" s="84" t="s">
        <v>2146</v>
      </c>
      <c r="B185" s="84" t="s">
        <v>2749</v>
      </c>
      <c r="C185" s="84">
        <v>2</v>
      </c>
      <c r="D185" s="118">
        <v>0.0016871029444549444</v>
      </c>
      <c r="E185" s="118">
        <v>3.030194785356751</v>
      </c>
      <c r="F185" s="84" t="s">
        <v>2919</v>
      </c>
      <c r="G185" s="84" t="b">
        <v>0</v>
      </c>
      <c r="H185" s="84" t="b">
        <v>0</v>
      </c>
      <c r="I185" s="84" t="b">
        <v>0</v>
      </c>
      <c r="J185" s="84" t="b">
        <v>0</v>
      </c>
      <c r="K185" s="84" t="b">
        <v>0</v>
      </c>
      <c r="L185" s="84" t="b">
        <v>0</v>
      </c>
    </row>
    <row r="186" spans="1:12" ht="15">
      <c r="A186" s="84" t="s">
        <v>2749</v>
      </c>
      <c r="B186" s="84" t="s">
        <v>2750</v>
      </c>
      <c r="C186" s="84">
        <v>2</v>
      </c>
      <c r="D186" s="118">
        <v>0.0016871029444549444</v>
      </c>
      <c r="E186" s="118">
        <v>3.030194785356751</v>
      </c>
      <c r="F186" s="84" t="s">
        <v>2919</v>
      </c>
      <c r="G186" s="84" t="b">
        <v>0</v>
      </c>
      <c r="H186" s="84" t="b">
        <v>0</v>
      </c>
      <c r="I186" s="84" t="b">
        <v>0</v>
      </c>
      <c r="J186" s="84" t="b">
        <v>0</v>
      </c>
      <c r="K186" s="84" t="b">
        <v>0</v>
      </c>
      <c r="L186" s="84" t="b">
        <v>0</v>
      </c>
    </row>
    <row r="187" spans="1:12" ht="15">
      <c r="A187" s="84" t="s">
        <v>2750</v>
      </c>
      <c r="B187" s="84" t="s">
        <v>2167</v>
      </c>
      <c r="C187" s="84">
        <v>2</v>
      </c>
      <c r="D187" s="118">
        <v>0.0016871029444549444</v>
      </c>
      <c r="E187" s="118">
        <v>1.1381001826662709</v>
      </c>
      <c r="F187" s="84" t="s">
        <v>2919</v>
      </c>
      <c r="G187" s="84" t="b">
        <v>0</v>
      </c>
      <c r="H187" s="84" t="b">
        <v>0</v>
      </c>
      <c r="I187" s="84" t="b">
        <v>0</v>
      </c>
      <c r="J187" s="84" t="b">
        <v>0</v>
      </c>
      <c r="K187" s="84" t="b">
        <v>0</v>
      </c>
      <c r="L187" s="84" t="b">
        <v>0</v>
      </c>
    </row>
    <row r="188" spans="1:12" ht="15">
      <c r="A188" s="84" t="s">
        <v>2167</v>
      </c>
      <c r="B188" s="84" t="s">
        <v>2686</v>
      </c>
      <c r="C188" s="84">
        <v>2</v>
      </c>
      <c r="D188" s="118">
        <v>0.0016871029444549444</v>
      </c>
      <c r="E188" s="118">
        <v>1.1774099166762033</v>
      </c>
      <c r="F188" s="84" t="s">
        <v>2919</v>
      </c>
      <c r="G188" s="84" t="b">
        <v>0</v>
      </c>
      <c r="H188" s="84" t="b">
        <v>0</v>
      </c>
      <c r="I188" s="84" t="b">
        <v>0</v>
      </c>
      <c r="J188" s="84" t="b">
        <v>0</v>
      </c>
      <c r="K188" s="84" t="b">
        <v>0</v>
      </c>
      <c r="L188" s="84" t="b">
        <v>0</v>
      </c>
    </row>
    <row r="189" spans="1:12" ht="15">
      <c r="A189" s="84" t="s">
        <v>2645</v>
      </c>
      <c r="B189" s="84" t="s">
        <v>2626</v>
      </c>
      <c r="C189" s="84">
        <v>2</v>
      </c>
      <c r="D189" s="118">
        <v>0.0016871029444549444</v>
      </c>
      <c r="E189" s="118">
        <v>2.1551335219650514</v>
      </c>
      <c r="F189" s="84" t="s">
        <v>2919</v>
      </c>
      <c r="G189" s="84" t="b">
        <v>0</v>
      </c>
      <c r="H189" s="84" t="b">
        <v>0</v>
      </c>
      <c r="I189" s="84" t="b">
        <v>0</v>
      </c>
      <c r="J189" s="84" t="b">
        <v>1</v>
      </c>
      <c r="K189" s="84" t="b">
        <v>0</v>
      </c>
      <c r="L189" s="84" t="b">
        <v>0</v>
      </c>
    </row>
    <row r="190" spans="1:12" ht="15">
      <c r="A190" s="84" t="s">
        <v>2619</v>
      </c>
      <c r="B190" s="84" t="s">
        <v>2640</v>
      </c>
      <c r="C190" s="84">
        <v>2</v>
      </c>
      <c r="D190" s="118">
        <v>0.0016871029444549444</v>
      </c>
      <c r="E190" s="118">
        <v>2.1850967453424945</v>
      </c>
      <c r="F190" s="84" t="s">
        <v>2919</v>
      </c>
      <c r="G190" s="84" t="b">
        <v>0</v>
      </c>
      <c r="H190" s="84" t="b">
        <v>0</v>
      </c>
      <c r="I190" s="84" t="b">
        <v>0</v>
      </c>
      <c r="J190" s="84" t="b">
        <v>0</v>
      </c>
      <c r="K190" s="84" t="b">
        <v>0</v>
      </c>
      <c r="L190" s="84" t="b">
        <v>0</v>
      </c>
    </row>
    <row r="191" spans="1:12" ht="15">
      <c r="A191" s="84" t="s">
        <v>2640</v>
      </c>
      <c r="B191" s="84" t="s">
        <v>2168</v>
      </c>
      <c r="C191" s="84">
        <v>2</v>
      </c>
      <c r="D191" s="118">
        <v>0.0016871029444549444</v>
      </c>
      <c r="E191" s="118">
        <v>1.2172814287138958</v>
      </c>
      <c r="F191" s="84" t="s">
        <v>2919</v>
      </c>
      <c r="G191" s="84" t="b">
        <v>0</v>
      </c>
      <c r="H191" s="84" t="b">
        <v>0</v>
      </c>
      <c r="I191" s="84" t="b">
        <v>0</v>
      </c>
      <c r="J191" s="84" t="b">
        <v>0</v>
      </c>
      <c r="K191" s="84" t="b">
        <v>0</v>
      </c>
      <c r="L191" s="84" t="b">
        <v>0</v>
      </c>
    </row>
    <row r="192" spans="1:12" ht="15">
      <c r="A192" s="84" t="s">
        <v>2168</v>
      </c>
      <c r="B192" s="84" t="s">
        <v>2687</v>
      </c>
      <c r="C192" s="84">
        <v>2</v>
      </c>
      <c r="D192" s="118">
        <v>0.0016871029444549444</v>
      </c>
      <c r="E192" s="118">
        <v>1.473892284589464</v>
      </c>
      <c r="F192" s="84" t="s">
        <v>2919</v>
      </c>
      <c r="G192" s="84" t="b">
        <v>0</v>
      </c>
      <c r="H192" s="84" t="b">
        <v>0</v>
      </c>
      <c r="I192" s="84" t="b">
        <v>0</v>
      </c>
      <c r="J192" s="84" t="b">
        <v>0</v>
      </c>
      <c r="K192" s="84" t="b">
        <v>0</v>
      </c>
      <c r="L192" s="84" t="b">
        <v>0</v>
      </c>
    </row>
    <row r="193" spans="1:12" ht="15">
      <c r="A193" s="84" t="s">
        <v>2687</v>
      </c>
      <c r="B193" s="84" t="s">
        <v>2167</v>
      </c>
      <c r="C193" s="84">
        <v>2</v>
      </c>
      <c r="D193" s="118">
        <v>0.0016871029444549444</v>
      </c>
      <c r="E193" s="118">
        <v>0.9620089236105897</v>
      </c>
      <c r="F193" s="84" t="s">
        <v>2919</v>
      </c>
      <c r="G193" s="84" t="b">
        <v>0</v>
      </c>
      <c r="H193" s="84" t="b">
        <v>0</v>
      </c>
      <c r="I193" s="84" t="b">
        <v>0</v>
      </c>
      <c r="J193" s="84" t="b">
        <v>0</v>
      </c>
      <c r="K193" s="84" t="b">
        <v>0</v>
      </c>
      <c r="L193" s="84" t="b">
        <v>0</v>
      </c>
    </row>
    <row r="194" spans="1:12" ht="15">
      <c r="A194" s="84" t="s">
        <v>2103</v>
      </c>
      <c r="B194" s="84" t="s">
        <v>2751</v>
      </c>
      <c r="C194" s="84">
        <v>2</v>
      </c>
      <c r="D194" s="118">
        <v>0.0016871029444549444</v>
      </c>
      <c r="E194" s="118">
        <v>1.988802100198526</v>
      </c>
      <c r="F194" s="84" t="s">
        <v>2919</v>
      </c>
      <c r="G194" s="84" t="b">
        <v>0</v>
      </c>
      <c r="H194" s="84" t="b">
        <v>0</v>
      </c>
      <c r="I194" s="84" t="b">
        <v>0</v>
      </c>
      <c r="J194" s="84" t="b">
        <v>0</v>
      </c>
      <c r="K194" s="84" t="b">
        <v>0</v>
      </c>
      <c r="L194" s="84" t="b">
        <v>0</v>
      </c>
    </row>
    <row r="195" spans="1:12" ht="15">
      <c r="A195" s="84" t="s">
        <v>2751</v>
      </c>
      <c r="B195" s="84" t="s">
        <v>2688</v>
      </c>
      <c r="C195" s="84">
        <v>2</v>
      </c>
      <c r="D195" s="118">
        <v>0.0016871029444549444</v>
      </c>
      <c r="E195" s="118">
        <v>2.85410352630107</v>
      </c>
      <c r="F195" s="84" t="s">
        <v>2919</v>
      </c>
      <c r="G195" s="84" t="b">
        <v>0</v>
      </c>
      <c r="H195" s="84" t="b">
        <v>0</v>
      </c>
      <c r="I195" s="84" t="b">
        <v>0</v>
      </c>
      <c r="J195" s="84" t="b">
        <v>1</v>
      </c>
      <c r="K195" s="84" t="b">
        <v>0</v>
      </c>
      <c r="L195" s="84" t="b">
        <v>0</v>
      </c>
    </row>
    <row r="196" spans="1:12" ht="15">
      <c r="A196" s="84" t="s">
        <v>2688</v>
      </c>
      <c r="B196" s="84" t="s">
        <v>2689</v>
      </c>
      <c r="C196" s="84">
        <v>2</v>
      </c>
      <c r="D196" s="118">
        <v>0.0016871029444549444</v>
      </c>
      <c r="E196" s="118">
        <v>2.6780122672453888</v>
      </c>
      <c r="F196" s="84" t="s">
        <v>2919</v>
      </c>
      <c r="G196" s="84" t="b">
        <v>1</v>
      </c>
      <c r="H196" s="84" t="b">
        <v>0</v>
      </c>
      <c r="I196" s="84" t="b">
        <v>0</v>
      </c>
      <c r="J196" s="84" t="b">
        <v>0</v>
      </c>
      <c r="K196" s="84" t="b">
        <v>1</v>
      </c>
      <c r="L196" s="84" t="b">
        <v>0</v>
      </c>
    </row>
    <row r="197" spans="1:12" ht="15">
      <c r="A197" s="84" t="s">
        <v>2689</v>
      </c>
      <c r="B197" s="84" t="s">
        <v>2613</v>
      </c>
      <c r="C197" s="84">
        <v>2</v>
      </c>
      <c r="D197" s="118">
        <v>0.0016871029444549444</v>
      </c>
      <c r="E197" s="118">
        <v>2.0759522759174263</v>
      </c>
      <c r="F197" s="84" t="s">
        <v>2919</v>
      </c>
      <c r="G197" s="84" t="b">
        <v>0</v>
      </c>
      <c r="H197" s="84" t="b">
        <v>1</v>
      </c>
      <c r="I197" s="84" t="b">
        <v>0</v>
      </c>
      <c r="J197" s="84" t="b">
        <v>0</v>
      </c>
      <c r="K197" s="84" t="b">
        <v>0</v>
      </c>
      <c r="L197" s="84" t="b">
        <v>0</v>
      </c>
    </row>
    <row r="198" spans="1:12" ht="15">
      <c r="A198" s="84" t="s">
        <v>2627</v>
      </c>
      <c r="B198" s="84" t="s">
        <v>2167</v>
      </c>
      <c r="C198" s="84">
        <v>2</v>
      </c>
      <c r="D198" s="118">
        <v>0.0016871029444549444</v>
      </c>
      <c r="E198" s="118">
        <v>0.6609789279466084</v>
      </c>
      <c r="F198" s="84" t="s">
        <v>2919</v>
      </c>
      <c r="G198" s="84" t="b">
        <v>0</v>
      </c>
      <c r="H198" s="84" t="b">
        <v>0</v>
      </c>
      <c r="I198" s="84" t="b">
        <v>0</v>
      </c>
      <c r="J198" s="84" t="b">
        <v>0</v>
      </c>
      <c r="K198" s="84" t="b">
        <v>0</v>
      </c>
      <c r="L198" s="84" t="b">
        <v>0</v>
      </c>
    </row>
    <row r="199" spans="1:12" ht="15">
      <c r="A199" s="84" t="s">
        <v>2103</v>
      </c>
      <c r="B199" s="84" t="s">
        <v>2752</v>
      </c>
      <c r="C199" s="84">
        <v>2</v>
      </c>
      <c r="D199" s="118">
        <v>0.0016871029444549444</v>
      </c>
      <c r="E199" s="118">
        <v>1.988802100198526</v>
      </c>
      <c r="F199" s="84" t="s">
        <v>2919</v>
      </c>
      <c r="G199" s="84" t="b">
        <v>0</v>
      </c>
      <c r="H199" s="84" t="b">
        <v>0</v>
      </c>
      <c r="I199" s="84" t="b">
        <v>0</v>
      </c>
      <c r="J199" s="84" t="b">
        <v>1</v>
      </c>
      <c r="K199" s="84" t="b">
        <v>0</v>
      </c>
      <c r="L199" s="84" t="b">
        <v>0</v>
      </c>
    </row>
    <row r="200" spans="1:12" ht="15">
      <c r="A200" s="84" t="s">
        <v>2752</v>
      </c>
      <c r="B200" s="84" t="s">
        <v>2628</v>
      </c>
      <c r="C200" s="84">
        <v>2</v>
      </c>
      <c r="D200" s="118">
        <v>0.0016871029444549444</v>
      </c>
      <c r="E200" s="118">
        <v>2.553073530637089</v>
      </c>
      <c r="F200" s="84" t="s">
        <v>2919</v>
      </c>
      <c r="G200" s="84" t="b">
        <v>1</v>
      </c>
      <c r="H200" s="84" t="b">
        <v>0</v>
      </c>
      <c r="I200" s="84" t="b">
        <v>0</v>
      </c>
      <c r="J200" s="84" t="b">
        <v>0</v>
      </c>
      <c r="K200" s="84" t="b">
        <v>0</v>
      </c>
      <c r="L200" s="84" t="b">
        <v>0</v>
      </c>
    </row>
    <row r="201" spans="1:12" ht="15">
      <c r="A201" s="84" t="s">
        <v>2628</v>
      </c>
      <c r="B201" s="84" t="s">
        <v>2753</v>
      </c>
      <c r="C201" s="84">
        <v>2</v>
      </c>
      <c r="D201" s="118">
        <v>0.0016871029444549444</v>
      </c>
      <c r="E201" s="118">
        <v>2.6322547766847135</v>
      </c>
      <c r="F201" s="84" t="s">
        <v>2919</v>
      </c>
      <c r="G201" s="84" t="b">
        <v>0</v>
      </c>
      <c r="H201" s="84" t="b">
        <v>0</v>
      </c>
      <c r="I201" s="84" t="b">
        <v>0</v>
      </c>
      <c r="J201" s="84" t="b">
        <v>0</v>
      </c>
      <c r="K201" s="84" t="b">
        <v>0</v>
      </c>
      <c r="L201" s="84" t="b">
        <v>0</v>
      </c>
    </row>
    <row r="202" spans="1:12" ht="15">
      <c r="A202" s="84" t="s">
        <v>2753</v>
      </c>
      <c r="B202" s="84" t="s">
        <v>2169</v>
      </c>
      <c r="C202" s="84">
        <v>2</v>
      </c>
      <c r="D202" s="118">
        <v>0.0016871029444549444</v>
      </c>
      <c r="E202" s="118">
        <v>1.988802100198526</v>
      </c>
      <c r="F202" s="84" t="s">
        <v>2919</v>
      </c>
      <c r="G202" s="84" t="b">
        <v>0</v>
      </c>
      <c r="H202" s="84" t="b">
        <v>0</v>
      </c>
      <c r="I202" s="84" t="b">
        <v>0</v>
      </c>
      <c r="J202" s="84" t="b">
        <v>0</v>
      </c>
      <c r="K202" s="84" t="b">
        <v>0</v>
      </c>
      <c r="L202" s="84" t="b">
        <v>0</v>
      </c>
    </row>
    <row r="203" spans="1:12" ht="15">
      <c r="A203" s="84" t="s">
        <v>2169</v>
      </c>
      <c r="B203" s="84" t="s">
        <v>2167</v>
      </c>
      <c r="C203" s="84">
        <v>2</v>
      </c>
      <c r="D203" s="118">
        <v>0.0016871029444549444</v>
      </c>
      <c r="E203" s="118">
        <v>0.29300214265201396</v>
      </c>
      <c r="F203" s="84" t="s">
        <v>2919</v>
      </c>
      <c r="G203" s="84" t="b">
        <v>0</v>
      </c>
      <c r="H203" s="84" t="b">
        <v>0</v>
      </c>
      <c r="I203" s="84" t="b">
        <v>0</v>
      </c>
      <c r="J203" s="84" t="b">
        <v>0</v>
      </c>
      <c r="K203" s="84" t="b">
        <v>0</v>
      </c>
      <c r="L203" s="84" t="b">
        <v>0</v>
      </c>
    </row>
    <row r="204" spans="1:12" ht="15">
      <c r="A204" s="84" t="s">
        <v>2666</v>
      </c>
      <c r="B204" s="84" t="s">
        <v>2218</v>
      </c>
      <c r="C204" s="84">
        <v>2</v>
      </c>
      <c r="D204" s="118">
        <v>0.0016871029444549444</v>
      </c>
      <c r="E204" s="118">
        <v>2.0759522759174263</v>
      </c>
      <c r="F204" s="84" t="s">
        <v>2919</v>
      </c>
      <c r="G204" s="84" t="b">
        <v>0</v>
      </c>
      <c r="H204" s="84" t="b">
        <v>0</v>
      </c>
      <c r="I204" s="84" t="b">
        <v>0</v>
      </c>
      <c r="J204" s="84" t="b">
        <v>1</v>
      </c>
      <c r="K204" s="84" t="b">
        <v>0</v>
      </c>
      <c r="L204" s="84" t="b">
        <v>0</v>
      </c>
    </row>
    <row r="205" spans="1:12" ht="15">
      <c r="A205" s="84" t="s">
        <v>2218</v>
      </c>
      <c r="B205" s="84" t="s">
        <v>2661</v>
      </c>
      <c r="C205" s="84">
        <v>2</v>
      </c>
      <c r="D205" s="118">
        <v>0.0016871029444549444</v>
      </c>
      <c r="E205" s="118">
        <v>2.0759522759174263</v>
      </c>
      <c r="F205" s="84" t="s">
        <v>2919</v>
      </c>
      <c r="G205" s="84" t="b">
        <v>1</v>
      </c>
      <c r="H205" s="84" t="b">
        <v>0</v>
      </c>
      <c r="I205" s="84" t="b">
        <v>0</v>
      </c>
      <c r="J205" s="84" t="b">
        <v>0</v>
      </c>
      <c r="K205" s="84" t="b">
        <v>0</v>
      </c>
      <c r="L205" s="84" t="b">
        <v>0</v>
      </c>
    </row>
    <row r="206" spans="1:12" ht="15">
      <c r="A206" s="84" t="s">
        <v>2089</v>
      </c>
      <c r="B206" s="84" t="s">
        <v>2103</v>
      </c>
      <c r="C206" s="84">
        <v>2</v>
      </c>
      <c r="D206" s="118">
        <v>0.0016871029444549444</v>
      </c>
      <c r="E206" s="118">
        <v>1.5318842315671508</v>
      </c>
      <c r="F206" s="84" t="s">
        <v>2919</v>
      </c>
      <c r="G206" s="84" t="b">
        <v>0</v>
      </c>
      <c r="H206" s="84" t="b">
        <v>0</v>
      </c>
      <c r="I206" s="84" t="b">
        <v>0</v>
      </c>
      <c r="J206" s="84" t="b">
        <v>0</v>
      </c>
      <c r="K206" s="84" t="b">
        <v>0</v>
      </c>
      <c r="L206" s="84" t="b">
        <v>0</v>
      </c>
    </row>
    <row r="207" spans="1:12" ht="15">
      <c r="A207" s="84" t="s">
        <v>2103</v>
      </c>
      <c r="B207" s="84" t="s">
        <v>2244</v>
      </c>
      <c r="C207" s="84">
        <v>2</v>
      </c>
      <c r="D207" s="118">
        <v>0.0016871029444549444</v>
      </c>
      <c r="E207" s="118">
        <v>1.2898320958625074</v>
      </c>
      <c r="F207" s="84" t="s">
        <v>2919</v>
      </c>
      <c r="G207" s="84" t="b">
        <v>0</v>
      </c>
      <c r="H207" s="84" t="b">
        <v>0</v>
      </c>
      <c r="I207" s="84" t="b">
        <v>0</v>
      </c>
      <c r="J207" s="84" t="b">
        <v>0</v>
      </c>
      <c r="K207" s="84" t="b">
        <v>0</v>
      </c>
      <c r="L207" s="84" t="b">
        <v>0</v>
      </c>
    </row>
    <row r="208" spans="1:12" ht="15">
      <c r="A208" s="84" t="s">
        <v>2244</v>
      </c>
      <c r="B208" s="84" t="s">
        <v>2644</v>
      </c>
      <c r="C208" s="84">
        <v>2</v>
      </c>
      <c r="D208" s="118">
        <v>0.0016871029444549444</v>
      </c>
      <c r="E208" s="118">
        <v>1.9332847723486948</v>
      </c>
      <c r="F208" s="84" t="s">
        <v>2919</v>
      </c>
      <c r="G208" s="84" t="b">
        <v>0</v>
      </c>
      <c r="H208" s="84" t="b">
        <v>0</v>
      </c>
      <c r="I208" s="84" t="b">
        <v>0</v>
      </c>
      <c r="J208" s="84" t="b">
        <v>0</v>
      </c>
      <c r="K208" s="84" t="b">
        <v>0</v>
      </c>
      <c r="L208" s="84" t="b">
        <v>0</v>
      </c>
    </row>
    <row r="209" spans="1:12" ht="15">
      <c r="A209" s="84" t="s">
        <v>2243</v>
      </c>
      <c r="B209" s="84" t="s">
        <v>2169</v>
      </c>
      <c r="C209" s="84">
        <v>2</v>
      </c>
      <c r="D209" s="118">
        <v>0.0016871029444549444</v>
      </c>
      <c r="E209" s="118">
        <v>1.3867421088705638</v>
      </c>
      <c r="F209" s="84" t="s">
        <v>2919</v>
      </c>
      <c r="G209" s="84" t="b">
        <v>0</v>
      </c>
      <c r="H209" s="84" t="b">
        <v>0</v>
      </c>
      <c r="I209" s="84" t="b">
        <v>0</v>
      </c>
      <c r="J209" s="84" t="b">
        <v>0</v>
      </c>
      <c r="K209" s="84" t="b">
        <v>0</v>
      </c>
      <c r="L209" s="84" t="b">
        <v>0</v>
      </c>
    </row>
    <row r="210" spans="1:12" ht="15">
      <c r="A210" s="84" t="s">
        <v>2754</v>
      </c>
      <c r="B210" s="84" t="s">
        <v>2125</v>
      </c>
      <c r="C210" s="84">
        <v>2</v>
      </c>
      <c r="D210" s="118">
        <v>0.0016871029444549444</v>
      </c>
      <c r="E210" s="118">
        <v>2.3769822715814075</v>
      </c>
      <c r="F210" s="84" t="s">
        <v>2919</v>
      </c>
      <c r="G210" s="84" t="b">
        <v>1</v>
      </c>
      <c r="H210" s="84" t="b">
        <v>0</v>
      </c>
      <c r="I210" s="84" t="b">
        <v>0</v>
      </c>
      <c r="J210" s="84" t="b">
        <v>0</v>
      </c>
      <c r="K210" s="84" t="b">
        <v>0</v>
      </c>
      <c r="L210" s="84" t="b">
        <v>0</v>
      </c>
    </row>
    <row r="211" spans="1:12" ht="15">
      <c r="A211" s="84" t="s">
        <v>2125</v>
      </c>
      <c r="B211" s="84" t="s">
        <v>2646</v>
      </c>
      <c r="C211" s="84">
        <v>2</v>
      </c>
      <c r="D211" s="118">
        <v>0.0016871029444549444</v>
      </c>
      <c r="E211" s="118">
        <v>1.9332847723486948</v>
      </c>
      <c r="F211" s="84" t="s">
        <v>2919</v>
      </c>
      <c r="G211" s="84" t="b">
        <v>0</v>
      </c>
      <c r="H211" s="84" t="b">
        <v>0</v>
      </c>
      <c r="I211" s="84" t="b">
        <v>0</v>
      </c>
      <c r="J211" s="84" t="b">
        <v>0</v>
      </c>
      <c r="K211" s="84" t="b">
        <v>0</v>
      </c>
      <c r="L211" s="84" t="b">
        <v>0</v>
      </c>
    </row>
    <row r="212" spans="1:12" ht="15">
      <c r="A212" s="84" t="s">
        <v>2647</v>
      </c>
      <c r="B212" s="84" t="s">
        <v>2201</v>
      </c>
      <c r="C212" s="84">
        <v>2</v>
      </c>
      <c r="D212" s="118">
        <v>0.0016871029444549444</v>
      </c>
      <c r="E212" s="118">
        <v>2.0301947853567515</v>
      </c>
      <c r="F212" s="84" t="s">
        <v>2919</v>
      </c>
      <c r="G212" s="84" t="b">
        <v>0</v>
      </c>
      <c r="H212" s="84" t="b">
        <v>0</v>
      </c>
      <c r="I212" s="84" t="b">
        <v>0</v>
      </c>
      <c r="J212" s="84" t="b">
        <v>0</v>
      </c>
      <c r="K212" s="84" t="b">
        <v>0</v>
      </c>
      <c r="L212" s="84" t="b">
        <v>0</v>
      </c>
    </row>
    <row r="213" spans="1:12" ht="15">
      <c r="A213" s="84" t="s">
        <v>2690</v>
      </c>
      <c r="B213" s="84" t="s">
        <v>2755</v>
      </c>
      <c r="C213" s="84">
        <v>2</v>
      </c>
      <c r="D213" s="118">
        <v>0.0016871029444549444</v>
      </c>
      <c r="E213" s="118">
        <v>2.85410352630107</v>
      </c>
      <c r="F213" s="84" t="s">
        <v>2919</v>
      </c>
      <c r="G213" s="84" t="b">
        <v>0</v>
      </c>
      <c r="H213" s="84" t="b">
        <v>0</v>
      </c>
      <c r="I213" s="84" t="b">
        <v>0</v>
      </c>
      <c r="J213" s="84" t="b">
        <v>0</v>
      </c>
      <c r="K213" s="84" t="b">
        <v>0</v>
      </c>
      <c r="L213" s="84" t="b">
        <v>0</v>
      </c>
    </row>
    <row r="214" spans="1:12" ht="15">
      <c r="A214" s="84" t="s">
        <v>2755</v>
      </c>
      <c r="B214" s="84" t="s">
        <v>2168</v>
      </c>
      <c r="C214" s="84">
        <v>2</v>
      </c>
      <c r="D214" s="118">
        <v>0.0016871029444549444</v>
      </c>
      <c r="E214" s="118">
        <v>1.6152214373859333</v>
      </c>
      <c r="F214" s="84" t="s">
        <v>2919</v>
      </c>
      <c r="G214" s="84" t="b">
        <v>0</v>
      </c>
      <c r="H214" s="84" t="b">
        <v>0</v>
      </c>
      <c r="I214" s="84" t="b">
        <v>0</v>
      </c>
      <c r="J214" s="84" t="b">
        <v>0</v>
      </c>
      <c r="K214" s="84" t="b">
        <v>0</v>
      </c>
      <c r="L214" s="84" t="b">
        <v>0</v>
      </c>
    </row>
    <row r="215" spans="1:12" ht="15">
      <c r="A215" s="84" t="s">
        <v>2168</v>
      </c>
      <c r="B215" s="84" t="s">
        <v>2243</v>
      </c>
      <c r="C215" s="84">
        <v>2</v>
      </c>
      <c r="D215" s="118">
        <v>0.0016871029444549444</v>
      </c>
      <c r="E215" s="118">
        <v>0.6722599383562975</v>
      </c>
      <c r="F215" s="84" t="s">
        <v>2919</v>
      </c>
      <c r="G215" s="84" t="b">
        <v>0</v>
      </c>
      <c r="H215" s="84" t="b">
        <v>0</v>
      </c>
      <c r="I215" s="84" t="b">
        <v>0</v>
      </c>
      <c r="J215" s="84" t="b">
        <v>0</v>
      </c>
      <c r="K215" s="84" t="b">
        <v>0</v>
      </c>
      <c r="L215" s="84" t="b">
        <v>0</v>
      </c>
    </row>
    <row r="216" spans="1:12" ht="15">
      <c r="A216" s="84" t="s">
        <v>2756</v>
      </c>
      <c r="B216" s="84" t="s">
        <v>2757</v>
      </c>
      <c r="C216" s="84">
        <v>2</v>
      </c>
      <c r="D216" s="118">
        <v>0.0016871029444549444</v>
      </c>
      <c r="E216" s="118">
        <v>3.030194785356751</v>
      </c>
      <c r="F216" s="84" t="s">
        <v>2919</v>
      </c>
      <c r="G216" s="84" t="b">
        <v>0</v>
      </c>
      <c r="H216" s="84" t="b">
        <v>0</v>
      </c>
      <c r="I216" s="84" t="b">
        <v>0</v>
      </c>
      <c r="J216" s="84" t="b">
        <v>0</v>
      </c>
      <c r="K216" s="84" t="b">
        <v>0</v>
      </c>
      <c r="L216" s="84" t="b">
        <v>0</v>
      </c>
    </row>
    <row r="217" spans="1:12" ht="15">
      <c r="A217" s="84" t="s">
        <v>2757</v>
      </c>
      <c r="B217" s="84" t="s">
        <v>2758</v>
      </c>
      <c r="C217" s="84">
        <v>2</v>
      </c>
      <c r="D217" s="118">
        <v>0.0016871029444549444</v>
      </c>
      <c r="E217" s="118">
        <v>3.030194785356751</v>
      </c>
      <c r="F217" s="84" t="s">
        <v>2919</v>
      </c>
      <c r="G217" s="84" t="b">
        <v>0</v>
      </c>
      <c r="H217" s="84" t="b">
        <v>0</v>
      </c>
      <c r="I217" s="84" t="b">
        <v>0</v>
      </c>
      <c r="J217" s="84" t="b">
        <v>0</v>
      </c>
      <c r="K217" s="84" t="b">
        <v>0</v>
      </c>
      <c r="L217" s="84" t="b">
        <v>0</v>
      </c>
    </row>
    <row r="218" spans="1:12" ht="15">
      <c r="A218" s="84" t="s">
        <v>2758</v>
      </c>
      <c r="B218" s="84" t="s">
        <v>2125</v>
      </c>
      <c r="C218" s="84">
        <v>2</v>
      </c>
      <c r="D218" s="118">
        <v>0.0016871029444549444</v>
      </c>
      <c r="E218" s="118">
        <v>2.3769822715814075</v>
      </c>
      <c r="F218" s="84" t="s">
        <v>2919</v>
      </c>
      <c r="G218" s="84" t="b">
        <v>0</v>
      </c>
      <c r="H218" s="84" t="b">
        <v>0</v>
      </c>
      <c r="I218" s="84" t="b">
        <v>0</v>
      </c>
      <c r="J218" s="84" t="b">
        <v>0</v>
      </c>
      <c r="K218" s="84" t="b">
        <v>0</v>
      </c>
      <c r="L218" s="84" t="b">
        <v>0</v>
      </c>
    </row>
    <row r="219" spans="1:12" ht="15">
      <c r="A219" s="84" t="s">
        <v>2125</v>
      </c>
      <c r="B219" s="84" t="s">
        <v>2759</v>
      </c>
      <c r="C219" s="84">
        <v>2</v>
      </c>
      <c r="D219" s="118">
        <v>0.0016871029444549444</v>
      </c>
      <c r="E219" s="118">
        <v>2.3312247810207323</v>
      </c>
      <c r="F219" s="84" t="s">
        <v>2919</v>
      </c>
      <c r="G219" s="84" t="b">
        <v>0</v>
      </c>
      <c r="H219" s="84" t="b">
        <v>0</v>
      </c>
      <c r="I219" s="84" t="b">
        <v>0</v>
      </c>
      <c r="J219" s="84" t="b">
        <v>0</v>
      </c>
      <c r="K219" s="84" t="b">
        <v>0</v>
      </c>
      <c r="L219" s="84" t="b">
        <v>0</v>
      </c>
    </row>
    <row r="220" spans="1:12" ht="15">
      <c r="A220" s="84" t="s">
        <v>2759</v>
      </c>
      <c r="B220" s="84" t="s">
        <v>2760</v>
      </c>
      <c r="C220" s="84">
        <v>2</v>
      </c>
      <c r="D220" s="118">
        <v>0.0016871029444549444</v>
      </c>
      <c r="E220" s="118">
        <v>3.030194785356751</v>
      </c>
      <c r="F220" s="84" t="s">
        <v>2919</v>
      </c>
      <c r="G220" s="84" t="b">
        <v>0</v>
      </c>
      <c r="H220" s="84" t="b">
        <v>0</v>
      </c>
      <c r="I220" s="84" t="b">
        <v>0</v>
      </c>
      <c r="J220" s="84" t="b">
        <v>0</v>
      </c>
      <c r="K220" s="84" t="b">
        <v>0</v>
      </c>
      <c r="L220" s="84" t="b">
        <v>0</v>
      </c>
    </row>
    <row r="221" spans="1:12" ht="15">
      <c r="A221" s="84" t="s">
        <v>2760</v>
      </c>
      <c r="B221" s="84" t="s">
        <v>2648</v>
      </c>
      <c r="C221" s="84">
        <v>2</v>
      </c>
      <c r="D221" s="118">
        <v>0.0016871029444549444</v>
      </c>
      <c r="E221" s="118">
        <v>2.6322547766847135</v>
      </c>
      <c r="F221" s="84" t="s">
        <v>2919</v>
      </c>
      <c r="G221" s="84" t="b">
        <v>0</v>
      </c>
      <c r="H221" s="84" t="b">
        <v>0</v>
      </c>
      <c r="I221" s="84" t="b">
        <v>0</v>
      </c>
      <c r="J221" s="84" t="b">
        <v>0</v>
      </c>
      <c r="K221" s="84" t="b">
        <v>0</v>
      </c>
      <c r="L221" s="84" t="b">
        <v>0</v>
      </c>
    </row>
    <row r="222" spans="1:12" ht="15">
      <c r="A222" s="84" t="s">
        <v>2648</v>
      </c>
      <c r="B222" s="84" t="s">
        <v>2168</v>
      </c>
      <c r="C222" s="84">
        <v>2</v>
      </c>
      <c r="D222" s="118">
        <v>0.0016871029444549444</v>
      </c>
      <c r="E222" s="118">
        <v>1.2172814287138958</v>
      </c>
      <c r="F222" s="84" t="s">
        <v>2919</v>
      </c>
      <c r="G222" s="84" t="b">
        <v>0</v>
      </c>
      <c r="H222" s="84" t="b">
        <v>0</v>
      </c>
      <c r="I222" s="84" t="b">
        <v>0</v>
      </c>
      <c r="J222" s="84" t="b">
        <v>0</v>
      </c>
      <c r="K222" s="84" t="b">
        <v>0</v>
      </c>
      <c r="L222" s="84" t="b">
        <v>0</v>
      </c>
    </row>
    <row r="223" spans="1:12" ht="15">
      <c r="A223" s="84" t="s">
        <v>2244</v>
      </c>
      <c r="B223" s="84" t="s">
        <v>2648</v>
      </c>
      <c r="C223" s="84">
        <v>2</v>
      </c>
      <c r="D223" s="118">
        <v>0.0016871029444549444</v>
      </c>
      <c r="E223" s="118">
        <v>1.9332847723486948</v>
      </c>
      <c r="F223" s="84" t="s">
        <v>2919</v>
      </c>
      <c r="G223" s="84" t="b">
        <v>0</v>
      </c>
      <c r="H223" s="84" t="b">
        <v>0</v>
      </c>
      <c r="I223" s="84" t="b">
        <v>0</v>
      </c>
      <c r="J223" s="84" t="b">
        <v>0</v>
      </c>
      <c r="K223" s="84" t="b">
        <v>0</v>
      </c>
      <c r="L223" s="84" t="b">
        <v>0</v>
      </c>
    </row>
    <row r="224" spans="1:12" ht="15">
      <c r="A224" s="84" t="s">
        <v>2667</v>
      </c>
      <c r="B224" s="84" t="s">
        <v>2167</v>
      </c>
      <c r="C224" s="84">
        <v>2</v>
      </c>
      <c r="D224" s="118">
        <v>0.0016871029444549444</v>
      </c>
      <c r="E224" s="118">
        <v>1.1381001826662709</v>
      </c>
      <c r="F224" s="84" t="s">
        <v>2919</v>
      </c>
      <c r="G224" s="84" t="b">
        <v>0</v>
      </c>
      <c r="H224" s="84" t="b">
        <v>0</v>
      </c>
      <c r="I224" s="84" t="b">
        <v>0</v>
      </c>
      <c r="J224" s="84" t="b">
        <v>0</v>
      </c>
      <c r="K224" s="84" t="b">
        <v>0</v>
      </c>
      <c r="L224" s="84" t="b">
        <v>0</v>
      </c>
    </row>
    <row r="225" spans="1:12" ht="15">
      <c r="A225" s="84" t="s">
        <v>2245</v>
      </c>
      <c r="B225" s="84" t="s">
        <v>2619</v>
      </c>
      <c r="C225" s="84">
        <v>2</v>
      </c>
      <c r="D225" s="118">
        <v>0.0016871029444549444</v>
      </c>
      <c r="E225" s="118">
        <v>1.9420586966562</v>
      </c>
      <c r="F225" s="84" t="s">
        <v>2919</v>
      </c>
      <c r="G225" s="84" t="b">
        <v>0</v>
      </c>
      <c r="H225" s="84" t="b">
        <v>0</v>
      </c>
      <c r="I225" s="84" t="b">
        <v>0</v>
      </c>
      <c r="J225" s="84" t="b">
        <v>0</v>
      </c>
      <c r="K225" s="84" t="b">
        <v>0</v>
      </c>
      <c r="L225" s="84" t="b">
        <v>0</v>
      </c>
    </row>
    <row r="226" spans="1:12" ht="15">
      <c r="A226" s="84" t="s">
        <v>2167</v>
      </c>
      <c r="B226" s="84" t="s">
        <v>2763</v>
      </c>
      <c r="C226" s="84">
        <v>2</v>
      </c>
      <c r="D226" s="118">
        <v>0.0016871029444549444</v>
      </c>
      <c r="E226" s="118">
        <v>1.3535011757318847</v>
      </c>
      <c r="F226" s="84" t="s">
        <v>2919</v>
      </c>
      <c r="G226" s="84" t="b">
        <v>0</v>
      </c>
      <c r="H226" s="84" t="b">
        <v>0</v>
      </c>
      <c r="I226" s="84" t="b">
        <v>0</v>
      </c>
      <c r="J226" s="84" t="b">
        <v>0</v>
      </c>
      <c r="K226" s="84" t="b">
        <v>0</v>
      </c>
      <c r="L226" s="84" t="b">
        <v>0</v>
      </c>
    </row>
    <row r="227" spans="1:12" ht="15">
      <c r="A227" s="84" t="s">
        <v>2125</v>
      </c>
      <c r="B227" s="84" t="s">
        <v>2167</v>
      </c>
      <c r="C227" s="84">
        <v>2</v>
      </c>
      <c r="D227" s="118">
        <v>0.0016871029444549444</v>
      </c>
      <c r="E227" s="118">
        <v>0.43913017833025203</v>
      </c>
      <c r="F227" s="84" t="s">
        <v>2919</v>
      </c>
      <c r="G227" s="84" t="b">
        <v>0</v>
      </c>
      <c r="H227" s="84" t="b">
        <v>0</v>
      </c>
      <c r="I227" s="84" t="b">
        <v>0</v>
      </c>
      <c r="J227" s="84" t="b">
        <v>0</v>
      </c>
      <c r="K227" s="84" t="b">
        <v>0</v>
      </c>
      <c r="L227" s="84" t="b">
        <v>0</v>
      </c>
    </row>
    <row r="228" spans="1:12" ht="15">
      <c r="A228" s="84" t="s">
        <v>2648</v>
      </c>
      <c r="B228" s="84" t="s">
        <v>2167</v>
      </c>
      <c r="C228" s="84">
        <v>2</v>
      </c>
      <c r="D228" s="118">
        <v>0.0016871029444549444</v>
      </c>
      <c r="E228" s="118">
        <v>0.7401601739942332</v>
      </c>
      <c r="F228" s="84" t="s">
        <v>2919</v>
      </c>
      <c r="G228" s="84" t="b">
        <v>0</v>
      </c>
      <c r="H228" s="84" t="b">
        <v>0</v>
      </c>
      <c r="I228" s="84" t="b">
        <v>0</v>
      </c>
      <c r="J228" s="84" t="b">
        <v>0</v>
      </c>
      <c r="K228" s="84" t="b">
        <v>0</v>
      </c>
      <c r="L228" s="84" t="b">
        <v>0</v>
      </c>
    </row>
    <row r="229" spans="1:12" ht="15">
      <c r="A229" s="84" t="s">
        <v>2766</v>
      </c>
      <c r="B229" s="84" t="s">
        <v>2767</v>
      </c>
      <c r="C229" s="84">
        <v>2</v>
      </c>
      <c r="D229" s="118">
        <v>0.0016871029444549444</v>
      </c>
      <c r="E229" s="118">
        <v>3.030194785356751</v>
      </c>
      <c r="F229" s="84" t="s">
        <v>2919</v>
      </c>
      <c r="G229" s="84" t="b">
        <v>0</v>
      </c>
      <c r="H229" s="84" t="b">
        <v>0</v>
      </c>
      <c r="I229" s="84" t="b">
        <v>0</v>
      </c>
      <c r="J229" s="84" t="b">
        <v>0</v>
      </c>
      <c r="K229" s="84" t="b">
        <v>0</v>
      </c>
      <c r="L229" s="84" t="b">
        <v>0</v>
      </c>
    </row>
    <row r="230" spans="1:12" ht="15">
      <c r="A230" s="84" t="s">
        <v>2767</v>
      </c>
      <c r="B230" s="84" t="s">
        <v>2768</v>
      </c>
      <c r="C230" s="84">
        <v>2</v>
      </c>
      <c r="D230" s="118">
        <v>0.0016871029444549444</v>
      </c>
      <c r="E230" s="118">
        <v>3.030194785356751</v>
      </c>
      <c r="F230" s="84" t="s">
        <v>2919</v>
      </c>
      <c r="G230" s="84" t="b">
        <v>0</v>
      </c>
      <c r="H230" s="84" t="b">
        <v>0</v>
      </c>
      <c r="I230" s="84" t="b">
        <v>0</v>
      </c>
      <c r="J230" s="84" t="b">
        <v>0</v>
      </c>
      <c r="K230" s="84" t="b">
        <v>0</v>
      </c>
      <c r="L230" s="84" t="b">
        <v>0</v>
      </c>
    </row>
    <row r="231" spans="1:12" ht="15">
      <c r="A231" s="84" t="s">
        <v>2768</v>
      </c>
      <c r="B231" s="84" t="s">
        <v>2769</v>
      </c>
      <c r="C231" s="84">
        <v>2</v>
      </c>
      <c r="D231" s="118">
        <v>0.0016871029444549444</v>
      </c>
      <c r="E231" s="118">
        <v>3.030194785356751</v>
      </c>
      <c r="F231" s="84" t="s">
        <v>2919</v>
      </c>
      <c r="G231" s="84" t="b">
        <v>0</v>
      </c>
      <c r="H231" s="84" t="b">
        <v>0</v>
      </c>
      <c r="I231" s="84" t="b">
        <v>0</v>
      </c>
      <c r="J231" s="84" t="b">
        <v>0</v>
      </c>
      <c r="K231" s="84" t="b">
        <v>0</v>
      </c>
      <c r="L231" s="84" t="b">
        <v>0</v>
      </c>
    </row>
    <row r="232" spans="1:12" ht="15">
      <c r="A232" s="84" t="s">
        <v>2769</v>
      </c>
      <c r="B232" s="84" t="s">
        <v>2770</v>
      </c>
      <c r="C232" s="84">
        <v>2</v>
      </c>
      <c r="D232" s="118">
        <v>0.0016871029444549444</v>
      </c>
      <c r="E232" s="118">
        <v>3.030194785356751</v>
      </c>
      <c r="F232" s="84" t="s">
        <v>2919</v>
      </c>
      <c r="G232" s="84" t="b">
        <v>0</v>
      </c>
      <c r="H232" s="84" t="b">
        <v>0</v>
      </c>
      <c r="I232" s="84" t="b">
        <v>0</v>
      </c>
      <c r="J232" s="84" t="b">
        <v>0</v>
      </c>
      <c r="K232" s="84" t="b">
        <v>0</v>
      </c>
      <c r="L232" s="84" t="b">
        <v>0</v>
      </c>
    </row>
    <row r="233" spans="1:12" ht="15">
      <c r="A233" s="84" t="s">
        <v>2770</v>
      </c>
      <c r="B233" s="84" t="s">
        <v>2771</v>
      </c>
      <c r="C233" s="84">
        <v>2</v>
      </c>
      <c r="D233" s="118">
        <v>0.0016871029444549444</v>
      </c>
      <c r="E233" s="118">
        <v>3.030194785356751</v>
      </c>
      <c r="F233" s="84" t="s">
        <v>2919</v>
      </c>
      <c r="G233" s="84" t="b">
        <v>0</v>
      </c>
      <c r="H233" s="84" t="b">
        <v>0</v>
      </c>
      <c r="I233" s="84" t="b">
        <v>0</v>
      </c>
      <c r="J233" s="84" t="b">
        <v>0</v>
      </c>
      <c r="K233" s="84" t="b">
        <v>0</v>
      </c>
      <c r="L233" s="84" t="b">
        <v>0</v>
      </c>
    </row>
    <row r="234" spans="1:12" ht="15">
      <c r="A234" s="84" t="s">
        <v>2771</v>
      </c>
      <c r="B234" s="84" t="s">
        <v>2772</v>
      </c>
      <c r="C234" s="84">
        <v>2</v>
      </c>
      <c r="D234" s="118">
        <v>0.0016871029444549444</v>
      </c>
      <c r="E234" s="118">
        <v>3.030194785356751</v>
      </c>
      <c r="F234" s="84" t="s">
        <v>2919</v>
      </c>
      <c r="G234" s="84" t="b">
        <v>0</v>
      </c>
      <c r="H234" s="84" t="b">
        <v>0</v>
      </c>
      <c r="I234" s="84" t="b">
        <v>0</v>
      </c>
      <c r="J234" s="84" t="b">
        <v>0</v>
      </c>
      <c r="K234" s="84" t="b">
        <v>0</v>
      </c>
      <c r="L234" s="84" t="b">
        <v>0</v>
      </c>
    </row>
    <row r="235" spans="1:12" ht="15">
      <c r="A235" s="84" t="s">
        <v>2772</v>
      </c>
      <c r="B235" s="84" t="s">
        <v>2773</v>
      </c>
      <c r="C235" s="84">
        <v>2</v>
      </c>
      <c r="D235" s="118">
        <v>0.0016871029444549444</v>
      </c>
      <c r="E235" s="118">
        <v>3.030194785356751</v>
      </c>
      <c r="F235" s="84" t="s">
        <v>2919</v>
      </c>
      <c r="G235" s="84" t="b">
        <v>0</v>
      </c>
      <c r="H235" s="84" t="b">
        <v>0</v>
      </c>
      <c r="I235" s="84" t="b">
        <v>0</v>
      </c>
      <c r="J235" s="84" t="b">
        <v>0</v>
      </c>
      <c r="K235" s="84" t="b">
        <v>0</v>
      </c>
      <c r="L235" s="84" t="b">
        <v>0</v>
      </c>
    </row>
    <row r="236" spans="1:12" ht="15">
      <c r="A236" s="84" t="s">
        <v>2773</v>
      </c>
      <c r="B236" s="84" t="s">
        <v>2774</v>
      </c>
      <c r="C236" s="84">
        <v>2</v>
      </c>
      <c r="D236" s="118">
        <v>0.0016871029444549444</v>
      </c>
      <c r="E236" s="118">
        <v>3.030194785356751</v>
      </c>
      <c r="F236" s="84" t="s">
        <v>2919</v>
      </c>
      <c r="G236" s="84" t="b">
        <v>0</v>
      </c>
      <c r="H236" s="84" t="b">
        <v>0</v>
      </c>
      <c r="I236" s="84" t="b">
        <v>0</v>
      </c>
      <c r="J236" s="84" t="b">
        <v>0</v>
      </c>
      <c r="K236" s="84" t="b">
        <v>0</v>
      </c>
      <c r="L236" s="84" t="b">
        <v>0</v>
      </c>
    </row>
    <row r="237" spans="1:12" ht="15">
      <c r="A237" s="84" t="s">
        <v>2669</v>
      </c>
      <c r="B237" s="84" t="s">
        <v>2777</v>
      </c>
      <c r="C237" s="84">
        <v>2</v>
      </c>
      <c r="D237" s="118">
        <v>0.0016871029444549444</v>
      </c>
      <c r="E237" s="118">
        <v>2.72916478969277</v>
      </c>
      <c r="F237" s="84" t="s">
        <v>2919</v>
      </c>
      <c r="G237" s="84" t="b">
        <v>0</v>
      </c>
      <c r="H237" s="84" t="b">
        <v>0</v>
      </c>
      <c r="I237" s="84" t="b">
        <v>0</v>
      </c>
      <c r="J237" s="84" t="b">
        <v>0</v>
      </c>
      <c r="K237" s="84" t="b">
        <v>0</v>
      </c>
      <c r="L237" s="84" t="b">
        <v>0</v>
      </c>
    </row>
    <row r="238" spans="1:12" ht="15">
      <c r="A238" s="84" t="s">
        <v>2663</v>
      </c>
      <c r="B238" s="84" t="s">
        <v>2168</v>
      </c>
      <c r="C238" s="84">
        <v>2</v>
      </c>
      <c r="D238" s="118">
        <v>0.0016871029444549444</v>
      </c>
      <c r="E238" s="118">
        <v>1.314191441721952</v>
      </c>
      <c r="F238" s="84" t="s">
        <v>2919</v>
      </c>
      <c r="G238" s="84" t="b">
        <v>0</v>
      </c>
      <c r="H238" s="84" t="b">
        <v>0</v>
      </c>
      <c r="I238" s="84" t="b">
        <v>0</v>
      </c>
      <c r="J238" s="84" t="b">
        <v>0</v>
      </c>
      <c r="K238" s="84" t="b">
        <v>0</v>
      </c>
      <c r="L238" s="84" t="b">
        <v>0</v>
      </c>
    </row>
    <row r="239" spans="1:12" ht="15">
      <c r="A239" s="84" t="s">
        <v>2168</v>
      </c>
      <c r="B239" s="84" t="s">
        <v>2778</v>
      </c>
      <c r="C239" s="84">
        <v>2</v>
      </c>
      <c r="D239" s="118">
        <v>0.0016871029444549444</v>
      </c>
      <c r="E239" s="118">
        <v>1.6499835436451453</v>
      </c>
      <c r="F239" s="84" t="s">
        <v>2919</v>
      </c>
      <c r="G239" s="84" t="b">
        <v>0</v>
      </c>
      <c r="H239" s="84" t="b">
        <v>0</v>
      </c>
      <c r="I239" s="84" t="b">
        <v>0</v>
      </c>
      <c r="J239" s="84" t="b">
        <v>0</v>
      </c>
      <c r="K239" s="84" t="b">
        <v>0</v>
      </c>
      <c r="L239" s="84" t="b">
        <v>0</v>
      </c>
    </row>
    <row r="240" spans="1:12" ht="15">
      <c r="A240" s="84" t="s">
        <v>2778</v>
      </c>
      <c r="B240" s="84" t="s">
        <v>2630</v>
      </c>
      <c r="C240" s="84">
        <v>2</v>
      </c>
      <c r="D240" s="118">
        <v>0.0016871029444549444</v>
      </c>
      <c r="E240" s="118">
        <v>2.553073530637089</v>
      </c>
      <c r="F240" s="84" t="s">
        <v>2919</v>
      </c>
      <c r="G240" s="84" t="b">
        <v>0</v>
      </c>
      <c r="H240" s="84" t="b">
        <v>0</v>
      </c>
      <c r="I240" s="84" t="b">
        <v>0</v>
      </c>
      <c r="J240" s="84" t="b">
        <v>0</v>
      </c>
      <c r="K240" s="84" t="b">
        <v>0</v>
      </c>
      <c r="L240" s="84" t="b">
        <v>0</v>
      </c>
    </row>
    <row r="241" spans="1:12" ht="15">
      <c r="A241" s="84" t="s">
        <v>2630</v>
      </c>
      <c r="B241" s="84" t="s">
        <v>2779</v>
      </c>
      <c r="C241" s="84">
        <v>2</v>
      </c>
      <c r="D241" s="118">
        <v>0.0016871029444549444</v>
      </c>
      <c r="E241" s="118">
        <v>2.553073530637089</v>
      </c>
      <c r="F241" s="84" t="s">
        <v>2919</v>
      </c>
      <c r="G241" s="84" t="b">
        <v>0</v>
      </c>
      <c r="H241" s="84" t="b">
        <v>0</v>
      </c>
      <c r="I241" s="84" t="b">
        <v>0</v>
      </c>
      <c r="J241" s="84" t="b">
        <v>0</v>
      </c>
      <c r="K241" s="84" t="b">
        <v>0</v>
      </c>
      <c r="L241" s="84" t="b">
        <v>0</v>
      </c>
    </row>
    <row r="242" spans="1:12" ht="15">
      <c r="A242" s="84" t="s">
        <v>2779</v>
      </c>
      <c r="B242" s="84" t="s">
        <v>2780</v>
      </c>
      <c r="C242" s="84">
        <v>2</v>
      </c>
      <c r="D242" s="118">
        <v>0.0016871029444549444</v>
      </c>
      <c r="E242" s="118">
        <v>3.030194785356751</v>
      </c>
      <c r="F242" s="84" t="s">
        <v>2919</v>
      </c>
      <c r="G242" s="84" t="b">
        <v>0</v>
      </c>
      <c r="H242" s="84" t="b">
        <v>0</v>
      </c>
      <c r="I242" s="84" t="b">
        <v>0</v>
      </c>
      <c r="J242" s="84" t="b">
        <v>0</v>
      </c>
      <c r="K242" s="84" t="b">
        <v>0</v>
      </c>
      <c r="L242" s="84" t="b">
        <v>0</v>
      </c>
    </row>
    <row r="243" spans="1:12" ht="15">
      <c r="A243" s="84" t="s">
        <v>2780</v>
      </c>
      <c r="B243" s="84" t="s">
        <v>2090</v>
      </c>
      <c r="C243" s="84">
        <v>2</v>
      </c>
      <c r="D243" s="118">
        <v>0.0016871029444549444</v>
      </c>
      <c r="E243" s="118">
        <v>3.030194785356751</v>
      </c>
      <c r="F243" s="84" t="s">
        <v>2919</v>
      </c>
      <c r="G243" s="84" t="b">
        <v>0</v>
      </c>
      <c r="H243" s="84" t="b">
        <v>0</v>
      </c>
      <c r="I243" s="84" t="b">
        <v>0</v>
      </c>
      <c r="J243" s="84" t="b">
        <v>0</v>
      </c>
      <c r="K243" s="84" t="b">
        <v>0</v>
      </c>
      <c r="L243" s="84" t="b">
        <v>0</v>
      </c>
    </row>
    <row r="244" spans="1:12" ht="15">
      <c r="A244" s="84" t="s">
        <v>2090</v>
      </c>
      <c r="B244" s="84" t="s">
        <v>323</v>
      </c>
      <c r="C244" s="84">
        <v>2</v>
      </c>
      <c r="D244" s="118">
        <v>0.0016871029444549444</v>
      </c>
      <c r="E244" s="118">
        <v>2.85410352630107</v>
      </c>
      <c r="F244" s="84" t="s">
        <v>2919</v>
      </c>
      <c r="G244" s="84" t="b">
        <v>0</v>
      </c>
      <c r="H244" s="84" t="b">
        <v>0</v>
      </c>
      <c r="I244" s="84" t="b">
        <v>0</v>
      </c>
      <c r="J244" s="84" t="b">
        <v>0</v>
      </c>
      <c r="K244" s="84" t="b">
        <v>0</v>
      </c>
      <c r="L244" s="84" t="b">
        <v>0</v>
      </c>
    </row>
    <row r="245" spans="1:12" ht="15">
      <c r="A245" s="84" t="s">
        <v>323</v>
      </c>
      <c r="B245" s="84" t="s">
        <v>2693</v>
      </c>
      <c r="C245" s="84">
        <v>2</v>
      </c>
      <c r="D245" s="118">
        <v>0.0016871029444549444</v>
      </c>
      <c r="E245" s="118">
        <v>2.6780122672453888</v>
      </c>
      <c r="F245" s="84" t="s">
        <v>2919</v>
      </c>
      <c r="G245" s="84" t="b">
        <v>0</v>
      </c>
      <c r="H245" s="84" t="b">
        <v>0</v>
      </c>
      <c r="I245" s="84" t="b">
        <v>0</v>
      </c>
      <c r="J245" s="84" t="b">
        <v>0</v>
      </c>
      <c r="K245" s="84" t="b">
        <v>0</v>
      </c>
      <c r="L245" s="84" t="b">
        <v>0</v>
      </c>
    </row>
    <row r="246" spans="1:12" ht="15">
      <c r="A246" s="84" t="s">
        <v>2693</v>
      </c>
      <c r="B246" s="84" t="s">
        <v>2670</v>
      </c>
      <c r="C246" s="84">
        <v>2</v>
      </c>
      <c r="D246" s="118">
        <v>0.0016871029444549444</v>
      </c>
      <c r="E246" s="118">
        <v>2.553073530637089</v>
      </c>
      <c r="F246" s="84" t="s">
        <v>2919</v>
      </c>
      <c r="G246" s="84" t="b">
        <v>0</v>
      </c>
      <c r="H246" s="84" t="b">
        <v>0</v>
      </c>
      <c r="I246" s="84" t="b">
        <v>0</v>
      </c>
      <c r="J246" s="84" t="b">
        <v>0</v>
      </c>
      <c r="K246" s="84" t="b">
        <v>0</v>
      </c>
      <c r="L246" s="84" t="b">
        <v>0</v>
      </c>
    </row>
    <row r="247" spans="1:12" ht="15">
      <c r="A247" s="84" t="s">
        <v>2670</v>
      </c>
      <c r="B247" s="84" t="s">
        <v>2781</v>
      </c>
      <c r="C247" s="84">
        <v>2</v>
      </c>
      <c r="D247" s="118">
        <v>0.0016871029444549444</v>
      </c>
      <c r="E247" s="118">
        <v>2.72916478969277</v>
      </c>
      <c r="F247" s="84" t="s">
        <v>2919</v>
      </c>
      <c r="G247" s="84" t="b">
        <v>0</v>
      </c>
      <c r="H247" s="84" t="b">
        <v>0</v>
      </c>
      <c r="I247" s="84" t="b">
        <v>0</v>
      </c>
      <c r="J247" s="84" t="b">
        <v>1</v>
      </c>
      <c r="K247" s="84" t="b">
        <v>0</v>
      </c>
      <c r="L247" s="84" t="b">
        <v>0</v>
      </c>
    </row>
    <row r="248" spans="1:12" ht="15">
      <c r="A248" s="84" t="s">
        <v>2781</v>
      </c>
      <c r="B248" s="84" t="s">
        <v>2630</v>
      </c>
      <c r="C248" s="84">
        <v>2</v>
      </c>
      <c r="D248" s="118">
        <v>0.0016871029444549444</v>
      </c>
      <c r="E248" s="118">
        <v>2.553073530637089</v>
      </c>
      <c r="F248" s="84" t="s">
        <v>2919</v>
      </c>
      <c r="G248" s="84" t="b">
        <v>1</v>
      </c>
      <c r="H248" s="84" t="b">
        <v>0</v>
      </c>
      <c r="I248" s="84" t="b">
        <v>0</v>
      </c>
      <c r="J248" s="84" t="b">
        <v>0</v>
      </c>
      <c r="K248" s="84" t="b">
        <v>0</v>
      </c>
      <c r="L248" s="84" t="b">
        <v>0</v>
      </c>
    </row>
    <row r="249" spans="1:12" ht="15">
      <c r="A249" s="84" t="s">
        <v>2630</v>
      </c>
      <c r="B249" s="84" t="s">
        <v>2628</v>
      </c>
      <c r="C249" s="84">
        <v>2</v>
      </c>
      <c r="D249" s="118">
        <v>0.0016871029444549444</v>
      </c>
      <c r="E249" s="118">
        <v>2.0759522759174263</v>
      </c>
      <c r="F249" s="84" t="s">
        <v>2919</v>
      </c>
      <c r="G249" s="84" t="b">
        <v>0</v>
      </c>
      <c r="H249" s="84" t="b">
        <v>0</v>
      </c>
      <c r="I249" s="84" t="b">
        <v>0</v>
      </c>
      <c r="J249" s="84" t="b">
        <v>0</v>
      </c>
      <c r="K249" s="84" t="b">
        <v>0</v>
      </c>
      <c r="L249" s="84" t="b">
        <v>0</v>
      </c>
    </row>
    <row r="250" spans="1:12" ht="15">
      <c r="A250" s="84" t="s">
        <v>269</v>
      </c>
      <c r="B250" s="84" t="s">
        <v>2220</v>
      </c>
      <c r="C250" s="84">
        <v>2</v>
      </c>
      <c r="D250" s="118">
        <v>0.0016871029444549444</v>
      </c>
      <c r="E250" s="118">
        <v>2.6322547766847135</v>
      </c>
      <c r="F250" s="84" t="s">
        <v>2919</v>
      </c>
      <c r="G250" s="84" t="b">
        <v>0</v>
      </c>
      <c r="H250" s="84" t="b">
        <v>0</v>
      </c>
      <c r="I250" s="84" t="b">
        <v>0</v>
      </c>
      <c r="J250" s="84" t="b">
        <v>0</v>
      </c>
      <c r="K250" s="84" t="b">
        <v>0</v>
      </c>
      <c r="L250" s="84" t="b">
        <v>0</v>
      </c>
    </row>
    <row r="251" spans="1:12" ht="15">
      <c r="A251" s="84" t="s">
        <v>268</v>
      </c>
      <c r="B251" s="84" t="s">
        <v>2220</v>
      </c>
      <c r="C251" s="84">
        <v>2</v>
      </c>
      <c r="D251" s="118">
        <v>0.0016871029444549444</v>
      </c>
      <c r="E251" s="118">
        <v>1.7871567366704568</v>
      </c>
      <c r="F251" s="84" t="s">
        <v>2919</v>
      </c>
      <c r="G251" s="84" t="b">
        <v>0</v>
      </c>
      <c r="H251" s="84" t="b">
        <v>0</v>
      </c>
      <c r="I251" s="84" t="b">
        <v>0</v>
      </c>
      <c r="J251" s="84" t="b">
        <v>0</v>
      </c>
      <c r="K251" s="84" t="b">
        <v>0</v>
      </c>
      <c r="L251" s="84" t="b">
        <v>0</v>
      </c>
    </row>
    <row r="252" spans="1:12" ht="15">
      <c r="A252" s="84" t="s">
        <v>247</v>
      </c>
      <c r="B252" s="84" t="s">
        <v>2203</v>
      </c>
      <c r="C252" s="84">
        <v>2</v>
      </c>
      <c r="D252" s="118">
        <v>0.0016871029444549444</v>
      </c>
      <c r="E252" s="118">
        <v>3.030194785356751</v>
      </c>
      <c r="F252" s="84" t="s">
        <v>2919</v>
      </c>
      <c r="G252" s="84" t="b">
        <v>0</v>
      </c>
      <c r="H252" s="84" t="b">
        <v>0</v>
      </c>
      <c r="I252" s="84" t="b">
        <v>0</v>
      </c>
      <c r="J252" s="84" t="b">
        <v>0</v>
      </c>
      <c r="K252" s="84" t="b">
        <v>0</v>
      </c>
      <c r="L252" s="84" t="b">
        <v>0</v>
      </c>
    </row>
    <row r="253" spans="1:12" ht="15">
      <c r="A253" s="84" t="s">
        <v>2691</v>
      </c>
      <c r="B253" s="84" t="s">
        <v>2783</v>
      </c>
      <c r="C253" s="84">
        <v>2</v>
      </c>
      <c r="D253" s="118">
        <v>0.0016871029444549444</v>
      </c>
      <c r="E253" s="118">
        <v>2.85410352630107</v>
      </c>
      <c r="F253" s="84" t="s">
        <v>2919</v>
      </c>
      <c r="G253" s="84" t="b">
        <v>0</v>
      </c>
      <c r="H253" s="84" t="b">
        <v>0</v>
      </c>
      <c r="I253" s="84" t="b">
        <v>0</v>
      </c>
      <c r="J253" s="84" t="b">
        <v>0</v>
      </c>
      <c r="K253" s="84" t="b">
        <v>0</v>
      </c>
      <c r="L253" s="84" t="b">
        <v>0</v>
      </c>
    </row>
    <row r="254" spans="1:12" ht="15">
      <c r="A254" s="84" t="s">
        <v>317</v>
      </c>
      <c r="B254" s="84" t="s">
        <v>318</v>
      </c>
      <c r="C254" s="84">
        <v>2</v>
      </c>
      <c r="D254" s="118">
        <v>0.0016871029444549444</v>
      </c>
      <c r="E254" s="118">
        <v>1.8329142272311318</v>
      </c>
      <c r="F254" s="84" t="s">
        <v>2919</v>
      </c>
      <c r="G254" s="84" t="b">
        <v>0</v>
      </c>
      <c r="H254" s="84" t="b">
        <v>0</v>
      </c>
      <c r="I254" s="84" t="b">
        <v>0</v>
      </c>
      <c r="J254" s="84" t="b">
        <v>0</v>
      </c>
      <c r="K254" s="84" t="b">
        <v>0</v>
      </c>
      <c r="L254" s="84" t="b">
        <v>0</v>
      </c>
    </row>
    <row r="255" spans="1:12" ht="15">
      <c r="A255" s="84" t="s">
        <v>318</v>
      </c>
      <c r="B255" s="84" t="s">
        <v>2784</v>
      </c>
      <c r="C255" s="84">
        <v>2</v>
      </c>
      <c r="D255" s="118">
        <v>0.0016871029444549444</v>
      </c>
      <c r="E255" s="118">
        <v>2.4861267410064753</v>
      </c>
      <c r="F255" s="84" t="s">
        <v>2919</v>
      </c>
      <c r="G255" s="84" t="b">
        <v>0</v>
      </c>
      <c r="H255" s="84" t="b">
        <v>0</v>
      </c>
      <c r="I255" s="84" t="b">
        <v>0</v>
      </c>
      <c r="J255" s="84" t="b">
        <v>0</v>
      </c>
      <c r="K255" s="84" t="b">
        <v>0</v>
      </c>
      <c r="L255" s="84" t="b">
        <v>0</v>
      </c>
    </row>
    <row r="256" spans="1:12" ht="15">
      <c r="A256" s="84" t="s">
        <v>2784</v>
      </c>
      <c r="B256" s="84" t="s">
        <v>2785</v>
      </c>
      <c r="C256" s="84">
        <v>2</v>
      </c>
      <c r="D256" s="118">
        <v>0.0016871029444549444</v>
      </c>
      <c r="E256" s="118">
        <v>3.030194785356751</v>
      </c>
      <c r="F256" s="84" t="s">
        <v>2919</v>
      </c>
      <c r="G256" s="84" t="b">
        <v>0</v>
      </c>
      <c r="H256" s="84" t="b">
        <v>0</v>
      </c>
      <c r="I256" s="84" t="b">
        <v>0</v>
      </c>
      <c r="J256" s="84" t="b">
        <v>0</v>
      </c>
      <c r="K256" s="84" t="b">
        <v>0</v>
      </c>
      <c r="L256" s="84" t="b">
        <v>0</v>
      </c>
    </row>
    <row r="257" spans="1:12" ht="15">
      <c r="A257" s="84" t="s">
        <v>2785</v>
      </c>
      <c r="B257" s="84" t="s">
        <v>2786</v>
      </c>
      <c r="C257" s="84">
        <v>2</v>
      </c>
      <c r="D257" s="118">
        <v>0.0016871029444549444</v>
      </c>
      <c r="E257" s="118">
        <v>3.030194785356751</v>
      </c>
      <c r="F257" s="84" t="s">
        <v>2919</v>
      </c>
      <c r="G257" s="84" t="b">
        <v>0</v>
      </c>
      <c r="H257" s="84" t="b">
        <v>0</v>
      </c>
      <c r="I257" s="84" t="b">
        <v>0</v>
      </c>
      <c r="J257" s="84" t="b">
        <v>0</v>
      </c>
      <c r="K257" s="84" t="b">
        <v>0</v>
      </c>
      <c r="L257" s="84" t="b">
        <v>0</v>
      </c>
    </row>
    <row r="258" spans="1:12" ht="15">
      <c r="A258" s="84" t="s">
        <v>2786</v>
      </c>
      <c r="B258" s="84" t="s">
        <v>2697</v>
      </c>
      <c r="C258" s="84">
        <v>2</v>
      </c>
      <c r="D258" s="118">
        <v>0.0016871029444549444</v>
      </c>
      <c r="E258" s="118">
        <v>2.85410352630107</v>
      </c>
      <c r="F258" s="84" t="s">
        <v>2919</v>
      </c>
      <c r="G258" s="84" t="b">
        <v>0</v>
      </c>
      <c r="H258" s="84" t="b">
        <v>0</v>
      </c>
      <c r="I258" s="84" t="b">
        <v>0</v>
      </c>
      <c r="J258" s="84" t="b">
        <v>0</v>
      </c>
      <c r="K258" s="84" t="b">
        <v>0</v>
      </c>
      <c r="L258" s="84" t="b">
        <v>0</v>
      </c>
    </row>
    <row r="259" spans="1:12" ht="15">
      <c r="A259" s="84" t="s">
        <v>2697</v>
      </c>
      <c r="B259" s="84" t="s">
        <v>2787</v>
      </c>
      <c r="C259" s="84">
        <v>2</v>
      </c>
      <c r="D259" s="118">
        <v>0.0016871029444549444</v>
      </c>
      <c r="E259" s="118">
        <v>2.85410352630107</v>
      </c>
      <c r="F259" s="84" t="s">
        <v>2919</v>
      </c>
      <c r="G259" s="84" t="b">
        <v>0</v>
      </c>
      <c r="H259" s="84" t="b">
        <v>0</v>
      </c>
      <c r="I259" s="84" t="b">
        <v>0</v>
      </c>
      <c r="J259" s="84" t="b">
        <v>0</v>
      </c>
      <c r="K259" s="84" t="b">
        <v>0</v>
      </c>
      <c r="L259" s="84" t="b">
        <v>0</v>
      </c>
    </row>
    <row r="260" spans="1:12" ht="15">
      <c r="A260" s="84" t="s">
        <v>2787</v>
      </c>
      <c r="B260" s="84" t="s">
        <v>318</v>
      </c>
      <c r="C260" s="84">
        <v>2</v>
      </c>
      <c r="D260" s="118">
        <v>0.0016871029444549444</v>
      </c>
      <c r="E260" s="118">
        <v>2.4861267410064753</v>
      </c>
      <c r="F260" s="84" t="s">
        <v>2919</v>
      </c>
      <c r="G260" s="84" t="b">
        <v>0</v>
      </c>
      <c r="H260" s="84" t="b">
        <v>0</v>
      </c>
      <c r="I260" s="84" t="b">
        <v>0</v>
      </c>
      <c r="J260" s="84" t="b">
        <v>0</v>
      </c>
      <c r="K260" s="84" t="b">
        <v>0</v>
      </c>
      <c r="L260" s="84" t="b">
        <v>0</v>
      </c>
    </row>
    <row r="261" spans="1:12" ht="15">
      <c r="A261" s="84" t="s">
        <v>2651</v>
      </c>
      <c r="B261" s="84" t="s">
        <v>285</v>
      </c>
      <c r="C261" s="84">
        <v>2</v>
      </c>
      <c r="D261" s="118">
        <v>0.0016871029444549444</v>
      </c>
      <c r="E261" s="118">
        <v>1.7871567366704568</v>
      </c>
      <c r="F261" s="84" t="s">
        <v>2919</v>
      </c>
      <c r="G261" s="84" t="b">
        <v>0</v>
      </c>
      <c r="H261" s="84" t="b">
        <v>0</v>
      </c>
      <c r="I261" s="84" t="b">
        <v>0</v>
      </c>
      <c r="J261" s="84" t="b">
        <v>0</v>
      </c>
      <c r="K261" s="84" t="b">
        <v>0</v>
      </c>
      <c r="L261" s="84" t="b">
        <v>0</v>
      </c>
    </row>
    <row r="262" spans="1:12" ht="15">
      <c r="A262" s="84" t="s">
        <v>285</v>
      </c>
      <c r="B262" s="84" t="s">
        <v>2788</v>
      </c>
      <c r="C262" s="84">
        <v>2</v>
      </c>
      <c r="D262" s="118">
        <v>0.0016871029444549444</v>
      </c>
      <c r="E262" s="118">
        <v>2.1007758596424586</v>
      </c>
      <c r="F262" s="84" t="s">
        <v>2919</v>
      </c>
      <c r="G262" s="84" t="b">
        <v>0</v>
      </c>
      <c r="H262" s="84" t="b">
        <v>0</v>
      </c>
      <c r="I262" s="84" t="b">
        <v>0</v>
      </c>
      <c r="J262" s="84" t="b">
        <v>0</v>
      </c>
      <c r="K262" s="84" t="b">
        <v>0</v>
      </c>
      <c r="L262" s="84" t="b">
        <v>0</v>
      </c>
    </row>
    <row r="263" spans="1:12" ht="15">
      <c r="A263" s="84" t="s">
        <v>317</v>
      </c>
      <c r="B263" s="84" t="s">
        <v>2176</v>
      </c>
      <c r="C263" s="84">
        <v>2</v>
      </c>
      <c r="D263" s="118">
        <v>0.0016871029444549444</v>
      </c>
      <c r="E263" s="118">
        <v>1.5988310211977639</v>
      </c>
      <c r="F263" s="84" t="s">
        <v>2919</v>
      </c>
      <c r="G263" s="84" t="b">
        <v>0</v>
      </c>
      <c r="H263" s="84" t="b">
        <v>0</v>
      </c>
      <c r="I263" s="84" t="b">
        <v>0</v>
      </c>
      <c r="J263" s="84" t="b">
        <v>0</v>
      </c>
      <c r="K263" s="84" t="b">
        <v>0</v>
      </c>
      <c r="L263" s="84" t="b">
        <v>0</v>
      </c>
    </row>
    <row r="264" spans="1:12" ht="15">
      <c r="A264" s="84" t="s">
        <v>2641</v>
      </c>
      <c r="B264" s="84" t="s">
        <v>2699</v>
      </c>
      <c r="C264" s="84">
        <v>2</v>
      </c>
      <c r="D264" s="118">
        <v>0.0016871029444549444</v>
      </c>
      <c r="E264" s="118">
        <v>2.553073530637089</v>
      </c>
      <c r="F264" s="84" t="s">
        <v>2919</v>
      </c>
      <c r="G264" s="84" t="b">
        <v>0</v>
      </c>
      <c r="H264" s="84" t="b">
        <v>0</v>
      </c>
      <c r="I264" s="84" t="b">
        <v>0</v>
      </c>
      <c r="J264" s="84" t="b">
        <v>0</v>
      </c>
      <c r="K264" s="84" t="b">
        <v>0</v>
      </c>
      <c r="L264" s="84" t="b">
        <v>0</v>
      </c>
    </row>
    <row r="265" spans="1:12" ht="15">
      <c r="A265" s="84" t="s">
        <v>2174</v>
      </c>
      <c r="B265" s="84" t="s">
        <v>2167</v>
      </c>
      <c r="C265" s="84">
        <v>2</v>
      </c>
      <c r="D265" s="118">
        <v>0.0016871029444549444</v>
      </c>
      <c r="E265" s="118">
        <v>0.43913017833025203</v>
      </c>
      <c r="F265" s="84" t="s">
        <v>2919</v>
      </c>
      <c r="G265" s="84" t="b">
        <v>0</v>
      </c>
      <c r="H265" s="84" t="b">
        <v>0</v>
      </c>
      <c r="I265" s="84" t="b">
        <v>0</v>
      </c>
      <c r="J265" s="84" t="b">
        <v>0</v>
      </c>
      <c r="K265" s="84" t="b">
        <v>0</v>
      </c>
      <c r="L265" s="84" t="b">
        <v>0</v>
      </c>
    </row>
    <row r="266" spans="1:12" ht="15">
      <c r="A266" s="84" t="s">
        <v>2794</v>
      </c>
      <c r="B266" s="84" t="s">
        <v>2795</v>
      </c>
      <c r="C266" s="84">
        <v>2</v>
      </c>
      <c r="D266" s="118">
        <v>0.0016871029444549444</v>
      </c>
      <c r="E266" s="118">
        <v>3.030194785356751</v>
      </c>
      <c r="F266" s="84" t="s">
        <v>2919</v>
      </c>
      <c r="G266" s="84" t="b">
        <v>0</v>
      </c>
      <c r="H266" s="84" t="b">
        <v>0</v>
      </c>
      <c r="I266" s="84" t="b">
        <v>0</v>
      </c>
      <c r="J266" s="84" t="b">
        <v>0</v>
      </c>
      <c r="K266" s="84" t="b">
        <v>0</v>
      </c>
      <c r="L266" s="84" t="b">
        <v>0</v>
      </c>
    </row>
    <row r="267" spans="1:12" ht="15">
      <c r="A267" s="84" t="s">
        <v>2795</v>
      </c>
      <c r="B267" s="84" t="s">
        <v>2796</v>
      </c>
      <c r="C267" s="84">
        <v>2</v>
      </c>
      <c r="D267" s="118">
        <v>0.0016871029444549444</v>
      </c>
      <c r="E267" s="118">
        <v>3.030194785356751</v>
      </c>
      <c r="F267" s="84" t="s">
        <v>2919</v>
      </c>
      <c r="G267" s="84" t="b">
        <v>0</v>
      </c>
      <c r="H267" s="84" t="b">
        <v>0</v>
      </c>
      <c r="I267" s="84" t="b">
        <v>0</v>
      </c>
      <c r="J267" s="84" t="b">
        <v>0</v>
      </c>
      <c r="K267" s="84" t="b">
        <v>0</v>
      </c>
      <c r="L267" s="84" t="b">
        <v>0</v>
      </c>
    </row>
    <row r="268" spans="1:12" ht="15">
      <c r="A268" s="84" t="s">
        <v>2796</v>
      </c>
      <c r="B268" s="84" t="s">
        <v>2797</v>
      </c>
      <c r="C268" s="84">
        <v>2</v>
      </c>
      <c r="D268" s="118">
        <v>0.0016871029444549444</v>
      </c>
      <c r="E268" s="118">
        <v>3.030194785356751</v>
      </c>
      <c r="F268" s="84" t="s">
        <v>2919</v>
      </c>
      <c r="G268" s="84" t="b">
        <v>0</v>
      </c>
      <c r="H268" s="84" t="b">
        <v>0</v>
      </c>
      <c r="I268" s="84" t="b">
        <v>0</v>
      </c>
      <c r="J268" s="84" t="b">
        <v>0</v>
      </c>
      <c r="K268" s="84" t="b">
        <v>0</v>
      </c>
      <c r="L268" s="84" t="b">
        <v>0</v>
      </c>
    </row>
    <row r="269" spans="1:12" ht="15">
      <c r="A269" s="84" t="s">
        <v>2797</v>
      </c>
      <c r="B269" s="84" t="s">
        <v>2798</v>
      </c>
      <c r="C269" s="84">
        <v>2</v>
      </c>
      <c r="D269" s="118">
        <v>0.0016871029444549444</v>
      </c>
      <c r="E269" s="118">
        <v>3.030194785356751</v>
      </c>
      <c r="F269" s="84" t="s">
        <v>2919</v>
      </c>
      <c r="G269" s="84" t="b">
        <v>0</v>
      </c>
      <c r="H269" s="84" t="b">
        <v>0</v>
      </c>
      <c r="I269" s="84" t="b">
        <v>0</v>
      </c>
      <c r="J269" s="84" t="b">
        <v>0</v>
      </c>
      <c r="K269" s="84" t="b">
        <v>0</v>
      </c>
      <c r="L269" s="84" t="b">
        <v>0</v>
      </c>
    </row>
    <row r="270" spans="1:12" ht="15">
      <c r="A270" s="84" t="s">
        <v>2798</v>
      </c>
      <c r="B270" s="84" t="s">
        <v>2799</v>
      </c>
      <c r="C270" s="84">
        <v>2</v>
      </c>
      <c r="D270" s="118">
        <v>0.0016871029444549444</v>
      </c>
      <c r="E270" s="118">
        <v>3.030194785356751</v>
      </c>
      <c r="F270" s="84" t="s">
        <v>2919</v>
      </c>
      <c r="G270" s="84" t="b">
        <v>0</v>
      </c>
      <c r="H270" s="84" t="b">
        <v>0</v>
      </c>
      <c r="I270" s="84" t="b">
        <v>0</v>
      </c>
      <c r="J270" s="84" t="b">
        <v>0</v>
      </c>
      <c r="K270" s="84" t="b">
        <v>0</v>
      </c>
      <c r="L270" s="84" t="b">
        <v>0</v>
      </c>
    </row>
    <row r="271" spans="1:12" ht="15">
      <c r="A271" s="84" t="s">
        <v>2799</v>
      </c>
      <c r="B271" s="84" t="s">
        <v>2800</v>
      </c>
      <c r="C271" s="84">
        <v>2</v>
      </c>
      <c r="D271" s="118">
        <v>0.0016871029444549444</v>
      </c>
      <c r="E271" s="118">
        <v>3.030194785356751</v>
      </c>
      <c r="F271" s="84" t="s">
        <v>2919</v>
      </c>
      <c r="G271" s="84" t="b">
        <v>0</v>
      </c>
      <c r="H271" s="84" t="b">
        <v>0</v>
      </c>
      <c r="I271" s="84" t="b">
        <v>0</v>
      </c>
      <c r="J271" s="84" t="b">
        <v>0</v>
      </c>
      <c r="K271" s="84" t="b">
        <v>0</v>
      </c>
      <c r="L271" s="84" t="b">
        <v>0</v>
      </c>
    </row>
    <row r="272" spans="1:12" ht="15">
      <c r="A272" s="84" t="s">
        <v>2800</v>
      </c>
      <c r="B272" s="84" t="s">
        <v>2669</v>
      </c>
      <c r="C272" s="84">
        <v>2</v>
      </c>
      <c r="D272" s="118">
        <v>0.0016871029444549444</v>
      </c>
      <c r="E272" s="118">
        <v>2.72916478969277</v>
      </c>
      <c r="F272" s="84" t="s">
        <v>2919</v>
      </c>
      <c r="G272" s="84" t="b">
        <v>0</v>
      </c>
      <c r="H272" s="84" t="b">
        <v>0</v>
      </c>
      <c r="I272" s="84" t="b">
        <v>0</v>
      </c>
      <c r="J272" s="84" t="b">
        <v>0</v>
      </c>
      <c r="K272" s="84" t="b">
        <v>0</v>
      </c>
      <c r="L272" s="84" t="b">
        <v>0</v>
      </c>
    </row>
    <row r="273" spans="1:12" ht="15">
      <c r="A273" s="84" t="s">
        <v>2669</v>
      </c>
      <c r="B273" s="84" t="s">
        <v>2142</v>
      </c>
      <c r="C273" s="84">
        <v>2</v>
      </c>
      <c r="D273" s="118">
        <v>0.0016871029444549444</v>
      </c>
      <c r="E273" s="118">
        <v>1.9510135393091264</v>
      </c>
      <c r="F273" s="84" t="s">
        <v>2919</v>
      </c>
      <c r="G273" s="84" t="b">
        <v>0</v>
      </c>
      <c r="H273" s="84" t="b">
        <v>0</v>
      </c>
      <c r="I273" s="84" t="b">
        <v>0</v>
      </c>
      <c r="J273" s="84" t="b">
        <v>0</v>
      </c>
      <c r="K273" s="84" t="b">
        <v>0</v>
      </c>
      <c r="L273" s="84" t="b">
        <v>0</v>
      </c>
    </row>
    <row r="274" spans="1:12" ht="15">
      <c r="A274" s="84" t="s">
        <v>2142</v>
      </c>
      <c r="B274" s="84" t="s">
        <v>2801</v>
      </c>
      <c r="C274" s="84">
        <v>2</v>
      </c>
      <c r="D274" s="118">
        <v>0.0016871029444549444</v>
      </c>
      <c r="E274" s="118">
        <v>2.2172814287138958</v>
      </c>
      <c r="F274" s="84" t="s">
        <v>2919</v>
      </c>
      <c r="G274" s="84" t="b">
        <v>0</v>
      </c>
      <c r="H274" s="84" t="b">
        <v>0</v>
      </c>
      <c r="I274" s="84" t="b">
        <v>0</v>
      </c>
      <c r="J274" s="84" t="b">
        <v>0</v>
      </c>
      <c r="K274" s="84" t="b">
        <v>0</v>
      </c>
      <c r="L274" s="84" t="b">
        <v>0</v>
      </c>
    </row>
    <row r="275" spans="1:12" ht="15">
      <c r="A275" s="84" t="s">
        <v>2801</v>
      </c>
      <c r="B275" s="84" t="s">
        <v>2802</v>
      </c>
      <c r="C275" s="84">
        <v>2</v>
      </c>
      <c r="D275" s="118">
        <v>0.0016871029444549444</v>
      </c>
      <c r="E275" s="118">
        <v>3.030194785356751</v>
      </c>
      <c r="F275" s="84" t="s">
        <v>2919</v>
      </c>
      <c r="G275" s="84" t="b">
        <v>0</v>
      </c>
      <c r="H275" s="84" t="b">
        <v>0</v>
      </c>
      <c r="I275" s="84" t="b">
        <v>0</v>
      </c>
      <c r="J275" s="84" t="b">
        <v>0</v>
      </c>
      <c r="K275" s="84" t="b">
        <v>0</v>
      </c>
      <c r="L275" s="84" t="b">
        <v>0</v>
      </c>
    </row>
    <row r="276" spans="1:12" ht="15">
      <c r="A276" s="84" t="s">
        <v>2802</v>
      </c>
      <c r="B276" s="84" t="s">
        <v>295</v>
      </c>
      <c r="C276" s="84">
        <v>2</v>
      </c>
      <c r="D276" s="118">
        <v>0.0016871029444549444</v>
      </c>
      <c r="E276" s="118">
        <v>3.030194785356751</v>
      </c>
      <c r="F276" s="84" t="s">
        <v>2919</v>
      </c>
      <c r="G276" s="84" t="b">
        <v>0</v>
      </c>
      <c r="H276" s="84" t="b">
        <v>0</v>
      </c>
      <c r="I276" s="84" t="b">
        <v>0</v>
      </c>
      <c r="J276" s="84" t="b">
        <v>0</v>
      </c>
      <c r="K276" s="84" t="b">
        <v>0</v>
      </c>
      <c r="L276" s="84" t="b">
        <v>0</v>
      </c>
    </row>
    <row r="277" spans="1:12" ht="15">
      <c r="A277" s="84" t="s">
        <v>2171</v>
      </c>
      <c r="B277" s="84" t="s">
        <v>2174</v>
      </c>
      <c r="C277" s="84">
        <v>2</v>
      </c>
      <c r="D277" s="118">
        <v>0.0016871029444549444</v>
      </c>
      <c r="E277" s="118">
        <v>1.1758887435556706</v>
      </c>
      <c r="F277" s="84" t="s">
        <v>2919</v>
      </c>
      <c r="G277" s="84" t="b">
        <v>0</v>
      </c>
      <c r="H277" s="84" t="b">
        <v>0</v>
      </c>
      <c r="I277" s="84" t="b">
        <v>0</v>
      </c>
      <c r="J277" s="84" t="b">
        <v>0</v>
      </c>
      <c r="K277" s="84" t="b">
        <v>0</v>
      </c>
      <c r="L277" s="84" t="b">
        <v>0</v>
      </c>
    </row>
    <row r="278" spans="1:12" ht="15">
      <c r="A278" s="84" t="s">
        <v>2806</v>
      </c>
      <c r="B278" s="84" t="s">
        <v>308</v>
      </c>
      <c r="C278" s="84">
        <v>2</v>
      </c>
      <c r="D278" s="118">
        <v>0.0016871029444549444</v>
      </c>
      <c r="E278" s="118">
        <v>3.030194785356751</v>
      </c>
      <c r="F278" s="84" t="s">
        <v>2919</v>
      </c>
      <c r="G278" s="84" t="b">
        <v>0</v>
      </c>
      <c r="H278" s="84" t="b">
        <v>0</v>
      </c>
      <c r="I278" s="84" t="b">
        <v>0</v>
      </c>
      <c r="J278" s="84" t="b">
        <v>0</v>
      </c>
      <c r="K278" s="84" t="b">
        <v>0</v>
      </c>
      <c r="L278" s="84" t="b">
        <v>0</v>
      </c>
    </row>
    <row r="279" spans="1:12" ht="15">
      <c r="A279" s="84" t="s">
        <v>308</v>
      </c>
      <c r="B279" s="84" t="s">
        <v>2167</v>
      </c>
      <c r="C279" s="84">
        <v>2</v>
      </c>
      <c r="D279" s="118">
        <v>0.0016871029444549444</v>
      </c>
      <c r="E279" s="118">
        <v>1.1381001826662709</v>
      </c>
      <c r="F279" s="84" t="s">
        <v>2919</v>
      </c>
      <c r="G279" s="84" t="b">
        <v>0</v>
      </c>
      <c r="H279" s="84" t="b">
        <v>0</v>
      </c>
      <c r="I279" s="84" t="b">
        <v>0</v>
      </c>
      <c r="J279" s="84" t="b">
        <v>0</v>
      </c>
      <c r="K279" s="84" t="b">
        <v>0</v>
      </c>
      <c r="L279" s="84" t="b">
        <v>0</v>
      </c>
    </row>
    <row r="280" spans="1:12" ht="15">
      <c r="A280" s="84" t="s">
        <v>307</v>
      </c>
      <c r="B280" s="84" t="s">
        <v>2808</v>
      </c>
      <c r="C280" s="84">
        <v>2</v>
      </c>
      <c r="D280" s="118">
        <v>0.0016871029444549444</v>
      </c>
      <c r="E280" s="118">
        <v>3.030194785356751</v>
      </c>
      <c r="F280" s="84" t="s">
        <v>2919</v>
      </c>
      <c r="G280" s="84" t="b">
        <v>0</v>
      </c>
      <c r="H280" s="84" t="b">
        <v>0</v>
      </c>
      <c r="I280" s="84" t="b">
        <v>0</v>
      </c>
      <c r="J280" s="84" t="b">
        <v>0</v>
      </c>
      <c r="K280" s="84" t="b">
        <v>0</v>
      </c>
      <c r="L280" s="84" t="b">
        <v>0</v>
      </c>
    </row>
    <row r="281" spans="1:12" ht="15">
      <c r="A281" s="84" t="s">
        <v>2812</v>
      </c>
      <c r="B281" s="84" t="s">
        <v>306</v>
      </c>
      <c r="C281" s="84">
        <v>2</v>
      </c>
      <c r="D281" s="118">
        <v>0.0016871029444549444</v>
      </c>
      <c r="E281" s="118">
        <v>3.030194785356751</v>
      </c>
      <c r="F281" s="84" t="s">
        <v>2919</v>
      </c>
      <c r="G281" s="84" t="b">
        <v>0</v>
      </c>
      <c r="H281" s="84" t="b">
        <v>0</v>
      </c>
      <c r="I281" s="84" t="b">
        <v>0</v>
      </c>
      <c r="J281" s="84" t="b">
        <v>0</v>
      </c>
      <c r="K281" s="84" t="b">
        <v>0</v>
      </c>
      <c r="L281" s="84" t="b">
        <v>0</v>
      </c>
    </row>
    <row r="282" spans="1:12" ht="15">
      <c r="A282" s="84" t="s">
        <v>2814</v>
      </c>
      <c r="B282" s="84" t="s">
        <v>2178</v>
      </c>
      <c r="C282" s="84">
        <v>2</v>
      </c>
      <c r="D282" s="118">
        <v>0.0016871029444549444</v>
      </c>
      <c r="E282" s="118">
        <v>2.1850967453424945</v>
      </c>
      <c r="F282" s="84" t="s">
        <v>2919</v>
      </c>
      <c r="G282" s="84" t="b">
        <v>0</v>
      </c>
      <c r="H282" s="84" t="b">
        <v>0</v>
      </c>
      <c r="I282" s="84" t="b">
        <v>0</v>
      </c>
      <c r="J282" s="84" t="b">
        <v>0</v>
      </c>
      <c r="K282" s="84" t="b">
        <v>0</v>
      </c>
      <c r="L282" s="84" t="b">
        <v>0</v>
      </c>
    </row>
    <row r="283" spans="1:12" ht="15">
      <c r="A283" s="84" t="s">
        <v>2815</v>
      </c>
      <c r="B283" s="84" t="s">
        <v>2816</v>
      </c>
      <c r="C283" s="84">
        <v>2</v>
      </c>
      <c r="D283" s="118">
        <v>0.0016871029444549444</v>
      </c>
      <c r="E283" s="118">
        <v>3.030194785356751</v>
      </c>
      <c r="F283" s="84" t="s">
        <v>2919</v>
      </c>
      <c r="G283" s="84" t="b">
        <v>0</v>
      </c>
      <c r="H283" s="84" t="b">
        <v>0</v>
      </c>
      <c r="I283" s="84" t="b">
        <v>0</v>
      </c>
      <c r="J283" s="84" t="b">
        <v>0</v>
      </c>
      <c r="K283" s="84" t="b">
        <v>0</v>
      </c>
      <c r="L283" s="84" t="b">
        <v>0</v>
      </c>
    </row>
    <row r="284" spans="1:12" ht="15">
      <c r="A284" s="84" t="s">
        <v>2816</v>
      </c>
      <c r="B284" s="84" t="s">
        <v>2201</v>
      </c>
      <c r="C284" s="84">
        <v>2</v>
      </c>
      <c r="D284" s="118">
        <v>0.0016871029444549444</v>
      </c>
      <c r="E284" s="118">
        <v>2.428134794028789</v>
      </c>
      <c r="F284" s="84" t="s">
        <v>2919</v>
      </c>
      <c r="G284" s="84" t="b">
        <v>0</v>
      </c>
      <c r="H284" s="84" t="b">
        <v>0</v>
      </c>
      <c r="I284" s="84" t="b">
        <v>0</v>
      </c>
      <c r="J284" s="84" t="b">
        <v>0</v>
      </c>
      <c r="K284" s="84" t="b">
        <v>0</v>
      </c>
      <c r="L284" s="84" t="b">
        <v>0</v>
      </c>
    </row>
    <row r="285" spans="1:12" ht="15">
      <c r="A285" s="84" t="s">
        <v>2201</v>
      </c>
      <c r="B285" s="84" t="s">
        <v>2817</v>
      </c>
      <c r="C285" s="84">
        <v>2</v>
      </c>
      <c r="D285" s="118">
        <v>0.0016871029444549444</v>
      </c>
      <c r="E285" s="118">
        <v>2.3769822715814075</v>
      </c>
      <c r="F285" s="84" t="s">
        <v>2919</v>
      </c>
      <c r="G285" s="84" t="b">
        <v>0</v>
      </c>
      <c r="H285" s="84" t="b">
        <v>0</v>
      </c>
      <c r="I285" s="84" t="b">
        <v>0</v>
      </c>
      <c r="J285" s="84" t="b">
        <v>0</v>
      </c>
      <c r="K285" s="84" t="b">
        <v>1</v>
      </c>
      <c r="L285" s="84" t="b">
        <v>0</v>
      </c>
    </row>
    <row r="286" spans="1:12" ht="15">
      <c r="A286" s="84" t="s">
        <v>2817</v>
      </c>
      <c r="B286" s="84" t="s">
        <v>2818</v>
      </c>
      <c r="C286" s="84">
        <v>2</v>
      </c>
      <c r="D286" s="118">
        <v>0.0016871029444549444</v>
      </c>
      <c r="E286" s="118">
        <v>3.030194785356751</v>
      </c>
      <c r="F286" s="84" t="s">
        <v>2919</v>
      </c>
      <c r="G286" s="84" t="b">
        <v>0</v>
      </c>
      <c r="H286" s="84" t="b">
        <v>1</v>
      </c>
      <c r="I286" s="84" t="b">
        <v>0</v>
      </c>
      <c r="J286" s="84" t="b">
        <v>0</v>
      </c>
      <c r="K286" s="84" t="b">
        <v>0</v>
      </c>
      <c r="L286" s="84" t="b">
        <v>0</v>
      </c>
    </row>
    <row r="287" spans="1:12" ht="15">
      <c r="A287" s="84" t="s">
        <v>2818</v>
      </c>
      <c r="B287" s="84" t="s">
        <v>2819</v>
      </c>
      <c r="C287" s="84">
        <v>2</v>
      </c>
      <c r="D287" s="118">
        <v>0.0016871029444549444</v>
      </c>
      <c r="E287" s="118">
        <v>3.030194785356751</v>
      </c>
      <c r="F287" s="84" t="s">
        <v>2919</v>
      </c>
      <c r="G287" s="84" t="b">
        <v>0</v>
      </c>
      <c r="H287" s="84" t="b">
        <v>0</v>
      </c>
      <c r="I287" s="84" t="b">
        <v>0</v>
      </c>
      <c r="J287" s="84" t="b">
        <v>0</v>
      </c>
      <c r="K287" s="84" t="b">
        <v>0</v>
      </c>
      <c r="L287" s="84" t="b">
        <v>0</v>
      </c>
    </row>
    <row r="288" spans="1:12" ht="15">
      <c r="A288" s="84" t="s">
        <v>2819</v>
      </c>
      <c r="B288" s="84" t="s">
        <v>2173</v>
      </c>
      <c r="C288" s="84">
        <v>2</v>
      </c>
      <c r="D288" s="118">
        <v>0.0016871029444549444</v>
      </c>
      <c r="E288" s="118">
        <v>2.0759522759174263</v>
      </c>
      <c r="F288" s="84" t="s">
        <v>2919</v>
      </c>
      <c r="G288" s="84" t="b">
        <v>0</v>
      </c>
      <c r="H288" s="84" t="b">
        <v>0</v>
      </c>
      <c r="I288" s="84" t="b">
        <v>0</v>
      </c>
      <c r="J288" s="84" t="b">
        <v>1</v>
      </c>
      <c r="K288" s="84" t="b">
        <v>0</v>
      </c>
      <c r="L288" s="84" t="b">
        <v>0</v>
      </c>
    </row>
    <row r="289" spans="1:12" ht="15">
      <c r="A289" s="84" t="s">
        <v>2173</v>
      </c>
      <c r="B289" s="84" t="s">
        <v>2181</v>
      </c>
      <c r="C289" s="84">
        <v>2</v>
      </c>
      <c r="D289" s="118">
        <v>0.0016871029444549444</v>
      </c>
      <c r="E289" s="118">
        <v>1.7871567366704568</v>
      </c>
      <c r="F289" s="84" t="s">
        <v>2919</v>
      </c>
      <c r="G289" s="84" t="b">
        <v>1</v>
      </c>
      <c r="H289" s="84" t="b">
        <v>0</v>
      </c>
      <c r="I289" s="84" t="b">
        <v>0</v>
      </c>
      <c r="J289" s="84" t="b">
        <v>0</v>
      </c>
      <c r="K289" s="84" t="b">
        <v>0</v>
      </c>
      <c r="L289" s="84" t="b">
        <v>0</v>
      </c>
    </row>
    <row r="290" spans="1:12" ht="15">
      <c r="A290" s="84" t="s">
        <v>2181</v>
      </c>
      <c r="B290" s="84" t="s">
        <v>305</v>
      </c>
      <c r="C290" s="84">
        <v>2</v>
      </c>
      <c r="D290" s="118">
        <v>0.0016871029444549444</v>
      </c>
      <c r="E290" s="118">
        <v>2.553073530637089</v>
      </c>
      <c r="F290" s="84" t="s">
        <v>2919</v>
      </c>
      <c r="G290" s="84" t="b">
        <v>0</v>
      </c>
      <c r="H290" s="84" t="b">
        <v>0</v>
      </c>
      <c r="I290" s="84" t="b">
        <v>0</v>
      </c>
      <c r="J290" s="84" t="b">
        <v>0</v>
      </c>
      <c r="K290" s="84" t="b">
        <v>0</v>
      </c>
      <c r="L290" s="84" t="b">
        <v>0</v>
      </c>
    </row>
    <row r="291" spans="1:12" ht="15">
      <c r="A291" s="84" t="s">
        <v>305</v>
      </c>
      <c r="B291" s="84" t="s">
        <v>2184</v>
      </c>
      <c r="C291" s="84">
        <v>2</v>
      </c>
      <c r="D291" s="118">
        <v>0.0016871029444549444</v>
      </c>
      <c r="E291" s="118">
        <v>2.72916478969277</v>
      </c>
      <c r="F291" s="84" t="s">
        <v>2919</v>
      </c>
      <c r="G291" s="84" t="b">
        <v>0</v>
      </c>
      <c r="H291" s="84" t="b">
        <v>0</v>
      </c>
      <c r="I291" s="84" t="b">
        <v>0</v>
      </c>
      <c r="J291" s="84" t="b">
        <v>0</v>
      </c>
      <c r="K291" s="84" t="b">
        <v>0</v>
      </c>
      <c r="L291" s="84" t="b">
        <v>0</v>
      </c>
    </row>
    <row r="292" spans="1:12" ht="15">
      <c r="A292" s="84" t="s">
        <v>2184</v>
      </c>
      <c r="B292" s="84" t="s">
        <v>2178</v>
      </c>
      <c r="C292" s="84">
        <v>2</v>
      </c>
      <c r="D292" s="118">
        <v>0.0016871029444549444</v>
      </c>
      <c r="E292" s="118">
        <v>1.8840667496785133</v>
      </c>
      <c r="F292" s="84" t="s">
        <v>2919</v>
      </c>
      <c r="G292" s="84" t="b">
        <v>0</v>
      </c>
      <c r="H292" s="84" t="b">
        <v>0</v>
      </c>
      <c r="I292" s="84" t="b">
        <v>0</v>
      </c>
      <c r="J292" s="84" t="b">
        <v>0</v>
      </c>
      <c r="K292" s="84" t="b">
        <v>0</v>
      </c>
      <c r="L292" s="84" t="b">
        <v>0</v>
      </c>
    </row>
    <row r="293" spans="1:12" ht="15">
      <c r="A293" s="84" t="s">
        <v>2178</v>
      </c>
      <c r="B293" s="84" t="s">
        <v>2185</v>
      </c>
      <c r="C293" s="84">
        <v>2</v>
      </c>
      <c r="D293" s="118">
        <v>0.0016871029444549444</v>
      </c>
      <c r="E293" s="118">
        <v>1.8840667496785133</v>
      </c>
      <c r="F293" s="84" t="s">
        <v>2919</v>
      </c>
      <c r="G293" s="84" t="b">
        <v>0</v>
      </c>
      <c r="H293" s="84" t="b">
        <v>0</v>
      </c>
      <c r="I293" s="84" t="b">
        <v>0</v>
      </c>
      <c r="J293" s="84" t="b">
        <v>0</v>
      </c>
      <c r="K293" s="84" t="b">
        <v>0</v>
      </c>
      <c r="L293" s="84" t="b">
        <v>0</v>
      </c>
    </row>
    <row r="294" spans="1:12" ht="15">
      <c r="A294" s="84" t="s">
        <v>2185</v>
      </c>
      <c r="B294" s="84" t="s">
        <v>2168</v>
      </c>
      <c r="C294" s="84">
        <v>2</v>
      </c>
      <c r="D294" s="118">
        <v>0.0016871029444549444</v>
      </c>
      <c r="E294" s="118">
        <v>1.314191441721952</v>
      </c>
      <c r="F294" s="84" t="s">
        <v>2919</v>
      </c>
      <c r="G294" s="84" t="b">
        <v>0</v>
      </c>
      <c r="H294" s="84" t="b">
        <v>0</v>
      </c>
      <c r="I294" s="84" t="b">
        <v>0</v>
      </c>
      <c r="J294" s="84" t="b">
        <v>0</v>
      </c>
      <c r="K294" s="84" t="b">
        <v>0</v>
      </c>
      <c r="L294" s="84" t="b">
        <v>0</v>
      </c>
    </row>
    <row r="295" spans="1:12" ht="15">
      <c r="A295" s="84" t="s">
        <v>2167</v>
      </c>
      <c r="B295" s="84" t="s">
        <v>2820</v>
      </c>
      <c r="C295" s="84">
        <v>2</v>
      </c>
      <c r="D295" s="118">
        <v>0.0016871029444549444</v>
      </c>
      <c r="E295" s="118">
        <v>1.3535011757318847</v>
      </c>
      <c r="F295" s="84" t="s">
        <v>2919</v>
      </c>
      <c r="G295" s="84" t="b">
        <v>0</v>
      </c>
      <c r="H295" s="84" t="b">
        <v>0</v>
      </c>
      <c r="I295" s="84" t="b">
        <v>0</v>
      </c>
      <c r="J295" s="84" t="b">
        <v>0</v>
      </c>
      <c r="K295" s="84" t="b">
        <v>0</v>
      </c>
      <c r="L295" s="84" t="b">
        <v>0</v>
      </c>
    </row>
    <row r="296" spans="1:12" ht="15">
      <c r="A296" s="84" t="s">
        <v>2820</v>
      </c>
      <c r="B296" s="84" t="s">
        <v>2821</v>
      </c>
      <c r="C296" s="84">
        <v>2</v>
      </c>
      <c r="D296" s="118">
        <v>0.0016871029444549444</v>
      </c>
      <c r="E296" s="118">
        <v>3.030194785356751</v>
      </c>
      <c r="F296" s="84" t="s">
        <v>2919</v>
      </c>
      <c r="G296" s="84" t="b">
        <v>0</v>
      </c>
      <c r="H296" s="84" t="b">
        <v>0</v>
      </c>
      <c r="I296" s="84" t="b">
        <v>0</v>
      </c>
      <c r="J296" s="84" t="b">
        <v>0</v>
      </c>
      <c r="K296" s="84" t="b">
        <v>0</v>
      </c>
      <c r="L296" s="84" t="b">
        <v>0</v>
      </c>
    </row>
    <row r="297" spans="1:12" ht="15">
      <c r="A297" s="84" t="s">
        <v>2178</v>
      </c>
      <c r="B297" s="84" t="s">
        <v>2179</v>
      </c>
      <c r="C297" s="84">
        <v>2</v>
      </c>
      <c r="D297" s="118">
        <v>0.0016871029444549444</v>
      </c>
      <c r="E297" s="118">
        <v>1.707975490622832</v>
      </c>
      <c r="F297" s="84" t="s">
        <v>2919</v>
      </c>
      <c r="G297" s="84" t="b">
        <v>0</v>
      </c>
      <c r="H297" s="84" t="b">
        <v>0</v>
      </c>
      <c r="I297" s="84" t="b">
        <v>0</v>
      </c>
      <c r="J297" s="84" t="b">
        <v>0</v>
      </c>
      <c r="K297" s="84" t="b">
        <v>0</v>
      </c>
      <c r="L297" s="84" t="b">
        <v>0</v>
      </c>
    </row>
    <row r="298" spans="1:12" ht="15">
      <c r="A298" s="84" t="s">
        <v>2185</v>
      </c>
      <c r="B298" s="84" t="s">
        <v>2167</v>
      </c>
      <c r="C298" s="84">
        <v>2</v>
      </c>
      <c r="D298" s="118">
        <v>0.0016871029444549444</v>
      </c>
      <c r="E298" s="118">
        <v>0.8370701870022896</v>
      </c>
      <c r="F298" s="84" t="s">
        <v>2919</v>
      </c>
      <c r="G298" s="84" t="b">
        <v>0</v>
      </c>
      <c r="H298" s="84" t="b">
        <v>0</v>
      </c>
      <c r="I298" s="84" t="b">
        <v>0</v>
      </c>
      <c r="J298" s="84" t="b">
        <v>0</v>
      </c>
      <c r="K298" s="84" t="b">
        <v>0</v>
      </c>
      <c r="L298" s="84" t="b">
        <v>0</v>
      </c>
    </row>
    <row r="299" spans="1:12" ht="15">
      <c r="A299" s="84" t="s">
        <v>263</v>
      </c>
      <c r="B299" s="84" t="s">
        <v>2230</v>
      </c>
      <c r="C299" s="84">
        <v>2</v>
      </c>
      <c r="D299" s="118">
        <v>0.0016871029444549444</v>
      </c>
      <c r="E299" s="118">
        <v>1.7571935132930137</v>
      </c>
      <c r="F299" s="84" t="s">
        <v>2919</v>
      </c>
      <c r="G299" s="84" t="b">
        <v>0</v>
      </c>
      <c r="H299" s="84" t="b">
        <v>0</v>
      </c>
      <c r="I299" s="84" t="b">
        <v>0</v>
      </c>
      <c r="J299" s="84" t="b">
        <v>0</v>
      </c>
      <c r="K299" s="84" t="b">
        <v>0</v>
      </c>
      <c r="L299" s="84" t="b">
        <v>0</v>
      </c>
    </row>
    <row r="300" spans="1:12" ht="15">
      <c r="A300" s="84" t="s">
        <v>2706</v>
      </c>
      <c r="B300" s="84" t="s">
        <v>2824</v>
      </c>
      <c r="C300" s="84">
        <v>2</v>
      </c>
      <c r="D300" s="118">
        <v>0.0016871029444549444</v>
      </c>
      <c r="E300" s="118">
        <v>2.85410352630107</v>
      </c>
      <c r="F300" s="84" t="s">
        <v>2919</v>
      </c>
      <c r="G300" s="84" t="b">
        <v>1</v>
      </c>
      <c r="H300" s="84" t="b">
        <v>0</v>
      </c>
      <c r="I300" s="84" t="b">
        <v>0</v>
      </c>
      <c r="J300" s="84" t="b">
        <v>0</v>
      </c>
      <c r="K300" s="84" t="b">
        <v>0</v>
      </c>
      <c r="L300" s="84" t="b">
        <v>0</v>
      </c>
    </row>
    <row r="301" spans="1:12" ht="15">
      <c r="A301" s="84" t="s">
        <v>2617</v>
      </c>
      <c r="B301" s="84" t="s">
        <v>2827</v>
      </c>
      <c r="C301" s="84">
        <v>2</v>
      </c>
      <c r="D301" s="118">
        <v>0.0016871029444549444</v>
      </c>
      <c r="E301" s="118">
        <v>2.428134794028789</v>
      </c>
      <c r="F301" s="84" t="s">
        <v>2919</v>
      </c>
      <c r="G301" s="84" t="b">
        <v>0</v>
      </c>
      <c r="H301" s="84" t="b">
        <v>0</v>
      </c>
      <c r="I301" s="84" t="b">
        <v>0</v>
      </c>
      <c r="J301" s="84" t="b">
        <v>0</v>
      </c>
      <c r="K301" s="84" t="b">
        <v>0</v>
      </c>
      <c r="L301" s="84" t="b">
        <v>0</v>
      </c>
    </row>
    <row r="302" spans="1:12" ht="15">
      <c r="A302" s="84" t="s">
        <v>2827</v>
      </c>
      <c r="B302" s="84" t="s">
        <v>292</v>
      </c>
      <c r="C302" s="84">
        <v>2</v>
      </c>
      <c r="D302" s="118">
        <v>0.0016871029444549444</v>
      </c>
      <c r="E302" s="118">
        <v>2.553073530637089</v>
      </c>
      <c r="F302" s="84" t="s">
        <v>2919</v>
      </c>
      <c r="G302" s="84" t="b">
        <v>0</v>
      </c>
      <c r="H302" s="84" t="b">
        <v>0</v>
      </c>
      <c r="I302" s="84" t="b">
        <v>0</v>
      </c>
      <c r="J302" s="84" t="b">
        <v>0</v>
      </c>
      <c r="K302" s="84" t="b">
        <v>0</v>
      </c>
      <c r="L302" s="84" t="b">
        <v>0</v>
      </c>
    </row>
    <row r="303" spans="1:12" ht="15">
      <c r="A303" s="84" t="s">
        <v>2167</v>
      </c>
      <c r="B303" s="84" t="s">
        <v>2672</v>
      </c>
      <c r="C303" s="84">
        <v>2</v>
      </c>
      <c r="D303" s="118">
        <v>0.0016871029444549444</v>
      </c>
      <c r="E303" s="118">
        <v>1.0524711800679034</v>
      </c>
      <c r="F303" s="84" t="s">
        <v>2919</v>
      </c>
      <c r="G303" s="84" t="b">
        <v>0</v>
      </c>
      <c r="H303" s="84" t="b">
        <v>0</v>
      </c>
      <c r="I303" s="84" t="b">
        <v>0</v>
      </c>
      <c r="J303" s="84" t="b">
        <v>0</v>
      </c>
      <c r="K303" s="84" t="b">
        <v>0</v>
      </c>
      <c r="L303" s="84" t="b">
        <v>0</v>
      </c>
    </row>
    <row r="304" spans="1:12" ht="15">
      <c r="A304" s="84" t="s">
        <v>2672</v>
      </c>
      <c r="B304" s="84" t="s">
        <v>2712</v>
      </c>
      <c r="C304" s="84">
        <v>2</v>
      </c>
      <c r="D304" s="118">
        <v>0.0016871029444549444</v>
      </c>
      <c r="E304" s="118">
        <v>2.553073530637089</v>
      </c>
      <c r="F304" s="84" t="s">
        <v>2919</v>
      </c>
      <c r="G304" s="84" t="b">
        <v>0</v>
      </c>
      <c r="H304" s="84" t="b">
        <v>0</v>
      </c>
      <c r="I304" s="84" t="b">
        <v>0</v>
      </c>
      <c r="J304" s="84" t="b">
        <v>0</v>
      </c>
      <c r="K304" s="84" t="b">
        <v>0</v>
      </c>
      <c r="L304" s="84" t="b">
        <v>0</v>
      </c>
    </row>
    <row r="305" spans="1:12" ht="15">
      <c r="A305" s="84" t="s">
        <v>2712</v>
      </c>
      <c r="B305" s="84" t="s">
        <v>2175</v>
      </c>
      <c r="C305" s="84">
        <v>2</v>
      </c>
      <c r="D305" s="118">
        <v>0.0016871029444549444</v>
      </c>
      <c r="E305" s="118">
        <v>2.2172814287138958</v>
      </c>
      <c r="F305" s="84" t="s">
        <v>2919</v>
      </c>
      <c r="G305" s="84" t="b">
        <v>0</v>
      </c>
      <c r="H305" s="84" t="b">
        <v>0</v>
      </c>
      <c r="I305" s="84" t="b">
        <v>0</v>
      </c>
      <c r="J305" s="84" t="b">
        <v>0</v>
      </c>
      <c r="K305" s="84" t="b">
        <v>0</v>
      </c>
      <c r="L305" s="84" t="b">
        <v>0</v>
      </c>
    </row>
    <row r="306" spans="1:12" ht="15">
      <c r="A306" s="84" t="s">
        <v>2201</v>
      </c>
      <c r="B306" s="84" t="s">
        <v>2659</v>
      </c>
      <c r="C306" s="84">
        <v>2</v>
      </c>
      <c r="D306" s="118">
        <v>0.0016871029444549444</v>
      </c>
      <c r="E306" s="118">
        <v>2.0759522759174263</v>
      </c>
      <c r="F306" s="84" t="s">
        <v>2919</v>
      </c>
      <c r="G306" s="84" t="b">
        <v>0</v>
      </c>
      <c r="H306" s="84" t="b">
        <v>0</v>
      </c>
      <c r="I306" s="84" t="b">
        <v>0</v>
      </c>
      <c r="J306" s="84" t="b">
        <v>0</v>
      </c>
      <c r="K306" s="84" t="b">
        <v>0</v>
      </c>
      <c r="L306" s="84" t="b">
        <v>0</v>
      </c>
    </row>
    <row r="307" spans="1:12" ht="15">
      <c r="A307" s="84" t="s">
        <v>2659</v>
      </c>
      <c r="B307" s="84" t="s">
        <v>2168</v>
      </c>
      <c r="C307" s="84">
        <v>2</v>
      </c>
      <c r="D307" s="118">
        <v>0.0016871029444549444</v>
      </c>
      <c r="E307" s="118">
        <v>1.314191441721952</v>
      </c>
      <c r="F307" s="84" t="s">
        <v>2919</v>
      </c>
      <c r="G307" s="84" t="b">
        <v>0</v>
      </c>
      <c r="H307" s="84" t="b">
        <v>0</v>
      </c>
      <c r="I307" s="84" t="b">
        <v>0</v>
      </c>
      <c r="J307" s="84" t="b">
        <v>0</v>
      </c>
      <c r="K307" s="84" t="b">
        <v>0</v>
      </c>
      <c r="L307" s="84" t="b">
        <v>0</v>
      </c>
    </row>
    <row r="308" spans="1:12" ht="15">
      <c r="A308" s="84" t="s">
        <v>2168</v>
      </c>
      <c r="B308" s="84" t="s">
        <v>291</v>
      </c>
      <c r="C308" s="84">
        <v>2</v>
      </c>
      <c r="D308" s="118">
        <v>0.0016871029444549444</v>
      </c>
      <c r="E308" s="118">
        <v>1.6499835436451453</v>
      </c>
      <c r="F308" s="84" t="s">
        <v>2919</v>
      </c>
      <c r="G308" s="84" t="b">
        <v>0</v>
      </c>
      <c r="H308" s="84" t="b">
        <v>0</v>
      </c>
      <c r="I308" s="84" t="b">
        <v>0</v>
      </c>
      <c r="J308" s="84" t="b">
        <v>0</v>
      </c>
      <c r="K308" s="84" t="b">
        <v>0</v>
      </c>
      <c r="L308" s="84" t="b">
        <v>0</v>
      </c>
    </row>
    <row r="309" spans="1:12" ht="15">
      <c r="A309" s="84" t="s">
        <v>291</v>
      </c>
      <c r="B309" s="84" t="s">
        <v>2828</v>
      </c>
      <c r="C309" s="84">
        <v>2</v>
      </c>
      <c r="D309" s="118">
        <v>0.0016871029444549444</v>
      </c>
      <c r="E309" s="118">
        <v>3.030194785356751</v>
      </c>
      <c r="F309" s="84" t="s">
        <v>2919</v>
      </c>
      <c r="G309" s="84" t="b">
        <v>0</v>
      </c>
      <c r="H309" s="84" t="b">
        <v>0</v>
      </c>
      <c r="I309" s="84" t="b">
        <v>0</v>
      </c>
      <c r="J309" s="84" t="b">
        <v>0</v>
      </c>
      <c r="K309" s="84" t="b">
        <v>0</v>
      </c>
      <c r="L309" s="84" t="b">
        <v>0</v>
      </c>
    </row>
    <row r="310" spans="1:12" ht="15">
      <c r="A310" s="84" t="s">
        <v>2828</v>
      </c>
      <c r="B310" s="84" t="s">
        <v>2829</v>
      </c>
      <c r="C310" s="84">
        <v>2</v>
      </c>
      <c r="D310" s="118">
        <v>0.0016871029444549444</v>
      </c>
      <c r="E310" s="118">
        <v>3.030194785356751</v>
      </c>
      <c r="F310" s="84" t="s">
        <v>2919</v>
      </c>
      <c r="G310" s="84" t="b">
        <v>0</v>
      </c>
      <c r="H310" s="84" t="b">
        <v>0</v>
      </c>
      <c r="I310" s="84" t="b">
        <v>0</v>
      </c>
      <c r="J310" s="84" t="b">
        <v>0</v>
      </c>
      <c r="K310" s="84" t="b">
        <v>0</v>
      </c>
      <c r="L310" s="84" t="b">
        <v>0</v>
      </c>
    </row>
    <row r="311" spans="1:12" ht="15">
      <c r="A311" s="84" t="s">
        <v>2829</v>
      </c>
      <c r="B311" s="84" t="s">
        <v>2167</v>
      </c>
      <c r="C311" s="84">
        <v>2</v>
      </c>
      <c r="D311" s="118">
        <v>0.0016871029444549444</v>
      </c>
      <c r="E311" s="118">
        <v>1.1381001826662709</v>
      </c>
      <c r="F311" s="84" t="s">
        <v>2919</v>
      </c>
      <c r="G311" s="84" t="b">
        <v>0</v>
      </c>
      <c r="H311" s="84" t="b">
        <v>0</v>
      </c>
      <c r="I311" s="84" t="b">
        <v>0</v>
      </c>
      <c r="J311" s="84" t="b">
        <v>0</v>
      </c>
      <c r="K311" s="84" t="b">
        <v>0</v>
      </c>
      <c r="L311" s="84" t="b">
        <v>0</v>
      </c>
    </row>
    <row r="312" spans="1:12" ht="15">
      <c r="A312" s="84" t="s">
        <v>2167</v>
      </c>
      <c r="B312" s="84" t="s">
        <v>2836</v>
      </c>
      <c r="C312" s="84">
        <v>2</v>
      </c>
      <c r="D312" s="118">
        <v>0.0016871029444549444</v>
      </c>
      <c r="E312" s="118">
        <v>1.3535011757318847</v>
      </c>
      <c r="F312" s="84" t="s">
        <v>2919</v>
      </c>
      <c r="G312" s="84" t="b">
        <v>0</v>
      </c>
      <c r="H312" s="84" t="b">
        <v>0</v>
      </c>
      <c r="I312" s="84" t="b">
        <v>0</v>
      </c>
      <c r="J312" s="84" t="b">
        <v>0</v>
      </c>
      <c r="K312" s="84" t="b">
        <v>0</v>
      </c>
      <c r="L312" s="84" t="b">
        <v>0</v>
      </c>
    </row>
    <row r="313" spans="1:12" ht="15">
      <c r="A313" s="84" t="s">
        <v>2703</v>
      </c>
      <c r="B313" s="84" t="s">
        <v>2837</v>
      </c>
      <c r="C313" s="84">
        <v>2</v>
      </c>
      <c r="D313" s="118">
        <v>0.0016871029444549444</v>
      </c>
      <c r="E313" s="118">
        <v>2.85410352630107</v>
      </c>
      <c r="F313" s="84" t="s">
        <v>2919</v>
      </c>
      <c r="G313" s="84" t="b">
        <v>0</v>
      </c>
      <c r="H313" s="84" t="b">
        <v>0</v>
      </c>
      <c r="I313" s="84" t="b">
        <v>0</v>
      </c>
      <c r="J313" s="84" t="b">
        <v>0</v>
      </c>
      <c r="K313" s="84" t="b">
        <v>0</v>
      </c>
      <c r="L313" s="84" t="b">
        <v>0</v>
      </c>
    </row>
    <row r="314" spans="1:12" ht="15">
      <c r="A314" s="84" t="s">
        <v>2837</v>
      </c>
      <c r="B314" s="84" t="s">
        <v>2838</v>
      </c>
      <c r="C314" s="84">
        <v>2</v>
      </c>
      <c r="D314" s="118">
        <v>0.0016871029444549444</v>
      </c>
      <c r="E314" s="118">
        <v>3.030194785356751</v>
      </c>
      <c r="F314" s="84" t="s">
        <v>2919</v>
      </c>
      <c r="G314" s="84" t="b">
        <v>0</v>
      </c>
      <c r="H314" s="84" t="b">
        <v>0</v>
      </c>
      <c r="I314" s="84" t="b">
        <v>0</v>
      </c>
      <c r="J314" s="84" t="b">
        <v>0</v>
      </c>
      <c r="K314" s="84" t="b">
        <v>0</v>
      </c>
      <c r="L314" s="84" t="b">
        <v>0</v>
      </c>
    </row>
    <row r="315" spans="1:12" ht="15">
      <c r="A315" s="84" t="s">
        <v>2838</v>
      </c>
      <c r="B315" s="84" t="s">
        <v>2839</v>
      </c>
      <c r="C315" s="84">
        <v>2</v>
      </c>
      <c r="D315" s="118">
        <v>0.0016871029444549444</v>
      </c>
      <c r="E315" s="118">
        <v>3.030194785356751</v>
      </c>
      <c r="F315" s="84" t="s">
        <v>2919</v>
      </c>
      <c r="G315" s="84" t="b">
        <v>0</v>
      </c>
      <c r="H315" s="84" t="b">
        <v>0</v>
      </c>
      <c r="I315" s="84" t="b">
        <v>0</v>
      </c>
      <c r="J315" s="84" t="b">
        <v>0</v>
      </c>
      <c r="K315" s="84" t="b">
        <v>0</v>
      </c>
      <c r="L315" s="84" t="b">
        <v>0</v>
      </c>
    </row>
    <row r="316" spans="1:12" ht="15">
      <c r="A316" s="84" t="s">
        <v>2839</v>
      </c>
      <c r="B316" s="84" t="s">
        <v>2840</v>
      </c>
      <c r="C316" s="84">
        <v>2</v>
      </c>
      <c r="D316" s="118">
        <v>0.0016871029444549444</v>
      </c>
      <c r="E316" s="118">
        <v>3.030194785356751</v>
      </c>
      <c r="F316" s="84" t="s">
        <v>2919</v>
      </c>
      <c r="G316" s="84" t="b">
        <v>0</v>
      </c>
      <c r="H316" s="84" t="b">
        <v>0</v>
      </c>
      <c r="I316" s="84" t="b">
        <v>0</v>
      </c>
      <c r="J316" s="84" t="b">
        <v>0</v>
      </c>
      <c r="K316" s="84" t="b">
        <v>0</v>
      </c>
      <c r="L316" s="84" t="b">
        <v>0</v>
      </c>
    </row>
    <row r="317" spans="1:12" ht="15">
      <c r="A317" s="84" t="s">
        <v>2840</v>
      </c>
      <c r="B317" s="84" t="s">
        <v>2841</v>
      </c>
      <c r="C317" s="84">
        <v>2</v>
      </c>
      <c r="D317" s="118">
        <v>0.0016871029444549444</v>
      </c>
      <c r="E317" s="118">
        <v>3.030194785356751</v>
      </c>
      <c r="F317" s="84" t="s">
        <v>2919</v>
      </c>
      <c r="G317" s="84" t="b">
        <v>0</v>
      </c>
      <c r="H317" s="84" t="b">
        <v>0</v>
      </c>
      <c r="I317" s="84" t="b">
        <v>0</v>
      </c>
      <c r="J317" s="84" t="b">
        <v>0</v>
      </c>
      <c r="K317" s="84" t="b">
        <v>0</v>
      </c>
      <c r="L317" s="84" t="b">
        <v>0</v>
      </c>
    </row>
    <row r="318" spans="1:12" ht="15">
      <c r="A318" s="84" t="s">
        <v>2841</v>
      </c>
      <c r="B318" s="84" t="s">
        <v>2842</v>
      </c>
      <c r="C318" s="84">
        <v>2</v>
      </c>
      <c r="D318" s="118">
        <v>0.0016871029444549444</v>
      </c>
      <c r="E318" s="118">
        <v>3.030194785356751</v>
      </c>
      <c r="F318" s="84" t="s">
        <v>2919</v>
      </c>
      <c r="G318" s="84" t="b">
        <v>0</v>
      </c>
      <c r="H318" s="84" t="b">
        <v>0</v>
      </c>
      <c r="I318" s="84" t="b">
        <v>0</v>
      </c>
      <c r="J318" s="84" t="b">
        <v>0</v>
      </c>
      <c r="K318" s="84" t="b">
        <v>0</v>
      </c>
      <c r="L318" s="84" t="b">
        <v>0</v>
      </c>
    </row>
    <row r="319" spans="1:12" ht="15">
      <c r="A319" s="84" t="s">
        <v>2842</v>
      </c>
      <c r="B319" s="84" t="s">
        <v>2843</v>
      </c>
      <c r="C319" s="84">
        <v>2</v>
      </c>
      <c r="D319" s="118">
        <v>0.0016871029444549444</v>
      </c>
      <c r="E319" s="118">
        <v>3.030194785356751</v>
      </c>
      <c r="F319" s="84" t="s">
        <v>2919</v>
      </c>
      <c r="G319" s="84" t="b">
        <v>0</v>
      </c>
      <c r="H319" s="84" t="b">
        <v>0</v>
      </c>
      <c r="I319" s="84" t="b">
        <v>0</v>
      </c>
      <c r="J319" s="84" t="b">
        <v>0</v>
      </c>
      <c r="K319" s="84" t="b">
        <v>0</v>
      </c>
      <c r="L319" s="84" t="b">
        <v>0</v>
      </c>
    </row>
    <row r="320" spans="1:12" ht="15">
      <c r="A320" s="84" t="s">
        <v>2843</v>
      </c>
      <c r="B320" s="84" t="s">
        <v>2714</v>
      </c>
      <c r="C320" s="84">
        <v>2</v>
      </c>
      <c r="D320" s="118">
        <v>0.0016871029444549444</v>
      </c>
      <c r="E320" s="118">
        <v>2.85410352630107</v>
      </c>
      <c r="F320" s="84" t="s">
        <v>2919</v>
      </c>
      <c r="G320" s="84" t="b">
        <v>0</v>
      </c>
      <c r="H320" s="84" t="b">
        <v>0</v>
      </c>
      <c r="I320" s="84" t="b">
        <v>0</v>
      </c>
      <c r="J320" s="84" t="b">
        <v>0</v>
      </c>
      <c r="K320" s="84" t="b">
        <v>0</v>
      </c>
      <c r="L320" s="84" t="b">
        <v>0</v>
      </c>
    </row>
    <row r="321" spans="1:12" ht="15">
      <c r="A321" s="84" t="s">
        <v>2714</v>
      </c>
      <c r="B321" s="84" t="s">
        <v>2844</v>
      </c>
      <c r="C321" s="84">
        <v>2</v>
      </c>
      <c r="D321" s="118">
        <v>0.0016871029444549444</v>
      </c>
      <c r="E321" s="118">
        <v>2.85410352630107</v>
      </c>
      <c r="F321" s="84" t="s">
        <v>2919</v>
      </c>
      <c r="G321" s="84" t="b">
        <v>0</v>
      </c>
      <c r="H321" s="84" t="b">
        <v>0</v>
      </c>
      <c r="I321" s="84" t="b">
        <v>0</v>
      </c>
      <c r="J321" s="84" t="b">
        <v>0</v>
      </c>
      <c r="K321" s="84" t="b">
        <v>0</v>
      </c>
      <c r="L321" s="84" t="b">
        <v>0</v>
      </c>
    </row>
    <row r="322" spans="1:12" ht="15">
      <c r="A322" s="84" t="s">
        <v>2845</v>
      </c>
      <c r="B322" s="84" t="s">
        <v>2715</v>
      </c>
      <c r="C322" s="84">
        <v>2</v>
      </c>
      <c r="D322" s="118">
        <v>0.0016871029444549444</v>
      </c>
      <c r="E322" s="118">
        <v>2.85410352630107</v>
      </c>
      <c r="F322" s="84" t="s">
        <v>2919</v>
      </c>
      <c r="G322" s="84" t="b">
        <v>0</v>
      </c>
      <c r="H322" s="84" t="b">
        <v>0</v>
      </c>
      <c r="I322" s="84" t="b">
        <v>0</v>
      </c>
      <c r="J322" s="84" t="b">
        <v>0</v>
      </c>
      <c r="K322" s="84" t="b">
        <v>0</v>
      </c>
      <c r="L322" s="84" t="b">
        <v>0</v>
      </c>
    </row>
    <row r="323" spans="1:12" ht="15">
      <c r="A323" s="84" t="s">
        <v>2715</v>
      </c>
      <c r="B323" s="84" t="s">
        <v>2716</v>
      </c>
      <c r="C323" s="84">
        <v>2</v>
      </c>
      <c r="D323" s="118">
        <v>0.0016871029444549444</v>
      </c>
      <c r="E323" s="118">
        <v>2.6780122672453888</v>
      </c>
      <c r="F323" s="84" t="s">
        <v>2919</v>
      </c>
      <c r="G323" s="84" t="b">
        <v>0</v>
      </c>
      <c r="H323" s="84" t="b">
        <v>0</v>
      </c>
      <c r="I323" s="84" t="b">
        <v>0</v>
      </c>
      <c r="J323" s="84" t="b">
        <v>0</v>
      </c>
      <c r="K323" s="84" t="b">
        <v>0</v>
      </c>
      <c r="L323" s="84" t="b">
        <v>0</v>
      </c>
    </row>
    <row r="324" spans="1:12" ht="15">
      <c r="A324" s="84" t="s">
        <v>2716</v>
      </c>
      <c r="B324" s="84" t="s">
        <v>2717</v>
      </c>
      <c r="C324" s="84">
        <v>2</v>
      </c>
      <c r="D324" s="118">
        <v>0.0016871029444549444</v>
      </c>
      <c r="E324" s="118">
        <v>2.6780122672453888</v>
      </c>
      <c r="F324" s="84" t="s">
        <v>2919</v>
      </c>
      <c r="G324" s="84" t="b">
        <v>0</v>
      </c>
      <c r="H324" s="84" t="b">
        <v>0</v>
      </c>
      <c r="I324" s="84" t="b">
        <v>0</v>
      </c>
      <c r="J324" s="84" t="b">
        <v>0</v>
      </c>
      <c r="K324" s="84" t="b">
        <v>0</v>
      </c>
      <c r="L324" s="84" t="b">
        <v>0</v>
      </c>
    </row>
    <row r="325" spans="1:12" ht="15">
      <c r="A325" s="84" t="s">
        <v>2717</v>
      </c>
      <c r="B325" s="84" t="s">
        <v>2846</v>
      </c>
      <c r="C325" s="84">
        <v>2</v>
      </c>
      <c r="D325" s="118">
        <v>0.0016871029444549444</v>
      </c>
      <c r="E325" s="118">
        <v>2.85410352630107</v>
      </c>
      <c r="F325" s="84" t="s">
        <v>2919</v>
      </c>
      <c r="G325" s="84" t="b">
        <v>0</v>
      </c>
      <c r="H325" s="84" t="b">
        <v>0</v>
      </c>
      <c r="I325" s="84" t="b">
        <v>0</v>
      </c>
      <c r="J325" s="84" t="b">
        <v>0</v>
      </c>
      <c r="K325" s="84" t="b">
        <v>0</v>
      </c>
      <c r="L325" s="84" t="b">
        <v>0</v>
      </c>
    </row>
    <row r="326" spans="1:12" ht="15">
      <c r="A326" s="84" t="s">
        <v>2846</v>
      </c>
      <c r="B326" s="84" t="s">
        <v>2227</v>
      </c>
      <c r="C326" s="84">
        <v>2</v>
      </c>
      <c r="D326" s="118">
        <v>0.0016871029444549444</v>
      </c>
      <c r="E326" s="118">
        <v>2.3769822715814075</v>
      </c>
      <c r="F326" s="84" t="s">
        <v>2919</v>
      </c>
      <c r="G326" s="84" t="b">
        <v>0</v>
      </c>
      <c r="H326" s="84" t="b">
        <v>0</v>
      </c>
      <c r="I326" s="84" t="b">
        <v>0</v>
      </c>
      <c r="J326" s="84" t="b">
        <v>0</v>
      </c>
      <c r="K326" s="84" t="b">
        <v>0</v>
      </c>
      <c r="L326" s="84" t="b">
        <v>0</v>
      </c>
    </row>
    <row r="327" spans="1:12" ht="15">
      <c r="A327" s="84" t="s">
        <v>2227</v>
      </c>
      <c r="B327" s="84" t="s">
        <v>2847</v>
      </c>
      <c r="C327" s="84">
        <v>2</v>
      </c>
      <c r="D327" s="118">
        <v>0.0016871029444549444</v>
      </c>
      <c r="E327" s="118">
        <v>2.3769822715814075</v>
      </c>
      <c r="F327" s="84" t="s">
        <v>2919</v>
      </c>
      <c r="G327" s="84" t="b">
        <v>0</v>
      </c>
      <c r="H327" s="84" t="b">
        <v>0</v>
      </c>
      <c r="I327" s="84" t="b">
        <v>0</v>
      </c>
      <c r="J327" s="84" t="b">
        <v>0</v>
      </c>
      <c r="K327" s="84" t="b">
        <v>0</v>
      </c>
      <c r="L327" s="84" t="b">
        <v>0</v>
      </c>
    </row>
    <row r="328" spans="1:12" ht="15">
      <c r="A328" s="84" t="s">
        <v>2847</v>
      </c>
      <c r="B328" s="84" t="s">
        <v>2718</v>
      </c>
      <c r="C328" s="84">
        <v>2</v>
      </c>
      <c r="D328" s="118">
        <v>0.0016871029444549444</v>
      </c>
      <c r="E328" s="118">
        <v>2.85410352630107</v>
      </c>
      <c r="F328" s="84" t="s">
        <v>2919</v>
      </c>
      <c r="G328" s="84" t="b">
        <v>0</v>
      </c>
      <c r="H328" s="84" t="b">
        <v>0</v>
      </c>
      <c r="I328" s="84" t="b">
        <v>0</v>
      </c>
      <c r="J328" s="84" t="b">
        <v>0</v>
      </c>
      <c r="K328" s="84" t="b">
        <v>0</v>
      </c>
      <c r="L328" s="84" t="b">
        <v>0</v>
      </c>
    </row>
    <row r="329" spans="1:12" ht="15">
      <c r="A329" s="84" t="s">
        <v>2718</v>
      </c>
      <c r="B329" s="84" t="s">
        <v>2848</v>
      </c>
      <c r="C329" s="84">
        <v>2</v>
      </c>
      <c r="D329" s="118">
        <v>0.0016871029444549444</v>
      </c>
      <c r="E329" s="118">
        <v>2.85410352630107</v>
      </c>
      <c r="F329" s="84" t="s">
        <v>2919</v>
      </c>
      <c r="G329" s="84" t="b">
        <v>0</v>
      </c>
      <c r="H329" s="84" t="b">
        <v>0</v>
      </c>
      <c r="I329" s="84" t="b">
        <v>0</v>
      </c>
      <c r="J329" s="84" t="b">
        <v>0</v>
      </c>
      <c r="K329" s="84" t="b">
        <v>0</v>
      </c>
      <c r="L329" s="84" t="b">
        <v>0</v>
      </c>
    </row>
    <row r="330" spans="1:12" ht="15">
      <c r="A330" s="84" t="s">
        <v>2720</v>
      </c>
      <c r="B330" s="84" t="s">
        <v>2849</v>
      </c>
      <c r="C330" s="84">
        <v>2</v>
      </c>
      <c r="D330" s="118">
        <v>0.0016871029444549444</v>
      </c>
      <c r="E330" s="118">
        <v>2.85410352630107</v>
      </c>
      <c r="F330" s="84" t="s">
        <v>2919</v>
      </c>
      <c r="G330" s="84" t="b">
        <v>0</v>
      </c>
      <c r="H330" s="84" t="b">
        <v>0</v>
      </c>
      <c r="I330" s="84" t="b">
        <v>0</v>
      </c>
      <c r="J330" s="84" t="b">
        <v>0</v>
      </c>
      <c r="K330" s="84" t="b">
        <v>0</v>
      </c>
      <c r="L330" s="84" t="b">
        <v>0</v>
      </c>
    </row>
    <row r="331" spans="1:12" ht="15">
      <c r="A331" s="84" t="s">
        <v>2849</v>
      </c>
      <c r="B331" s="84" t="s">
        <v>2850</v>
      </c>
      <c r="C331" s="84">
        <v>2</v>
      </c>
      <c r="D331" s="118">
        <v>0.0016871029444549444</v>
      </c>
      <c r="E331" s="118">
        <v>3.030194785356751</v>
      </c>
      <c r="F331" s="84" t="s">
        <v>2919</v>
      </c>
      <c r="G331" s="84" t="b">
        <v>0</v>
      </c>
      <c r="H331" s="84" t="b">
        <v>0</v>
      </c>
      <c r="I331" s="84" t="b">
        <v>0</v>
      </c>
      <c r="J331" s="84" t="b">
        <v>0</v>
      </c>
      <c r="K331" s="84" t="b">
        <v>0</v>
      </c>
      <c r="L331" s="84" t="b">
        <v>0</v>
      </c>
    </row>
    <row r="332" spans="1:12" ht="15">
      <c r="A332" s="84" t="s">
        <v>2850</v>
      </c>
      <c r="B332" s="84" t="s">
        <v>2851</v>
      </c>
      <c r="C332" s="84">
        <v>2</v>
      </c>
      <c r="D332" s="118">
        <v>0.0016871029444549444</v>
      </c>
      <c r="E332" s="118">
        <v>3.030194785356751</v>
      </c>
      <c r="F332" s="84" t="s">
        <v>2919</v>
      </c>
      <c r="G332" s="84" t="b">
        <v>0</v>
      </c>
      <c r="H332" s="84" t="b">
        <v>0</v>
      </c>
      <c r="I332" s="84" t="b">
        <v>0</v>
      </c>
      <c r="J332" s="84" t="b">
        <v>0</v>
      </c>
      <c r="K332" s="84" t="b">
        <v>0</v>
      </c>
      <c r="L332" s="84" t="b">
        <v>0</v>
      </c>
    </row>
    <row r="333" spans="1:12" ht="15">
      <c r="A333" s="84" t="s">
        <v>2851</v>
      </c>
      <c r="B333" s="84" t="s">
        <v>2852</v>
      </c>
      <c r="C333" s="84">
        <v>2</v>
      </c>
      <c r="D333" s="118">
        <v>0.0016871029444549444</v>
      </c>
      <c r="E333" s="118">
        <v>3.030194785356751</v>
      </c>
      <c r="F333" s="84" t="s">
        <v>2919</v>
      </c>
      <c r="G333" s="84" t="b">
        <v>0</v>
      </c>
      <c r="H333" s="84" t="b">
        <v>0</v>
      </c>
      <c r="I333" s="84" t="b">
        <v>0</v>
      </c>
      <c r="J333" s="84" t="b">
        <v>0</v>
      </c>
      <c r="K333" s="84" t="b">
        <v>0</v>
      </c>
      <c r="L333" s="84" t="b">
        <v>0</v>
      </c>
    </row>
    <row r="334" spans="1:12" ht="15">
      <c r="A334" s="84" t="s">
        <v>2852</v>
      </c>
      <c r="B334" s="84" t="s">
        <v>2853</v>
      </c>
      <c r="C334" s="84">
        <v>2</v>
      </c>
      <c r="D334" s="118">
        <v>0.0016871029444549444</v>
      </c>
      <c r="E334" s="118">
        <v>3.030194785356751</v>
      </c>
      <c r="F334" s="84" t="s">
        <v>2919</v>
      </c>
      <c r="G334" s="84" t="b">
        <v>0</v>
      </c>
      <c r="H334" s="84" t="b">
        <v>0</v>
      </c>
      <c r="I334" s="84" t="b">
        <v>0</v>
      </c>
      <c r="J334" s="84" t="b">
        <v>0</v>
      </c>
      <c r="K334" s="84" t="b">
        <v>0</v>
      </c>
      <c r="L334" s="84" t="b">
        <v>0</v>
      </c>
    </row>
    <row r="335" spans="1:12" ht="15">
      <c r="A335" s="84" t="s">
        <v>2853</v>
      </c>
      <c r="B335" s="84" t="s">
        <v>2721</v>
      </c>
      <c r="C335" s="84">
        <v>2</v>
      </c>
      <c r="D335" s="118">
        <v>0.0016871029444549444</v>
      </c>
      <c r="E335" s="118">
        <v>2.85410352630107</v>
      </c>
      <c r="F335" s="84" t="s">
        <v>2919</v>
      </c>
      <c r="G335" s="84" t="b">
        <v>0</v>
      </c>
      <c r="H335" s="84" t="b">
        <v>0</v>
      </c>
      <c r="I335" s="84" t="b">
        <v>0</v>
      </c>
      <c r="J335" s="84" t="b">
        <v>0</v>
      </c>
      <c r="K335" s="84" t="b">
        <v>0</v>
      </c>
      <c r="L335" s="84" t="b">
        <v>0</v>
      </c>
    </row>
    <row r="336" spans="1:12" ht="15">
      <c r="A336" s="84" t="s">
        <v>2721</v>
      </c>
      <c r="B336" s="84" t="s">
        <v>2854</v>
      </c>
      <c r="C336" s="84">
        <v>2</v>
      </c>
      <c r="D336" s="118">
        <v>0.0016871029444549444</v>
      </c>
      <c r="E336" s="118">
        <v>2.85410352630107</v>
      </c>
      <c r="F336" s="84" t="s">
        <v>2919</v>
      </c>
      <c r="G336" s="84" t="b">
        <v>0</v>
      </c>
      <c r="H336" s="84" t="b">
        <v>0</v>
      </c>
      <c r="I336" s="84" t="b">
        <v>0</v>
      </c>
      <c r="J336" s="84" t="b">
        <v>0</v>
      </c>
      <c r="K336" s="84" t="b">
        <v>0</v>
      </c>
      <c r="L336" s="84" t="b">
        <v>0</v>
      </c>
    </row>
    <row r="337" spans="1:12" ht="15">
      <c r="A337" s="84" t="s">
        <v>2722</v>
      </c>
      <c r="B337" s="84" t="s">
        <v>2856</v>
      </c>
      <c r="C337" s="84">
        <v>2</v>
      </c>
      <c r="D337" s="118">
        <v>0.0016871029444549444</v>
      </c>
      <c r="E337" s="118">
        <v>2.85410352630107</v>
      </c>
      <c r="F337" s="84" t="s">
        <v>2919</v>
      </c>
      <c r="G337" s="84" t="b">
        <v>0</v>
      </c>
      <c r="H337" s="84" t="b">
        <v>0</v>
      </c>
      <c r="I337" s="84" t="b">
        <v>0</v>
      </c>
      <c r="J337" s="84" t="b">
        <v>0</v>
      </c>
      <c r="K337" s="84" t="b">
        <v>0</v>
      </c>
      <c r="L337" s="84" t="b">
        <v>0</v>
      </c>
    </row>
    <row r="338" spans="1:12" ht="15">
      <c r="A338" s="84" t="s">
        <v>2856</v>
      </c>
      <c r="B338" s="84" t="s">
        <v>2857</v>
      </c>
      <c r="C338" s="84">
        <v>2</v>
      </c>
      <c r="D338" s="118">
        <v>0.0016871029444549444</v>
      </c>
      <c r="E338" s="118">
        <v>3.030194785356751</v>
      </c>
      <c r="F338" s="84" t="s">
        <v>2919</v>
      </c>
      <c r="G338" s="84" t="b">
        <v>0</v>
      </c>
      <c r="H338" s="84" t="b">
        <v>0</v>
      </c>
      <c r="I338" s="84" t="b">
        <v>0</v>
      </c>
      <c r="J338" s="84" t="b">
        <v>0</v>
      </c>
      <c r="K338" s="84" t="b">
        <v>0</v>
      </c>
      <c r="L338" s="84" t="b">
        <v>0</v>
      </c>
    </row>
    <row r="339" spans="1:12" ht="15">
      <c r="A339" s="84" t="s">
        <v>2677</v>
      </c>
      <c r="B339" s="84" t="s">
        <v>2863</v>
      </c>
      <c r="C339" s="84">
        <v>2</v>
      </c>
      <c r="D339" s="118">
        <v>0.0016871029444549444</v>
      </c>
      <c r="E339" s="118">
        <v>2.72916478969277</v>
      </c>
      <c r="F339" s="84" t="s">
        <v>2919</v>
      </c>
      <c r="G339" s="84" t="b">
        <v>0</v>
      </c>
      <c r="H339" s="84" t="b">
        <v>0</v>
      </c>
      <c r="I339" s="84" t="b">
        <v>0</v>
      </c>
      <c r="J339" s="84" t="b">
        <v>0</v>
      </c>
      <c r="K339" s="84" t="b">
        <v>0</v>
      </c>
      <c r="L339" s="84" t="b">
        <v>0</v>
      </c>
    </row>
    <row r="340" spans="1:12" ht="15">
      <c r="A340" s="84" t="s">
        <v>2863</v>
      </c>
      <c r="B340" s="84" t="s">
        <v>2864</v>
      </c>
      <c r="C340" s="84">
        <v>2</v>
      </c>
      <c r="D340" s="118">
        <v>0.0016871029444549444</v>
      </c>
      <c r="E340" s="118">
        <v>3.030194785356751</v>
      </c>
      <c r="F340" s="84" t="s">
        <v>2919</v>
      </c>
      <c r="G340" s="84" t="b">
        <v>0</v>
      </c>
      <c r="H340" s="84" t="b">
        <v>0</v>
      </c>
      <c r="I340" s="84" t="b">
        <v>0</v>
      </c>
      <c r="J340" s="84" t="b">
        <v>0</v>
      </c>
      <c r="K340" s="84" t="b">
        <v>0</v>
      </c>
      <c r="L340" s="84" t="b">
        <v>0</v>
      </c>
    </row>
    <row r="341" spans="1:12" ht="15">
      <c r="A341" s="84" t="s">
        <v>2168</v>
      </c>
      <c r="B341" s="84" t="s">
        <v>2678</v>
      </c>
      <c r="C341" s="84">
        <v>2</v>
      </c>
      <c r="D341" s="118">
        <v>0.0016871029444549444</v>
      </c>
      <c r="E341" s="118">
        <v>1.348953547981164</v>
      </c>
      <c r="F341" s="84" t="s">
        <v>2919</v>
      </c>
      <c r="G341" s="84" t="b">
        <v>0</v>
      </c>
      <c r="H341" s="84" t="b">
        <v>0</v>
      </c>
      <c r="I341" s="84" t="b">
        <v>0</v>
      </c>
      <c r="J341" s="84" t="b">
        <v>0</v>
      </c>
      <c r="K341" s="84" t="b">
        <v>0</v>
      </c>
      <c r="L341" s="84" t="b">
        <v>0</v>
      </c>
    </row>
    <row r="342" spans="1:12" ht="15">
      <c r="A342" s="84" t="s">
        <v>2678</v>
      </c>
      <c r="B342" s="84" t="s">
        <v>2167</v>
      </c>
      <c r="C342" s="84">
        <v>2</v>
      </c>
      <c r="D342" s="118">
        <v>0.0016871029444549444</v>
      </c>
      <c r="E342" s="118">
        <v>0.9620089236105897</v>
      </c>
      <c r="F342" s="84" t="s">
        <v>2919</v>
      </c>
      <c r="G342" s="84" t="b">
        <v>0</v>
      </c>
      <c r="H342" s="84" t="b">
        <v>0</v>
      </c>
      <c r="I342" s="84" t="b">
        <v>0</v>
      </c>
      <c r="J342" s="84" t="b">
        <v>0</v>
      </c>
      <c r="K342" s="84" t="b">
        <v>0</v>
      </c>
      <c r="L342" s="84" t="b">
        <v>0</v>
      </c>
    </row>
    <row r="343" spans="1:12" ht="15">
      <c r="A343" s="84" t="s">
        <v>2865</v>
      </c>
      <c r="B343" s="84" t="s">
        <v>2866</v>
      </c>
      <c r="C343" s="84">
        <v>2</v>
      </c>
      <c r="D343" s="118">
        <v>0.0016871029444549444</v>
      </c>
      <c r="E343" s="118">
        <v>3.030194785356751</v>
      </c>
      <c r="F343" s="84" t="s">
        <v>2919</v>
      </c>
      <c r="G343" s="84" t="b">
        <v>0</v>
      </c>
      <c r="H343" s="84" t="b">
        <v>0</v>
      </c>
      <c r="I343" s="84" t="b">
        <v>0</v>
      </c>
      <c r="J343" s="84" t="b">
        <v>0</v>
      </c>
      <c r="K343" s="84" t="b">
        <v>0</v>
      </c>
      <c r="L343" s="84" t="b">
        <v>0</v>
      </c>
    </row>
    <row r="344" spans="1:12" ht="15">
      <c r="A344" s="84" t="s">
        <v>2866</v>
      </c>
      <c r="B344" s="84" t="s">
        <v>2867</v>
      </c>
      <c r="C344" s="84">
        <v>2</v>
      </c>
      <c r="D344" s="118">
        <v>0.0016871029444549444</v>
      </c>
      <c r="E344" s="118">
        <v>3.030194785356751</v>
      </c>
      <c r="F344" s="84" t="s">
        <v>2919</v>
      </c>
      <c r="G344" s="84" t="b">
        <v>0</v>
      </c>
      <c r="H344" s="84" t="b">
        <v>0</v>
      </c>
      <c r="I344" s="84" t="b">
        <v>0</v>
      </c>
      <c r="J344" s="84" t="b">
        <v>0</v>
      </c>
      <c r="K344" s="84" t="b">
        <v>0</v>
      </c>
      <c r="L344" s="84" t="b">
        <v>0</v>
      </c>
    </row>
    <row r="345" spans="1:12" ht="15">
      <c r="A345" s="84" t="s">
        <v>2867</v>
      </c>
      <c r="B345" s="84" t="s">
        <v>2613</v>
      </c>
      <c r="C345" s="84">
        <v>2</v>
      </c>
      <c r="D345" s="118">
        <v>0.0016871029444549444</v>
      </c>
      <c r="E345" s="118">
        <v>2.2520435349731076</v>
      </c>
      <c r="F345" s="84" t="s">
        <v>2919</v>
      </c>
      <c r="G345" s="84" t="b">
        <v>0</v>
      </c>
      <c r="H345" s="84" t="b">
        <v>0</v>
      </c>
      <c r="I345" s="84" t="b">
        <v>0</v>
      </c>
      <c r="J345" s="84" t="b">
        <v>0</v>
      </c>
      <c r="K345" s="84" t="b">
        <v>0</v>
      </c>
      <c r="L345" s="84" t="b">
        <v>0</v>
      </c>
    </row>
    <row r="346" spans="1:12" ht="15">
      <c r="A346" s="84" t="s">
        <v>2613</v>
      </c>
      <c r="B346" s="84" t="s">
        <v>2868</v>
      </c>
      <c r="C346" s="84">
        <v>2</v>
      </c>
      <c r="D346" s="118">
        <v>0.0016871029444549444</v>
      </c>
      <c r="E346" s="118">
        <v>2.2520435349731076</v>
      </c>
      <c r="F346" s="84" t="s">
        <v>2919</v>
      </c>
      <c r="G346" s="84" t="b">
        <v>0</v>
      </c>
      <c r="H346" s="84" t="b">
        <v>0</v>
      </c>
      <c r="I346" s="84" t="b">
        <v>0</v>
      </c>
      <c r="J346" s="84" t="b">
        <v>0</v>
      </c>
      <c r="K346" s="84" t="b">
        <v>0</v>
      </c>
      <c r="L346" s="84" t="b">
        <v>0</v>
      </c>
    </row>
    <row r="347" spans="1:12" ht="15">
      <c r="A347" s="84" t="s">
        <v>2868</v>
      </c>
      <c r="B347" s="84" t="s">
        <v>2869</v>
      </c>
      <c r="C347" s="84">
        <v>2</v>
      </c>
      <c r="D347" s="118">
        <v>0.0016871029444549444</v>
      </c>
      <c r="E347" s="118">
        <v>3.030194785356751</v>
      </c>
      <c r="F347" s="84" t="s">
        <v>2919</v>
      </c>
      <c r="G347" s="84" t="b">
        <v>0</v>
      </c>
      <c r="H347" s="84" t="b">
        <v>0</v>
      </c>
      <c r="I347" s="84" t="b">
        <v>0</v>
      </c>
      <c r="J347" s="84" t="b">
        <v>0</v>
      </c>
      <c r="K347" s="84" t="b">
        <v>0</v>
      </c>
      <c r="L347" s="84" t="b">
        <v>0</v>
      </c>
    </row>
    <row r="348" spans="1:12" ht="15">
      <c r="A348" s="84" t="s">
        <v>2869</v>
      </c>
      <c r="B348" s="84" t="s">
        <v>2870</v>
      </c>
      <c r="C348" s="84">
        <v>2</v>
      </c>
      <c r="D348" s="118">
        <v>0.0016871029444549444</v>
      </c>
      <c r="E348" s="118">
        <v>3.030194785356751</v>
      </c>
      <c r="F348" s="84" t="s">
        <v>2919</v>
      </c>
      <c r="G348" s="84" t="b">
        <v>0</v>
      </c>
      <c r="H348" s="84" t="b">
        <v>0</v>
      </c>
      <c r="I348" s="84" t="b">
        <v>0</v>
      </c>
      <c r="J348" s="84" t="b">
        <v>0</v>
      </c>
      <c r="K348" s="84" t="b">
        <v>0</v>
      </c>
      <c r="L348" s="84" t="b">
        <v>0</v>
      </c>
    </row>
    <row r="349" spans="1:12" ht="15">
      <c r="A349" s="84" t="s">
        <v>2870</v>
      </c>
      <c r="B349" s="84" t="s">
        <v>2871</v>
      </c>
      <c r="C349" s="84">
        <v>2</v>
      </c>
      <c r="D349" s="118">
        <v>0.0016871029444549444</v>
      </c>
      <c r="E349" s="118">
        <v>3.030194785356751</v>
      </c>
      <c r="F349" s="84" t="s">
        <v>2919</v>
      </c>
      <c r="G349" s="84" t="b">
        <v>0</v>
      </c>
      <c r="H349" s="84" t="b">
        <v>0</v>
      </c>
      <c r="I349" s="84" t="b">
        <v>0</v>
      </c>
      <c r="J349" s="84" t="b">
        <v>0</v>
      </c>
      <c r="K349" s="84" t="b">
        <v>0</v>
      </c>
      <c r="L349" s="84" t="b">
        <v>0</v>
      </c>
    </row>
    <row r="350" spans="1:12" ht="15">
      <c r="A350" s="84" t="s">
        <v>2871</v>
      </c>
      <c r="B350" s="84" t="s">
        <v>2872</v>
      </c>
      <c r="C350" s="84">
        <v>2</v>
      </c>
      <c r="D350" s="118">
        <v>0.0016871029444549444</v>
      </c>
      <c r="E350" s="118">
        <v>3.030194785356751</v>
      </c>
      <c r="F350" s="84" t="s">
        <v>2919</v>
      </c>
      <c r="G350" s="84" t="b">
        <v>0</v>
      </c>
      <c r="H350" s="84" t="b">
        <v>0</v>
      </c>
      <c r="I350" s="84" t="b">
        <v>0</v>
      </c>
      <c r="J350" s="84" t="b">
        <v>0</v>
      </c>
      <c r="K350" s="84" t="b">
        <v>0</v>
      </c>
      <c r="L350" s="84" t="b">
        <v>0</v>
      </c>
    </row>
    <row r="351" spans="1:12" ht="15">
      <c r="A351" s="84" t="s">
        <v>2872</v>
      </c>
      <c r="B351" s="84" t="s">
        <v>2873</v>
      </c>
      <c r="C351" s="84">
        <v>2</v>
      </c>
      <c r="D351" s="118">
        <v>0.0016871029444549444</v>
      </c>
      <c r="E351" s="118">
        <v>3.030194785356751</v>
      </c>
      <c r="F351" s="84" t="s">
        <v>2919</v>
      </c>
      <c r="G351" s="84" t="b">
        <v>0</v>
      </c>
      <c r="H351" s="84" t="b">
        <v>0</v>
      </c>
      <c r="I351" s="84" t="b">
        <v>0</v>
      </c>
      <c r="J351" s="84" t="b">
        <v>0</v>
      </c>
      <c r="K351" s="84" t="b">
        <v>0</v>
      </c>
      <c r="L351" s="84" t="b">
        <v>0</v>
      </c>
    </row>
    <row r="352" spans="1:12" ht="15">
      <c r="A352" s="84" t="s">
        <v>2873</v>
      </c>
      <c r="B352" s="84" t="s">
        <v>2874</v>
      </c>
      <c r="C352" s="84">
        <v>2</v>
      </c>
      <c r="D352" s="118">
        <v>0.0016871029444549444</v>
      </c>
      <c r="E352" s="118">
        <v>3.030194785356751</v>
      </c>
      <c r="F352" s="84" t="s">
        <v>2919</v>
      </c>
      <c r="G352" s="84" t="b">
        <v>0</v>
      </c>
      <c r="H352" s="84" t="b">
        <v>0</v>
      </c>
      <c r="I352" s="84" t="b">
        <v>0</v>
      </c>
      <c r="J352" s="84" t="b">
        <v>0</v>
      </c>
      <c r="K352" s="84" t="b">
        <v>0</v>
      </c>
      <c r="L352" s="84" t="b">
        <v>0</v>
      </c>
    </row>
    <row r="353" spans="1:12" ht="15">
      <c r="A353" s="84" t="s">
        <v>2874</v>
      </c>
      <c r="B353" s="84" t="s">
        <v>2875</v>
      </c>
      <c r="C353" s="84">
        <v>2</v>
      </c>
      <c r="D353" s="118">
        <v>0.0016871029444549444</v>
      </c>
      <c r="E353" s="118">
        <v>3.030194785356751</v>
      </c>
      <c r="F353" s="84" t="s">
        <v>2919</v>
      </c>
      <c r="G353" s="84" t="b">
        <v>0</v>
      </c>
      <c r="H353" s="84" t="b">
        <v>0</v>
      </c>
      <c r="I353" s="84" t="b">
        <v>0</v>
      </c>
      <c r="J353" s="84" t="b">
        <v>0</v>
      </c>
      <c r="K353" s="84" t="b">
        <v>0</v>
      </c>
      <c r="L353" s="84" t="b">
        <v>0</v>
      </c>
    </row>
    <row r="354" spans="1:12" ht="15">
      <c r="A354" s="84" t="s">
        <v>2875</v>
      </c>
      <c r="B354" s="84" t="s">
        <v>2620</v>
      </c>
      <c r="C354" s="84">
        <v>2</v>
      </c>
      <c r="D354" s="118">
        <v>0.0016871029444549444</v>
      </c>
      <c r="E354" s="118">
        <v>2.4861267410064753</v>
      </c>
      <c r="F354" s="84" t="s">
        <v>2919</v>
      </c>
      <c r="G354" s="84" t="b">
        <v>0</v>
      </c>
      <c r="H354" s="84" t="b">
        <v>0</v>
      </c>
      <c r="I354" s="84" t="b">
        <v>0</v>
      </c>
      <c r="J354" s="84" t="b">
        <v>0</v>
      </c>
      <c r="K354" s="84" t="b">
        <v>0</v>
      </c>
      <c r="L354" s="84" t="b">
        <v>0</v>
      </c>
    </row>
    <row r="355" spans="1:12" ht="15">
      <c r="A355" s="84" t="s">
        <v>2620</v>
      </c>
      <c r="B355" s="84" t="s">
        <v>2646</v>
      </c>
      <c r="C355" s="84">
        <v>2</v>
      </c>
      <c r="D355" s="118">
        <v>0.0016871029444549444</v>
      </c>
      <c r="E355" s="118">
        <v>2.088186732334438</v>
      </c>
      <c r="F355" s="84" t="s">
        <v>2919</v>
      </c>
      <c r="G355" s="84" t="b">
        <v>0</v>
      </c>
      <c r="H355" s="84" t="b">
        <v>0</v>
      </c>
      <c r="I355" s="84" t="b">
        <v>0</v>
      </c>
      <c r="J355" s="84" t="b">
        <v>0</v>
      </c>
      <c r="K355" s="84" t="b">
        <v>0</v>
      </c>
      <c r="L355" s="84" t="b">
        <v>0</v>
      </c>
    </row>
    <row r="356" spans="1:12" ht="15">
      <c r="A356" s="84" t="s">
        <v>2646</v>
      </c>
      <c r="B356" s="84" t="s">
        <v>2713</v>
      </c>
      <c r="C356" s="84">
        <v>2</v>
      </c>
      <c r="D356" s="118">
        <v>0.0016871029444549444</v>
      </c>
      <c r="E356" s="118">
        <v>2.456163517629032</v>
      </c>
      <c r="F356" s="84" t="s">
        <v>2919</v>
      </c>
      <c r="G356" s="84" t="b">
        <v>0</v>
      </c>
      <c r="H356" s="84" t="b">
        <v>0</v>
      </c>
      <c r="I356" s="84" t="b">
        <v>0</v>
      </c>
      <c r="J356" s="84" t="b">
        <v>0</v>
      </c>
      <c r="K356" s="84" t="b">
        <v>0</v>
      </c>
      <c r="L356" s="84" t="b">
        <v>0</v>
      </c>
    </row>
    <row r="357" spans="1:12" ht="15">
      <c r="A357" s="84" t="s">
        <v>2713</v>
      </c>
      <c r="B357" s="84" t="s">
        <v>2876</v>
      </c>
      <c r="C357" s="84">
        <v>2</v>
      </c>
      <c r="D357" s="118">
        <v>0.0016871029444549444</v>
      </c>
      <c r="E357" s="118">
        <v>2.85410352630107</v>
      </c>
      <c r="F357" s="84" t="s">
        <v>2919</v>
      </c>
      <c r="G357" s="84" t="b">
        <v>0</v>
      </c>
      <c r="H357" s="84" t="b">
        <v>0</v>
      </c>
      <c r="I357" s="84" t="b">
        <v>0</v>
      </c>
      <c r="J357" s="84" t="b">
        <v>0</v>
      </c>
      <c r="K357" s="84" t="b">
        <v>0</v>
      </c>
      <c r="L357" s="84" t="b">
        <v>0</v>
      </c>
    </row>
    <row r="358" spans="1:12" ht="15">
      <c r="A358" s="84" t="s">
        <v>2876</v>
      </c>
      <c r="B358" s="84" t="s">
        <v>2877</v>
      </c>
      <c r="C358" s="84">
        <v>2</v>
      </c>
      <c r="D358" s="118">
        <v>0.0016871029444549444</v>
      </c>
      <c r="E358" s="118">
        <v>3.030194785356751</v>
      </c>
      <c r="F358" s="84" t="s">
        <v>2919</v>
      </c>
      <c r="G358" s="84" t="b">
        <v>0</v>
      </c>
      <c r="H358" s="84" t="b">
        <v>0</v>
      </c>
      <c r="I358" s="84" t="b">
        <v>0</v>
      </c>
      <c r="J358" s="84" t="b">
        <v>0</v>
      </c>
      <c r="K358" s="84" t="b">
        <v>0</v>
      </c>
      <c r="L358" s="84" t="b">
        <v>0</v>
      </c>
    </row>
    <row r="359" spans="1:12" ht="15">
      <c r="A359" s="84" t="s">
        <v>2877</v>
      </c>
      <c r="B359" s="84" t="s">
        <v>2878</v>
      </c>
      <c r="C359" s="84">
        <v>2</v>
      </c>
      <c r="D359" s="118">
        <v>0.0016871029444549444</v>
      </c>
      <c r="E359" s="118">
        <v>3.030194785356751</v>
      </c>
      <c r="F359" s="84" t="s">
        <v>2919</v>
      </c>
      <c r="G359" s="84" t="b">
        <v>0</v>
      </c>
      <c r="H359" s="84" t="b">
        <v>0</v>
      </c>
      <c r="I359" s="84" t="b">
        <v>0</v>
      </c>
      <c r="J359" s="84" t="b">
        <v>0</v>
      </c>
      <c r="K359" s="84" t="b">
        <v>0</v>
      </c>
      <c r="L359" s="84" t="b">
        <v>0</v>
      </c>
    </row>
    <row r="360" spans="1:12" ht="15">
      <c r="A360" s="84" t="s">
        <v>2878</v>
      </c>
      <c r="B360" s="84" t="s">
        <v>2879</v>
      </c>
      <c r="C360" s="84">
        <v>2</v>
      </c>
      <c r="D360" s="118">
        <v>0.0016871029444549444</v>
      </c>
      <c r="E360" s="118">
        <v>3.030194785356751</v>
      </c>
      <c r="F360" s="84" t="s">
        <v>2919</v>
      </c>
      <c r="G360" s="84" t="b">
        <v>0</v>
      </c>
      <c r="H360" s="84" t="b">
        <v>0</v>
      </c>
      <c r="I360" s="84" t="b">
        <v>0</v>
      </c>
      <c r="J360" s="84" t="b">
        <v>0</v>
      </c>
      <c r="K360" s="84" t="b">
        <v>0</v>
      </c>
      <c r="L360" s="84" t="b">
        <v>0</v>
      </c>
    </row>
    <row r="361" spans="1:12" ht="15">
      <c r="A361" s="84" t="s">
        <v>2879</v>
      </c>
      <c r="B361" s="84" t="s">
        <v>2880</v>
      </c>
      <c r="C361" s="84">
        <v>2</v>
      </c>
      <c r="D361" s="118">
        <v>0.0016871029444549444</v>
      </c>
      <c r="E361" s="118">
        <v>3.030194785356751</v>
      </c>
      <c r="F361" s="84" t="s">
        <v>2919</v>
      </c>
      <c r="G361" s="84" t="b">
        <v>0</v>
      </c>
      <c r="H361" s="84" t="b">
        <v>0</v>
      </c>
      <c r="I361" s="84" t="b">
        <v>0</v>
      </c>
      <c r="J361" s="84" t="b">
        <v>0</v>
      </c>
      <c r="K361" s="84" t="b">
        <v>0</v>
      </c>
      <c r="L361" s="84" t="b">
        <v>0</v>
      </c>
    </row>
    <row r="362" spans="1:12" ht="15">
      <c r="A362" s="84" t="s">
        <v>2880</v>
      </c>
      <c r="B362" s="84" t="s">
        <v>2881</v>
      </c>
      <c r="C362" s="84">
        <v>2</v>
      </c>
      <c r="D362" s="118">
        <v>0.0016871029444549444</v>
      </c>
      <c r="E362" s="118">
        <v>3.030194785356751</v>
      </c>
      <c r="F362" s="84" t="s">
        <v>2919</v>
      </c>
      <c r="G362" s="84" t="b">
        <v>0</v>
      </c>
      <c r="H362" s="84" t="b">
        <v>0</v>
      </c>
      <c r="I362" s="84" t="b">
        <v>0</v>
      </c>
      <c r="J362" s="84" t="b">
        <v>0</v>
      </c>
      <c r="K362" s="84" t="b">
        <v>1</v>
      </c>
      <c r="L362" s="84" t="b">
        <v>0</v>
      </c>
    </row>
    <row r="363" spans="1:12" ht="15">
      <c r="A363" s="84" t="s">
        <v>2881</v>
      </c>
      <c r="B363" s="84" t="s">
        <v>2167</v>
      </c>
      <c r="C363" s="84">
        <v>2</v>
      </c>
      <c r="D363" s="118">
        <v>0.0016871029444549444</v>
      </c>
      <c r="E363" s="118">
        <v>1.1381001826662709</v>
      </c>
      <c r="F363" s="84" t="s">
        <v>2919</v>
      </c>
      <c r="G363" s="84" t="b">
        <v>0</v>
      </c>
      <c r="H363" s="84" t="b">
        <v>1</v>
      </c>
      <c r="I363" s="84" t="b">
        <v>0</v>
      </c>
      <c r="J363" s="84" t="b">
        <v>0</v>
      </c>
      <c r="K363" s="84" t="b">
        <v>0</v>
      </c>
      <c r="L363" s="84" t="b">
        <v>0</v>
      </c>
    </row>
    <row r="364" spans="1:12" ht="15">
      <c r="A364" s="84" t="s">
        <v>2167</v>
      </c>
      <c r="B364" s="84" t="s">
        <v>2710</v>
      </c>
      <c r="C364" s="84">
        <v>2</v>
      </c>
      <c r="D364" s="118">
        <v>0.0016871029444549444</v>
      </c>
      <c r="E364" s="118">
        <v>1.1774099166762033</v>
      </c>
      <c r="F364" s="84" t="s">
        <v>2919</v>
      </c>
      <c r="G364" s="84" t="b">
        <v>0</v>
      </c>
      <c r="H364" s="84" t="b">
        <v>0</v>
      </c>
      <c r="I364" s="84" t="b">
        <v>0</v>
      </c>
      <c r="J364" s="84" t="b">
        <v>0</v>
      </c>
      <c r="K364" s="84" t="b">
        <v>0</v>
      </c>
      <c r="L364" s="84" t="b">
        <v>0</v>
      </c>
    </row>
    <row r="365" spans="1:12" ht="15">
      <c r="A365" s="84" t="s">
        <v>2208</v>
      </c>
      <c r="B365" s="84" t="s">
        <v>284</v>
      </c>
      <c r="C365" s="84">
        <v>2</v>
      </c>
      <c r="D365" s="118">
        <v>0.0016871029444549444</v>
      </c>
      <c r="E365" s="118">
        <v>2.2898320958625074</v>
      </c>
      <c r="F365" s="84" t="s">
        <v>2919</v>
      </c>
      <c r="G365" s="84" t="b">
        <v>0</v>
      </c>
      <c r="H365" s="84" t="b">
        <v>0</v>
      </c>
      <c r="I365" s="84" t="b">
        <v>0</v>
      </c>
      <c r="J365" s="84" t="b">
        <v>0</v>
      </c>
      <c r="K365" s="84" t="b">
        <v>0</v>
      </c>
      <c r="L365" s="84" t="b">
        <v>0</v>
      </c>
    </row>
    <row r="366" spans="1:12" ht="15">
      <c r="A366" s="84" t="s">
        <v>284</v>
      </c>
      <c r="B366" s="84" t="s">
        <v>283</v>
      </c>
      <c r="C366" s="84">
        <v>2</v>
      </c>
      <c r="D366" s="118">
        <v>0.0016871029444549444</v>
      </c>
      <c r="E366" s="118">
        <v>3.030194785356751</v>
      </c>
      <c r="F366" s="84" t="s">
        <v>2919</v>
      </c>
      <c r="G366" s="84" t="b">
        <v>0</v>
      </c>
      <c r="H366" s="84" t="b">
        <v>0</v>
      </c>
      <c r="I366" s="84" t="b">
        <v>0</v>
      </c>
      <c r="J366" s="84" t="b">
        <v>0</v>
      </c>
      <c r="K366" s="84" t="b">
        <v>0</v>
      </c>
      <c r="L366" s="84" t="b">
        <v>0</v>
      </c>
    </row>
    <row r="367" spans="1:12" ht="15">
      <c r="A367" s="84" t="s">
        <v>283</v>
      </c>
      <c r="B367" s="84" t="s">
        <v>2178</v>
      </c>
      <c r="C367" s="84">
        <v>2</v>
      </c>
      <c r="D367" s="118">
        <v>0.0016871029444549444</v>
      </c>
      <c r="E367" s="118">
        <v>2.1850967453424945</v>
      </c>
      <c r="F367" s="84" t="s">
        <v>2919</v>
      </c>
      <c r="G367" s="84" t="b">
        <v>0</v>
      </c>
      <c r="H367" s="84" t="b">
        <v>0</v>
      </c>
      <c r="I367" s="84" t="b">
        <v>0</v>
      </c>
      <c r="J367" s="84" t="b">
        <v>0</v>
      </c>
      <c r="K367" s="84" t="b">
        <v>0</v>
      </c>
      <c r="L367" s="84" t="b">
        <v>0</v>
      </c>
    </row>
    <row r="368" spans="1:12" ht="15">
      <c r="A368" s="84" t="s">
        <v>2178</v>
      </c>
      <c r="B368" s="84" t="s">
        <v>2882</v>
      </c>
      <c r="C368" s="84">
        <v>2</v>
      </c>
      <c r="D368" s="118">
        <v>0.0016871029444549444</v>
      </c>
      <c r="E368" s="118">
        <v>2.1850967453424945</v>
      </c>
      <c r="F368" s="84" t="s">
        <v>2919</v>
      </c>
      <c r="G368" s="84" t="b">
        <v>0</v>
      </c>
      <c r="H368" s="84" t="b">
        <v>0</v>
      </c>
      <c r="I368" s="84" t="b">
        <v>0</v>
      </c>
      <c r="J368" s="84" t="b">
        <v>0</v>
      </c>
      <c r="K368" s="84" t="b">
        <v>0</v>
      </c>
      <c r="L368" s="84" t="b">
        <v>0</v>
      </c>
    </row>
    <row r="369" spans="1:12" ht="15">
      <c r="A369" s="84" t="s">
        <v>2882</v>
      </c>
      <c r="B369" s="84" t="s">
        <v>2167</v>
      </c>
      <c r="C369" s="84">
        <v>2</v>
      </c>
      <c r="D369" s="118">
        <v>0.0016871029444549444</v>
      </c>
      <c r="E369" s="118">
        <v>1.1381001826662709</v>
      </c>
      <c r="F369" s="84" t="s">
        <v>2919</v>
      </c>
      <c r="G369" s="84" t="b">
        <v>0</v>
      </c>
      <c r="H369" s="84" t="b">
        <v>0</v>
      </c>
      <c r="I369" s="84" t="b">
        <v>0</v>
      </c>
      <c r="J369" s="84" t="b">
        <v>0</v>
      </c>
      <c r="K369" s="84" t="b">
        <v>0</v>
      </c>
      <c r="L369" s="84" t="b">
        <v>0</v>
      </c>
    </row>
    <row r="370" spans="1:12" ht="15">
      <c r="A370" s="84" t="s">
        <v>243</v>
      </c>
      <c r="B370" s="84" t="s">
        <v>2236</v>
      </c>
      <c r="C370" s="84">
        <v>2</v>
      </c>
      <c r="D370" s="118">
        <v>0.0016871029444549444</v>
      </c>
      <c r="E370" s="118">
        <v>3.030194785356751</v>
      </c>
      <c r="F370" s="84" t="s">
        <v>2919</v>
      </c>
      <c r="G370" s="84" t="b">
        <v>0</v>
      </c>
      <c r="H370" s="84" t="b">
        <v>0</v>
      </c>
      <c r="I370" s="84" t="b">
        <v>0</v>
      </c>
      <c r="J370" s="84" t="b">
        <v>0</v>
      </c>
      <c r="K370" s="84" t="b">
        <v>0</v>
      </c>
      <c r="L370" s="84" t="b">
        <v>0</v>
      </c>
    </row>
    <row r="371" spans="1:12" ht="15">
      <c r="A371" s="84" t="s">
        <v>2236</v>
      </c>
      <c r="B371" s="84" t="s">
        <v>282</v>
      </c>
      <c r="C371" s="84">
        <v>2</v>
      </c>
      <c r="D371" s="118">
        <v>0.0016871029444549444</v>
      </c>
      <c r="E371" s="118">
        <v>3.030194785356751</v>
      </c>
      <c r="F371" s="84" t="s">
        <v>2919</v>
      </c>
      <c r="G371" s="84" t="b">
        <v>0</v>
      </c>
      <c r="H371" s="84" t="b">
        <v>0</v>
      </c>
      <c r="I371" s="84" t="b">
        <v>0</v>
      </c>
      <c r="J371" s="84" t="b">
        <v>0</v>
      </c>
      <c r="K371" s="84" t="b">
        <v>0</v>
      </c>
      <c r="L371" s="84" t="b">
        <v>0</v>
      </c>
    </row>
    <row r="372" spans="1:12" ht="15">
      <c r="A372" s="84" t="s">
        <v>282</v>
      </c>
      <c r="B372" s="84" t="s">
        <v>2237</v>
      </c>
      <c r="C372" s="84">
        <v>2</v>
      </c>
      <c r="D372" s="118">
        <v>0.0016871029444549444</v>
      </c>
      <c r="E372" s="118">
        <v>2.85410352630107</v>
      </c>
      <c r="F372" s="84" t="s">
        <v>2919</v>
      </c>
      <c r="G372" s="84" t="b">
        <v>0</v>
      </c>
      <c r="H372" s="84" t="b">
        <v>0</v>
      </c>
      <c r="I372" s="84" t="b">
        <v>0</v>
      </c>
      <c r="J372" s="84" t="b">
        <v>0</v>
      </c>
      <c r="K372" s="84" t="b">
        <v>0</v>
      </c>
      <c r="L372" s="84" t="b">
        <v>0</v>
      </c>
    </row>
    <row r="373" spans="1:12" ht="15">
      <c r="A373" s="84" t="s">
        <v>2237</v>
      </c>
      <c r="B373" s="84" t="s">
        <v>2112</v>
      </c>
      <c r="C373" s="84">
        <v>2</v>
      </c>
      <c r="D373" s="118">
        <v>0.0016871029444549444</v>
      </c>
      <c r="E373" s="118">
        <v>2.85410352630107</v>
      </c>
      <c r="F373" s="84" t="s">
        <v>2919</v>
      </c>
      <c r="G373" s="84" t="b">
        <v>0</v>
      </c>
      <c r="H373" s="84" t="b">
        <v>0</v>
      </c>
      <c r="I373" s="84" t="b">
        <v>0</v>
      </c>
      <c r="J373" s="84" t="b">
        <v>0</v>
      </c>
      <c r="K373" s="84" t="b">
        <v>0</v>
      </c>
      <c r="L373" s="84" t="b">
        <v>0</v>
      </c>
    </row>
    <row r="374" spans="1:12" ht="15">
      <c r="A374" s="84" t="s">
        <v>2112</v>
      </c>
      <c r="B374" s="84" t="s">
        <v>2238</v>
      </c>
      <c r="C374" s="84">
        <v>2</v>
      </c>
      <c r="D374" s="118">
        <v>0.0016871029444549444</v>
      </c>
      <c r="E374" s="118">
        <v>2.85410352630107</v>
      </c>
      <c r="F374" s="84" t="s">
        <v>2919</v>
      </c>
      <c r="G374" s="84" t="b">
        <v>0</v>
      </c>
      <c r="H374" s="84" t="b">
        <v>0</v>
      </c>
      <c r="I374" s="84" t="b">
        <v>0</v>
      </c>
      <c r="J374" s="84" t="b">
        <v>0</v>
      </c>
      <c r="K374" s="84" t="b">
        <v>0</v>
      </c>
      <c r="L374" s="84" t="b">
        <v>0</v>
      </c>
    </row>
    <row r="375" spans="1:12" ht="15">
      <c r="A375" s="84" t="s">
        <v>2238</v>
      </c>
      <c r="B375" s="84" t="s">
        <v>2239</v>
      </c>
      <c r="C375" s="84">
        <v>2</v>
      </c>
      <c r="D375" s="118">
        <v>0.0016871029444549444</v>
      </c>
      <c r="E375" s="118">
        <v>2.85410352630107</v>
      </c>
      <c r="F375" s="84" t="s">
        <v>2919</v>
      </c>
      <c r="G375" s="84" t="b">
        <v>0</v>
      </c>
      <c r="H375" s="84" t="b">
        <v>0</v>
      </c>
      <c r="I375" s="84" t="b">
        <v>0</v>
      </c>
      <c r="J375" s="84" t="b">
        <v>0</v>
      </c>
      <c r="K375" s="84" t="b">
        <v>0</v>
      </c>
      <c r="L375" s="84" t="b">
        <v>0</v>
      </c>
    </row>
    <row r="376" spans="1:12" ht="15">
      <c r="A376" s="84" t="s">
        <v>2239</v>
      </c>
      <c r="B376" s="84" t="s">
        <v>2240</v>
      </c>
      <c r="C376" s="84">
        <v>2</v>
      </c>
      <c r="D376" s="118">
        <v>0.0016871029444549444</v>
      </c>
      <c r="E376" s="118">
        <v>2.6780122672453888</v>
      </c>
      <c r="F376" s="84" t="s">
        <v>2919</v>
      </c>
      <c r="G376" s="84" t="b">
        <v>0</v>
      </c>
      <c r="H376" s="84" t="b">
        <v>0</v>
      </c>
      <c r="I376" s="84" t="b">
        <v>0</v>
      </c>
      <c r="J376" s="84" t="b">
        <v>0</v>
      </c>
      <c r="K376" s="84" t="b">
        <v>0</v>
      </c>
      <c r="L376" s="84" t="b">
        <v>0</v>
      </c>
    </row>
    <row r="377" spans="1:12" ht="15">
      <c r="A377" s="84" t="s">
        <v>2240</v>
      </c>
      <c r="B377" s="84" t="s">
        <v>2167</v>
      </c>
      <c r="C377" s="84">
        <v>2</v>
      </c>
      <c r="D377" s="118">
        <v>0.0016871029444549444</v>
      </c>
      <c r="E377" s="118">
        <v>1.1381001826662709</v>
      </c>
      <c r="F377" s="84" t="s">
        <v>2919</v>
      </c>
      <c r="G377" s="84" t="b">
        <v>0</v>
      </c>
      <c r="H377" s="84" t="b">
        <v>0</v>
      </c>
      <c r="I377" s="84" t="b">
        <v>0</v>
      </c>
      <c r="J377" s="84" t="b">
        <v>0</v>
      </c>
      <c r="K377" s="84" t="b">
        <v>0</v>
      </c>
      <c r="L377" s="84" t="b">
        <v>0</v>
      </c>
    </row>
    <row r="378" spans="1:12" ht="15">
      <c r="A378" s="84" t="s">
        <v>2167</v>
      </c>
      <c r="B378" s="84" t="s">
        <v>2241</v>
      </c>
      <c r="C378" s="84">
        <v>2</v>
      </c>
      <c r="D378" s="118">
        <v>0.0016871029444549444</v>
      </c>
      <c r="E378" s="118">
        <v>1.3535011757318847</v>
      </c>
      <c r="F378" s="84" t="s">
        <v>2919</v>
      </c>
      <c r="G378" s="84" t="b">
        <v>0</v>
      </c>
      <c r="H378" s="84" t="b">
        <v>0</v>
      </c>
      <c r="I378" s="84" t="b">
        <v>0</v>
      </c>
      <c r="J378" s="84" t="b">
        <v>0</v>
      </c>
      <c r="K378" s="84" t="b">
        <v>0</v>
      </c>
      <c r="L378" s="84" t="b">
        <v>0</v>
      </c>
    </row>
    <row r="379" spans="1:12" ht="15">
      <c r="A379" s="84" t="s">
        <v>2241</v>
      </c>
      <c r="B379" s="84" t="s">
        <v>2883</v>
      </c>
      <c r="C379" s="84">
        <v>2</v>
      </c>
      <c r="D379" s="118">
        <v>0.0016871029444549444</v>
      </c>
      <c r="E379" s="118">
        <v>3.030194785356751</v>
      </c>
      <c r="F379" s="84" t="s">
        <v>2919</v>
      </c>
      <c r="G379" s="84" t="b">
        <v>0</v>
      </c>
      <c r="H379" s="84" t="b">
        <v>0</v>
      </c>
      <c r="I379" s="84" t="b">
        <v>0</v>
      </c>
      <c r="J379" s="84" t="b">
        <v>0</v>
      </c>
      <c r="K379" s="84" t="b">
        <v>0</v>
      </c>
      <c r="L379" s="84" t="b">
        <v>0</v>
      </c>
    </row>
    <row r="380" spans="1:12" ht="15">
      <c r="A380" s="84" t="s">
        <v>2885</v>
      </c>
      <c r="B380" s="84" t="s">
        <v>2886</v>
      </c>
      <c r="C380" s="84">
        <v>2</v>
      </c>
      <c r="D380" s="118">
        <v>0.0016871029444549444</v>
      </c>
      <c r="E380" s="118">
        <v>3.030194785356751</v>
      </c>
      <c r="F380" s="84" t="s">
        <v>2919</v>
      </c>
      <c r="G380" s="84" t="b">
        <v>0</v>
      </c>
      <c r="H380" s="84" t="b">
        <v>0</v>
      </c>
      <c r="I380" s="84" t="b">
        <v>0</v>
      </c>
      <c r="J380" s="84" t="b">
        <v>0</v>
      </c>
      <c r="K380" s="84" t="b">
        <v>0</v>
      </c>
      <c r="L380" s="84" t="b">
        <v>0</v>
      </c>
    </row>
    <row r="381" spans="1:12" ht="15">
      <c r="A381" s="84" t="s">
        <v>2886</v>
      </c>
      <c r="B381" s="84" t="s">
        <v>2615</v>
      </c>
      <c r="C381" s="84">
        <v>2</v>
      </c>
      <c r="D381" s="118">
        <v>0.0016871029444549444</v>
      </c>
      <c r="E381" s="118">
        <v>2.428134794028789</v>
      </c>
      <c r="F381" s="84" t="s">
        <v>2919</v>
      </c>
      <c r="G381" s="84" t="b">
        <v>0</v>
      </c>
      <c r="H381" s="84" t="b">
        <v>0</v>
      </c>
      <c r="I381" s="84" t="b">
        <v>0</v>
      </c>
      <c r="J381" s="84" t="b">
        <v>0</v>
      </c>
      <c r="K381" s="84" t="b">
        <v>0</v>
      </c>
      <c r="L381" s="84" t="b">
        <v>0</v>
      </c>
    </row>
    <row r="382" spans="1:12" ht="15">
      <c r="A382" s="84" t="s">
        <v>2615</v>
      </c>
      <c r="B382" s="84" t="s">
        <v>2887</v>
      </c>
      <c r="C382" s="84">
        <v>2</v>
      </c>
      <c r="D382" s="118">
        <v>0.0016871029444549444</v>
      </c>
      <c r="E382" s="118">
        <v>2.428134794028789</v>
      </c>
      <c r="F382" s="84" t="s">
        <v>2919</v>
      </c>
      <c r="G382" s="84" t="b">
        <v>0</v>
      </c>
      <c r="H382" s="84" t="b">
        <v>0</v>
      </c>
      <c r="I382" s="84" t="b">
        <v>0</v>
      </c>
      <c r="J382" s="84" t="b">
        <v>0</v>
      </c>
      <c r="K382" s="84" t="b">
        <v>0</v>
      </c>
      <c r="L382" s="84" t="b">
        <v>0</v>
      </c>
    </row>
    <row r="383" spans="1:12" ht="15">
      <c r="A383" s="84" t="s">
        <v>2887</v>
      </c>
      <c r="B383" s="84" t="s">
        <v>2171</v>
      </c>
      <c r="C383" s="84">
        <v>2</v>
      </c>
      <c r="D383" s="118">
        <v>0.0016871029444549444</v>
      </c>
      <c r="E383" s="118">
        <v>1.9694969450031394</v>
      </c>
      <c r="F383" s="84" t="s">
        <v>2919</v>
      </c>
      <c r="G383" s="84" t="b">
        <v>0</v>
      </c>
      <c r="H383" s="84" t="b">
        <v>0</v>
      </c>
      <c r="I383" s="84" t="b">
        <v>0</v>
      </c>
      <c r="J383" s="84" t="b">
        <v>0</v>
      </c>
      <c r="K383" s="84" t="b">
        <v>0</v>
      </c>
      <c r="L383" s="84" t="b">
        <v>0</v>
      </c>
    </row>
    <row r="384" spans="1:12" ht="15">
      <c r="A384" s="84" t="s">
        <v>2171</v>
      </c>
      <c r="B384" s="84" t="s">
        <v>2888</v>
      </c>
      <c r="C384" s="84">
        <v>2</v>
      </c>
      <c r="D384" s="118">
        <v>0.0016871029444549444</v>
      </c>
      <c r="E384" s="118">
        <v>1.988802100198526</v>
      </c>
      <c r="F384" s="84" t="s">
        <v>2919</v>
      </c>
      <c r="G384" s="84" t="b">
        <v>0</v>
      </c>
      <c r="H384" s="84" t="b">
        <v>0</v>
      </c>
      <c r="I384" s="84" t="b">
        <v>0</v>
      </c>
      <c r="J384" s="84" t="b">
        <v>0</v>
      </c>
      <c r="K384" s="84" t="b">
        <v>0</v>
      </c>
      <c r="L384" s="84" t="b">
        <v>0</v>
      </c>
    </row>
    <row r="385" spans="1:12" ht="15">
      <c r="A385" s="84" t="s">
        <v>2888</v>
      </c>
      <c r="B385" s="84" t="s">
        <v>263</v>
      </c>
      <c r="C385" s="84">
        <v>2</v>
      </c>
      <c r="D385" s="118">
        <v>0.0016871029444549444</v>
      </c>
      <c r="E385" s="118">
        <v>3.030194785356751</v>
      </c>
      <c r="F385" s="84" t="s">
        <v>2919</v>
      </c>
      <c r="G385" s="84" t="b">
        <v>0</v>
      </c>
      <c r="H385" s="84" t="b">
        <v>0</v>
      </c>
      <c r="I385" s="84" t="b">
        <v>0</v>
      </c>
      <c r="J385" s="84" t="b">
        <v>0</v>
      </c>
      <c r="K385" s="84" t="b">
        <v>0</v>
      </c>
      <c r="L385" s="84" t="b">
        <v>0</v>
      </c>
    </row>
    <row r="386" spans="1:12" ht="15">
      <c r="A386" s="84" t="s">
        <v>263</v>
      </c>
      <c r="B386" s="84" t="s">
        <v>2167</v>
      </c>
      <c r="C386" s="84">
        <v>2</v>
      </c>
      <c r="D386" s="118">
        <v>0.0016871029444549444</v>
      </c>
      <c r="E386" s="118">
        <v>0.26303891927457074</v>
      </c>
      <c r="F386" s="84" t="s">
        <v>2919</v>
      </c>
      <c r="G386" s="84" t="b">
        <v>0</v>
      </c>
      <c r="H386" s="84" t="b">
        <v>0</v>
      </c>
      <c r="I386" s="84" t="b">
        <v>0</v>
      </c>
      <c r="J386" s="84" t="b">
        <v>0</v>
      </c>
      <c r="K386" s="84" t="b">
        <v>0</v>
      </c>
      <c r="L386" s="84" t="b">
        <v>0</v>
      </c>
    </row>
    <row r="387" spans="1:12" ht="15">
      <c r="A387" s="84" t="s">
        <v>2679</v>
      </c>
      <c r="B387" s="84" t="s">
        <v>2725</v>
      </c>
      <c r="C387" s="84">
        <v>2</v>
      </c>
      <c r="D387" s="118">
        <v>0.0016871029444549444</v>
      </c>
      <c r="E387" s="118">
        <v>2.553073530637089</v>
      </c>
      <c r="F387" s="84" t="s">
        <v>2919</v>
      </c>
      <c r="G387" s="84" t="b">
        <v>0</v>
      </c>
      <c r="H387" s="84" t="b">
        <v>0</v>
      </c>
      <c r="I387" s="84" t="b">
        <v>0</v>
      </c>
      <c r="J387" s="84" t="b">
        <v>0</v>
      </c>
      <c r="K387" s="84" t="b">
        <v>0</v>
      </c>
      <c r="L387" s="84" t="b">
        <v>0</v>
      </c>
    </row>
    <row r="388" spans="1:12" ht="15">
      <c r="A388" s="84" t="s">
        <v>2174</v>
      </c>
      <c r="B388" s="84" t="s">
        <v>2671</v>
      </c>
      <c r="C388" s="84">
        <v>2</v>
      </c>
      <c r="D388" s="118">
        <v>0.0016871029444549444</v>
      </c>
      <c r="E388" s="118">
        <v>2.0301947853567515</v>
      </c>
      <c r="F388" s="84" t="s">
        <v>2919</v>
      </c>
      <c r="G388" s="84" t="b">
        <v>0</v>
      </c>
      <c r="H388" s="84" t="b">
        <v>0</v>
      </c>
      <c r="I388" s="84" t="b">
        <v>0</v>
      </c>
      <c r="J388" s="84" t="b">
        <v>0</v>
      </c>
      <c r="K388" s="84" t="b">
        <v>0</v>
      </c>
      <c r="L388" s="84" t="b">
        <v>0</v>
      </c>
    </row>
    <row r="389" spans="1:12" ht="15">
      <c r="A389" s="84" t="s">
        <v>2727</v>
      </c>
      <c r="B389" s="84" t="s">
        <v>2889</v>
      </c>
      <c r="C389" s="84">
        <v>2</v>
      </c>
      <c r="D389" s="118">
        <v>0.0016871029444549444</v>
      </c>
      <c r="E389" s="118">
        <v>2.85410352630107</v>
      </c>
      <c r="F389" s="84" t="s">
        <v>2919</v>
      </c>
      <c r="G389" s="84" t="b">
        <v>0</v>
      </c>
      <c r="H389" s="84" t="b">
        <v>0</v>
      </c>
      <c r="I389" s="84" t="b">
        <v>0</v>
      </c>
      <c r="J389" s="84" t="b">
        <v>0</v>
      </c>
      <c r="K389" s="84" t="b">
        <v>0</v>
      </c>
      <c r="L389" s="84" t="b">
        <v>0</v>
      </c>
    </row>
    <row r="390" spans="1:12" ht="15">
      <c r="A390" s="84" t="s">
        <v>2728</v>
      </c>
      <c r="B390" s="84" t="s">
        <v>2729</v>
      </c>
      <c r="C390" s="84">
        <v>2</v>
      </c>
      <c r="D390" s="118">
        <v>0.0016871029444549444</v>
      </c>
      <c r="E390" s="118">
        <v>2.6780122672453888</v>
      </c>
      <c r="F390" s="84" t="s">
        <v>2919</v>
      </c>
      <c r="G390" s="84" t="b">
        <v>0</v>
      </c>
      <c r="H390" s="84" t="b">
        <v>0</v>
      </c>
      <c r="I390" s="84" t="b">
        <v>0</v>
      </c>
      <c r="J390" s="84" t="b">
        <v>0</v>
      </c>
      <c r="K390" s="84" t="b">
        <v>0</v>
      </c>
      <c r="L390" s="84" t="b">
        <v>0</v>
      </c>
    </row>
    <row r="391" spans="1:12" ht="15">
      <c r="A391" s="84" t="s">
        <v>2729</v>
      </c>
      <c r="B391" s="84" t="s">
        <v>2730</v>
      </c>
      <c r="C391" s="84">
        <v>2</v>
      </c>
      <c r="D391" s="118">
        <v>0.0016871029444549444</v>
      </c>
      <c r="E391" s="118">
        <v>2.6780122672453888</v>
      </c>
      <c r="F391" s="84" t="s">
        <v>2919</v>
      </c>
      <c r="G391" s="84" t="b">
        <v>0</v>
      </c>
      <c r="H391" s="84" t="b">
        <v>0</v>
      </c>
      <c r="I391" s="84" t="b">
        <v>0</v>
      </c>
      <c r="J391" s="84" t="b">
        <v>0</v>
      </c>
      <c r="K391" s="84" t="b">
        <v>0</v>
      </c>
      <c r="L391" s="84" t="b">
        <v>0</v>
      </c>
    </row>
    <row r="392" spans="1:12" ht="15">
      <c r="A392" s="84" t="s">
        <v>2732</v>
      </c>
      <c r="B392" s="84" t="s">
        <v>2893</v>
      </c>
      <c r="C392" s="84">
        <v>2</v>
      </c>
      <c r="D392" s="118">
        <v>0.0016871029444549444</v>
      </c>
      <c r="E392" s="118">
        <v>2.85410352630107</v>
      </c>
      <c r="F392" s="84" t="s">
        <v>2919</v>
      </c>
      <c r="G392" s="84" t="b">
        <v>0</v>
      </c>
      <c r="H392" s="84" t="b">
        <v>0</v>
      </c>
      <c r="I392" s="84" t="b">
        <v>0</v>
      </c>
      <c r="J392" s="84" t="b">
        <v>0</v>
      </c>
      <c r="K392" s="84" t="b">
        <v>0</v>
      </c>
      <c r="L392" s="84" t="b">
        <v>0</v>
      </c>
    </row>
    <row r="393" spans="1:12" ht="15">
      <c r="A393" s="84" t="s">
        <v>2895</v>
      </c>
      <c r="B393" s="84" t="s">
        <v>2896</v>
      </c>
      <c r="C393" s="84">
        <v>2</v>
      </c>
      <c r="D393" s="118">
        <v>0.0016871029444549444</v>
      </c>
      <c r="E393" s="118">
        <v>3.030194785356751</v>
      </c>
      <c r="F393" s="84" t="s">
        <v>2919</v>
      </c>
      <c r="G393" s="84" t="b">
        <v>0</v>
      </c>
      <c r="H393" s="84" t="b">
        <v>0</v>
      </c>
      <c r="I393" s="84" t="b">
        <v>0</v>
      </c>
      <c r="J393" s="84" t="b">
        <v>0</v>
      </c>
      <c r="K393" s="84" t="b">
        <v>0</v>
      </c>
      <c r="L393" s="84" t="b">
        <v>0</v>
      </c>
    </row>
    <row r="394" spans="1:12" ht="15">
      <c r="A394" s="84" t="s">
        <v>2896</v>
      </c>
      <c r="B394" s="84" t="s">
        <v>2897</v>
      </c>
      <c r="C394" s="84">
        <v>2</v>
      </c>
      <c r="D394" s="118">
        <v>0.0016871029444549444</v>
      </c>
      <c r="E394" s="118">
        <v>3.030194785356751</v>
      </c>
      <c r="F394" s="84" t="s">
        <v>2919</v>
      </c>
      <c r="G394" s="84" t="b">
        <v>0</v>
      </c>
      <c r="H394" s="84" t="b">
        <v>0</v>
      </c>
      <c r="I394" s="84" t="b">
        <v>0</v>
      </c>
      <c r="J394" s="84" t="b">
        <v>0</v>
      </c>
      <c r="K394" s="84" t="b">
        <v>0</v>
      </c>
      <c r="L394" s="84" t="b">
        <v>0</v>
      </c>
    </row>
    <row r="395" spans="1:12" ht="15">
      <c r="A395" s="84" t="s">
        <v>2897</v>
      </c>
      <c r="B395" s="84" t="s">
        <v>2898</v>
      </c>
      <c r="C395" s="84">
        <v>2</v>
      </c>
      <c r="D395" s="118">
        <v>0.0016871029444549444</v>
      </c>
      <c r="E395" s="118">
        <v>3.030194785356751</v>
      </c>
      <c r="F395" s="84" t="s">
        <v>2919</v>
      </c>
      <c r="G395" s="84" t="b">
        <v>0</v>
      </c>
      <c r="H395" s="84" t="b">
        <v>0</v>
      </c>
      <c r="I395" s="84" t="b">
        <v>0</v>
      </c>
      <c r="J395" s="84" t="b">
        <v>0</v>
      </c>
      <c r="K395" s="84" t="b">
        <v>0</v>
      </c>
      <c r="L395" s="84" t="b">
        <v>0</v>
      </c>
    </row>
    <row r="396" spans="1:12" ht="15">
      <c r="A396" s="84" t="s">
        <v>2898</v>
      </c>
      <c r="B396" s="84" t="s">
        <v>2698</v>
      </c>
      <c r="C396" s="84">
        <v>2</v>
      </c>
      <c r="D396" s="118">
        <v>0.0016871029444549444</v>
      </c>
      <c r="E396" s="118">
        <v>2.85410352630107</v>
      </c>
      <c r="F396" s="84" t="s">
        <v>2919</v>
      </c>
      <c r="G396" s="84" t="b">
        <v>0</v>
      </c>
      <c r="H396" s="84" t="b">
        <v>0</v>
      </c>
      <c r="I396" s="84" t="b">
        <v>0</v>
      </c>
      <c r="J396" s="84" t="b">
        <v>0</v>
      </c>
      <c r="K396" s="84" t="b">
        <v>0</v>
      </c>
      <c r="L396" s="84" t="b">
        <v>0</v>
      </c>
    </row>
    <row r="397" spans="1:12" ht="15">
      <c r="A397" s="84" t="s">
        <v>2698</v>
      </c>
      <c r="B397" s="84" t="s">
        <v>2899</v>
      </c>
      <c r="C397" s="84">
        <v>2</v>
      </c>
      <c r="D397" s="118">
        <v>0.0016871029444549444</v>
      </c>
      <c r="E397" s="118">
        <v>2.85410352630107</v>
      </c>
      <c r="F397" s="84" t="s">
        <v>2919</v>
      </c>
      <c r="G397" s="84" t="b">
        <v>0</v>
      </c>
      <c r="H397" s="84" t="b">
        <v>0</v>
      </c>
      <c r="I397" s="84" t="b">
        <v>0</v>
      </c>
      <c r="J397" s="84" t="b">
        <v>0</v>
      </c>
      <c r="K397" s="84" t="b">
        <v>0</v>
      </c>
      <c r="L397" s="84" t="b">
        <v>0</v>
      </c>
    </row>
    <row r="398" spans="1:12" ht="15">
      <c r="A398" s="84" t="s">
        <v>2899</v>
      </c>
      <c r="B398" s="84" t="s">
        <v>2900</v>
      </c>
      <c r="C398" s="84">
        <v>2</v>
      </c>
      <c r="D398" s="118">
        <v>0.0016871029444549444</v>
      </c>
      <c r="E398" s="118">
        <v>3.030194785356751</v>
      </c>
      <c r="F398" s="84" t="s">
        <v>2919</v>
      </c>
      <c r="G398" s="84" t="b">
        <v>0</v>
      </c>
      <c r="H398" s="84" t="b">
        <v>0</v>
      </c>
      <c r="I398" s="84" t="b">
        <v>0</v>
      </c>
      <c r="J398" s="84" t="b">
        <v>0</v>
      </c>
      <c r="K398" s="84" t="b">
        <v>0</v>
      </c>
      <c r="L398" s="84" t="b">
        <v>0</v>
      </c>
    </row>
    <row r="399" spans="1:12" ht="15">
      <c r="A399" s="84" t="s">
        <v>2900</v>
      </c>
      <c r="B399" s="84" t="s">
        <v>2901</v>
      </c>
      <c r="C399" s="84">
        <v>2</v>
      </c>
      <c r="D399" s="118">
        <v>0.0016871029444549444</v>
      </c>
      <c r="E399" s="118">
        <v>3.030194785356751</v>
      </c>
      <c r="F399" s="84" t="s">
        <v>2919</v>
      </c>
      <c r="G399" s="84" t="b">
        <v>0</v>
      </c>
      <c r="H399" s="84" t="b">
        <v>0</v>
      </c>
      <c r="I399" s="84" t="b">
        <v>0</v>
      </c>
      <c r="J399" s="84" t="b">
        <v>0</v>
      </c>
      <c r="K399" s="84" t="b">
        <v>0</v>
      </c>
      <c r="L399" s="84" t="b">
        <v>0</v>
      </c>
    </row>
    <row r="400" spans="1:12" ht="15">
      <c r="A400" s="84" t="s">
        <v>2901</v>
      </c>
      <c r="B400" s="84" t="s">
        <v>2620</v>
      </c>
      <c r="C400" s="84">
        <v>2</v>
      </c>
      <c r="D400" s="118">
        <v>0.0016871029444549444</v>
      </c>
      <c r="E400" s="118">
        <v>2.4861267410064753</v>
      </c>
      <c r="F400" s="84" t="s">
        <v>2919</v>
      </c>
      <c r="G400" s="84" t="b">
        <v>0</v>
      </c>
      <c r="H400" s="84" t="b">
        <v>0</v>
      </c>
      <c r="I400" s="84" t="b">
        <v>0</v>
      </c>
      <c r="J400" s="84" t="b">
        <v>0</v>
      </c>
      <c r="K400" s="84" t="b">
        <v>0</v>
      </c>
      <c r="L400" s="84" t="b">
        <v>0</v>
      </c>
    </row>
    <row r="401" spans="1:12" ht="15">
      <c r="A401" s="84" t="s">
        <v>2620</v>
      </c>
      <c r="B401" s="84" t="s">
        <v>2633</v>
      </c>
      <c r="C401" s="84">
        <v>2</v>
      </c>
      <c r="D401" s="118">
        <v>0.0016871029444549444</v>
      </c>
      <c r="E401" s="118">
        <v>2.088186732334438</v>
      </c>
      <c r="F401" s="84" t="s">
        <v>2919</v>
      </c>
      <c r="G401" s="84" t="b">
        <v>0</v>
      </c>
      <c r="H401" s="84" t="b">
        <v>0</v>
      </c>
      <c r="I401" s="84" t="b">
        <v>0</v>
      </c>
      <c r="J401" s="84" t="b">
        <v>0</v>
      </c>
      <c r="K401" s="84" t="b">
        <v>0</v>
      </c>
      <c r="L401" s="84" t="b">
        <v>0</v>
      </c>
    </row>
    <row r="402" spans="1:12" ht="15">
      <c r="A402" s="84" t="s">
        <v>2633</v>
      </c>
      <c r="B402" s="84" t="s">
        <v>2902</v>
      </c>
      <c r="C402" s="84">
        <v>2</v>
      </c>
      <c r="D402" s="118">
        <v>0.0016871029444549444</v>
      </c>
      <c r="E402" s="118">
        <v>2.553073530637089</v>
      </c>
      <c r="F402" s="84" t="s">
        <v>2919</v>
      </c>
      <c r="G402" s="84" t="b">
        <v>0</v>
      </c>
      <c r="H402" s="84" t="b">
        <v>0</v>
      </c>
      <c r="I402" s="84" t="b">
        <v>0</v>
      </c>
      <c r="J402" s="84" t="b">
        <v>0</v>
      </c>
      <c r="K402" s="84" t="b">
        <v>0</v>
      </c>
      <c r="L402" s="84" t="b">
        <v>0</v>
      </c>
    </row>
    <row r="403" spans="1:12" ht="15">
      <c r="A403" s="84" t="s">
        <v>2902</v>
      </c>
      <c r="B403" s="84" t="s">
        <v>2726</v>
      </c>
      <c r="C403" s="84">
        <v>2</v>
      </c>
      <c r="D403" s="118">
        <v>0.0016871029444549444</v>
      </c>
      <c r="E403" s="118">
        <v>2.85410352630107</v>
      </c>
      <c r="F403" s="84" t="s">
        <v>2919</v>
      </c>
      <c r="G403" s="84" t="b">
        <v>0</v>
      </c>
      <c r="H403" s="84" t="b">
        <v>0</v>
      </c>
      <c r="I403" s="84" t="b">
        <v>0</v>
      </c>
      <c r="J403" s="84" t="b">
        <v>1</v>
      </c>
      <c r="K403" s="84" t="b">
        <v>0</v>
      </c>
      <c r="L403" s="84" t="b">
        <v>0</v>
      </c>
    </row>
    <row r="404" spans="1:12" ht="15">
      <c r="A404" s="84" t="s">
        <v>2904</v>
      </c>
      <c r="B404" s="84" t="s">
        <v>2905</v>
      </c>
      <c r="C404" s="84">
        <v>2</v>
      </c>
      <c r="D404" s="118">
        <v>0.0016871029444549444</v>
      </c>
      <c r="E404" s="118">
        <v>3.030194785356751</v>
      </c>
      <c r="F404" s="84" t="s">
        <v>2919</v>
      </c>
      <c r="G404" s="84" t="b">
        <v>0</v>
      </c>
      <c r="H404" s="84" t="b">
        <v>0</v>
      </c>
      <c r="I404" s="84" t="b">
        <v>0</v>
      </c>
      <c r="J404" s="84" t="b">
        <v>0</v>
      </c>
      <c r="K404" s="84" t="b">
        <v>0</v>
      </c>
      <c r="L404" s="84" t="b">
        <v>0</v>
      </c>
    </row>
    <row r="405" spans="1:12" ht="15">
      <c r="A405" s="84" t="s">
        <v>2905</v>
      </c>
      <c r="B405" s="84" t="s">
        <v>2906</v>
      </c>
      <c r="C405" s="84">
        <v>2</v>
      </c>
      <c r="D405" s="118">
        <v>0.0016871029444549444</v>
      </c>
      <c r="E405" s="118">
        <v>3.030194785356751</v>
      </c>
      <c r="F405" s="84" t="s">
        <v>2919</v>
      </c>
      <c r="G405" s="84" t="b">
        <v>0</v>
      </c>
      <c r="H405" s="84" t="b">
        <v>0</v>
      </c>
      <c r="I405" s="84" t="b">
        <v>0</v>
      </c>
      <c r="J405" s="84" t="b">
        <v>1</v>
      </c>
      <c r="K405" s="84" t="b">
        <v>0</v>
      </c>
      <c r="L405" s="84" t="b">
        <v>0</v>
      </c>
    </row>
    <row r="406" spans="1:12" ht="15">
      <c r="A406" s="84" t="s">
        <v>2906</v>
      </c>
      <c r="B406" s="84" t="s">
        <v>2655</v>
      </c>
      <c r="C406" s="84">
        <v>2</v>
      </c>
      <c r="D406" s="118">
        <v>0.0016871029444549444</v>
      </c>
      <c r="E406" s="118">
        <v>2.72916478969277</v>
      </c>
      <c r="F406" s="84" t="s">
        <v>2919</v>
      </c>
      <c r="G406" s="84" t="b">
        <v>1</v>
      </c>
      <c r="H406" s="84" t="b">
        <v>0</v>
      </c>
      <c r="I406" s="84" t="b">
        <v>0</v>
      </c>
      <c r="J406" s="84" t="b">
        <v>0</v>
      </c>
      <c r="K406" s="84" t="b">
        <v>0</v>
      </c>
      <c r="L406" s="84" t="b">
        <v>0</v>
      </c>
    </row>
    <row r="407" spans="1:12" ht="15">
      <c r="A407" s="84" t="s">
        <v>2655</v>
      </c>
      <c r="B407" s="84" t="s">
        <v>2701</v>
      </c>
      <c r="C407" s="84">
        <v>2</v>
      </c>
      <c r="D407" s="118">
        <v>0.0016871029444549444</v>
      </c>
      <c r="E407" s="118">
        <v>2.456163517629032</v>
      </c>
      <c r="F407" s="84" t="s">
        <v>2919</v>
      </c>
      <c r="G407" s="84" t="b">
        <v>0</v>
      </c>
      <c r="H407" s="84" t="b">
        <v>0</v>
      </c>
      <c r="I407" s="84" t="b">
        <v>0</v>
      </c>
      <c r="J407" s="84" t="b">
        <v>0</v>
      </c>
      <c r="K407" s="84" t="b">
        <v>0</v>
      </c>
      <c r="L407" s="84" t="b">
        <v>0</v>
      </c>
    </row>
    <row r="408" spans="1:12" ht="15">
      <c r="A408" s="84" t="s">
        <v>2701</v>
      </c>
      <c r="B408" s="84" t="s">
        <v>2626</v>
      </c>
      <c r="C408" s="84">
        <v>2</v>
      </c>
      <c r="D408" s="118">
        <v>0.0016871029444549444</v>
      </c>
      <c r="E408" s="118">
        <v>2.3769822715814075</v>
      </c>
      <c r="F408" s="84" t="s">
        <v>2919</v>
      </c>
      <c r="G408" s="84" t="b">
        <v>0</v>
      </c>
      <c r="H408" s="84" t="b">
        <v>0</v>
      </c>
      <c r="I408" s="84" t="b">
        <v>0</v>
      </c>
      <c r="J408" s="84" t="b">
        <v>1</v>
      </c>
      <c r="K408" s="84" t="b">
        <v>0</v>
      </c>
      <c r="L408" s="84" t="b">
        <v>0</v>
      </c>
    </row>
    <row r="409" spans="1:12" ht="15">
      <c r="A409" s="84" t="s">
        <v>2626</v>
      </c>
      <c r="B409" s="84" t="s">
        <v>2620</v>
      </c>
      <c r="C409" s="84">
        <v>2</v>
      </c>
      <c r="D409" s="118">
        <v>0.0016871029444549444</v>
      </c>
      <c r="E409" s="118">
        <v>2.009005486286813</v>
      </c>
      <c r="F409" s="84" t="s">
        <v>2919</v>
      </c>
      <c r="G409" s="84" t="b">
        <v>1</v>
      </c>
      <c r="H409" s="84" t="b">
        <v>0</v>
      </c>
      <c r="I409" s="84" t="b">
        <v>0</v>
      </c>
      <c r="J409" s="84" t="b">
        <v>0</v>
      </c>
      <c r="K409" s="84" t="b">
        <v>0</v>
      </c>
      <c r="L409" s="84" t="b">
        <v>0</v>
      </c>
    </row>
    <row r="410" spans="1:12" ht="15">
      <c r="A410" s="84" t="s">
        <v>2620</v>
      </c>
      <c r="B410" s="84" t="s">
        <v>2167</v>
      </c>
      <c r="C410" s="84">
        <v>2</v>
      </c>
      <c r="D410" s="118">
        <v>0.0016871029444549444</v>
      </c>
      <c r="E410" s="118">
        <v>0.5940321383159951</v>
      </c>
      <c r="F410" s="84" t="s">
        <v>2919</v>
      </c>
      <c r="G410" s="84" t="b">
        <v>0</v>
      </c>
      <c r="H410" s="84" t="b">
        <v>0</v>
      </c>
      <c r="I410" s="84" t="b">
        <v>0</v>
      </c>
      <c r="J410" s="84" t="b">
        <v>0</v>
      </c>
      <c r="K410" s="84" t="b">
        <v>0</v>
      </c>
      <c r="L410" s="84" t="b">
        <v>0</v>
      </c>
    </row>
    <row r="411" spans="1:12" ht="15">
      <c r="A411" s="84" t="s">
        <v>2167</v>
      </c>
      <c r="B411" s="84" t="s">
        <v>2907</v>
      </c>
      <c r="C411" s="84">
        <v>2</v>
      </c>
      <c r="D411" s="118">
        <v>0.0016871029444549444</v>
      </c>
      <c r="E411" s="118">
        <v>1.3535011757318847</v>
      </c>
      <c r="F411" s="84" t="s">
        <v>2919</v>
      </c>
      <c r="G411" s="84" t="b">
        <v>0</v>
      </c>
      <c r="H411" s="84" t="b">
        <v>0</v>
      </c>
      <c r="I411" s="84" t="b">
        <v>0</v>
      </c>
      <c r="J411" s="84" t="b">
        <v>0</v>
      </c>
      <c r="K411" s="84" t="b">
        <v>0</v>
      </c>
      <c r="L411" s="84" t="b">
        <v>0</v>
      </c>
    </row>
    <row r="412" spans="1:12" ht="15">
      <c r="A412" s="84" t="s">
        <v>2733</v>
      </c>
      <c r="B412" s="84" t="s">
        <v>2167</v>
      </c>
      <c r="C412" s="84">
        <v>2</v>
      </c>
      <c r="D412" s="118">
        <v>0.0016871029444549444</v>
      </c>
      <c r="E412" s="118">
        <v>1.1381001826662709</v>
      </c>
      <c r="F412" s="84" t="s">
        <v>2919</v>
      </c>
      <c r="G412" s="84" t="b">
        <v>0</v>
      </c>
      <c r="H412" s="84" t="b">
        <v>0</v>
      </c>
      <c r="I412" s="84" t="b">
        <v>0</v>
      </c>
      <c r="J412" s="84" t="b">
        <v>0</v>
      </c>
      <c r="K412" s="84" t="b">
        <v>0</v>
      </c>
      <c r="L412" s="84" t="b">
        <v>0</v>
      </c>
    </row>
    <row r="413" spans="1:12" ht="15">
      <c r="A413" s="84" t="s">
        <v>2723</v>
      </c>
      <c r="B413" s="84" t="s">
        <v>2709</v>
      </c>
      <c r="C413" s="84">
        <v>2</v>
      </c>
      <c r="D413" s="118">
        <v>0.0016871029444549444</v>
      </c>
      <c r="E413" s="118">
        <v>2.6780122672453888</v>
      </c>
      <c r="F413" s="84" t="s">
        <v>2919</v>
      </c>
      <c r="G413" s="84" t="b">
        <v>0</v>
      </c>
      <c r="H413" s="84" t="b">
        <v>0</v>
      </c>
      <c r="I413" s="84" t="b">
        <v>0</v>
      </c>
      <c r="J413" s="84" t="b">
        <v>1</v>
      </c>
      <c r="K413" s="84" t="b">
        <v>0</v>
      </c>
      <c r="L413" s="84" t="b">
        <v>0</v>
      </c>
    </row>
    <row r="414" spans="1:12" ht="15">
      <c r="A414" s="84" t="s">
        <v>2674</v>
      </c>
      <c r="B414" s="84" t="s">
        <v>2908</v>
      </c>
      <c r="C414" s="84">
        <v>2</v>
      </c>
      <c r="D414" s="118">
        <v>0.0016871029444549444</v>
      </c>
      <c r="E414" s="118">
        <v>2.72916478969277</v>
      </c>
      <c r="F414" s="84" t="s">
        <v>2919</v>
      </c>
      <c r="G414" s="84" t="b">
        <v>0</v>
      </c>
      <c r="H414" s="84" t="b">
        <v>0</v>
      </c>
      <c r="I414" s="84" t="b">
        <v>0</v>
      </c>
      <c r="J414" s="84" t="b">
        <v>0</v>
      </c>
      <c r="K414" s="84" t="b">
        <v>0</v>
      </c>
      <c r="L414" s="84" t="b">
        <v>0</v>
      </c>
    </row>
    <row r="415" spans="1:12" ht="15">
      <c r="A415" s="84" t="s">
        <v>2908</v>
      </c>
      <c r="B415" s="84" t="s">
        <v>2909</v>
      </c>
      <c r="C415" s="84">
        <v>2</v>
      </c>
      <c r="D415" s="118">
        <v>0.0016871029444549444</v>
      </c>
      <c r="E415" s="118">
        <v>3.030194785356751</v>
      </c>
      <c r="F415" s="84" t="s">
        <v>2919</v>
      </c>
      <c r="G415" s="84" t="b">
        <v>0</v>
      </c>
      <c r="H415" s="84" t="b">
        <v>0</v>
      </c>
      <c r="I415" s="84" t="b">
        <v>0</v>
      </c>
      <c r="J415" s="84" t="b">
        <v>0</v>
      </c>
      <c r="K415" s="84" t="b">
        <v>0</v>
      </c>
      <c r="L415" s="84" t="b">
        <v>0</v>
      </c>
    </row>
    <row r="416" spans="1:12" ht="15">
      <c r="A416" s="84" t="s">
        <v>2909</v>
      </c>
      <c r="B416" s="84" t="s">
        <v>2910</v>
      </c>
      <c r="C416" s="84">
        <v>2</v>
      </c>
      <c r="D416" s="118">
        <v>0.0016871029444549444</v>
      </c>
      <c r="E416" s="118">
        <v>3.030194785356751</v>
      </c>
      <c r="F416" s="84" t="s">
        <v>2919</v>
      </c>
      <c r="G416" s="84" t="b">
        <v>0</v>
      </c>
      <c r="H416" s="84" t="b">
        <v>0</v>
      </c>
      <c r="I416" s="84" t="b">
        <v>0</v>
      </c>
      <c r="J416" s="84" t="b">
        <v>0</v>
      </c>
      <c r="K416" s="84" t="b">
        <v>0</v>
      </c>
      <c r="L416" s="84" t="b">
        <v>0</v>
      </c>
    </row>
    <row r="417" spans="1:12" ht="15">
      <c r="A417" s="84" t="s">
        <v>2910</v>
      </c>
      <c r="B417" s="84" t="s">
        <v>2911</v>
      </c>
      <c r="C417" s="84">
        <v>2</v>
      </c>
      <c r="D417" s="118">
        <v>0.0016871029444549444</v>
      </c>
      <c r="E417" s="118">
        <v>3.030194785356751</v>
      </c>
      <c r="F417" s="84" t="s">
        <v>2919</v>
      </c>
      <c r="G417" s="84" t="b">
        <v>0</v>
      </c>
      <c r="H417" s="84" t="b">
        <v>0</v>
      </c>
      <c r="I417" s="84" t="b">
        <v>0</v>
      </c>
      <c r="J417" s="84" t="b">
        <v>0</v>
      </c>
      <c r="K417" s="84" t="b">
        <v>0</v>
      </c>
      <c r="L417" s="84" t="b">
        <v>0</v>
      </c>
    </row>
    <row r="418" spans="1:12" ht="15">
      <c r="A418" s="84" t="s">
        <v>2911</v>
      </c>
      <c r="B418" s="84" t="s">
        <v>2208</v>
      </c>
      <c r="C418" s="84">
        <v>2</v>
      </c>
      <c r="D418" s="118">
        <v>0.0016871029444549444</v>
      </c>
      <c r="E418" s="118">
        <v>2.2898320958625074</v>
      </c>
      <c r="F418" s="84" t="s">
        <v>2919</v>
      </c>
      <c r="G418" s="84" t="b">
        <v>0</v>
      </c>
      <c r="H418" s="84" t="b">
        <v>0</v>
      </c>
      <c r="I418" s="84" t="b">
        <v>0</v>
      </c>
      <c r="J418" s="84" t="b">
        <v>0</v>
      </c>
      <c r="K418" s="84" t="b">
        <v>0</v>
      </c>
      <c r="L418" s="84" t="b">
        <v>0</v>
      </c>
    </row>
    <row r="419" spans="1:12" ht="15">
      <c r="A419" s="84" t="s">
        <v>2208</v>
      </c>
      <c r="B419" s="84" t="s">
        <v>2912</v>
      </c>
      <c r="C419" s="84">
        <v>2</v>
      </c>
      <c r="D419" s="118">
        <v>0.0016871029444549444</v>
      </c>
      <c r="E419" s="118">
        <v>2.2898320958625074</v>
      </c>
      <c r="F419" s="84" t="s">
        <v>2919</v>
      </c>
      <c r="G419" s="84" t="b">
        <v>0</v>
      </c>
      <c r="H419" s="84" t="b">
        <v>0</v>
      </c>
      <c r="I419" s="84" t="b">
        <v>0</v>
      </c>
      <c r="J419" s="84" t="b">
        <v>0</v>
      </c>
      <c r="K419" s="84" t="b">
        <v>0</v>
      </c>
      <c r="L419" s="84" t="b">
        <v>0</v>
      </c>
    </row>
    <row r="420" spans="1:12" ht="15">
      <c r="A420" s="84" t="s">
        <v>2912</v>
      </c>
      <c r="B420" s="84" t="s">
        <v>2913</v>
      </c>
      <c r="C420" s="84">
        <v>2</v>
      </c>
      <c r="D420" s="118">
        <v>0.0016871029444549444</v>
      </c>
      <c r="E420" s="118">
        <v>3.030194785356751</v>
      </c>
      <c r="F420" s="84" t="s">
        <v>2919</v>
      </c>
      <c r="G420" s="84" t="b">
        <v>0</v>
      </c>
      <c r="H420" s="84" t="b">
        <v>0</v>
      </c>
      <c r="I420" s="84" t="b">
        <v>0</v>
      </c>
      <c r="J420" s="84" t="b">
        <v>0</v>
      </c>
      <c r="K420" s="84" t="b">
        <v>0</v>
      </c>
      <c r="L420" s="84" t="b">
        <v>0</v>
      </c>
    </row>
    <row r="421" spans="1:12" ht="15">
      <c r="A421" s="84" t="s">
        <v>2913</v>
      </c>
      <c r="B421" s="84" t="s">
        <v>2613</v>
      </c>
      <c r="C421" s="84">
        <v>2</v>
      </c>
      <c r="D421" s="118">
        <v>0.0016871029444549444</v>
      </c>
      <c r="E421" s="118">
        <v>2.2520435349731076</v>
      </c>
      <c r="F421" s="84" t="s">
        <v>2919</v>
      </c>
      <c r="G421" s="84" t="b">
        <v>0</v>
      </c>
      <c r="H421" s="84" t="b">
        <v>0</v>
      </c>
      <c r="I421" s="84" t="b">
        <v>0</v>
      </c>
      <c r="J421" s="84" t="b">
        <v>0</v>
      </c>
      <c r="K421" s="84" t="b">
        <v>0</v>
      </c>
      <c r="L421" s="84" t="b">
        <v>0</v>
      </c>
    </row>
    <row r="422" spans="1:12" ht="15">
      <c r="A422" s="84" t="s">
        <v>256</v>
      </c>
      <c r="B422" s="84" t="s">
        <v>2192</v>
      </c>
      <c r="C422" s="84">
        <v>2</v>
      </c>
      <c r="D422" s="118">
        <v>0.0016871029444549444</v>
      </c>
      <c r="E422" s="118">
        <v>2.0411901696582144</v>
      </c>
      <c r="F422" s="84" t="s">
        <v>2919</v>
      </c>
      <c r="G422" s="84" t="b">
        <v>0</v>
      </c>
      <c r="H422" s="84" t="b">
        <v>0</v>
      </c>
      <c r="I422" s="84" t="b">
        <v>0</v>
      </c>
      <c r="J422" s="84" t="b">
        <v>0</v>
      </c>
      <c r="K422" s="84" t="b">
        <v>0</v>
      </c>
      <c r="L422" s="84" t="b">
        <v>0</v>
      </c>
    </row>
    <row r="423" spans="1:12" ht="15">
      <c r="A423" s="84" t="s">
        <v>2171</v>
      </c>
      <c r="B423" s="84" t="s">
        <v>2167</v>
      </c>
      <c r="C423" s="84">
        <v>10</v>
      </c>
      <c r="D423" s="118">
        <v>0.009438566844966694</v>
      </c>
      <c r="E423" s="118">
        <v>1.0116857583251948</v>
      </c>
      <c r="F423" s="84" t="s">
        <v>2001</v>
      </c>
      <c r="G423" s="84" t="b">
        <v>0</v>
      </c>
      <c r="H423" s="84" t="b">
        <v>0</v>
      </c>
      <c r="I423" s="84" t="b">
        <v>0</v>
      </c>
      <c r="J423" s="84" t="b">
        <v>0</v>
      </c>
      <c r="K423" s="84" t="b">
        <v>0</v>
      </c>
      <c r="L423" s="84" t="b">
        <v>0</v>
      </c>
    </row>
    <row r="424" spans="1:12" ht="15">
      <c r="A424" s="84" t="s">
        <v>2167</v>
      </c>
      <c r="B424" s="84" t="s">
        <v>2174</v>
      </c>
      <c r="C424" s="84">
        <v>9</v>
      </c>
      <c r="D424" s="118">
        <v>0.009178792245264172</v>
      </c>
      <c r="E424" s="118">
        <v>1.2499249241297203</v>
      </c>
      <c r="F424" s="84" t="s">
        <v>2001</v>
      </c>
      <c r="G424" s="84" t="b">
        <v>0</v>
      </c>
      <c r="H424" s="84" t="b">
        <v>0</v>
      </c>
      <c r="I424" s="84" t="b">
        <v>0</v>
      </c>
      <c r="J424" s="84" t="b">
        <v>0</v>
      </c>
      <c r="K424" s="84" t="b">
        <v>0</v>
      </c>
      <c r="L424" s="84" t="b">
        <v>0</v>
      </c>
    </row>
    <row r="425" spans="1:12" ht="15">
      <c r="A425" s="84" t="s">
        <v>2616</v>
      </c>
      <c r="B425" s="84" t="s">
        <v>2196</v>
      </c>
      <c r="C425" s="84">
        <v>8</v>
      </c>
      <c r="D425" s="118">
        <v>0.009609351283092865</v>
      </c>
      <c r="E425" s="118">
        <v>1.7978059383801137</v>
      </c>
      <c r="F425" s="84" t="s">
        <v>2001</v>
      </c>
      <c r="G425" s="84" t="b">
        <v>0</v>
      </c>
      <c r="H425" s="84" t="b">
        <v>0</v>
      </c>
      <c r="I425" s="84" t="b">
        <v>0</v>
      </c>
      <c r="J425" s="84" t="b">
        <v>0</v>
      </c>
      <c r="K425" s="84" t="b">
        <v>0</v>
      </c>
      <c r="L425" s="84" t="b">
        <v>0</v>
      </c>
    </row>
    <row r="426" spans="1:12" ht="15">
      <c r="A426" s="84" t="s">
        <v>2142</v>
      </c>
      <c r="B426" s="84" t="s">
        <v>2635</v>
      </c>
      <c r="C426" s="84">
        <v>6</v>
      </c>
      <c r="D426" s="118">
        <v>0.007874257212790876</v>
      </c>
      <c r="E426" s="118">
        <v>1.6381050955126017</v>
      </c>
      <c r="F426" s="84" t="s">
        <v>2001</v>
      </c>
      <c r="G426" s="84" t="b">
        <v>0</v>
      </c>
      <c r="H426" s="84" t="b">
        <v>0</v>
      </c>
      <c r="I426" s="84" t="b">
        <v>0</v>
      </c>
      <c r="J426" s="84" t="b">
        <v>0</v>
      </c>
      <c r="K426" s="84" t="b">
        <v>0</v>
      </c>
      <c r="L426" s="84" t="b">
        <v>0</v>
      </c>
    </row>
    <row r="427" spans="1:12" ht="15">
      <c r="A427" s="84" t="s">
        <v>2635</v>
      </c>
      <c r="B427" s="84" t="s">
        <v>2617</v>
      </c>
      <c r="C427" s="84">
        <v>6</v>
      </c>
      <c r="D427" s="118">
        <v>0.007874257212790876</v>
      </c>
      <c r="E427" s="118">
        <v>1.9069504078051818</v>
      </c>
      <c r="F427" s="84" t="s">
        <v>2001</v>
      </c>
      <c r="G427" s="84" t="b">
        <v>0</v>
      </c>
      <c r="H427" s="84" t="b">
        <v>0</v>
      </c>
      <c r="I427" s="84" t="b">
        <v>0</v>
      </c>
      <c r="J427" s="84" t="b">
        <v>0</v>
      </c>
      <c r="K427" s="84" t="b">
        <v>0</v>
      </c>
      <c r="L427" s="84" t="b">
        <v>0</v>
      </c>
    </row>
    <row r="428" spans="1:12" ht="15">
      <c r="A428" s="84" t="s">
        <v>2617</v>
      </c>
      <c r="B428" s="84" t="s">
        <v>2621</v>
      </c>
      <c r="C428" s="84">
        <v>6</v>
      </c>
      <c r="D428" s="118">
        <v>0.007874257212790876</v>
      </c>
      <c r="E428" s="118">
        <v>1.7820116711968819</v>
      </c>
      <c r="F428" s="84" t="s">
        <v>2001</v>
      </c>
      <c r="G428" s="84" t="b">
        <v>0</v>
      </c>
      <c r="H428" s="84" t="b">
        <v>0</v>
      </c>
      <c r="I428" s="84" t="b">
        <v>0</v>
      </c>
      <c r="J428" s="84" t="b">
        <v>0</v>
      </c>
      <c r="K428" s="84" t="b">
        <v>0</v>
      </c>
      <c r="L428" s="84" t="b">
        <v>0</v>
      </c>
    </row>
    <row r="429" spans="1:12" ht="15">
      <c r="A429" s="84" t="s">
        <v>2621</v>
      </c>
      <c r="B429" s="84" t="s">
        <v>2100</v>
      </c>
      <c r="C429" s="84">
        <v>6</v>
      </c>
      <c r="D429" s="118">
        <v>0.007874257212790876</v>
      </c>
      <c r="E429" s="118">
        <v>1.8400036181745685</v>
      </c>
      <c r="F429" s="84" t="s">
        <v>2001</v>
      </c>
      <c r="G429" s="84" t="b">
        <v>0</v>
      </c>
      <c r="H429" s="84" t="b">
        <v>0</v>
      </c>
      <c r="I429" s="84" t="b">
        <v>0</v>
      </c>
      <c r="J429" s="84" t="b">
        <v>0</v>
      </c>
      <c r="K429" s="84" t="b">
        <v>0</v>
      </c>
      <c r="L429" s="84" t="b">
        <v>0</v>
      </c>
    </row>
    <row r="430" spans="1:12" ht="15">
      <c r="A430" s="84" t="s">
        <v>2100</v>
      </c>
      <c r="B430" s="84" t="s">
        <v>2636</v>
      </c>
      <c r="C430" s="84">
        <v>6</v>
      </c>
      <c r="D430" s="118">
        <v>0.007874257212790876</v>
      </c>
      <c r="E430" s="118">
        <v>1.9069504078051818</v>
      </c>
      <c r="F430" s="84" t="s">
        <v>2001</v>
      </c>
      <c r="G430" s="84" t="b">
        <v>0</v>
      </c>
      <c r="H430" s="84" t="b">
        <v>0</v>
      </c>
      <c r="I430" s="84" t="b">
        <v>0</v>
      </c>
      <c r="J430" s="84" t="b">
        <v>0</v>
      </c>
      <c r="K430" s="84" t="b">
        <v>0</v>
      </c>
      <c r="L430" s="84" t="b">
        <v>0</v>
      </c>
    </row>
    <row r="431" spans="1:12" ht="15">
      <c r="A431" s="84" t="s">
        <v>2636</v>
      </c>
      <c r="B431" s="84" t="s">
        <v>2637</v>
      </c>
      <c r="C431" s="84">
        <v>6</v>
      </c>
      <c r="D431" s="118">
        <v>0.007874257212790876</v>
      </c>
      <c r="E431" s="118">
        <v>1.9738971974357948</v>
      </c>
      <c r="F431" s="84" t="s">
        <v>2001</v>
      </c>
      <c r="G431" s="84" t="b">
        <v>0</v>
      </c>
      <c r="H431" s="84" t="b">
        <v>0</v>
      </c>
      <c r="I431" s="84" t="b">
        <v>0</v>
      </c>
      <c r="J431" s="84" t="b">
        <v>1</v>
      </c>
      <c r="K431" s="84" t="b">
        <v>0</v>
      </c>
      <c r="L431" s="84" t="b">
        <v>0</v>
      </c>
    </row>
    <row r="432" spans="1:12" ht="15">
      <c r="A432" s="84" t="s">
        <v>2637</v>
      </c>
      <c r="B432" s="84" t="s">
        <v>2173</v>
      </c>
      <c r="C432" s="84">
        <v>6</v>
      </c>
      <c r="D432" s="118">
        <v>0.007874257212790876</v>
      </c>
      <c r="E432" s="118">
        <v>1.5759571887637573</v>
      </c>
      <c r="F432" s="84" t="s">
        <v>2001</v>
      </c>
      <c r="G432" s="84" t="b">
        <v>1</v>
      </c>
      <c r="H432" s="84" t="b">
        <v>0</v>
      </c>
      <c r="I432" s="84" t="b">
        <v>0</v>
      </c>
      <c r="J432" s="84" t="b">
        <v>1</v>
      </c>
      <c r="K432" s="84" t="b">
        <v>0</v>
      </c>
      <c r="L432" s="84" t="b">
        <v>0</v>
      </c>
    </row>
    <row r="433" spans="1:12" ht="15">
      <c r="A433" s="84" t="s">
        <v>2173</v>
      </c>
      <c r="B433" s="84" t="s">
        <v>2638</v>
      </c>
      <c r="C433" s="84">
        <v>6</v>
      </c>
      <c r="D433" s="118">
        <v>0.007874257212790876</v>
      </c>
      <c r="E433" s="118">
        <v>1.7106557626612136</v>
      </c>
      <c r="F433" s="84" t="s">
        <v>2001</v>
      </c>
      <c r="G433" s="84" t="b">
        <v>1</v>
      </c>
      <c r="H433" s="84" t="b">
        <v>0</v>
      </c>
      <c r="I433" s="84" t="b">
        <v>0</v>
      </c>
      <c r="J433" s="84" t="b">
        <v>0</v>
      </c>
      <c r="K433" s="84" t="b">
        <v>0</v>
      </c>
      <c r="L433" s="84" t="b">
        <v>0</v>
      </c>
    </row>
    <row r="434" spans="1:12" ht="15">
      <c r="A434" s="84" t="s">
        <v>2171</v>
      </c>
      <c r="B434" s="84" t="s">
        <v>2175</v>
      </c>
      <c r="C434" s="84">
        <v>6</v>
      </c>
      <c r="D434" s="118">
        <v>0.007874257212790876</v>
      </c>
      <c r="E434" s="118">
        <v>1.0738336650740392</v>
      </c>
      <c r="F434" s="84" t="s">
        <v>2001</v>
      </c>
      <c r="G434" s="84" t="b">
        <v>0</v>
      </c>
      <c r="H434" s="84" t="b">
        <v>0</v>
      </c>
      <c r="I434" s="84" t="b">
        <v>0</v>
      </c>
      <c r="J434" s="84" t="b">
        <v>0</v>
      </c>
      <c r="K434" s="84" t="b">
        <v>0</v>
      </c>
      <c r="L434" s="84" t="b">
        <v>0</v>
      </c>
    </row>
    <row r="435" spans="1:12" ht="15">
      <c r="A435" s="84" t="s">
        <v>2176</v>
      </c>
      <c r="B435" s="84" t="s">
        <v>2171</v>
      </c>
      <c r="C435" s="84">
        <v>5</v>
      </c>
      <c r="D435" s="118">
        <v>0.007219532555905119</v>
      </c>
      <c r="E435" s="118">
        <v>1.0101093700902395</v>
      </c>
      <c r="F435" s="84" t="s">
        <v>2001</v>
      </c>
      <c r="G435" s="84" t="b">
        <v>0</v>
      </c>
      <c r="H435" s="84" t="b">
        <v>0</v>
      </c>
      <c r="I435" s="84" t="b">
        <v>0</v>
      </c>
      <c r="J435" s="84" t="b">
        <v>0</v>
      </c>
      <c r="K435" s="84" t="b">
        <v>0</v>
      </c>
      <c r="L435" s="84" t="b">
        <v>0</v>
      </c>
    </row>
    <row r="436" spans="1:12" ht="15">
      <c r="A436" s="84" t="s">
        <v>2167</v>
      </c>
      <c r="B436" s="84" t="s">
        <v>2171</v>
      </c>
      <c r="C436" s="84">
        <v>5</v>
      </c>
      <c r="D436" s="118">
        <v>0.007219532555905119</v>
      </c>
      <c r="E436" s="118">
        <v>0.7468679353156582</v>
      </c>
      <c r="F436" s="84" t="s">
        <v>2001</v>
      </c>
      <c r="G436" s="84" t="b">
        <v>0</v>
      </c>
      <c r="H436" s="84" t="b">
        <v>0</v>
      </c>
      <c r="I436" s="84" t="b">
        <v>0</v>
      </c>
      <c r="J436" s="84" t="b">
        <v>0</v>
      </c>
      <c r="K436" s="84" t="b">
        <v>0</v>
      </c>
      <c r="L436" s="84" t="b">
        <v>0</v>
      </c>
    </row>
    <row r="437" spans="1:12" ht="15">
      <c r="A437" s="84" t="s">
        <v>2652</v>
      </c>
      <c r="B437" s="84" t="s">
        <v>2631</v>
      </c>
      <c r="C437" s="84">
        <v>5</v>
      </c>
      <c r="D437" s="118">
        <v>0.007219532555905119</v>
      </c>
      <c r="E437" s="118">
        <v>2.0530784434834195</v>
      </c>
      <c r="F437" s="84" t="s">
        <v>2001</v>
      </c>
      <c r="G437" s="84" t="b">
        <v>0</v>
      </c>
      <c r="H437" s="84" t="b">
        <v>0</v>
      </c>
      <c r="I437" s="84" t="b">
        <v>0</v>
      </c>
      <c r="J437" s="84" t="b">
        <v>0</v>
      </c>
      <c r="K437" s="84" t="b">
        <v>0</v>
      </c>
      <c r="L437" s="84" t="b">
        <v>0</v>
      </c>
    </row>
    <row r="438" spans="1:12" ht="15">
      <c r="A438" s="84" t="s">
        <v>2631</v>
      </c>
      <c r="B438" s="84" t="s">
        <v>285</v>
      </c>
      <c r="C438" s="84">
        <v>5</v>
      </c>
      <c r="D438" s="118">
        <v>0.007219532555905119</v>
      </c>
      <c r="E438" s="118">
        <v>1.6059204121412005</v>
      </c>
      <c r="F438" s="84" t="s">
        <v>2001</v>
      </c>
      <c r="G438" s="84" t="b">
        <v>0</v>
      </c>
      <c r="H438" s="84" t="b">
        <v>0</v>
      </c>
      <c r="I438" s="84" t="b">
        <v>0</v>
      </c>
      <c r="J438" s="84" t="b">
        <v>0</v>
      </c>
      <c r="K438" s="84" t="b">
        <v>0</v>
      </c>
      <c r="L438" s="84" t="b">
        <v>0</v>
      </c>
    </row>
    <row r="439" spans="1:12" ht="15">
      <c r="A439" s="84" t="s">
        <v>285</v>
      </c>
      <c r="B439" s="84" t="s">
        <v>2629</v>
      </c>
      <c r="C439" s="84">
        <v>5</v>
      </c>
      <c r="D439" s="118">
        <v>0.007219532555905119</v>
      </c>
      <c r="E439" s="118">
        <v>1.5215995264411646</v>
      </c>
      <c r="F439" s="84" t="s">
        <v>2001</v>
      </c>
      <c r="G439" s="84" t="b">
        <v>0</v>
      </c>
      <c r="H439" s="84" t="b">
        <v>0</v>
      </c>
      <c r="I439" s="84" t="b">
        <v>0</v>
      </c>
      <c r="J439" s="84" t="b">
        <v>0</v>
      </c>
      <c r="K439" s="84" t="b">
        <v>0</v>
      </c>
      <c r="L439" s="84" t="b">
        <v>0</v>
      </c>
    </row>
    <row r="440" spans="1:12" ht="15">
      <c r="A440" s="84" t="s">
        <v>2629</v>
      </c>
      <c r="B440" s="84" t="s">
        <v>2653</v>
      </c>
      <c r="C440" s="84">
        <v>5</v>
      </c>
      <c r="D440" s="118">
        <v>0.007219532555905119</v>
      </c>
      <c r="E440" s="118">
        <v>2.0530784434834195</v>
      </c>
      <c r="F440" s="84" t="s">
        <v>2001</v>
      </c>
      <c r="G440" s="84" t="b">
        <v>0</v>
      </c>
      <c r="H440" s="84" t="b">
        <v>0</v>
      </c>
      <c r="I440" s="84" t="b">
        <v>0</v>
      </c>
      <c r="J440" s="84" t="b">
        <v>0</v>
      </c>
      <c r="K440" s="84" t="b">
        <v>0</v>
      </c>
      <c r="L440" s="84" t="b">
        <v>0</v>
      </c>
    </row>
    <row r="441" spans="1:12" ht="15">
      <c r="A441" s="84" t="s">
        <v>2653</v>
      </c>
      <c r="B441" s="84" t="s">
        <v>2632</v>
      </c>
      <c r="C441" s="84">
        <v>5</v>
      </c>
      <c r="D441" s="118">
        <v>0.007219532555905119</v>
      </c>
      <c r="E441" s="118">
        <v>1.9738971974357948</v>
      </c>
      <c r="F441" s="84" t="s">
        <v>2001</v>
      </c>
      <c r="G441" s="84" t="b">
        <v>0</v>
      </c>
      <c r="H441" s="84" t="b">
        <v>0</v>
      </c>
      <c r="I441" s="84" t="b">
        <v>0</v>
      </c>
      <c r="J441" s="84" t="b">
        <v>1</v>
      </c>
      <c r="K441" s="84" t="b">
        <v>0</v>
      </c>
      <c r="L441" s="84" t="b">
        <v>0</v>
      </c>
    </row>
    <row r="442" spans="1:12" ht="15">
      <c r="A442" s="84" t="s">
        <v>2632</v>
      </c>
      <c r="B442" s="84" t="s">
        <v>2615</v>
      </c>
      <c r="C442" s="84">
        <v>5</v>
      </c>
      <c r="D442" s="118">
        <v>0.007219532555905119</v>
      </c>
      <c r="E442" s="118">
        <v>1.76977721477987</v>
      </c>
      <c r="F442" s="84" t="s">
        <v>2001</v>
      </c>
      <c r="G442" s="84" t="b">
        <v>1</v>
      </c>
      <c r="H442" s="84" t="b">
        <v>0</v>
      </c>
      <c r="I442" s="84" t="b">
        <v>0</v>
      </c>
      <c r="J442" s="84" t="b">
        <v>0</v>
      </c>
      <c r="K442" s="84" t="b">
        <v>0</v>
      </c>
      <c r="L442" s="84" t="b">
        <v>0</v>
      </c>
    </row>
    <row r="443" spans="1:12" ht="15">
      <c r="A443" s="84" t="s">
        <v>2615</v>
      </c>
      <c r="B443" s="84" t="s">
        <v>2654</v>
      </c>
      <c r="C443" s="84">
        <v>5</v>
      </c>
      <c r="D443" s="118">
        <v>0.007219532555905119</v>
      </c>
      <c r="E443" s="118">
        <v>1.848958460827495</v>
      </c>
      <c r="F443" s="84" t="s">
        <v>2001</v>
      </c>
      <c r="G443" s="84" t="b">
        <v>0</v>
      </c>
      <c r="H443" s="84" t="b">
        <v>0</v>
      </c>
      <c r="I443" s="84" t="b">
        <v>0</v>
      </c>
      <c r="J443" s="84" t="b">
        <v>0</v>
      </c>
      <c r="K443" s="84" t="b">
        <v>0</v>
      </c>
      <c r="L443" s="84" t="b">
        <v>0</v>
      </c>
    </row>
    <row r="444" spans="1:12" ht="15">
      <c r="A444" s="84" t="s">
        <v>2654</v>
      </c>
      <c r="B444" s="84" t="s">
        <v>2616</v>
      </c>
      <c r="C444" s="84">
        <v>5</v>
      </c>
      <c r="D444" s="118">
        <v>0.007219532555905119</v>
      </c>
      <c r="E444" s="118">
        <v>1.848958460827495</v>
      </c>
      <c r="F444" s="84" t="s">
        <v>2001</v>
      </c>
      <c r="G444" s="84" t="b">
        <v>0</v>
      </c>
      <c r="H444" s="84" t="b">
        <v>0</v>
      </c>
      <c r="I444" s="84" t="b">
        <v>0</v>
      </c>
      <c r="J444" s="84" t="b">
        <v>0</v>
      </c>
      <c r="K444" s="84" t="b">
        <v>0</v>
      </c>
      <c r="L444" s="84" t="b">
        <v>0</v>
      </c>
    </row>
    <row r="445" spans="1:12" ht="15">
      <c r="A445" s="84" t="s">
        <v>2196</v>
      </c>
      <c r="B445" s="84" t="s">
        <v>2614</v>
      </c>
      <c r="C445" s="84">
        <v>5</v>
      </c>
      <c r="D445" s="118">
        <v>0.007219532555905119</v>
      </c>
      <c r="E445" s="118">
        <v>1.7186246923324888</v>
      </c>
      <c r="F445" s="84" t="s">
        <v>2001</v>
      </c>
      <c r="G445" s="84" t="b">
        <v>0</v>
      </c>
      <c r="H445" s="84" t="b">
        <v>0</v>
      </c>
      <c r="I445" s="84" t="b">
        <v>0</v>
      </c>
      <c r="J445" s="84" t="b">
        <v>0</v>
      </c>
      <c r="K445" s="84" t="b">
        <v>0</v>
      </c>
      <c r="L445" s="84" t="b">
        <v>0</v>
      </c>
    </row>
    <row r="446" spans="1:12" ht="15">
      <c r="A446" s="84" t="s">
        <v>2614</v>
      </c>
      <c r="B446" s="84" t="s">
        <v>2173</v>
      </c>
      <c r="C446" s="84">
        <v>5</v>
      </c>
      <c r="D446" s="118">
        <v>0.007219532555905119</v>
      </c>
      <c r="E446" s="118">
        <v>1.4967759427161325</v>
      </c>
      <c r="F446" s="84" t="s">
        <v>2001</v>
      </c>
      <c r="G446" s="84" t="b">
        <v>0</v>
      </c>
      <c r="H446" s="84" t="b">
        <v>0</v>
      </c>
      <c r="I446" s="84" t="b">
        <v>0</v>
      </c>
      <c r="J446" s="84" t="b">
        <v>1</v>
      </c>
      <c r="K446" s="84" t="b">
        <v>0</v>
      </c>
      <c r="L446" s="84" t="b">
        <v>0</v>
      </c>
    </row>
    <row r="447" spans="1:12" ht="15">
      <c r="A447" s="84" t="s">
        <v>263</v>
      </c>
      <c r="B447" s="84" t="s">
        <v>2142</v>
      </c>
      <c r="C447" s="84">
        <v>5</v>
      </c>
      <c r="D447" s="118">
        <v>0.007219532555905119</v>
      </c>
      <c r="E447" s="118">
        <v>1.1957459470521512</v>
      </c>
      <c r="F447" s="84" t="s">
        <v>2001</v>
      </c>
      <c r="G447" s="84" t="b">
        <v>0</v>
      </c>
      <c r="H447" s="84" t="b">
        <v>0</v>
      </c>
      <c r="I447" s="84" t="b">
        <v>0</v>
      </c>
      <c r="J447" s="84" t="b">
        <v>0</v>
      </c>
      <c r="K447" s="84" t="b">
        <v>0</v>
      </c>
      <c r="L447" s="84" t="b">
        <v>0</v>
      </c>
    </row>
    <row r="448" spans="1:12" ht="15">
      <c r="A448" s="84" t="s">
        <v>292</v>
      </c>
      <c r="B448" s="84" t="s">
        <v>2176</v>
      </c>
      <c r="C448" s="84">
        <v>4</v>
      </c>
      <c r="D448" s="118">
        <v>0.006419546396937093</v>
      </c>
      <c r="E448" s="118">
        <v>1.4967759427161325</v>
      </c>
      <c r="F448" s="84" t="s">
        <v>2001</v>
      </c>
      <c r="G448" s="84" t="b">
        <v>0</v>
      </c>
      <c r="H448" s="84" t="b">
        <v>0</v>
      </c>
      <c r="I448" s="84" t="b">
        <v>0</v>
      </c>
      <c r="J448" s="84" t="b">
        <v>0</v>
      </c>
      <c r="K448" s="84" t="b">
        <v>0</v>
      </c>
      <c r="L448" s="84" t="b">
        <v>0</v>
      </c>
    </row>
    <row r="449" spans="1:12" ht="15">
      <c r="A449" s="84" t="s">
        <v>2649</v>
      </c>
      <c r="B449" s="84" t="s">
        <v>2171</v>
      </c>
      <c r="C449" s="84">
        <v>4</v>
      </c>
      <c r="D449" s="118">
        <v>0.006419546396937093</v>
      </c>
      <c r="E449" s="118">
        <v>1.2934105987937892</v>
      </c>
      <c r="F449" s="84" t="s">
        <v>2001</v>
      </c>
      <c r="G449" s="84" t="b">
        <v>0</v>
      </c>
      <c r="H449" s="84" t="b">
        <v>0</v>
      </c>
      <c r="I449" s="84" t="b">
        <v>0</v>
      </c>
      <c r="J449" s="84" t="b">
        <v>0</v>
      </c>
      <c r="K449" s="84" t="b">
        <v>0</v>
      </c>
      <c r="L449" s="84" t="b">
        <v>0</v>
      </c>
    </row>
    <row r="450" spans="1:12" ht="15">
      <c r="A450" s="84" t="s">
        <v>285</v>
      </c>
      <c r="B450" s="84" t="s">
        <v>317</v>
      </c>
      <c r="C450" s="84">
        <v>4</v>
      </c>
      <c r="D450" s="118">
        <v>0.006419546396937093</v>
      </c>
      <c r="E450" s="118">
        <v>1.123659517769127</v>
      </c>
      <c r="F450" s="84" t="s">
        <v>2001</v>
      </c>
      <c r="G450" s="84" t="b">
        <v>0</v>
      </c>
      <c r="H450" s="84" t="b">
        <v>0</v>
      </c>
      <c r="I450" s="84" t="b">
        <v>0</v>
      </c>
      <c r="J450" s="84" t="b">
        <v>0</v>
      </c>
      <c r="K450" s="84" t="b">
        <v>0</v>
      </c>
      <c r="L450" s="84" t="b">
        <v>0</v>
      </c>
    </row>
    <row r="451" spans="1:12" ht="15">
      <c r="A451" s="84" t="s">
        <v>263</v>
      </c>
      <c r="B451" s="84" t="s">
        <v>2652</v>
      </c>
      <c r="C451" s="84">
        <v>4</v>
      </c>
      <c r="D451" s="118">
        <v>0.006419546396937093</v>
      </c>
      <c r="E451" s="118">
        <v>1.5759571887637573</v>
      </c>
      <c r="F451" s="84" t="s">
        <v>2001</v>
      </c>
      <c r="G451" s="84" t="b">
        <v>0</v>
      </c>
      <c r="H451" s="84" t="b">
        <v>0</v>
      </c>
      <c r="I451" s="84" t="b">
        <v>0</v>
      </c>
      <c r="J451" s="84" t="b">
        <v>0</v>
      </c>
      <c r="K451" s="84" t="b">
        <v>0</v>
      </c>
      <c r="L451" s="84" t="b">
        <v>0</v>
      </c>
    </row>
    <row r="452" spans="1:12" ht="15">
      <c r="A452" s="84" t="s">
        <v>2174</v>
      </c>
      <c r="B452" s="84" t="s">
        <v>2650</v>
      </c>
      <c r="C452" s="84">
        <v>3</v>
      </c>
      <c r="D452" s="118">
        <v>0.005437278086448501</v>
      </c>
      <c r="E452" s="118">
        <v>1.530199698203082</v>
      </c>
      <c r="F452" s="84" t="s">
        <v>2001</v>
      </c>
      <c r="G452" s="84" t="b">
        <v>0</v>
      </c>
      <c r="H452" s="84" t="b">
        <v>0</v>
      </c>
      <c r="I452" s="84" t="b">
        <v>0</v>
      </c>
      <c r="J452" s="84" t="b">
        <v>0</v>
      </c>
      <c r="K452" s="84" t="b">
        <v>0</v>
      </c>
      <c r="L452" s="84" t="b">
        <v>0</v>
      </c>
    </row>
    <row r="453" spans="1:12" ht="15">
      <c r="A453" s="84" t="s">
        <v>2176</v>
      </c>
      <c r="B453" s="84" t="s">
        <v>2649</v>
      </c>
      <c r="C453" s="84">
        <v>3</v>
      </c>
      <c r="D453" s="118">
        <v>0.005437278086448501</v>
      </c>
      <c r="E453" s="118">
        <v>1.4510184521554574</v>
      </c>
      <c r="F453" s="84" t="s">
        <v>2001</v>
      </c>
      <c r="G453" s="84" t="b">
        <v>0</v>
      </c>
      <c r="H453" s="84" t="b">
        <v>0</v>
      </c>
      <c r="I453" s="84" t="b">
        <v>0</v>
      </c>
      <c r="J453" s="84" t="b">
        <v>0</v>
      </c>
      <c r="K453" s="84" t="b">
        <v>0</v>
      </c>
      <c r="L453" s="84" t="b">
        <v>0</v>
      </c>
    </row>
    <row r="454" spans="1:12" ht="15">
      <c r="A454" s="84" t="s">
        <v>2230</v>
      </c>
      <c r="B454" s="84" t="s">
        <v>2639</v>
      </c>
      <c r="C454" s="84">
        <v>3</v>
      </c>
      <c r="D454" s="118">
        <v>0.005437278086448501</v>
      </c>
      <c r="E454" s="118">
        <v>2.274927193099776</v>
      </c>
      <c r="F454" s="84" t="s">
        <v>2001</v>
      </c>
      <c r="G454" s="84" t="b">
        <v>0</v>
      </c>
      <c r="H454" s="84" t="b">
        <v>0</v>
      </c>
      <c r="I454" s="84" t="b">
        <v>0</v>
      </c>
      <c r="J454" s="84" t="b">
        <v>0</v>
      </c>
      <c r="K454" s="84" t="b">
        <v>0</v>
      </c>
      <c r="L454" s="84" t="b">
        <v>0</v>
      </c>
    </row>
    <row r="455" spans="1:12" ht="15">
      <c r="A455" s="84" t="s">
        <v>2639</v>
      </c>
      <c r="B455" s="84" t="s">
        <v>2634</v>
      </c>
      <c r="C455" s="84">
        <v>3</v>
      </c>
      <c r="D455" s="118">
        <v>0.005437278086448501</v>
      </c>
      <c r="E455" s="118">
        <v>2.149988456491476</v>
      </c>
      <c r="F455" s="84" t="s">
        <v>2001</v>
      </c>
      <c r="G455" s="84" t="b">
        <v>0</v>
      </c>
      <c r="H455" s="84" t="b">
        <v>0</v>
      </c>
      <c r="I455" s="84" t="b">
        <v>0</v>
      </c>
      <c r="J455" s="84" t="b">
        <v>1</v>
      </c>
      <c r="K455" s="84" t="b">
        <v>0</v>
      </c>
      <c r="L455" s="84" t="b">
        <v>0</v>
      </c>
    </row>
    <row r="456" spans="1:12" ht="15">
      <c r="A456" s="84" t="s">
        <v>2634</v>
      </c>
      <c r="B456" s="84" t="s">
        <v>2704</v>
      </c>
      <c r="C456" s="84">
        <v>3</v>
      </c>
      <c r="D456" s="118">
        <v>0.005437278086448501</v>
      </c>
      <c r="E456" s="118">
        <v>2.149988456491476</v>
      </c>
      <c r="F456" s="84" t="s">
        <v>2001</v>
      </c>
      <c r="G456" s="84" t="b">
        <v>1</v>
      </c>
      <c r="H456" s="84" t="b">
        <v>0</v>
      </c>
      <c r="I456" s="84" t="b">
        <v>0</v>
      </c>
      <c r="J456" s="84" t="b">
        <v>0</v>
      </c>
      <c r="K456" s="84" t="b">
        <v>0</v>
      </c>
      <c r="L456" s="84" t="b">
        <v>0</v>
      </c>
    </row>
    <row r="457" spans="1:12" ht="15">
      <c r="A457" s="84" t="s">
        <v>2704</v>
      </c>
      <c r="B457" s="84" t="s">
        <v>294</v>
      </c>
      <c r="C457" s="84">
        <v>3</v>
      </c>
      <c r="D457" s="118">
        <v>0.005437278086448501</v>
      </c>
      <c r="E457" s="118">
        <v>2.274927193099776</v>
      </c>
      <c r="F457" s="84" t="s">
        <v>2001</v>
      </c>
      <c r="G457" s="84" t="b">
        <v>0</v>
      </c>
      <c r="H457" s="84" t="b">
        <v>0</v>
      </c>
      <c r="I457" s="84" t="b">
        <v>0</v>
      </c>
      <c r="J457" s="84" t="b">
        <v>0</v>
      </c>
      <c r="K457" s="84" t="b">
        <v>0</v>
      </c>
      <c r="L457" s="84" t="b">
        <v>0</v>
      </c>
    </row>
    <row r="458" spans="1:12" ht="15">
      <c r="A458" s="84" t="s">
        <v>294</v>
      </c>
      <c r="B458" s="84" t="s">
        <v>293</v>
      </c>
      <c r="C458" s="84">
        <v>3</v>
      </c>
      <c r="D458" s="118">
        <v>0.005437278086448501</v>
      </c>
      <c r="E458" s="118">
        <v>2.274927193099776</v>
      </c>
      <c r="F458" s="84" t="s">
        <v>2001</v>
      </c>
      <c r="G458" s="84" t="b">
        <v>0</v>
      </c>
      <c r="H458" s="84" t="b">
        <v>0</v>
      </c>
      <c r="I458" s="84" t="b">
        <v>0</v>
      </c>
      <c r="J458" s="84" t="b">
        <v>0</v>
      </c>
      <c r="K458" s="84" t="b">
        <v>0</v>
      </c>
      <c r="L458" s="84" t="b">
        <v>0</v>
      </c>
    </row>
    <row r="459" spans="1:12" ht="15">
      <c r="A459" s="84" t="s">
        <v>293</v>
      </c>
      <c r="B459" s="84" t="s">
        <v>2673</v>
      </c>
      <c r="C459" s="84">
        <v>3</v>
      </c>
      <c r="D459" s="118">
        <v>0.005437278086448501</v>
      </c>
      <c r="E459" s="118">
        <v>2.149988456491476</v>
      </c>
      <c r="F459" s="84" t="s">
        <v>2001</v>
      </c>
      <c r="G459" s="84" t="b">
        <v>0</v>
      </c>
      <c r="H459" s="84" t="b">
        <v>0</v>
      </c>
      <c r="I459" s="84" t="b">
        <v>0</v>
      </c>
      <c r="J459" s="84" t="b">
        <v>0</v>
      </c>
      <c r="K459" s="84" t="b">
        <v>0</v>
      </c>
      <c r="L459" s="84" t="b">
        <v>0</v>
      </c>
    </row>
    <row r="460" spans="1:12" ht="15">
      <c r="A460" s="84" t="s">
        <v>2673</v>
      </c>
      <c r="B460" s="84" t="s">
        <v>2218</v>
      </c>
      <c r="C460" s="84">
        <v>3</v>
      </c>
      <c r="D460" s="118">
        <v>0.005437278086448501</v>
      </c>
      <c r="E460" s="118">
        <v>2.149988456491476</v>
      </c>
      <c r="F460" s="84" t="s">
        <v>2001</v>
      </c>
      <c r="G460" s="84" t="b">
        <v>0</v>
      </c>
      <c r="H460" s="84" t="b">
        <v>0</v>
      </c>
      <c r="I460" s="84" t="b">
        <v>0</v>
      </c>
      <c r="J460" s="84" t="b">
        <v>1</v>
      </c>
      <c r="K460" s="84" t="b">
        <v>0</v>
      </c>
      <c r="L460" s="84" t="b">
        <v>0</v>
      </c>
    </row>
    <row r="461" spans="1:12" ht="15">
      <c r="A461" s="84" t="s">
        <v>2218</v>
      </c>
      <c r="B461" s="84" t="s">
        <v>2705</v>
      </c>
      <c r="C461" s="84">
        <v>3</v>
      </c>
      <c r="D461" s="118">
        <v>0.005437278086448501</v>
      </c>
      <c r="E461" s="118">
        <v>2.274927193099776</v>
      </c>
      <c r="F461" s="84" t="s">
        <v>2001</v>
      </c>
      <c r="G461" s="84" t="b">
        <v>1</v>
      </c>
      <c r="H461" s="84" t="b">
        <v>0</v>
      </c>
      <c r="I461" s="84" t="b">
        <v>0</v>
      </c>
      <c r="J461" s="84" t="b">
        <v>0</v>
      </c>
      <c r="K461" s="84" t="b">
        <v>0</v>
      </c>
      <c r="L461" s="84" t="b">
        <v>0</v>
      </c>
    </row>
    <row r="462" spans="1:12" ht="15">
      <c r="A462" s="84" t="s">
        <v>2705</v>
      </c>
      <c r="B462" s="84" t="s">
        <v>2706</v>
      </c>
      <c r="C462" s="84">
        <v>3</v>
      </c>
      <c r="D462" s="118">
        <v>0.005437278086448501</v>
      </c>
      <c r="E462" s="118">
        <v>2.274927193099776</v>
      </c>
      <c r="F462" s="84" t="s">
        <v>2001</v>
      </c>
      <c r="G462" s="84" t="b">
        <v>0</v>
      </c>
      <c r="H462" s="84" t="b">
        <v>0</v>
      </c>
      <c r="I462" s="84" t="b">
        <v>0</v>
      </c>
      <c r="J462" s="84" t="b">
        <v>1</v>
      </c>
      <c r="K462" s="84" t="b">
        <v>0</v>
      </c>
      <c r="L462" s="84" t="b">
        <v>0</v>
      </c>
    </row>
    <row r="463" spans="1:12" ht="15">
      <c r="A463" s="84" t="s">
        <v>2167</v>
      </c>
      <c r="B463" s="84" t="s">
        <v>2707</v>
      </c>
      <c r="C463" s="84">
        <v>3</v>
      </c>
      <c r="D463" s="118">
        <v>0.005437278086448501</v>
      </c>
      <c r="E463" s="118">
        <v>1.4096257669972323</v>
      </c>
      <c r="F463" s="84" t="s">
        <v>2001</v>
      </c>
      <c r="G463" s="84" t="b">
        <v>0</v>
      </c>
      <c r="H463" s="84" t="b">
        <v>0</v>
      </c>
      <c r="I463" s="84" t="b">
        <v>0</v>
      </c>
      <c r="J463" s="84" t="b">
        <v>0</v>
      </c>
      <c r="K463" s="84" t="b">
        <v>0</v>
      </c>
      <c r="L463" s="84" t="b">
        <v>0</v>
      </c>
    </row>
    <row r="464" spans="1:12" ht="15">
      <c r="A464" s="84" t="s">
        <v>2175</v>
      </c>
      <c r="B464" s="84" t="s">
        <v>2167</v>
      </c>
      <c r="C464" s="84">
        <v>3</v>
      </c>
      <c r="D464" s="118">
        <v>0.005437278086448501</v>
      </c>
      <c r="E464" s="118">
        <v>0.9861316538528065</v>
      </c>
      <c r="F464" s="84" t="s">
        <v>2001</v>
      </c>
      <c r="G464" s="84" t="b">
        <v>0</v>
      </c>
      <c r="H464" s="84" t="b">
        <v>0</v>
      </c>
      <c r="I464" s="84" t="b">
        <v>0</v>
      </c>
      <c r="J464" s="84" t="b">
        <v>0</v>
      </c>
      <c r="K464" s="84" t="b">
        <v>0</v>
      </c>
      <c r="L464" s="84" t="b">
        <v>0</v>
      </c>
    </row>
    <row r="465" spans="1:12" ht="15">
      <c r="A465" s="84" t="s">
        <v>2174</v>
      </c>
      <c r="B465" s="84" t="s">
        <v>2671</v>
      </c>
      <c r="C465" s="84">
        <v>2</v>
      </c>
      <c r="D465" s="118">
        <v>0.004209872851837255</v>
      </c>
      <c r="E465" s="118">
        <v>1.4510184521554574</v>
      </c>
      <c r="F465" s="84" t="s">
        <v>2001</v>
      </c>
      <c r="G465" s="84" t="b">
        <v>0</v>
      </c>
      <c r="H465" s="84" t="b">
        <v>0</v>
      </c>
      <c r="I465" s="84" t="b">
        <v>0</v>
      </c>
      <c r="J465" s="84" t="b">
        <v>0</v>
      </c>
      <c r="K465" s="84" t="b">
        <v>0</v>
      </c>
      <c r="L465" s="84" t="b">
        <v>0</v>
      </c>
    </row>
    <row r="466" spans="1:12" ht="15">
      <c r="A466" s="84" t="s">
        <v>2171</v>
      </c>
      <c r="B466" s="84" t="s">
        <v>2174</v>
      </c>
      <c r="C466" s="84">
        <v>2</v>
      </c>
      <c r="D466" s="118">
        <v>0.004209872851837255</v>
      </c>
      <c r="E466" s="118">
        <v>0.5967124103543767</v>
      </c>
      <c r="F466" s="84" t="s">
        <v>2001</v>
      </c>
      <c r="G466" s="84" t="b">
        <v>0</v>
      </c>
      <c r="H466" s="84" t="b">
        <v>0</v>
      </c>
      <c r="I466" s="84" t="b">
        <v>0</v>
      </c>
      <c r="J466" s="84" t="b">
        <v>0</v>
      </c>
      <c r="K466" s="84" t="b">
        <v>0</v>
      </c>
      <c r="L466" s="84" t="b">
        <v>0</v>
      </c>
    </row>
    <row r="467" spans="1:12" ht="15">
      <c r="A467" s="84" t="s">
        <v>2679</v>
      </c>
      <c r="B467" s="84" t="s">
        <v>2725</v>
      </c>
      <c r="C467" s="84">
        <v>2</v>
      </c>
      <c r="D467" s="118">
        <v>0.004209872851837255</v>
      </c>
      <c r="E467" s="118">
        <v>1.9738971974357948</v>
      </c>
      <c r="F467" s="84" t="s">
        <v>2001</v>
      </c>
      <c r="G467" s="84" t="b">
        <v>0</v>
      </c>
      <c r="H467" s="84" t="b">
        <v>0</v>
      </c>
      <c r="I467" s="84" t="b">
        <v>0</v>
      </c>
      <c r="J467" s="84" t="b">
        <v>0</v>
      </c>
      <c r="K467" s="84" t="b">
        <v>0</v>
      </c>
      <c r="L467" s="84" t="b">
        <v>0</v>
      </c>
    </row>
    <row r="468" spans="1:12" ht="15">
      <c r="A468" s="84" t="s">
        <v>2617</v>
      </c>
      <c r="B468" s="84" t="s">
        <v>2827</v>
      </c>
      <c r="C468" s="84">
        <v>2</v>
      </c>
      <c r="D468" s="118">
        <v>0.004209872851837255</v>
      </c>
      <c r="E468" s="118">
        <v>1.848958460827495</v>
      </c>
      <c r="F468" s="84" t="s">
        <v>2001</v>
      </c>
      <c r="G468" s="84" t="b">
        <v>0</v>
      </c>
      <c r="H468" s="84" t="b">
        <v>0</v>
      </c>
      <c r="I468" s="84" t="b">
        <v>0</v>
      </c>
      <c r="J468" s="84" t="b">
        <v>0</v>
      </c>
      <c r="K468" s="84" t="b">
        <v>0</v>
      </c>
      <c r="L468" s="84" t="b">
        <v>0</v>
      </c>
    </row>
    <row r="469" spans="1:12" ht="15">
      <c r="A469" s="84" t="s">
        <v>2827</v>
      </c>
      <c r="B469" s="84" t="s">
        <v>292</v>
      </c>
      <c r="C469" s="84">
        <v>2</v>
      </c>
      <c r="D469" s="118">
        <v>0.004209872851837255</v>
      </c>
      <c r="E469" s="118">
        <v>1.9738971974357948</v>
      </c>
      <c r="F469" s="84" t="s">
        <v>2001</v>
      </c>
      <c r="G469" s="84" t="b">
        <v>0</v>
      </c>
      <c r="H469" s="84" t="b">
        <v>0</v>
      </c>
      <c r="I469" s="84" t="b">
        <v>0</v>
      </c>
      <c r="J469" s="84" t="b">
        <v>0</v>
      </c>
      <c r="K469" s="84" t="b">
        <v>0</v>
      </c>
      <c r="L469" s="84" t="b">
        <v>0</v>
      </c>
    </row>
    <row r="470" spans="1:12" ht="15">
      <c r="A470" s="84" t="s">
        <v>2167</v>
      </c>
      <c r="B470" s="84" t="s">
        <v>2672</v>
      </c>
      <c r="C470" s="84">
        <v>2</v>
      </c>
      <c r="D470" s="118">
        <v>0.004209872851837255</v>
      </c>
      <c r="E470" s="118">
        <v>1.108595771333251</v>
      </c>
      <c r="F470" s="84" t="s">
        <v>2001</v>
      </c>
      <c r="G470" s="84" t="b">
        <v>0</v>
      </c>
      <c r="H470" s="84" t="b">
        <v>0</v>
      </c>
      <c r="I470" s="84" t="b">
        <v>0</v>
      </c>
      <c r="J470" s="84" t="b">
        <v>0</v>
      </c>
      <c r="K470" s="84" t="b">
        <v>0</v>
      </c>
      <c r="L470" s="84" t="b">
        <v>0</v>
      </c>
    </row>
    <row r="471" spans="1:12" ht="15">
      <c r="A471" s="84" t="s">
        <v>2672</v>
      </c>
      <c r="B471" s="84" t="s">
        <v>2712</v>
      </c>
      <c r="C471" s="84">
        <v>2</v>
      </c>
      <c r="D471" s="118">
        <v>0.004209872851837255</v>
      </c>
      <c r="E471" s="118">
        <v>1.9738971974357948</v>
      </c>
      <c r="F471" s="84" t="s">
        <v>2001</v>
      </c>
      <c r="G471" s="84" t="b">
        <v>0</v>
      </c>
      <c r="H471" s="84" t="b">
        <v>0</v>
      </c>
      <c r="I471" s="84" t="b">
        <v>0</v>
      </c>
      <c r="J471" s="84" t="b">
        <v>0</v>
      </c>
      <c r="K471" s="84" t="b">
        <v>0</v>
      </c>
      <c r="L471" s="84" t="b">
        <v>0</v>
      </c>
    </row>
    <row r="472" spans="1:12" ht="15">
      <c r="A472" s="84" t="s">
        <v>2712</v>
      </c>
      <c r="B472" s="84" t="s">
        <v>2175</v>
      </c>
      <c r="C472" s="84">
        <v>2</v>
      </c>
      <c r="D472" s="118">
        <v>0.004209872851837255</v>
      </c>
      <c r="E472" s="118">
        <v>1.6381050955126017</v>
      </c>
      <c r="F472" s="84" t="s">
        <v>2001</v>
      </c>
      <c r="G472" s="84" t="b">
        <v>0</v>
      </c>
      <c r="H472" s="84" t="b">
        <v>0</v>
      </c>
      <c r="I472" s="84" t="b">
        <v>0</v>
      </c>
      <c r="J472" s="84" t="b">
        <v>0</v>
      </c>
      <c r="K472" s="84" t="b">
        <v>0</v>
      </c>
      <c r="L472" s="84" t="b">
        <v>0</v>
      </c>
    </row>
    <row r="473" spans="1:12" ht="15">
      <c r="A473" s="84" t="s">
        <v>2174</v>
      </c>
      <c r="B473" s="84" t="s">
        <v>2167</v>
      </c>
      <c r="C473" s="84">
        <v>2</v>
      </c>
      <c r="D473" s="118">
        <v>0.004209872851837255</v>
      </c>
      <c r="E473" s="118">
        <v>0.6551384348113821</v>
      </c>
      <c r="F473" s="84" t="s">
        <v>2001</v>
      </c>
      <c r="G473" s="84" t="b">
        <v>0</v>
      </c>
      <c r="H473" s="84" t="b">
        <v>0</v>
      </c>
      <c r="I473" s="84" t="b">
        <v>0</v>
      </c>
      <c r="J473" s="84" t="b">
        <v>0</v>
      </c>
      <c r="K473" s="84" t="b">
        <v>0</v>
      </c>
      <c r="L473" s="84" t="b">
        <v>0</v>
      </c>
    </row>
    <row r="474" spans="1:12" ht="15">
      <c r="A474" s="84" t="s">
        <v>2794</v>
      </c>
      <c r="B474" s="84" t="s">
        <v>2795</v>
      </c>
      <c r="C474" s="84">
        <v>2</v>
      </c>
      <c r="D474" s="118">
        <v>0.004209872851837255</v>
      </c>
      <c r="E474" s="118">
        <v>2.4510184521554574</v>
      </c>
      <c r="F474" s="84" t="s">
        <v>2001</v>
      </c>
      <c r="G474" s="84" t="b">
        <v>0</v>
      </c>
      <c r="H474" s="84" t="b">
        <v>0</v>
      </c>
      <c r="I474" s="84" t="b">
        <v>0</v>
      </c>
      <c r="J474" s="84" t="b">
        <v>0</v>
      </c>
      <c r="K474" s="84" t="b">
        <v>0</v>
      </c>
      <c r="L474" s="84" t="b">
        <v>0</v>
      </c>
    </row>
    <row r="475" spans="1:12" ht="15">
      <c r="A475" s="84" t="s">
        <v>2795</v>
      </c>
      <c r="B475" s="84" t="s">
        <v>2796</v>
      </c>
      <c r="C475" s="84">
        <v>2</v>
      </c>
      <c r="D475" s="118">
        <v>0.004209872851837255</v>
      </c>
      <c r="E475" s="118">
        <v>2.4510184521554574</v>
      </c>
      <c r="F475" s="84" t="s">
        <v>2001</v>
      </c>
      <c r="G475" s="84" t="b">
        <v>0</v>
      </c>
      <c r="H475" s="84" t="b">
        <v>0</v>
      </c>
      <c r="I475" s="84" t="b">
        <v>0</v>
      </c>
      <c r="J475" s="84" t="b">
        <v>0</v>
      </c>
      <c r="K475" s="84" t="b">
        <v>0</v>
      </c>
      <c r="L475" s="84" t="b">
        <v>0</v>
      </c>
    </row>
    <row r="476" spans="1:12" ht="15">
      <c r="A476" s="84" t="s">
        <v>2796</v>
      </c>
      <c r="B476" s="84" t="s">
        <v>2797</v>
      </c>
      <c r="C476" s="84">
        <v>2</v>
      </c>
      <c r="D476" s="118">
        <v>0.004209872851837255</v>
      </c>
      <c r="E476" s="118">
        <v>2.4510184521554574</v>
      </c>
      <c r="F476" s="84" t="s">
        <v>2001</v>
      </c>
      <c r="G476" s="84" t="b">
        <v>0</v>
      </c>
      <c r="H476" s="84" t="b">
        <v>0</v>
      </c>
      <c r="I476" s="84" t="b">
        <v>0</v>
      </c>
      <c r="J476" s="84" t="b">
        <v>0</v>
      </c>
      <c r="K476" s="84" t="b">
        <v>0</v>
      </c>
      <c r="L476" s="84" t="b">
        <v>0</v>
      </c>
    </row>
    <row r="477" spans="1:12" ht="15">
      <c r="A477" s="84" t="s">
        <v>2797</v>
      </c>
      <c r="B477" s="84" t="s">
        <v>2798</v>
      </c>
      <c r="C477" s="84">
        <v>2</v>
      </c>
      <c r="D477" s="118">
        <v>0.004209872851837255</v>
      </c>
      <c r="E477" s="118">
        <v>2.4510184521554574</v>
      </c>
      <c r="F477" s="84" t="s">
        <v>2001</v>
      </c>
      <c r="G477" s="84" t="b">
        <v>0</v>
      </c>
      <c r="H477" s="84" t="b">
        <v>0</v>
      </c>
      <c r="I477" s="84" t="b">
        <v>0</v>
      </c>
      <c r="J477" s="84" t="b">
        <v>0</v>
      </c>
      <c r="K477" s="84" t="b">
        <v>0</v>
      </c>
      <c r="L477" s="84" t="b">
        <v>0</v>
      </c>
    </row>
    <row r="478" spans="1:12" ht="15">
      <c r="A478" s="84" t="s">
        <v>2798</v>
      </c>
      <c r="B478" s="84" t="s">
        <v>2799</v>
      </c>
      <c r="C478" s="84">
        <v>2</v>
      </c>
      <c r="D478" s="118">
        <v>0.004209872851837255</v>
      </c>
      <c r="E478" s="118">
        <v>2.4510184521554574</v>
      </c>
      <c r="F478" s="84" t="s">
        <v>2001</v>
      </c>
      <c r="G478" s="84" t="b">
        <v>0</v>
      </c>
      <c r="H478" s="84" t="b">
        <v>0</v>
      </c>
      <c r="I478" s="84" t="b">
        <v>0</v>
      </c>
      <c r="J478" s="84" t="b">
        <v>0</v>
      </c>
      <c r="K478" s="84" t="b">
        <v>0</v>
      </c>
      <c r="L478" s="84" t="b">
        <v>0</v>
      </c>
    </row>
    <row r="479" spans="1:12" ht="15">
      <c r="A479" s="84" t="s">
        <v>2799</v>
      </c>
      <c r="B479" s="84" t="s">
        <v>2800</v>
      </c>
      <c r="C479" s="84">
        <v>2</v>
      </c>
      <c r="D479" s="118">
        <v>0.004209872851837255</v>
      </c>
      <c r="E479" s="118">
        <v>2.4510184521554574</v>
      </c>
      <c r="F479" s="84" t="s">
        <v>2001</v>
      </c>
      <c r="G479" s="84" t="b">
        <v>0</v>
      </c>
      <c r="H479" s="84" t="b">
        <v>0</v>
      </c>
      <c r="I479" s="84" t="b">
        <v>0</v>
      </c>
      <c r="J479" s="84" t="b">
        <v>0</v>
      </c>
      <c r="K479" s="84" t="b">
        <v>0</v>
      </c>
      <c r="L479" s="84" t="b">
        <v>0</v>
      </c>
    </row>
    <row r="480" spans="1:12" ht="15">
      <c r="A480" s="84" t="s">
        <v>2800</v>
      </c>
      <c r="B480" s="84" t="s">
        <v>2669</v>
      </c>
      <c r="C480" s="84">
        <v>2</v>
      </c>
      <c r="D480" s="118">
        <v>0.004209872851837255</v>
      </c>
      <c r="E480" s="118">
        <v>2.4510184521554574</v>
      </c>
      <c r="F480" s="84" t="s">
        <v>2001</v>
      </c>
      <c r="G480" s="84" t="b">
        <v>0</v>
      </c>
      <c r="H480" s="84" t="b">
        <v>0</v>
      </c>
      <c r="I480" s="84" t="b">
        <v>0</v>
      </c>
      <c r="J480" s="84" t="b">
        <v>0</v>
      </c>
      <c r="K480" s="84" t="b">
        <v>0</v>
      </c>
      <c r="L480" s="84" t="b">
        <v>0</v>
      </c>
    </row>
    <row r="481" spans="1:12" ht="15">
      <c r="A481" s="84" t="s">
        <v>2669</v>
      </c>
      <c r="B481" s="84" t="s">
        <v>2142</v>
      </c>
      <c r="C481" s="84">
        <v>2</v>
      </c>
      <c r="D481" s="118">
        <v>0.004209872851837255</v>
      </c>
      <c r="E481" s="118">
        <v>1.6728672017718138</v>
      </c>
      <c r="F481" s="84" t="s">
        <v>2001</v>
      </c>
      <c r="G481" s="84" t="b">
        <v>0</v>
      </c>
      <c r="H481" s="84" t="b">
        <v>0</v>
      </c>
      <c r="I481" s="84" t="b">
        <v>0</v>
      </c>
      <c r="J481" s="84" t="b">
        <v>0</v>
      </c>
      <c r="K481" s="84" t="b">
        <v>0</v>
      </c>
      <c r="L481" s="84" t="b">
        <v>0</v>
      </c>
    </row>
    <row r="482" spans="1:12" ht="15">
      <c r="A482" s="84" t="s">
        <v>2142</v>
      </c>
      <c r="B482" s="84" t="s">
        <v>2801</v>
      </c>
      <c r="C482" s="84">
        <v>2</v>
      </c>
      <c r="D482" s="118">
        <v>0.004209872851837255</v>
      </c>
      <c r="E482" s="118">
        <v>1.6381050955126017</v>
      </c>
      <c r="F482" s="84" t="s">
        <v>2001</v>
      </c>
      <c r="G482" s="84" t="b">
        <v>0</v>
      </c>
      <c r="H482" s="84" t="b">
        <v>0</v>
      </c>
      <c r="I482" s="84" t="b">
        <v>0</v>
      </c>
      <c r="J482" s="84" t="b">
        <v>0</v>
      </c>
      <c r="K482" s="84" t="b">
        <v>0</v>
      </c>
      <c r="L482" s="84" t="b">
        <v>0</v>
      </c>
    </row>
    <row r="483" spans="1:12" ht="15">
      <c r="A483" s="84" t="s">
        <v>2801</v>
      </c>
      <c r="B483" s="84" t="s">
        <v>2802</v>
      </c>
      <c r="C483" s="84">
        <v>2</v>
      </c>
      <c r="D483" s="118">
        <v>0.004209872851837255</v>
      </c>
      <c r="E483" s="118">
        <v>2.4510184521554574</v>
      </c>
      <c r="F483" s="84" t="s">
        <v>2001</v>
      </c>
      <c r="G483" s="84" t="b">
        <v>0</v>
      </c>
      <c r="H483" s="84" t="b">
        <v>0</v>
      </c>
      <c r="I483" s="84" t="b">
        <v>0</v>
      </c>
      <c r="J483" s="84" t="b">
        <v>0</v>
      </c>
      <c r="K483" s="84" t="b">
        <v>0</v>
      </c>
      <c r="L483" s="84" t="b">
        <v>0</v>
      </c>
    </row>
    <row r="484" spans="1:12" ht="15">
      <c r="A484" s="84" t="s">
        <v>2802</v>
      </c>
      <c r="B484" s="84" t="s">
        <v>295</v>
      </c>
      <c r="C484" s="84">
        <v>2</v>
      </c>
      <c r="D484" s="118">
        <v>0.004209872851837255</v>
      </c>
      <c r="E484" s="118">
        <v>2.4510184521554574</v>
      </c>
      <c r="F484" s="84" t="s">
        <v>2001</v>
      </c>
      <c r="G484" s="84" t="b">
        <v>0</v>
      </c>
      <c r="H484" s="84" t="b">
        <v>0</v>
      </c>
      <c r="I484" s="84" t="b">
        <v>0</v>
      </c>
      <c r="J484" s="84" t="b">
        <v>0</v>
      </c>
      <c r="K484" s="84" t="b">
        <v>0</v>
      </c>
      <c r="L484" s="84" t="b">
        <v>0</v>
      </c>
    </row>
    <row r="485" spans="1:12" ht="15">
      <c r="A485" s="84" t="s">
        <v>2641</v>
      </c>
      <c r="B485" s="84" t="s">
        <v>2699</v>
      </c>
      <c r="C485" s="84">
        <v>2</v>
      </c>
      <c r="D485" s="118">
        <v>0.004209872851837255</v>
      </c>
      <c r="E485" s="118">
        <v>2.274927193099776</v>
      </c>
      <c r="F485" s="84" t="s">
        <v>2001</v>
      </c>
      <c r="G485" s="84" t="b">
        <v>0</v>
      </c>
      <c r="H485" s="84" t="b">
        <v>0</v>
      </c>
      <c r="I485" s="84" t="b">
        <v>0</v>
      </c>
      <c r="J485" s="84" t="b">
        <v>0</v>
      </c>
      <c r="K485" s="84" t="b">
        <v>0</v>
      </c>
      <c r="L485" s="84" t="b">
        <v>0</v>
      </c>
    </row>
    <row r="486" spans="1:12" ht="15">
      <c r="A486" s="84" t="s">
        <v>317</v>
      </c>
      <c r="B486" s="84" t="s">
        <v>318</v>
      </c>
      <c r="C486" s="84">
        <v>2</v>
      </c>
      <c r="D486" s="118">
        <v>0.004209872851837255</v>
      </c>
      <c r="E486" s="118">
        <v>1.253737894029838</v>
      </c>
      <c r="F486" s="84" t="s">
        <v>2001</v>
      </c>
      <c r="G486" s="84" t="b">
        <v>0</v>
      </c>
      <c r="H486" s="84" t="b">
        <v>0</v>
      </c>
      <c r="I486" s="84" t="b">
        <v>0</v>
      </c>
      <c r="J486" s="84" t="b">
        <v>0</v>
      </c>
      <c r="K486" s="84" t="b">
        <v>0</v>
      </c>
      <c r="L486" s="84" t="b">
        <v>0</v>
      </c>
    </row>
    <row r="487" spans="1:12" ht="15">
      <c r="A487" s="84" t="s">
        <v>318</v>
      </c>
      <c r="B487" s="84" t="s">
        <v>2784</v>
      </c>
      <c r="C487" s="84">
        <v>2</v>
      </c>
      <c r="D487" s="118">
        <v>0.004209872851837255</v>
      </c>
      <c r="E487" s="118">
        <v>1.9069504078051818</v>
      </c>
      <c r="F487" s="84" t="s">
        <v>2001</v>
      </c>
      <c r="G487" s="84" t="b">
        <v>0</v>
      </c>
      <c r="H487" s="84" t="b">
        <v>0</v>
      </c>
      <c r="I487" s="84" t="b">
        <v>0</v>
      </c>
      <c r="J487" s="84" t="b">
        <v>0</v>
      </c>
      <c r="K487" s="84" t="b">
        <v>0</v>
      </c>
      <c r="L487" s="84" t="b">
        <v>0</v>
      </c>
    </row>
    <row r="488" spans="1:12" ht="15">
      <c r="A488" s="84" t="s">
        <v>2784</v>
      </c>
      <c r="B488" s="84" t="s">
        <v>2785</v>
      </c>
      <c r="C488" s="84">
        <v>2</v>
      </c>
      <c r="D488" s="118">
        <v>0.004209872851837255</v>
      </c>
      <c r="E488" s="118">
        <v>2.4510184521554574</v>
      </c>
      <c r="F488" s="84" t="s">
        <v>2001</v>
      </c>
      <c r="G488" s="84" t="b">
        <v>0</v>
      </c>
      <c r="H488" s="84" t="b">
        <v>0</v>
      </c>
      <c r="I488" s="84" t="b">
        <v>0</v>
      </c>
      <c r="J488" s="84" t="b">
        <v>0</v>
      </c>
      <c r="K488" s="84" t="b">
        <v>0</v>
      </c>
      <c r="L488" s="84" t="b">
        <v>0</v>
      </c>
    </row>
    <row r="489" spans="1:12" ht="15">
      <c r="A489" s="84" t="s">
        <v>2785</v>
      </c>
      <c r="B489" s="84" t="s">
        <v>2786</v>
      </c>
      <c r="C489" s="84">
        <v>2</v>
      </c>
      <c r="D489" s="118">
        <v>0.004209872851837255</v>
      </c>
      <c r="E489" s="118">
        <v>2.4510184521554574</v>
      </c>
      <c r="F489" s="84" t="s">
        <v>2001</v>
      </c>
      <c r="G489" s="84" t="b">
        <v>0</v>
      </c>
      <c r="H489" s="84" t="b">
        <v>0</v>
      </c>
      <c r="I489" s="84" t="b">
        <v>0</v>
      </c>
      <c r="J489" s="84" t="b">
        <v>0</v>
      </c>
      <c r="K489" s="84" t="b">
        <v>0</v>
      </c>
      <c r="L489" s="84" t="b">
        <v>0</v>
      </c>
    </row>
    <row r="490" spans="1:12" ht="15">
      <c r="A490" s="84" t="s">
        <v>2786</v>
      </c>
      <c r="B490" s="84" t="s">
        <v>2697</v>
      </c>
      <c r="C490" s="84">
        <v>2</v>
      </c>
      <c r="D490" s="118">
        <v>0.004209872851837255</v>
      </c>
      <c r="E490" s="118">
        <v>2.274927193099776</v>
      </c>
      <c r="F490" s="84" t="s">
        <v>2001</v>
      </c>
      <c r="G490" s="84" t="b">
        <v>0</v>
      </c>
      <c r="H490" s="84" t="b">
        <v>0</v>
      </c>
      <c r="I490" s="84" t="b">
        <v>0</v>
      </c>
      <c r="J490" s="84" t="b">
        <v>0</v>
      </c>
      <c r="K490" s="84" t="b">
        <v>0</v>
      </c>
      <c r="L490" s="84" t="b">
        <v>0</v>
      </c>
    </row>
    <row r="491" spans="1:12" ht="15">
      <c r="A491" s="84" t="s">
        <v>2697</v>
      </c>
      <c r="B491" s="84" t="s">
        <v>2787</v>
      </c>
      <c r="C491" s="84">
        <v>2</v>
      </c>
      <c r="D491" s="118">
        <v>0.004209872851837255</v>
      </c>
      <c r="E491" s="118">
        <v>2.274927193099776</v>
      </c>
      <c r="F491" s="84" t="s">
        <v>2001</v>
      </c>
      <c r="G491" s="84" t="b">
        <v>0</v>
      </c>
      <c r="H491" s="84" t="b">
        <v>0</v>
      </c>
      <c r="I491" s="84" t="b">
        <v>0</v>
      </c>
      <c r="J491" s="84" t="b">
        <v>0</v>
      </c>
      <c r="K491" s="84" t="b">
        <v>0</v>
      </c>
      <c r="L491" s="84" t="b">
        <v>0</v>
      </c>
    </row>
    <row r="492" spans="1:12" ht="15">
      <c r="A492" s="84" t="s">
        <v>2787</v>
      </c>
      <c r="B492" s="84" t="s">
        <v>318</v>
      </c>
      <c r="C492" s="84">
        <v>2</v>
      </c>
      <c r="D492" s="118">
        <v>0.004209872851837255</v>
      </c>
      <c r="E492" s="118">
        <v>1.9069504078051818</v>
      </c>
      <c r="F492" s="84" t="s">
        <v>2001</v>
      </c>
      <c r="G492" s="84" t="b">
        <v>0</v>
      </c>
      <c r="H492" s="84" t="b">
        <v>0</v>
      </c>
      <c r="I492" s="84" t="b">
        <v>0</v>
      </c>
      <c r="J492" s="84" t="b">
        <v>0</v>
      </c>
      <c r="K492" s="84" t="b">
        <v>0</v>
      </c>
      <c r="L492" s="84" t="b">
        <v>0</v>
      </c>
    </row>
    <row r="493" spans="1:12" ht="15">
      <c r="A493" s="84" t="s">
        <v>2651</v>
      </c>
      <c r="B493" s="84" t="s">
        <v>285</v>
      </c>
      <c r="C493" s="84">
        <v>2</v>
      </c>
      <c r="D493" s="118">
        <v>0.004209872851837255</v>
      </c>
      <c r="E493" s="118">
        <v>1.2079804034691628</v>
      </c>
      <c r="F493" s="84" t="s">
        <v>2001</v>
      </c>
      <c r="G493" s="84" t="b">
        <v>0</v>
      </c>
      <c r="H493" s="84" t="b">
        <v>0</v>
      </c>
      <c r="I493" s="84" t="b">
        <v>0</v>
      </c>
      <c r="J493" s="84" t="b">
        <v>0</v>
      </c>
      <c r="K493" s="84" t="b">
        <v>0</v>
      </c>
      <c r="L493" s="84" t="b">
        <v>0</v>
      </c>
    </row>
    <row r="494" spans="1:12" ht="15">
      <c r="A494" s="84" t="s">
        <v>285</v>
      </c>
      <c r="B494" s="84" t="s">
        <v>2788</v>
      </c>
      <c r="C494" s="84">
        <v>2</v>
      </c>
      <c r="D494" s="118">
        <v>0.004209872851837255</v>
      </c>
      <c r="E494" s="118">
        <v>1.5215995264411646</v>
      </c>
      <c r="F494" s="84" t="s">
        <v>2001</v>
      </c>
      <c r="G494" s="84" t="b">
        <v>0</v>
      </c>
      <c r="H494" s="84" t="b">
        <v>0</v>
      </c>
      <c r="I494" s="84" t="b">
        <v>0</v>
      </c>
      <c r="J494" s="84" t="b">
        <v>0</v>
      </c>
      <c r="K494" s="84" t="b">
        <v>0</v>
      </c>
      <c r="L494" s="84" t="b">
        <v>0</v>
      </c>
    </row>
    <row r="495" spans="1:12" ht="15">
      <c r="A495" s="84" t="s">
        <v>317</v>
      </c>
      <c r="B495" s="84" t="s">
        <v>2176</v>
      </c>
      <c r="C495" s="84">
        <v>2</v>
      </c>
      <c r="D495" s="118">
        <v>0.004209872851837255</v>
      </c>
      <c r="E495" s="118">
        <v>1.01965468799647</v>
      </c>
      <c r="F495" s="84" t="s">
        <v>2001</v>
      </c>
      <c r="G495" s="84" t="b">
        <v>0</v>
      </c>
      <c r="H495" s="84" t="b">
        <v>0</v>
      </c>
      <c r="I495" s="84" t="b">
        <v>0</v>
      </c>
      <c r="J495" s="84" t="b">
        <v>0</v>
      </c>
      <c r="K495" s="84" t="b">
        <v>0</v>
      </c>
      <c r="L495" s="84" t="b">
        <v>0</v>
      </c>
    </row>
    <row r="496" spans="1:12" ht="15">
      <c r="A496" s="84" t="s">
        <v>263</v>
      </c>
      <c r="B496" s="84" t="s">
        <v>2230</v>
      </c>
      <c r="C496" s="84">
        <v>2</v>
      </c>
      <c r="D496" s="118">
        <v>0.004209872851837255</v>
      </c>
      <c r="E496" s="118">
        <v>1.5759571887637573</v>
      </c>
      <c r="F496" s="84" t="s">
        <v>2001</v>
      </c>
      <c r="G496" s="84" t="b">
        <v>0</v>
      </c>
      <c r="H496" s="84" t="b">
        <v>0</v>
      </c>
      <c r="I496" s="84" t="b">
        <v>0</v>
      </c>
      <c r="J496" s="84" t="b">
        <v>0</v>
      </c>
      <c r="K496" s="84" t="b">
        <v>0</v>
      </c>
      <c r="L496" s="84" t="b">
        <v>0</v>
      </c>
    </row>
    <row r="497" spans="1:12" ht="15">
      <c r="A497" s="84" t="s">
        <v>2706</v>
      </c>
      <c r="B497" s="84" t="s">
        <v>2824</v>
      </c>
      <c r="C497" s="84">
        <v>2</v>
      </c>
      <c r="D497" s="118">
        <v>0.004209872851837255</v>
      </c>
      <c r="E497" s="118">
        <v>2.274927193099776</v>
      </c>
      <c r="F497" s="84" t="s">
        <v>2001</v>
      </c>
      <c r="G497" s="84" t="b">
        <v>1</v>
      </c>
      <c r="H497" s="84" t="b">
        <v>0</v>
      </c>
      <c r="I497" s="84" t="b">
        <v>0</v>
      </c>
      <c r="J497" s="84" t="b">
        <v>0</v>
      </c>
      <c r="K497" s="84" t="b">
        <v>0</v>
      </c>
      <c r="L497" s="84" t="b">
        <v>0</v>
      </c>
    </row>
    <row r="498" spans="1:12" ht="15">
      <c r="A498" s="84" t="s">
        <v>2885</v>
      </c>
      <c r="B498" s="84" t="s">
        <v>2886</v>
      </c>
      <c r="C498" s="84">
        <v>2</v>
      </c>
      <c r="D498" s="118">
        <v>0.004209872851837255</v>
      </c>
      <c r="E498" s="118">
        <v>2.4510184521554574</v>
      </c>
      <c r="F498" s="84" t="s">
        <v>2001</v>
      </c>
      <c r="G498" s="84" t="b">
        <v>0</v>
      </c>
      <c r="H498" s="84" t="b">
        <v>0</v>
      </c>
      <c r="I498" s="84" t="b">
        <v>0</v>
      </c>
      <c r="J498" s="84" t="b">
        <v>0</v>
      </c>
      <c r="K498" s="84" t="b">
        <v>0</v>
      </c>
      <c r="L498" s="84" t="b">
        <v>0</v>
      </c>
    </row>
    <row r="499" spans="1:12" ht="15">
      <c r="A499" s="84" t="s">
        <v>2886</v>
      </c>
      <c r="B499" s="84" t="s">
        <v>2615</v>
      </c>
      <c r="C499" s="84">
        <v>2</v>
      </c>
      <c r="D499" s="118">
        <v>0.004209872851837255</v>
      </c>
      <c r="E499" s="118">
        <v>1.848958460827495</v>
      </c>
      <c r="F499" s="84" t="s">
        <v>2001</v>
      </c>
      <c r="G499" s="84" t="b">
        <v>0</v>
      </c>
      <c r="H499" s="84" t="b">
        <v>0</v>
      </c>
      <c r="I499" s="84" t="b">
        <v>0</v>
      </c>
      <c r="J499" s="84" t="b">
        <v>0</v>
      </c>
      <c r="K499" s="84" t="b">
        <v>0</v>
      </c>
      <c r="L499" s="84" t="b">
        <v>0</v>
      </c>
    </row>
    <row r="500" spans="1:12" ht="15">
      <c r="A500" s="84" t="s">
        <v>2615</v>
      </c>
      <c r="B500" s="84" t="s">
        <v>2887</v>
      </c>
      <c r="C500" s="84">
        <v>2</v>
      </c>
      <c r="D500" s="118">
        <v>0.004209872851837255</v>
      </c>
      <c r="E500" s="118">
        <v>1.848958460827495</v>
      </c>
      <c r="F500" s="84" t="s">
        <v>2001</v>
      </c>
      <c r="G500" s="84" t="b">
        <v>0</v>
      </c>
      <c r="H500" s="84" t="b">
        <v>0</v>
      </c>
      <c r="I500" s="84" t="b">
        <v>0</v>
      </c>
      <c r="J500" s="84" t="b">
        <v>0</v>
      </c>
      <c r="K500" s="84" t="b">
        <v>0</v>
      </c>
      <c r="L500" s="84" t="b">
        <v>0</v>
      </c>
    </row>
    <row r="501" spans="1:12" ht="15">
      <c r="A501" s="84" t="s">
        <v>2887</v>
      </c>
      <c r="B501" s="84" t="s">
        <v>2171</v>
      </c>
      <c r="C501" s="84">
        <v>2</v>
      </c>
      <c r="D501" s="118">
        <v>0.004209872851837255</v>
      </c>
      <c r="E501" s="118">
        <v>1.3903206118018456</v>
      </c>
      <c r="F501" s="84" t="s">
        <v>2001</v>
      </c>
      <c r="G501" s="84" t="b">
        <v>0</v>
      </c>
      <c r="H501" s="84" t="b">
        <v>0</v>
      </c>
      <c r="I501" s="84" t="b">
        <v>0</v>
      </c>
      <c r="J501" s="84" t="b">
        <v>0</v>
      </c>
      <c r="K501" s="84" t="b">
        <v>0</v>
      </c>
      <c r="L501" s="84" t="b">
        <v>0</v>
      </c>
    </row>
    <row r="502" spans="1:12" ht="15">
      <c r="A502" s="84" t="s">
        <v>2171</v>
      </c>
      <c r="B502" s="84" t="s">
        <v>2888</v>
      </c>
      <c r="C502" s="84">
        <v>2</v>
      </c>
      <c r="D502" s="118">
        <v>0.004209872851837255</v>
      </c>
      <c r="E502" s="118">
        <v>1.4096257669972323</v>
      </c>
      <c r="F502" s="84" t="s">
        <v>2001</v>
      </c>
      <c r="G502" s="84" t="b">
        <v>0</v>
      </c>
      <c r="H502" s="84" t="b">
        <v>0</v>
      </c>
      <c r="I502" s="84" t="b">
        <v>0</v>
      </c>
      <c r="J502" s="84" t="b">
        <v>0</v>
      </c>
      <c r="K502" s="84" t="b">
        <v>0</v>
      </c>
      <c r="L502" s="84" t="b">
        <v>0</v>
      </c>
    </row>
    <row r="503" spans="1:12" ht="15">
      <c r="A503" s="84" t="s">
        <v>2888</v>
      </c>
      <c r="B503" s="84" t="s">
        <v>263</v>
      </c>
      <c r="C503" s="84">
        <v>2</v>
      </c>
      <c r="D503" s="118">
        <v>0.004209872851837255</v>
      </c>
      <c r="E503" s="118">
        <v>2.4510184521554574</v>
      </c>
      <c r="F503" s="84" t="s">
        <v>2001</v>
      </c>
      <c r="G503" s="84" t="b">
        <v>0</v>
      </c>
      <c r="H503" s="84" t="b">
        <v>0</v>
      </c>
      <c r="I503" s="84" t="b">
        <v>0</v>
      </c>
      <c r="J503" s="84" t="b">
        <v>0</v>
      </c>
      <c r="K503" s="84" t="b">
        <v>0</v>
      </c>
      <c r="L503" s="84" t="b">
        <v>0</v>
      </c>
    </row>
    <row r="504" spans="1:12" ht="15">
      <c r="A504" s="84" t="s">
        <v>263</v>
      </c>
      <c r="B504" s="84" t="s">
        <v>2167</v>
      </c>
      <c r="C504" s="84">
        <v>2</v>
      </c>
      <c r="D504" s="118">
        <v>0.004209872851837255</v>
      </c>
      <c r="E504" s="118">
        <v>0.47904717575570094</v>
      </c>
      <c r="F504" s="84" t="s">
        <v>2001</v>
      </c>
      <c r="G504" s="84" t="b">
        <v>0</v>
      </c>
      <c r="H504" s="84" t="b">
        <v>0</v>
      </c>
      <c r="I504" s="84" t="b">
        <v>0</v>
      </c>
      <c r="J504" s="84" t="b">
        <v>0</v>
      </c>
      <c r="K504" s="84" t="b">
        <v>0</v>
      </c>
      <c r="L504" s="84" t="b">
        <v>0</v>
      </c>
    </row>
    <row r="505" spans="1:12" ht="15">
      <c r="A505" s="84" t="s">
        <v>2178</v>
      </c>
      <c r="B505" s="84" t="s">
        <v>2167</v>
      </c>
      <c r="C505" s="84">
        <v>5</v>
      </c>
      <c r="D505" s="118">
        <v>0.0109062934473712</v>
      </c>
      <c r="E505" s="118">
        <v>0.7924826507472833</v>
      </c>
      <c r="F505" s="84" t="s">
        <v>2002</v>
      </c>
      <c r="G505" s="84" t="b">
        <v>0</v>
      </c>
      <c r="H505" s="84" t="b">
        <v>0</v>
      </c>
      <c r="I505" s="84" t="b">
        <v>0</v>
      </c>
      <c r="J505" s="84" t="b">
        <v>0</v>
      </c>
      <c r="K505" s="84" t="b">
        <v>0</v>
      </c>
      <c r="L505" s="84" t="b">
        <v>0</v>
      </c>
    </row>
    <row r="506" spans="1:12" ht="15">
      <c r="A506" s="84" t="s">
        <v>2167</v>
      </c>
      <c r="B506" s="84" t="s">
        <v>2178</v>
      </c>
      <c r="C506" s="84">
        <v>3</v>
      </c>
      <c r="D506" s="118">
        <v>0.009790343135979155</v>
      </c>
      <c r="E506" s="118">
        <v>0.8136719498172214</v>
      </c>
      <c r="F506" s="84" t="s">
        <v>2002</v>
      </c>
      <c r="G506" s="84" t="b">
        <v>0</v>
      </c>
      <c r="H506" s="84" t="b">
        <v>0</v>
      </c>
      <c r="I506" s="84" t="b">
        <v>0</v>
      </c>
      <c r="J506" s="84" t="b">
        <v>0</v>
      </c>
      <c r="K506" s="84" t="b">
        <v>0</v>
      </c>
      <c r="L506" s="84" t="b">
        <v>0</v>
      </c>
    </row>
    <row r="507" spans="1:12" ht="15">
      <c r="A507" s="84" t="s">
        <v>2806</v>
      </c>
      <c r="B507" s="84" t="s">
        <v>308</v>
      </c>
      <c r="C507" s="84">
        <v>2</v>
      </c>
      <c r="D507" s="118">
        <v>0.008244858926968359</v>
      </c>
      <c r="E507" s="118">
        <v>1.9800033715837462</v>
      </c>
      <c r="F507" s="84" t="s">
        <v>2002</v>
      </c>
      <c r="G507" s="84" t="b">
        <v>0</v>
      </c>
      <c r="H507" s="84" t="b">
        <v>0</v>
      </c>
      <c r="I507" s="84" t="b">
        <v>0</v>
      </c>
      <c r="J507" s="84" t="b">
        <v>0</v>
      </c>
      <c r="K507" s="84" t="b">
        <v>0</v>
      </c>
      <c r="L507" s="84" t="b">
        <v>0</v>
      </c>
    </row>
    <row r="508" spans="1:12" ht="15">
      <c r="A508" s="84" t="s">
        <v>308</v>
      </c>
      <c r="B508" s="84" t="s">
        <v>2167</v>
      </c>
      <c r="C508" s="84">
        <v>2</v>
      </c>
      <c r="D508" s="118">
        <v>0.008244858926968359</v>
      </c>
      <c r="E508" s="118">
        <v>1.1349053315694895</v>
      </c>
      <c r="F508" s="84" t="s">
        <v>2002</v>
      </c>
      <c r="G508" s="84" t="b">
        <v>0</v>
      </c>
      <c r="H508" s="84" t="b">
        <v>0</v>
      </c>
      <c r="I508" s="84" t="b">
        <v>0</v>
      </c>
      <c r="J508" s="84" t="b">
        <v>0</v>
      </c>
      <c r="K508" s="84" t="b">
        <v>0</v>
      </c>
      <c r="L508" s="84" t="b">
        <v>0</v>
      </c>
    </row>
    <row r="509" spans="1:12" ht="15">
      <c r="A509" s="84" t="s">
        <v>2168</v>
      </c>
      <c r="B509" s="84" t="s">
        <v>2180</v>
      </c>
      <c r="C509" s="84">
        <v>2</v>
      </c>
      <c r="D509" s="118">
        <v>0.008244858926968359</v>
      </c>
      <c r="E509" s="118">
        <v>1.2018521212001028</v>
      </c>
      <c r="F509" s="84" t="s">
        <v>2002</v>
      </c>
      <c r="G509" s="84" t="b">
        <v>0</v>
      </c>
      <c r="H509" s="84" t="b">
        <v>0</v>
      </c>
      <c r="I509" s="84" t="b">
        <v>0</v>
      </c>
      <c r="J509" s="84" t="b">
        <v>0</v>
      </c>
      <c r="K509" s="84" t="b">
        <v>0</v>
      </c>
      <c r="L509" s="84" t="b">
        <v>0</v>
      </c>
    </row>
    <row r="510" spans="1:12" ht="15">
      <c r="A510" s="84" t="s">
        <v>2185</v>
      </c>
      <c r="B510" s="84" t="s">
        <v>2167</v>
      </c>
      <c r="C510" s="84">
        <v>2</v>
      </c>
      <c r="D510" s="118">
        <v>0.008244858926968359</v>
      </c>
      <c r="E510" s="118">
        <v>0.9588140725138083</v>
      </c>
      <c r="F510" s="84" t="s">
        <v>2002</v>
      </c>
      <c r="G510" s="84" t="b">
        <v>0</v>
      </c>
      <c r="H510" s="84" t="b">
        <v>0</v>
      </c>
      <c r="I510" s="84" t="b">
        <v>0</v>
      </c>
      <c r="J510" s="84" t="b">
        <v>0</v>
      </c>
      <c r="K510" s="84" t="b">
        <v>0</v>
      </c>
      <c r="L510" s="84" t="b">
        <v>0</v>
      </c>
    </row>
    <row r="511" spans="1:12" ht="15">
      <c r="A511" s="84" t="s">
        <v>2178</v>
      </c>
      <c r="B511" s="84" t="s">
        <v>2179</v>
      </c>
      <c r="C511" s="84">
        <v>2</v>
      </c>
      <c r="D511" s="118">
        <v>0.008244858926968359</v>
      </c>
      <c r="E511" s="118">
        <v>0.76251942736984</v>
      </c>
      <c r="F511" s="84" t="s">
        <v>2002</v>
      </c>
      <c r="G511" s="84" t="b">
        <v>0</v>
      </c>
      <c r="H511" s="84" t="b">
        <v>0</v>
      </c>
      <c r="I511" s="84" t="b">
        <v>0</v>
      </c>
      <c r="J511" s="84" t="b">
        <v>0</v>
      </c>
      <c r="K511" s="84" t="b">
        <v>0</v>
      </c>
      <c r="L511" s="84" t="b">
        <v>0</v>
      </c>
    </row>
    <row r="512" spans="1:12" ht="15">
      <c r="A512" s="84" t="s">
        <v>2168</v>
      </c>
      <c r="B512" s="84" t="s">
        <v>2167</v>
      </c>
      <c r="C512" s="84">
        <v>2</v>
      </c>
      <c r="D512" s="118">
        <v>0.008244858926968359</v>
      </c>
      <c r="E512" s="118">
        <v>0.6577840768498271</v>
      </c>
      <c r="F512" s="84" t="s">
        <v>2002</v>
      </c>
      <c r="G512" s="84" t="b">
        <v>0</v>
      </c>
      <c r="H512" s="84" t="b">
        <v>0</v>
      </c>
      <c r="I512" s="84" t="b">
        <v>0</v>
      </c>
      <c r="J512" s="84" t="b">
        <v>0</v>
      </c>
      <c r="K512" s="84" t="b">
        <v>0</v>
      </c>
      <c r="L512" s="84" t="b">
        <v>0</v>
      </c>
    </row>
    <row r="513" spans="1:12" ht="15">
      <c r="A513" s="84" t="s">
        <v>2167</v>
      </c>
      <c r="B513" s="84" t="s">
        <v>2168</v>
      </c>
      <c r="C513" s="84">
        <v>2</v>
      </c>
      <c r="D513" s="118">
        <v>0.008244858926968359</v>
      </c>
      <c r="E513" s="118">
        <v>0.8338753359055083</v>
      </c>
      <c r="F513" s="84" t="s">
        <v>2002</v>
      </c>
      <c r="G513" s="84" t="b">
        <v>0</v>
      </c>
      <c r="H513" s="84" t="b">
        <v>0</v>
      </c>
      <c r="I513" s="84" t="b">
        <v>0</v>
      </c>
      <c r="J513" s="84" t="b">
        <v>0</v>
      </c>
      <c r="K513" s="84" t="b">
        <v>0</v>
      </c>
      <c r="L513" s="84" t="b">
        <v>0</v>
      </c>
    </row>
    <row r="514" spans="1:12" ht="15">
      <c r="A514" s="84" t="s">
        <v>307</v>
      </c>
      <c r="B514" s="84" t="s">
        <v>2808</v>
      </c>
      <c r="C514" s="84">
        <v>2</v>
      </c>
      <c r="D514" s="118">
        <v>0.008244858926968359</v>
      </c>
      <c r="E514" s="118">
        <v>1.9800033715837462</v>
      </c>
      <c r="F514" s="84" t="s">
        <v>2002</v>
      </c>
      <c r="G514" s="84" t="b">
        <v>0</v>
      </c>
      <c r="H514" s="84" t="b">
        <v>0</v>
      </c>
      <c r="I514" s="84" t="b">
        <v>0</v>
      </c>
      <c r="J514" s="84" t="b">
        <v>0</v>
      </c>
      <c r="K514" s="84" t="b">
        <v>0</v>
      </c>
      <c r="L514" s="84" t="b">
        <v>0</v>
      </c>
    </row>
    <row r="515" spans="1:12" ht="15">
      <c r="A515" s="84" t="s">
        <v>2812</v>
      </c>
      <c r="B515" s="84" t="s">
        <v>306</v>
      </c>
      <c r="C515" s="84">
        <v>2</v>
      </c>
      <c r="D515" s="118">
        <v>0.008244858926968359</v>
      </c>
      <c r="E515" s="118">
        <v>1.9800033715837462</v>
      </c>
      <c r="F515" s="84" t="s">
        <v>2002</v>
      </c>
      <c r="G515" s="84" t="b">
        <v>0</v>
      </c>
      <c r="H515" s="84" t="b">
        <v>0</v>
      </c>
      <c r="I515" s="84" t="b">
        <v>0</v>
      </c>
      <c r="J515" s="84" t="b">
        <v>0</v>
      </c>
      <c r="K515" s="84" t="b">
        <v>0</v>
      </c>
      <c r="L515" s="84" t="b">
        <v>0</v>
      </c>
    </row>
    <row r="516" spans="1:12" ht="15">
      <c r="A516" s="84" t="s">
        <v>2814</v>
      </c>
      <c r="B516" s="84" t="s">
        <v>2178</v>
      </c>
      <c r="C516" s="84">
        <v>2</v>
      </c>
      <c r="D516" s="118">
        <v>0.008244858926968359</v>
      </c>
      <c r="E516" s="118">
        <v>1.2396406820895025</v>
      </c>
      <c r="F516" s="84" t="s">
        <v>2002</v>
      </c>
      <c r="G516" s="84" t="b">
        <v>0</v>
      </c>
      <c r="H516" s="84" t="b">
        <v>0</v>
      </c>
      <c r="I516" s="84" t="b">
        <v>0</v>
      </c>
      <c r="J516" s="84" t="b">
        <v>0</v>
      </c>
      <c r="K516" s="84" t="b">
        <v>0</v>
      </c>
      <c r="L516" s="84" t="b">
        <v>0</v>
      </c>
    </row>
    <row r="517" spans="1:12" ht="15">
      <c r="A517" s="84" t="s">
        <v>2187</v>
      </c>
      <c r="B517" s="84" t="s">
        <v>2188</v>
      </c>
      <c r="C517" s="84">
        <v>10</v>
      </c>
      <c r="D517" s="118">
        <v>0</v>
      </c>
      <c r="E517" s="118">
        <v>1.0374264979406236</v>
      </c>
      <c r="F517" s="84" t="s">
        <v>2003</v>
      </c>
      <c r="G517" s="84" t="b">
        <v>0</v>
      </c>
      <c r="H517" s="84" t="b">
        <v>0</v>
      </c>
      <c r="I517" s="84" t="b">
        <v>0</v>
      </c>
      <c r="J517" s="84" t="b">
        <v>0</v>
      </c>
      <c r="K517" s="84" t="b">
        <v>0</v>
      </c>
      <c r="L517" s="84" t="b">
        <v>0</v>
      </c>
    </row>
    <row r="518" spans="1:12" ht="15">
      <c r="A518" s="84" t="s">
        <v>2188</v>
      </c>
      <c r="B518" s="84" t="s">
        <v>2189</v>
      </c>
      <c r="C518" s="84">
        <v>10</v>
      </c>
      <c r="D518" s="118">
        <v>0</v>
      </c>
      <c r="E518" s="118">
        <v>1.0374264979406236</v>
      </c>
      <c r="F518" s="84" t="s">
        <v>2003</v>
      </c>
      <c r="G518" s="84" t="b">
        <v>0</v>
      </c>
      <c r="H518" s="84" t="b">
        <v>0</v>
      </c>
      <c r="I518" s="84" t="b">
        <v>0</v>
      </c>
      <c r="J518" s="84" t="b">
        <v>0</v>
      </c>
      <c r="K518" s="84" t="b">
        <v>0</v>
      </c>
      <c r="L518" s="84" t="b">
        <v>0</v>
      </c>
    </row>
    <row r="519" spans="1:12" ht="15">
      <c r="A519" s="84" t="s">
        <v>2189</v>
      </c>
      <c r="B519" s="84" t="s">
        <v>2190</v>
      </c>
      <c r="C519" s="84">
        <v>10</v>
      </c>
      <c r="D519" s="118">
        <v>0</v>
      </c>
      <c r="E519" s="118">
        <v>1.0374264979406236</v>
      </c>
      <c r="F519" s="84" t="s">
        <v>2003</v>
      </c>
      <c r="G519" s="84" t="b">
        <v>0</v>
      </c>
      <c r="H519" s="84" t="b">
        <v>0</v>
      </c>
      <c r="I519" s="84" t="b">
        <v>0</v>
      </c>
      <c r="J519" s="84" t="b">
        <v>0</v>
      </c>
      <c r="K519" s="84" t="b">
        <v>0</v>
      </c>
      <c r="L519" s="84" t="b">
        <v>0</v>
      </c>
    </row>
    <row r="520" spans="1:12" ht="15">
      <c r="A520" s="84" t="s">
        <v>2190</v>
      </c>
      <c r="B520" s="84" t="s">
        <v>2168</v>
      </c>
      <c r="C520" s="84">
        <v>10</v>
      </c>
      <c r="D520" s="118">
        <v>0</v>
      </c>
      <c r="E520" s="118">
        <v>1.0374264979406236</v>
      </c>
      <c r="F520" s="84" t="s">
        <v>2003</v>
      </c>
      <c r="G520" s="84" t="b">
        <v>0</v>
      </c>
      <c r="H520" s="84" t="b">
        <v>0</v>
      </c>
      <c r="I520" s="84" t="b">
        <v>0</v>
      </c>
      <c r="J520" s="84" t="b">
        <v>0</v>
      </c>
      <c r="K520" s="84" t="b">
        <v>0</v>
      </c>
      <c r="L520" s="84" t="b">
        <v>0</v>
      </c>
    </row>
    <row r="521" spans="1:12" ht="15">
      <c r="A521" s="84" t="s">
        <v>2168</v>
      </c>
      <c r="B521" s="84" t="s">
        <v>2191</v>
      </c>
      <c r="C521" s="84">
        <v>10</v>
      </c>
      <c r="D521" s="118">
        <v>0</v>
      </c>
      <c r="E521" s="118">
        <v>1.0374264979406236</v>
      </c>
      <c r="F521" s="84" t="s">
        <v>2003</v>
      </c>
      <c r="G521" s="84" t="b">
        <v>0</v>
      </c>
      <c r="H521" s="84" t="b">
        <v>0</v>
      </c>
      <c r="I521" s="84" t="b">
        <v>0</v>
      </c>
      <c r="J521" s="84" t="b">
        <v>0</v>
      </c>
      <c r="K521" s="84" t="b">
        <v>0</v>
      </c>
      <c r="L521" s="84" t="b">
        <v>0</v>
      </c>
    </row>
    <row r="522" spans="1:12" ht="15">
      <c r="A522" s="84" t="s">
        <v>2191</v>
      </c>
      <c r="B522" s="84" t="s">
        <v>2192</v>
      </c>
      <c r="C522" s="84">
        <v>10</v>
      </c>
      <c r="D522" s="118">
        <v>0</v>
      </c>
      <c r="E522" s="118">
        <v>1.0374264979406236</v>
      </c>
      <c r="F522" s="84" t="s">
        <v>2003</v>
      </c>
      <c r="G522" s="84" t="b">
        <v>0</v>
      </c>
      <c r="H522" s="84" t="b">
        <v>0</v>
      </c>
      <c r="I522" s="84" t="b">
        <v>0</v>
      </c>
      <c r="J522" s="84" t="b">
        <v>0</v>
      </c>
      <c r="K522" s="84" t="b">
        <v>0</v>
      </c>
      <c r="L522" s="84" t="b">
        <v>0</v>
      </c>
    </row>
    <row r="523" spans="1:12" ht="15">
      <c r="A523" s="84" t="s">
        <v>2192</v>
      </c>
      <c r="B523" s="84" t="s">
        <v>2182</v>
      </c>
      <c r="C523" s="84">
        <v>10</v>
      </c>
      <c r="D523" s="118">
        <v>0</v>
      </c>
      <c r="E523" s="118">
        <v>1.0374264979406236</v>
      </c>
      <c r="F523" s="84" t="s">
        <v>2003</v>
      </c>
      <c r="G523" s="84" t="b">
        <v>0</v>
      </c>
      <c r="H523" s="84" t="b">
        <v>0</v>
      </c>
      <c r="I523" s="84" t="b">
        <v>0</v>
      </c>
      <c r="J523" s="84" t="b">
        <v>0</v>
      </c>
      <c r="K523" s="84" t="b">
        <v>0</v>
      </c>
      <c r="L523" s="84" t="b">
        <v>0</v>
      </c>
    </row>
    <row r="524" spans="1:12" ht="15">
      <c r="A524" s="84" t="s">
        <v>2182</v>
      </c>
      <c r="B524" s="84" t="s">
        <v>2193</v>
      </c>
      <c r="C524" s="84">
        <v>10</v>
      </c>
      <c r="D524" s="118">
        <v>0</v>
      </c>
      <c r="E524" s="118">
        <v>1.0374264979406236</v>
      </c>
      <c r="F524" s="84" t="s">
        <v>2003</v>
      </c>
      <c r="G524" s="84" t="b">
        <v>0</v>
      </c>
      <c r="H524" s="84" t="b">
        <v>0</v>
      </c>
      <c r="I524" s="84" t="b">
        <v>0</v>
      </c>
      <c r="J524" s="84" t="b">
        <v>0</v>
      </c>
      <c r="K524" s="84" t="b">
        <v>0</v>
      </c>
      <c r="L524" s="84" t="b">
        <v>0</v>
      </c>
    </row>
    <row r="525" spans="1:12" ht="15">
      <c r="A525" s="84" t="s">
        <v>2193</v>
      </c>
      <c r="B525" s="84" t="s">
        <v>2194</v>
      </c>
      <c r="C525" s="84">
        <v>10</v>
      </c>
      <c r="D525" s="118">
        <v>0</v>
      </c>
      <c r="E525" s="118">
        <v>1.0374264979406236</v>
      </c>
      <c r="F525" s="84" t="s">
        <v>2003</v>
      </c>
      <c r="G525" s="84" t="b">
        <v>0</v>
      </c>
      <c r="H525" s="84" t="b">
        <v>0</v>
      </c>
      <c r="I525" s="84" t="b">
        <v>0</v>
      </c>
      <c r="J525" s="84" t="b">
        <v>0</v>
      </c>
      <c r="K525" s="84" t="b">
        <v>0</v>
      </c>
      <c r="L525" s="84" t="b">
        <v>0</v>
      </c>
    </row>
    <row r="526" spans="1:12" ht="15">
      <c r="A526" s="84" t="s">
        <v>2194</v>
      </c>
      <c r="B526" s="84" t="s">
        <v>2167</v>
      </c>
      <c r="C526" s="84">
        <v>10</v>
      </c>
      <c r="D526" s="118">
        <v>0</v>
      </c>
      <c r="E526" s="118">
        <v>1.0374264979406236</v>
      </c>
      <c r="F526" s="84" t="s">
        <v>2003</v>
      </c>
      <c r="G526" s="84" t="b">
        <v>0</v>
      </c>
      <c r="H526" s="84" t="b">
        <v>0</v>
      </c>
      <c r="I526" s="84" t="b">
        <v>0</v>
      </c>
      <c r="J526" s="84" t="b">
        <v>0</v>
      </c>
      <c r="K526" s="84" t="b">
        <v>0</v>
      </c>
      <c r="L526" s="84" t="b">
        <v>0</v>
      </c>
    </row>
    <row r="527" spans="1:12" ht="15">
      <c r="A527" s="84" t="s">
        <v>245</v>
      </c>
      <c r="B527" s="84" t="s">
        <v>2187</v>
      </c>
      <c r="C527" s="84">
        <v>9</v>
      </c>
      <c r="D527" s="118">
        <v>0.003460650546605683</v>
      </c>
      <c r="E527" s="118">
        <v>1.0831839885012988</v>
      </c>
      <c r="F527" s="84" t="s">
        <v>2003</v>
      </c>
      <c r="G527" s="84" t="b">
        <v>0</v>
      </c>
      <c r="H527" s="84" t="b">
        <v>0</v>
      </c>
      <c r="I527" s="84" t="b">
        <v>0</v>
      </c>
      <c r="J527" s="84" t="b">
        <v>0</v>
      </c>
      <c r="K527" s="84" t="b">
        <v>0</v>
      </c>
      <c r="L527" s="84" t="b">
        <v>0</v>
      </c>
    </row>
    <row r="528" spans="1:12" ht="15">
      <c r="A528" s="84" t="s">
        <v>2192</v>
      </c>
      <c r="B528" s="84" t="s">
        <v>2196</v>
      </c>
      <c r="C528" s="84">
        <v>3</v>
      </c>
      <c r="D528" s="118">
        <v>0.01362876982572572</v>
      </c>
      <c r="E528" s="118">
        <v>1.3921104650113136</v>
      </c>
      <c r="F528" s="84" t="s">
        <v>2004</v>
      </c>
      <c r="G528" s="84" t="b">
        <v>0</v>
      </c>
      <c r="H528" s="84" t="b">
        <v>0</v>
      </c>
      <c r="I528" s="84" t="b">
        <v>0</v>
      </c>
      <c r="J528" s="84" t="b">
        <v>0</v>
      </c>
      <c r="K528" s="84" t="b">
        <v>0</v>
      </c>
      <c r="L528" s="84" t="b">
        <v>0</v>
      </c>
    </row>
    <row r="529" spans="1:12" ht="15">
      <c r="A529" s="84" t="s">
        <v>2196</v>
      </c>
      <c r="B529" s="84" t="s">
        <v>2197</v>
      </c>
      <c r="C529" s="84">
        <v>3</v>
      </c>
      <c r="D529" s="118">
        <v>0.01362876982572572</v>
      </c>
      <c r="E529" s="118">
        <v>1.3921104650113136</v>
      </c>
      <c r="F529" s="84" t="s">
        <v>2004</v>
      </c>
      <c r="G529" s="84" t="b">
        <v>0</v>
      </c>
      <c r="H529" s="84" t="b">
        <v>0</v>
      </c>
      <c r="I529" s="84" t="b">
        <v>0</v>
      </c>
      <c r="J529" s="84" t="b">
        <v>0</v>
      </c>
      <c r="K529" s="84" t="b">
        <v>0</v>
      </c>
      <c r="L529" s="84" t="b">
        <v>0</v>
      </c>
    </row>
    <row r="530" spans="1:12" ht="15">
      <c r="A530" s="84" t="s">
        <v>2197</v>
      </c>
      <c r="B530" s="84" t="s">
        <v>2198</v>
      </c>
      <c r="C530" s="84">
        <v>3</v>
      </c>
      <c r="D530" s="118">
        <v>0.01362876982572572</v>
      </c>
      <c r="E530" s="118">
        <v>1.3921104650113136</v>
      </c>
      <c r="F530" s="84" t="s">
        <v>2004</v>
      </c>
      <c r="G530" s="84" t="b">
        <v>0</v>
      </c>
      <c r="H530" s="84" t="b">
        <v>0</v>
      </c>
      <c r="I530" s="84" t="b">
        <v>0</v>
      </c>
      <c r="J530" s="84" t="b">
        <v>0</v>
      </c>
      <c r="K530" s="84" t="b">
        <v>0</v>
      </c>
      <c r="L530" s="84" t="b">
        <v>0</v>
      </c>
    </row>
    <row r="531" spans="1:12" ht="15">
      <c r="A531" s="84" t="s">
        <v>2198</v>
      </c>
      <c r="B531" s="84" t="s">
        <v>2199</v>
      </c>
      <c r="C531" s="84">
        <v>3</v>
      </c>
      <c r="D531" s="118">
        <v>0.01362876982572572</v>
      </c>
      <c r="E531" s="118">
        <v>1.3921104650113136</v>
      </c>
      <c r="F531" s="84" t="s">
        <v>2004</v>
      </c>
      <c r="G531" s="84" t="b">
        <v>0</v>
      </c>
      <c r="H531" s="84" t="b">
        <v>0</v>
      </c>
      <c r="I531" s="84" t="b">
        <v>0</v>
      </c>
      <c r="J531" s="84" t="b">
        <v>0</v>
      </c>
      <c r="K531" s="84" t="b">
        <v>0</v>
      </c>
      <c r="L531" s="84" t="b">
        <v>0</v>
      </c>
    </row>
    <row r="532" spans="1:12" ht="15">
      <c r="A532" s="84" t="s">
        <v>2199</v>
      </c>
      <c r="B532" s="84" t="s">
        <v>2200</v>
      </c>
      <c r="C532" s="84">
        <v>3</v>
      </c>
      <c r="D532" s="118">
        <v>0.01362876982572572</v>
      </c>
      <c r="E532" s="118">
        <v>1.3921104650113136</v>
      </c>
      <c r="F532" s="84" t="s">
        <v>2004</v>
      </c>
      <c r="G532" s="84" t="b">
        <v>0</v>
      </c>
      <c r="H532" s="84" t="b">
        <v>0</v>
      </c>
      <c r="I532" s="84" t="b">
        <v>0</v>
      </c>
      <c r="J532" s="84" t="b">
        <v>0</v>
      </c>
      <c r="K532" s="84" t="b">
        <v>0</v>
      </c>
      <c r="L532" s="84" t="b">
        <v>0</v>
      </c>
    </row>
    <row r="533" spans="1:12" ht="15">
      <c r="A533" s="84" t="s">
        <v>2200</v>
      </c>
      <c r="B533" s="84" t="s">
        <v>275</v>
      </c>
      <c r="C533" s="84">
        <v>3</v>
      </c>
      <c r="D533" s="118">
        <v>0.01362876982572572</v>
      </c>
      <c r="E533" s="118">
        <v>1.3921104650113136</v>
      </c>
      <c r="F533" s="84" t="s">
        <v>2004</v>
      </c>
      <c r="G533" s="84" t="b">
        <v>0</v>
      </c>
      <c r="H533" s="84" t="b">
        <v>0</v>
      </c>
      <c r="I533" s="84" t="b">
        <v>0</v>
      </c>
      <c r="J533" s="84" t="b">
        <v>0</v>
      </c>
      <c r="K533" s="84" t="b">
        <v>0</v>
      </c>
      <c r="L533" s="84" t="b">
        <v>0</v>
      </c>
    </row>
    <row r="534" spans="1:12" ht="15">
      <c r="A534" s="84" t="s">
        <v>2201</v>
      </c>
      <c r="B534" s="84" t="s">
        <v>2659</v>
      </c>
      <c r="C534" s="84">
        <v>2</v>
      </c>
      <c r="D534" s="118">
        <v>0.013433778872846311</v>
      </c>
      <c r="E534" s="118">
        <v>1.568201724066995</v>
      </c>
      <c r="F534" s="84" t="s">
        <v>2004</v>
      </c>
      <c r="G534" s="84" t="b">
        <v>0</v>
      </c>
      <c r="H534" s="84" t="b">
        <v>0</v>
      </c>
      <c r="I534" s="84" t="b">
        <v>0</v>
      </c>
      <c r="J534" s="84" t="b">
        <v>0</v>
      </c>
      <c r="K534" s="84" t="b">
        <v>0</v>
      </c>
      <c r="L534" s="84" t="b">
        <v>0</v>
      </c>
    </row>
    <row r="535" spans="1:12" ht="15">
      <c r="A535" s="84" t="s">
        <v>2659</v>
      </c>
      <c r="B535" s="84" t="s">
        <v>2168</v>
      </c>
      <c r="C535" s="84">
        <v>2</v>
      </c>
      <c r="D535" s="118">
        <v>0.013433778872846311</v>
      </c>
      <c r="E535" s="118">
        <v>1.568201724066995</v>
      </c>
      <c r="F535" s="84" t="s">
        <v>2004</v>
      </c>
      <c r="G535" s="84" t="b">
        <v>0</v>
      </c>
      <c r="H535" s="84" t="b">
        <v>0</v>
      </c>
      <c r="I535" s="84" t="b">
        <v>0</v>
      </c>
      <c r="J535" s="84" t="b">
        <v>0</v>
      </c>
      <c r="K535" s="84" t="b">
        <v>0</v>
      </c>
      <c r="L535" s="84" t="b">
        <v>0</v>
      </c>
    </row>
    <row r="536" spans="1:12" ht="15">
      <c r="A536" s="84" t="s">
        <v>2168</v>
      </c>
      <c r="B536" s="84" t="s">
        <v>291</v>
      </c>
      <c r="C536" s="84">
        <v>2</v>
      </c>
      <c r="D536" s="118">
        <v>0.013433778872846311</v>
      </c>
      <c r="E536" s="118">
        <v>1.568201724066995</v>
      </c>
      <c r="F536" s="84" t="s">
        <v>2004</v>
      </c>
      <c r="G536" s="84" t="b">
        <v>0</v>
      </c>
      <c r="H536" s="84" t="b">
        <v>0</v>
      </c>
      <c r="I536" s="84" t="b">
        <v>0</v>
      </c>
      <c r="J536" s="84" t="b">
        <v>0</v>
      </c>
      <c r="K536" s="84" t="b">
        <v>0</v>
      </c>
      <c r="L536" s="84" t="b">
        <v>0</v>
      </c>
    </row>
    <row r="537" spans="1:12" ht="15">
      <c r="A537" s="84" t="s">
        <v>291</v>
      </c>
      <c r="B537" s="84" t="s">
        <v>2828</v>
      </c>
      <c r="C537" s="84">
        <v>2</v>
      </c>
      <c r="D537" s="118">
        <v>0.013433778872846311</v>
      </c>
      <c r="E537" s="118">
        <v>1.568201724066995</v>
      </c>
      <c r="F537" s="84" t="s">
        <v>2004</v>
      </c>
      <c r="G537" s="84" t="b">
        <v>0</v>
      </c>
      <c r="H537" s="84" t="b">
        <v>0</v>
      </c>
      <c r="I537" s="84" t="b">
        <v>0</v>
      </c>
      <c r="J537" s="84" t="b">
        <v>0</v>
      </c>
      <c r="K537" s="84" t="b">
        <v>0</v>
      </c>
      <c r="L537" s="84" t="b">
        <v>0</v>
      </c>
    </row>
    <row r="538" spans="1:12" ht="15">
      <c r="A538" s="84" t="s">
        <v>2828</v>
      </c>
      <c r="B538" s="84" t="s">
        <v>2829</v>
      </c>
      <c r="C538" s="84">
        <v>2</v>
      </c>
      <c r="D538" s="118">
        <v>0.013433778872846311</v>
      </c>
      <c r="E538" s="118">
        <v>1.568201724066995</v>
      </c>
      <c r="F538" s="84" t="s">
        <v>2004</v>
      </c>
      <c r="G538" s="84" t="b">
        <v>0</v>
      </c>
      <c r="H538" s="84" t="b">
        <v>0</v>
      </c>
      <c r="I538" s="84" t="b">
        <v>0</v>
      </c>
      <c r="J538" s="84" t="b">
        <v>0</v>
      </c>
      <c r="K538" s="84" t="b">
        <v>0</v>
      </c>
      <c r="L538" s="84" t="b">
        <v>0</v>
      </c>
    </row>
    <row r="539" spans="1:12" ht="15">
      <c r="A539" s="84" t="s">
        <v>2829</v>
      </c>
      <c r="B539" s="84" t="s">
        <v>2167</v>
      </c>
      <c r="C539" s="84">
        <v>2</v>
      </c>
      <c r="D539" s="118">
        <v>0.013433778872846311</v>
      </c>
      <c r="E539" s="118">
        <v>1.1702617153949573</v>
      </c>
      <c r="F539" s="84" t="s">
        <v>2004</v>
      </c>
      <c r="G539" s="84" t="b">
        <v>0</v>
      </c>
      <c r="H539" s="84" t="b">
        <v>0</v>
      </c>
      <c r="I539" s="84" t="b">
        <v>0</v>
      </c>
      <c r="J539" s="84" t="b">
        <v>0</v>
      </c>
      <c r="K539" s="84" t="b">
        <v>0</v>
      </c>
      <c r="L539" s="84" t="b">
        <v>0</v>
      </c>
    </row>
    <row r="540" spans="1:12" ht="15">
      <c r="A540" s="84" t="s">
        <v>2167</v>
      </c>
      <c r="B540" s="84" t="s">
        <v>2836</v>
      </c>
      <c r="C540" s="84">
        <v>2</v>
      </c>
      <c r="D540" s="118">
        <v>0.013433778872846311</v>
      </c>
      <c r="E540" s="118">
        <v>1.1702617153949573</v>
      </c>
      <c r="F540" s="84" t="s">
        <v>2004</v>
      </c>
      <c r="G540" s="84" t="b">
        <v>0</v>
      </c>
      <c r="H540" s="84" t="b">
        <v>0</v>
      </c>
      <c r="I540" s="84" t="b">
        <v>0</v>
      </c>
      <c r="J540" s="84" t="b">
        <v>0</v>
      </c>
      <c r="K540" s="84" t="b">
        <v>0</v>
      </c>
      <c r="L540" s="84" t="b">
        <v>0</v>
      </c>
    </row>
    <row r="541" spans="1:12" ht="15">
      <c r="A541" s="84" t="s">
        <v>256</v>
      </c>
      <c r="B541" s="84" t="s">
        <v>2192</v>
      </c>
      <c r="C541" s="84">
        <v>2</v>
      </c>
      <c r="D541" s="118">
        <v>0.013433778872846311</v>
      </c>
      <c r="E541" s="118">
        <v>1.3921104650113136</v>
      </c>
      <c r="F541" s="84" t="s">
        <v>2004</v>
      </c>
      <c r="G541" s="84" t="b">
        <v>0</v>
      </c>
      <c r="H541" s="84" t="b">
        <v>0</v>
      </c>
      <c r="I541" s="84" t="b">
        <v>0</v>
      </c>
      <c r="J541" s="84" t="b">
        <v>0</v>
      </c>
      <c r="K541" s="84" t="b">
        <v>0</v>
      </c>
      <c r="L541" s="84" t="b">
        <v>0</v>
      </c>
    </row>
    <row r="542" spans="1:12" ht="15">
      <c r="A542" s="84" t="s">
        <v>2203</v>
      </c>
      <c r="B542" s="84" t="s">
        <v>2204</v>
      </c>
      <c r="C542" s="84">
        <v>3</v>
      </c>
      <c r="D542" s="118">
        <v>0.007649310404589792</v>
      </c>
      <c r="E542" s="118">
        <v>1.1760912590556813</v>
      </c>
      <c r="F542" s="84" t="s">
        <v>2005</v>
      </c>
      <c r="G542" s="84" t="b">
        <v>0</v>
      </c>
      <c r="H542" s="84" t="b">
        <v>0</v>
      </c>
      <c r="I542" s="84" t="b">
        <v>0</v>
      </c>
      <c r="J542" s="84" t="b">
        <v>0</v>
      </c>
      <c r="K542" s="84" t="b">
        <v>0</v>
      </c>
      <c r="L542" s="84" t="b">
        <v>0</v>
      </c>
    </row>
    <row r="543" spans="1:12" ht="15">
      <c r="A543" s="84" t="s">
        <v>2204</v>
      </c>
      <c r="B543" s="84" t="s">
        <v>2205</v>
      </c>
      <c r="C543" s="84">
        <v>3</v>
      </c>
      <c r="D543" s="118">
        <v>0.007649310404589792</v>
      </c>
      <c r="E543" s="118">
        <v>1.1760912590556813</v>
      </c>
      <c r="F543" s="84" t="s">
        <v>2005</v>
      </c>
      <c r="G543" s="84" t="b">
        <v>0</v>
      </c>
      <c r="H543" s="84" t="b">
        <v>0</v>
      </c>
      <c r="I543" s="84" t="b">
        <v>0</v>
      </c>
      <c r="J543" s="84" t="b">
        <v>0</v>
      </c>
      <c r="K543" s="84" t="b">
        <v>0</v>
      </c>
      <c r="L543" s="84" t="b">
        <v>0</v>
      </c>
    </row>
    <row r="544" spans="1:12" ht="15">
      <c r="A544" s="84" t="s">
        <v>2205</v>
      </c>
      <c r="B544" s="84" t="s">
        <v>2206</v>
      </c>
      <c r="C544" s="84">
        <v>3</v>
      </c>
      <c r="D544" s="118">
        <v>0.007649310404589792</v>
      </c>
      <c r="E544" s="118">
        <v>1.1760912590556813</v>
      </c>
      <c r="F544" s="84" t="s">
        <v>2005</v>
      </c>
      <c r="G544" s="84" t="b">
        <v>0</v>
      </c>
      <c r="H544" s="84" t="b">
        <v>0</v>
      </c>
      <c r="I544" s="84" t="b">
        <v>0</v>
      </c>
      <c r="J544" s="84" t="b">
        <v>0</v>
      </c>
      <c r="K544" s="84" t="b">
        <v>0</v>
      </c>
      <c r="L544" s="84" t="b">
        <v>0</v>
      </c>
    </row>
    <row r="545" spans="1:12" ht="15">
      <c r="A545" s="84" t="s">
        <v>2206</v>
      </c>
      <c r="B545" s="84" t="s">
        <v>2207</v>
      </c>
      <c r="C545" s="84">
        <v>3</v>
      </c>
      <c r="D545" s="118">
        <v>0.007649310404589792</v>
      </c>
      <c r="E545" s="118">
        <v>1.1760912590556813</v>
      </c>
      <c r="F545" s="84" t="s">
        <v>2005</v>
      </c>
      <c r="G545" s="84" t="b">
        <v>0</v>
      </c>
      <c r="H545" s="84" t="b">
        <v>0</v>
      </c>
      <c r="I545" s="84" t="b">
        <v>0</v>
      </c>
      <c r="J545" s="84" t="b">
        <v>0</v>
      </c>
      <c r="K545" s="84" t="b">
        <v>0</v>
      </c>
      <c r="L545" s="84" t="b">
        <v>0</v>
      </c>
    </row>
    <row r="546" spans="1:12" ht="15">
      <c r="A546" s="84" t="s">
        <v>2207</v>
      </c>
      <c r="B546" s="84" t="s">
        <v>2208</v>
      </c>
      <c r="C546" s="84">
        <v>3</v>
      </c>
      <c r="D546" s="118">
        <v>0.007649310404589792</v>
      </c>
      <c r="E546" s="118">
        <v>1.1760912590556813</v>
      </c>
      <c r="F546" s="84" t="s">
        <v>2005</v>
      </c>
      <c r="G546" s="84" t="b">
        <v>0</v>
      </c>
      <c r="H546" s="84" t="b">
        <v>0</v>
      </c>
      <c r="I546" s="84" t="b">
        <v>0</v>
      </c>
      <c r="J546" s="84" t="b">
        <v>0</v>
      </c>
      <c r="K546" s="84" t="b">
        <v>0</v>
      </c>
      <c r="L546" s="84" t="b">
        <v>0</v>
      </c>
    </row>
    <row r="547" spans="1:12" ht="15">
      <c r="A547" s="84" t="s">
        <v>247</v>
      </c>
      <c r="B547" s="84" t="s">
        <v>2203</v>
      </c>
      <c r="C547" s="84">
        <v>2</v>
      </c>
      <c r="D547" s="118">
        <v>0.012286938598529844</v>
      </c>
      <c r="E547" s="118">
        <v>1.3521825181113625</v>
      </c>
      <c r="F547" s="84" t="s">
        <v>2005</v>
      </c>
      <c r="G547" s="84" t="b">
        <v>0</v>
      </c>
      <c r="H547" s="84" t="b">
        <v>0</v>
      </c>
      <c r="I547" s="84" t="b">
        <v>0</v>
      </c>
      <c r="J547" s="84" t="b">
        <v>0</v>
      </c>
      <c r="K547" s="84" t="b">
        <v>0</v>
      </c>
      <c r="L547" s="84" t="b">
        <v>0</v>
      </c>
    </row>
    <row r="548" spans="1:12" ht="15">
      <c r="A548" s="84" t="s">
        <v>2208</v>
      </c>
      <c r="B548" s="84" t="s">
        <v>284</v>
      </c>
      <c r="C548" s="84">
        <v>2</v>
      </c>
      <c r="D548" s="118">
        <v>0.012286938598529844</v>
      </c>
      <c r="E548" s="118">
        <v>1.1760912590556813</v>
      </c>
      <c r="F548" s="84" t="s">
        <v>2005</v>
      </c>
      <c r="G548" s="84" t="b">
        <v>0</v>
      </c>
      <c r="H548" s="84" t="b">
        <v>0</v>
      </c>
      <c r="I548" s="84" t="b">
        <v>0</v>
      </c>
      <c r="J548" s="84" t="b">
        <v>0</v>
      </c>
      <c r="K548" s="84" t="b">
        <v>0</v>
      </c>
      <c r="L548" s="84" t="b">
        <v>0</v>
      </c>
    </row>
    <row r="549" spans="1:12" ht="15">
      <c r="A549" s="84" t="s">
        <v>284</v>
      </c>
      <c r="B549" s="84" t="s">
        <v>283</v>
      </c>
      <c r="C549" s="84">
        <v>2</v>
      </c>
      <c r="D549" s="118">
        <v>0.012286938598529844</v>
      </c>
      <c r="E549" s="118">
        <v>1.3521825181113625</v>
      </c>
      <c r="F549" s="84" t="s">
        <v>2005</v>
      </c>
      <c r="G549" s="84" t="b">
        <v>0</v>
      </c>
      <c r="H549" s="84" t="b">
        <v>0</v>
      </c>
      <c r="I549" s="84" t="b">
        <v>0</v>
      </c>
      <c r="J549" s="84" t="b">
        <v>0</v>
      </c>
      <c r="K549" s="84" t="b">
        <v>0</v>
      </c>
      <c r="L549" s="84" t="b">
        <v>0</v>
      </c>
    </row>
    <row r="550" spans="1:12" ht="15">
      <c r="A550" s="84" t="s">
        <v>283</v>
      </c>
      <c r="B550" s="84" t="s">
        <v>2178</v>
      </c>
      <c r="C550" s="84">
        <v>2</v>
      </c>
      <c r="D550" s="118">
        <v>0.012286938598529844</v>
      </c>
      <c r="E550" s="118">
        <v>1.1760912590556813</v>
      </c>
      <c r="F550" s="84" t="s">
        <v>2005</v>
      </c>
      <c r="G550" s="84" t="b">
        <v>0</v>
      </c>
      <c r="H550" s="84" t="b">
        <v>0</v>
      </c>
      <c r="I550" s="84" t="b">
        <v>0</v>
      </c>
      <c r="J550" s="84" t="b">
        <v>0</v>
      </c>
      <c r="K550" s="84" t="b">
        <v>0</v>
      </c>
      <c r="L550" s="84" t="b">
        <v>0</v>
      </c>
    </row>
    <row r="551" spans="1:12" ht="15">
      <c r="A551" s="84" t="s">
        <v>2178</v>
      </c>
      <c r="B551" s="84" t="s">
        <v>2882</v>
      </c>
      <c r="C551" s="84">
        <v>2</v>
      </c>
      <c r="D551" s="118">
        <v>0.012286938598529844</v>
      </c>
      <c r="E551" s="118">
        <v>1.1760912590556813</v>
      </c>
      <c r="F551" s="84" t="s">
        <v>2005</v>
      </c>
      <c r="G551" s="84" t="b">
        <v>0</v>
      </c>
      <c r="H551" s="84" t="b">
        <v>0</v>
      </c>
      <c r="I551" s="84" t="b">
        <v>0</v>
      </c>
      <c r="J551" s="84" t="b">
        <v>0</v>
      </c>
      <c r="K551" s="84" t="b">
        <v>0</v>
      </c>
      <c r="L551" s="84" t="b">
        <v>0</v>
      </c>
    </row>
    <row r="552" spans="1:12" ht="15">
      <c r="A552" s="84" t="s">
        <v>2882</v>
      </c>
      <c r="B552" s="84" t="s">
        <v>2167</v>
      </c>
      <c r="C552" s="84">
        <v>2</v>
      </c>
      <c r="D552" s="118">
        <v>0.012286938598529844</v>
      </c>
      <c r="E552" s="118">
        <v>1.1760912590556813</v>
      </c>
      <c r="F552" s="84" t="s">
        <v>2005</v>
      </c>
      <c r="G552" s="84" t="b">
        <v>0</v>
      </c>
      <c r="H552" s="84" t="b">
        <v>0</v>
      </c>
      <c r="I552" s="84" t="b">
        <v>0</v>
      </c>
      <c r="J552" s="84" t="b">
        <v>0</v>
      </c>
      <c r="K552" s="84" t="b">
        <v>0</v>
      </c>
      <c r="L552" s="84" t="b">
        <v>0</v>
      </c>
    </row>
    <row r="553" spans="1:12" ht="15">
      <c r="A553" s="84" t="s">
        <v>2211</v>
      </c>
      <c r="B553" s="84" t="s">
        <v>2212</v>
      </c>
      <c r="C553" s="84">
        <v>4</v>
      </c>
      <c r="D553" s="118">
        <v>0</v>
      </c>
      <c r="E553" s="118">
        <v>1.1383026981662814</v>
      </c>
      <c r="F553" s="84" t="s">
        <v>2006</v>
      </c>
      <c r="G553" s="84" t="b">
        <v>0</v>
      </c>
      <c r="H553" s="84" t="b">
        <v>0</v>
      </c>
      <c r="I553" s="84" t="b">
        <v>0</v>
      </c>
      <c r="J553" s="84" t="b">
        <v>0</v>
      </c>
      <c r="K553" s="84" t="b">
        <v>0</v>
      </c>
      <c r="L553" s="84" t="b">
        <v>0</v>
      </c>
    </row>
    <row r="554" spans="1:12" ht="15">
      <c r="A554" s="84" t="s">
        <v>2212</v>
      </c>
      <c r="B554" s="84" t="s">
        <v>2213</v>
      </c>
      <c r="C554" s="84">
        <v>4</v>
      </c>
      <c r="D554" s="118">
        <v>0</v>
      </c>
      <c r="E554" s="118">
        <v>1.1383026981662814</v>
      </c>
      <c r="F554" s="84" t="s">
        <v>2006</v>
      </c>
      <c r="G554" s="84" t="b">
        <v>0</v>
      </c>
      <c r="H554" s="84" t="b">
        <v>0</v>
      </c>
      <c r="I554" s="84" t="b">
        <v>0</v>
      </c>
      <c r="J554" s="84" t="b">
        <v>0</v>
      </c>
      <c r="K554" s="84" t="b">
        <v>0</v>
      </c>
      <c r="L554" s="84" t="b">
        <v>0</v>
      </c>
    </row>
    <row r="555" spans="1:12" ht="15">
      <c r="A555" s="84" t="s">
        <v>2213</v>
      </c>
      <c r="B555" s="84" t="s">
        <v>2214</v>
      </c>
      <c r="C555" s="84">
        <v>4</v>
      </c>
      <c r="D555" s="118">
        <v>0</v>
      </c>
      <c r="E555" s="118">
        <v>1.1383026981662814</v>
      </c>
      <c r="F555" s="84" t="s">
        <v>2006</v>
      </c>
      <c r="G555" s="84" t="b">
        <v>0</v>
      </c>
      <c r="H555" s="84" t="b">
        <v>0</v>
      </c>
      <c r="I555" s="84" t="b">
        <v>0</v>
      </c>
      <c r="J555" s="84" t="b">
        <v>1</v>
      </c>
      <c r="K555" s="84" t="b">
        <v>0</v>
      </c>
      <c r="L555" s="84" t="b">
        <v>0</v>
      </c>
    </row>
    <row r="556" spans="1:12" ht="15">
      <c r="A556" s="84" t="s">
        <v>2214</v>
      </c>
      <c r="B556" s="84" t="s">
        <v>2215</v>
      </c>
      <c r="C556" s="84">
        <v>4</v>
      </c>
      <c r="D556" s="118">
        <v>0</v>
      </c>
      <c r="E556" s="118">
        <v>1.1383026981662814</v>
      </c>
      <c r="F556" s="84" t="s">
        <v>2006</v>
      </c>
      <c r="G556" s="84" t="b">
        <v>1</v>
      </c>
      <c r="H556" s="84" t="b">
        <v>0</v>
      </c>
      <c r="I556" s="84" t="b">
        <v>0</v>
      </c>
      <c r="J556" s="84" t="b">
        <v>0</v>
      </c>
      <c r="K556" s="84" t="b">
        <v>0</v>
      </c>
      <c r="L556" s="84" t="b">
        <v>0</v>
      </c>
    </row>
    <row r="557" spans="1:12" ht="15">
      <c r="A557" s="84" t="s">
        <v>2215</v>
      </c>
      <c r="B557" s="84" t="s">
        <v>2216</v>
      </c>
      <c r="C557" s="84">
        <v>4</v>
      </c>
      <c r="D557" s="118">
        <v>0</v>
      </c>
      <c r="E557" s="118">
        <v>1.1383026981662814</v>
      </c>
      <c r="F557" s="84" t="s">
        <v>2006</v>
      </c>
      <c r="G557" s="84" t="b">
        <v>0</v>
      </c>
      <c r="H557" s="84" t="b">
        <v>0</v>
      </c>
      <c r="I557" s="84" t="b">
        <v>0</v>
      </c>
      <c r="J557" s="84" t="b">
        <v>0</v>
      </c>
      <c r="K557" s="84" t="b">
        <v>0</v>
      </c>
      <c r="L557" s="84" t="b">
        <v>0</v>
      </c>
    </row>
    <row r="558" spans="1:12" ht="15">
      <c r="A558" s="84" t="s">
        <v>2216</v>
      </c>
      <c r="B558" s="84" t="s">
        <v>2217</v>
      </c>
      <c r="C558" s="84">
        <v>4</v>
      </c>
      <c r="D558" s="118">
        <v>0</v>
      </c>
      <c r="E558" s="118">
        <v>1.1383026981662814</v>
      </c>
      <c r="F558" s="84" t="s">
        <v>2006</v>
      </c>
      <c r="G558" s="84" t="b">
        <v>0</v>
      </c>
      <c r="H558" s="84" t="b">
        <v>0</v>
      </c>
      <c r="I558" s="84" t="b">
        <v>0</v>
      </c>
      <c r="J558" s="84" t="b">
        <v>0</v>
      </c>
      <c r="K558" s="84" t="b">
        <v>0</v>
      </c>
      <c r="L558" s="84" t="b">
        <v>0</v>
      </c>
    </row>
    <row r="559" spans="1:12" ht="15">
      <c r="A559" s="84" t="s">
        <v>2217</v>
      </c>
      <c r="B559" s="84" t="s">
        <v>278</v>
      </c>
      <c r="C559" s="84">
        <v>4</v>
      </c>
      <c r="D559" s="118">
        <v>0</v>
      </c>
      <c r="E559" s="118">
        <v>1.1383026981662814</v>
      </c>
      <c r="F559" s="84" t="s">
        <v>2006</v>
      </c>
      <c r="G559" s="84" t="b">
        <v>0</v>
      </c>
      <c r="H559" s="84" t="b">
        <v>0</v>
      </c>
      <c r="I559" s="84" t="b">
        <v>0</v>
      </c>
      <c r="J559" s="84" t="b">
        <v>0</v>
      </c>
      <c r="K559" s="84" t="b">
        <v>0</v>
      </c>
      <c r="L559" s="84" t="b">
        <v>0</v>
      </c>
    </row>
    <row r="560" spans="1:12" ht="15">
      <c r="A560" s="84" t="s">
        <v>278</v>
      </c>
      <c r="B560" s="84" t="s">
        <v>2210</v>
      </c>
      <c r="C560" s="84">
        <v>4</v>
      </c>
      <c r="D560" s="118">
        <v>0</v>
      </c>
      <c r="E560" s="118">
        <v>1.0413926851582251</v>
      </c>
      <c r="F560" s="84" t="s">
        <v>2006</v>
      </c>
      <c r="G560" s="84" t="b">
        <v>0</v>
      </c>
      <c r="H560" s="84" t="b">
        <v>0</v>
      </c>
      <c r="I560" s="84" t="b">
        <v>0</v>
      </c>
      <c r="J560" s="84" t="b">
        <v>0</v>
      </c>
      <c r="K560" s="84" t="b">
        <v>0</v>
      </c>
      <c r="L560" s="84" t="b">
        <v>0</v>
      </c>
    </row>
    <row r="561" spans="1:12" ht="15">
      <c r="A561" s="84" t="s">
        <v>2210</v>
      </c>
      <c r="B561" s="84" t="s">
        <v>2218</v>
      </c>
      <c r="C561" s="84">
        <v>4</v>
      </c>
      <c r="D561" s="118">
        <v>0</v>
      </c>
      <c r="E561" s="118">
        <v>1.0413926851582251</v>
      </c>
      <c r="F561" s="84" t="s">
        <v>2006</v>
      </c>
      <c r="G561" s="84" t="b">
        <v>0</v>
      </c>
      <c r="H561" s="84" t="b">
        <v>0</v>
      </c>
      <c r="I561" s="84" t="b">
        <v>0</v>
      </c>
      <c r="J561" s="84" t="b">
        <v>1</v>
      </c>
      <c r="K561" s="84" t="b">
        <v>0</v>
      </c>
      <c r="L561" s="84" t="b">
        <v>0</v>
      </c>
    </row>
    <row r="562" spans="1:12" ht="15">
      <c r="A562" s="84" t="s">
        <v>2218</v>
      </c>
      <c r="B562" s="84" t="s">
        <v>2680</v>
      </c>
      <c r="C562" s="84">
        <v>4</v>
      </c>
      <c r="D562" s="118">
        <v>0</v>
      </c>
      <c r="E562" s="118">
        <v>1.1383026981662814</v>
      </c>
      <c r="F562" s="84" t="s">
        <v>2006</v>
      </c>
      <c r="G562" s="84" t="b">
        <v>1</v>
      </c>
      <c r="H562" s="84" t="b">
        <v>0</v>
      </c>
      <c r="I562" s="84" t="b">
        <v>0</v>
      </c>
      <c r="J562" s="84" t="b">
        <v>0</v>
      </c>
      <c r="K562" s="84" t="b">
        <v>0</v>
      </c>
      <c r="L562" s="84" t="b">
        <v>0</v>
      </c>
    </row>
    <row r="563" spans="1:12" ht="15">
      <c r="A563" s="84" t="s">
        <v>214</v>
      </c>
      <c r="B563" s="84" t="s">
        <v>2211</v>
      </c>
      <c r="C563" s="84">
        <v>3</v>
      </c>
      <c r="D563" s="118">
        <v>0.006352817115676268</v>
      </c>
      <c r="E563" s="118">
        <v>1.2632414347745813</v>
      </c>
      <c r="F563" s="84" t="s">
        <v>2006</v>
      </c>
      <c r="G563" s="84" t="b">
        <v>0</v>
      </c>
      <c r="H563" s="84" t="b">
        <v>0</v>
      </c>
      <c r="I563" s="84" t="b">
        <v>0</v>
      </c>
      <c r="J563" s="84" t="b">
        <v>0</v>
      </c>
      <c r="K563" s="84" t="b">
        <v>0</v>
      </c>
      <c r="L563" s="84" t="b">
        <v>0</v>
      </c>
    </row>
    <row r="564" spans="1:12" ht="15">
      <c r="A564" s="84" t="s">
        <v>2220</v>
      </c>
      <c r="B564" s="84" t="s">
        <v>2221</v>
      </c>
      <c r="C564" s="84">
        <v>12</v>
      </c>
      <c r="D564" s="118">
        <v>0.008614223378493904</v>
      </c>
      <c r="E564" s="118">
        <v>0.9999999999999999</v>
      </c>
      <c r="F564" s="84" t="s">
        <v>2007</v>
      </c>
      <c r="G564" s="84" t="b">
        <v>0</v>
      </c>
      <c r="H564" s="84" t="b">
        <v>0</v>
      </c>
      <c r="I564" s="84" t="b">
        <v>0</v>
      </c>
      <c r="J564" s="84" t="b">
        <v>0</v>
      </c>
      <c r="K564" s="84" t="b">
        <v>0</v>
      </c>
      <c r="L564" s="84" t="b">
        <v>0</v>
      </c>
    </row>
    <row r="565" spans="1:12" ht="15">
      <c r="A565" s="84" t="s">
        <v>2221</v>
      </c>
      <c r="B565" s="84" t="s">
        <v>2222</v>
      </c>
      <c r="C565" s="84">
        <v>12</v>
      </c>
      <c r="D565" s="118">
        <v>0.008614223378493904</v>
      </c>
      <c r="E565" s="118">
        <v>0.9999999999999999</v>
      </c>
      <c r="F565" s="84" t="s">
        <v>2007</v>
      </c>
      <c r="G565" s="84" t="b">
        <v>0</v>
      </c>
      <c r="H565" s="84" t="b">
        <v>0</v>
      </c>
      <c r="I565" s="84" t="b">
        <v>0</v>
      </c>
      <c r="J565" s="84" t="b">
        <v>0</v>
      </c>
      <c r="K565" s="84" t="b">
        <v>0</v>
      </c>
      <c r="L565" s="84" t="b">
        <v>0</v>
      </c>
    </row>
    <row r="566" spans="1:12" ht="15">
      <c r="A566" s="84" t="s">
        <v>2222</v>
      </c>
      <c r="B566" s="84" t="s">
        <v>2223</v>
      </c>
      <c r="C566" s="84">
        <v>12</v>
      </c>
      <c r="D566" s="118">
        <v>0.008614223378493904</v>
      </c>
      <c r="E566" s="118">
        <v>0.9999999999999999</v>
      </c>
      <c r="F566" s="84" t="s">
        <v>2007</v>
      </c>
      <c r="G566" s="84" t="b">
        <v>0</v>
      </c>
      <c r="H566" s="84" t="b">
        <v>0</v>
      </c>
      <c r="I566" s="84" t="b">
        <v>0</v>
      </c>
      <c r="J566" s="84" t="b">
        <v>0</v>
      </c>
      <c r="K566" s="84" t="b">
        <v>0</v>
      </c>
      <c r="L566" s="84" t="b">
        <v>0</v>
      </c>
    </row>
    <row r="567" spans="1:12" ht="15">
      <c r="A567" s="84" t="s">
        <v>2223</v>
      </c>
      <c r="B567" s="84" t="s">
        <v>2168</v>
      </c>
      <c r="C567" s="84">
        <v>12</v>
      </c>
      <c r="D567" s="118">
        <v>0.008614223378493904</v>
      </c>
      <c r="E567" s="118">
        <v>0.9999999999999999</v>
      </c>
      <c r="F567" s="84" t="s">
        <v>2007</v>
      </c>
      <c r="G567" s="84" t="b">
        <v>0</v>
      </c>
      <c r="H567" s="84" t="b">
        <v>0</v>
      </c>
      <c r="I567" s="84" t="b">
        <v>0</v>
      </c>
      <c r="J567" s="84" t="b">
        <v>0</v>
      </c>
      <c r="K567" s="84" t="b">
        <v>0</v>
      </c>
      <c r="L567" s="84" t="b">
        <v>0</v>
      </c>
    </row>
    <row r="568" spans="1:12" ht="15">
      <c r="A568" s="84" t="s">
        <v>2168</v>
      </c>
      <c r="B568" s="84" t="s">
        <v>268</v>
      </c>
      <c r="C568" s="84">
        <v>12</v>
      </c>
      <c r="D568" s="118">
        <v>0.008614223378493904</v>
      </c>
      <c r="E568" s="118">
        <v>0.9030899869919435</v>
      </c>
      <c r="F568" s="84" t="s">
        <v>2007</v>
      </c>
      <c r="G568" s="84" t="b">
        <v>0</v>
      </c>
      <c r="H568" s="84" t="b">
        <v>0</v>
      </c>
      <c r="I568" s="84" t="b">
        <v>0</v>
      </c>
      <c r="J568" s="84" t="b">
        <v>0</v>
      </c>
      <c r="K568" s="84" t="b">
        <v>0</v>
      </c>
      <c r="L568" s="84" t="b">
        <v>0</v>
      </c>
    </row>
    <row r="569" spans="1:12" ht="15">
      <c r="A569" s="84" t="s">
        <v>268</v>
      </c>
      <c r="B569" s="84" t="s">
        <v>2170</v>
      </c>
      <c r="C569" s="84">
        <v>12</v>
      </c>
      <c r="D569" s="118">
        <v>0.008614223378493904</v>
      </c>
      <c r="E569" s="118">
        <v>0.6320232147054056</v>
      </c>
      <c r="F569" s="84" t="s">
        <v>2007</v>
      </c>
      <c r="G569" s="84" t="b">
        <v>0</v>
      </c>
      <c r="H569" s="84" t="b">
        <v>0</v>
      </c>
      <c r="I569" s="84" t="b">
        <v>0</v>
      </c>
      <c r="J569" s="84" t="b">
        <v>0</v>
      </c>
      <c r="K569" s="84" t="b">
        <v>0</v>
      </c>
      <c r="L569" s="84" t="b">
        <v>0</v>
      </c>
    </row>
    <row r="570" spans="1:12" ht="15">
      <c r="A570" s="84" t="s">
        <v>2170</v>
      </c>
      <c r="B570" s="84" t="s">
        <v>2170</v>
      </c>
      <c r="C570" s="84">
        <v>12</v>
      </c>
      <c r="D570" s="118">
        <v>0.008614223378493904</v>
      </c>
      <c r="E570" s="118">
        <v>0.39794000867203755</v>
      </c>
      <c r="F570" s="84" t="s">
        <v>2007</v>
      </c>
      <c r="G570" s="84" t="b">
        <v>0</v>
      </c>
      <c r="H570" s="84" t="b">
        <v>0</v>
      </c>
      <c r="I570" s="84" t="b">
        <v>0</v>
      </c>
      <c r="J570" s="84" t="b">
        <v>0</v>
      </c>
      <c r="K570" s="84" t="b">
        <v>0</v>
      </c>
      <c r="L570" s="84" t="b">
        <v>0</v>
      </c>
    </row>
    <row r="571" spans="1:12" ht="15">
      <c r="A571" s="84" t="s">
        <v>2170</v>
      </c>
      <c r="B571" s="84" t="s">
        <v>2167</v>
      </c>
      <c r="C571" s="84">
        <v>12</v>
      </c>
      <c r="D571" s="118">
        <v>0.008614223378493904</v>
      </c>
      <c r="E571" s="118">
        <v>0.6020599913279624</v>
      </c>
      <c r="F571" s="84" t="s">
        <v>2007</v>
      </c>
      <c r="G571" s="84" t="b">
        <v>0</v>
      </c>
      <c r="H571" s="84" t="b">
        <v>0</v>
      </c>
      <c r="I571" s="84" t="b">
        <v>0</v>
      </c>
      <c r="J571" s="84" t="b">
        <v>0</v>
      </c>
      <c r="K571" s="84" t="b">
        <v>0</v>
      </c>
      <c r="L571" s="84" t="b">
        <v>0</v>
      </c>
    </row>
    <row r="572" spans="1:12" ht="15">
      <c r="A572" s="84" t="s">
        <v>2224</v>
      </c>
      <c r="B572" s="84" t="s">
        <v>2225</v>
      </c>
      <c r="C572" s="84">
        <v>3</v>
      </c>
      <c r="D572" s="118">
        <v>0.015532666763022642</v>
      </c>
      <c r="E572" s="118">
        <v>1.6020599913279623</v>
      </c>
      <c r="F572" s="84" t="s">
        <v>2007</v>
      </c>
      <c r="G572" s="84" t="b">
        <v>0</v>
      </c>
      <c r="H572" s="84" t="b">
        <v>0</v>
      </c>
      <c r="I572" s="84" t="b">
        <v>0</v>
      </c>
      <c r="J572" s="84" t="b">
        <v>0</v>
      </c>
      <c r="K572" s="84" t="b">
        <v>0</v>
      </c>
      <c r="L572" s="84" t="b">
        <v>0</v>
      </c>
    </row>
    <row r="573" spans="1:12" ht="15">
      <c r="A573" s="84" t="s">
        <v>2225</v>
      </c>
      <c r="B573" s="84" t="s">
        <v>2694</v>
      </c>
      <c r="C573" s="84">
        <v>3</v>
      </c>
      <c r="D573" s="118">
        <v>0.015532666763022642</v>
      </c>
      <c r="E573" s="118">
        <v>1.6020599913279623</v>
      </c>
      <c r="F573" s="84" t="s">
        <v>2007</v>
      </c>
      <c r="G573" s="84" t="b">
        <v>0</v>
      </c>
      <c r="H573" s="84" t="b">
        <v>0</v>
      </c>
      <c r="I573" s="84" t="b">
        <v>0</v>
      </c>
      <c r="J573" s="84" t="b">
        <v>0</v>
      </c>
      <c r="K573" s="84" t="b">
        <v>1</v>
      </c>
      <c r="L573" s="84" t="b">
        <v>0</v>
      </c>
    </row>
    <row r="574" spans="1:12" ht="15">
      <c r="A574" s="84" t="s">
        <v>2694</v>
      </c>
      <c r="B574" s="84" t="s">
        <v>321</v>
      </c>
      <c r="C574" s="84">
        <v>3</v>
      </c>
      <c r="D574" s="118">
        <v>0.015532666763022642</v>
      </c>
      <c r="E574" s="118">
        <v>1.6020599913279623</v>
      </c>
      <c r="F574" s="84" t="s">
        <v>2007</v>
      </c>
      <c r="G574" s="84" t="b">
        <v>0</v>
      </c>
      <c r="H574" s="84" t="b">
        <v>1</v>
      </c>
      <c r="I574" s="84" t="b">
        <v>0</v>
      </c>
      <c r="J574" s="84" t="b">
        <v>0</v>
      </c>
      <c r="K574" s="84" t="b">
        <v>0</v>
      </c>
      <c r="L574" s="84" t="b">
        <v>0</v>
      </c>
    </row>
    <row r="575" spans="1:12" ht="15">
      <c r="A575" s="84" t="s">
        <v>321</v>
      </c>
      <c r="B575" s="84" t="s">
        <v>2695</v>
      </c>
      <c r="C575" s="84">
        <v>3</v>
      </c>
      <c r="D575" s="118">
        <v>0.015532666763022642</v>
      </c>
      <c r="E575" s="118">
        <v>1.6020599913279623</v>
      </c>
      <c r="F575" s="84" t="s">
        <v>2007</v>
      </c>
      <c r="G575" s="84" t="b">
        <v>0</v>
      </c>
      <c r="H575" s="84" t="b">
        <v>0</v>
      </c>
      <c r="I575" s="84" t="b">
        <v>0</v>
      </c>
      <c r="J575" s="84" t="b">
        <v>0</v>
      </c>
      <c r="K575" s="84" t="b">
        <v>0</v>
      </c>
      <c r="L575" s="84" t="b">
        <v>0</v>
      </c>
    </row>
    <row r="576" spans="1:12" ht="15">
      <c r="A576" s="84" t="s">
        <v>2695</v>
      </c>
      <c r="B576" s="84" t="s">
        <v>2167</v>
      </c>
      <c r="C576" s="84">
        <v>3</v>
      </c>
      <c r="D576" s="118">
        <v>0.015532666763022642</v>
      </c>
      <c r="E576" s="118">
        <v>0.9030899869919435</v>
      </c>
      <c r="F576" s="84" t="s">
        <v>2007</v>
      </c>
      <c r="G576" s="84" t="b">
        <v>0</v>
      </c>
      <c r="H576" s="84" t="b">
        <v>0</v>
      </c>
      <c r="I576" s="84" t="b">
        <v>0</v>
      </c>
      <c r="J576" s="84" t="b">
        <v>0</v>
      </c>
      <c r="K576" s="84" t="b">
        <v>0</v>
      </c>
      <c r="L576" s="84" t="b">
        <v>0</v>
      </c>
    </row>
    <row r="577" spans="1:12" ht="15">
      <c r="A577" s="84" t="s">
        <v>2167</v>
      </c>
      <c r="B577" s="84" t="s">
        <v>268</v>
      </c>
      <c r="C577" s="84">
        <v>3</v>
      </c>
      <c r="D577" s="118">
        <v>0.015532666763022642</v>
      </c>
      <c r="E577" s="118">
        <v>0.9030899869919435</v>
      </c>
      <c r="F577" s="84" t="s">
        <v>2007</v>
      </c>
      <c r="G577" s="84" t="b">
        <v>0</v>
      </c>
      <c r="H577" s="84" t="b">
        <v>0</v>
      </c>
      <c r="I577" s="84" t="b">
        <v>0</v>
      </c>
      <c r="J577" s="84" t="b">
        <v>0</v>
      </c>
      <c r="K577" s="84" t="b">
        <v>0</v>
      </c>
      <c r="L577" s="84" t="b">
        <v>0</v>
      </c>
    </row>
    <row r="578" spans="1:12" ht="15">
      <c r="A578" s="84" t="s">
        <v>269</v>
      </c>
      <c r="B578" s="84" t="s">
        <v>2220</v>
      </c>
      <c r="C578" s="84">
        <v>2</v>
      </c>
      <c r="D578" s="118">
        <v>0.012963870568765927</v>
      </c>
      <c r="E578" s="118">
        <v>1.3802112417116061</v>
      </c>
      <c r="F578" s="84" t="s">
        <v>2007</v>
      </c>
      <c r="G578" s="84" t="b">
        <v>0</v>
      </c>
      <c r="H578" s="84" t="b">
        <v>0</v>
      </c>
      <c r="I578" s="84" t="b">
        <v>0</v>
      </c>
      <c r="J578" s="84" t="b">
        <v>0</v>
      </c>
      <c r="K578" s="84" t="b">
        <v>0</v>
      </c>
      <c r="L578" s="84" t="b">
        <v>0</v>
      </c>
    </row>
    <row r="579" spans="1:12" ht="15">
      <c r="A579" s="84" t="s">
        <v>268</v>
      </c>
      <c r="B579" s="84" t="s">
        <v>2220</v>
      </c>
      <c r="C579" s="84">
        <v>2</v>
      </c>
      <c r="D579" s="118">
        <v>0.012963870568765927</v>
      </c>
      <c r="E579" s="118">
        <v>0.5351132016973492</v>
      </c>
      <c r="F579" s="84" t="s">
        <v>2007</v>
      </c>
      <c r="G579" s="84" t="b">
        <v>0</v>
      </c>
      <c r="H579" s="84" t="b">
        <v>0</v>
      </c>
      <c r="I579" s="84" t="b">
        <v>0</v>
      </c>
      <c r="J579" s="84" t="b">
        <v>0</v>
      </c>
      <c r="K579" s="84" t="b">
        <v>0</v>
      </c>
      <c r="L579" s="84" t="b">
        <v>0</v>
      </c>
    </row>
    <row r="580" spans="1:12" ht="15">
      <c r="A580" s="84" t="s">
        <v>2167</v>
      </c>
      <c r="B580" s="84" t="s">
        <v>2229</v>
      </c>
      <c r="C580" s="84">
        <v>5</v>
      </c>
      <c r="D580" s="118">
        <v>0.008447324052172342</v>
      </c>
      <c r="E580" s="118">
        <v>1.6066883955100335</v>
      </c>
      <c r="F580" s="84" t="s">
        <v>2008</v>
      </c>
      <c r="G580" s="84" t="b">
        <v>0</v>
      </c>
      <c r="H580" s="84" t="b">
        <v>0</v>
      </c>
      <c r="I580" s="84" t="b">
        <v>0</v>
      </c>
      <c r="J580" s="84" t="b">
        <v>0</v>
      </c>
      <c r="K580" s="84" t="b">
        <v>0</v>
      </c>
      <c r="L580" s="84" t="b">
        <v>0</v>
      </c>
    </row>
    <row r="581" spans="1:12" ht="15">
      <c r="A581" s="84" t="s">
        <v>2230</v>
      </c>
      <c r="B581" s="84" t="s">
        <v>2231</v>
      </c>
      <c r="C581" s="84">
        <v>4</v>
      </c>
      <c r="D581" s="118">
        <v>0.008054314265257021</v>
      </c>
      <c r="E581" s="118">
        <v>1.849726444196328</v>
      </c>
      <c r="F581" s="84" t="s">
        <v>2008</v>
      </c>
      <c r="G581" s="84" t="b">
        <v>0</v>
      </c>
      <c r="H581" s="84" t="b">
        <v>0</v>
      </c>
      <c r="I581" s="84" t="b">
        <v>0</v>
      </c>
      <c r="J581" s="84" t="b">
        <v>0</v>
      </c>
      <c r="K581" s="84" t="b">
        <v>0</v>
      </c>
      <c r="L581" s="84" t="b">
        <v>0</v>
      </c>
    </row>
    <row r="582" spans="1:12" ht="15">
      <c r="A582" s="84" t="s">
        <v>2231</v>
      </c>
      <c r="B582" s="84" t="s">
        <v>2137</v>
      </c>
      <c r="C582" s="84">
        <v>4</v>
      </c>
      <c r="D582" s="118">
        <v>0.008054314265257021</v>
      </c>
      <c r="E582" s="118">
        <v>1.849726444196328</v>
      </c>
      <c r="F582" s="84" t="s">
        <v>2008</v>
      </c>
      <c r="G582" s="84" t="b">
        <v>0</v>
      </c>
      <c r="H582" s="84" t="b">
        <v>0</v>
      </c>
      <c r="I582" s="84" t="b">
        <v>0</v>
      </c>
      <c r="J582" s="84" t="b">
        <v>0</v>
      </c>
      <c r="K582" s="84" t="b">
        <v>0</v>
      </c>
      <c r="L582" s="84" t="b">
        <v>0</v>
      </c>
    </row>
    <row r="583" spans="1:12" ht="15">
      <c r="A583" s="84" t="s">
        <v>2137</v>
      </c>
      <c r="B583" s="84" t="s">
        <v>2232</v>
      </c>
      <c r="C583" s="84">
        <v>4</v>
      </c>
      <c r="D583" s="118">
        <v>0.008054314265257021</v>
      </c>
      <c r="E583" s="118">
        <v>1.849726444196328</v>
      </c>
      <c r="F583" s="84" t="s">
        <v>2008</v>
      </c>
      <c r="G583" s="84" t="b">
        <v>0</v>
      </c>
      <c r="H583" s="84" t="b">
        <v>0</v>
      </c>
      <c r="I583" s="84" t="b">
        <v>0</v>
      </c>
      <c r="J583" s="84" t="b">
        <v>0</v>
      </c>
      <c r="K583" s="84" t="b">
        <v>0</v>
      </c>
      <c r="L583" s="84" t="b">
        <v>0</v>
      </c>
    </row>
    <row r="584" spans="1:12" ht="15">
      <c r="A584" s="84" t="s">
        <v>2232</v>
      </c>
      <c r="B584" s="84" t="s">
        <v>2233</v>
      </c>
      <c r="C584" s="84">
        <v>4</v>
      </c>
      <c r="D584" s="118">
        <v>0.008054314265257021</v>
      </c>
      <c r="E584" s="118">
        <v>1.849726444196328</v>
      </c>
      <c r="F584" s="84" t="s">
        <v>2008</v>
      </c>
      <c r="G584" s="84" t="b">
        <v>0</v>
      </c>
      <c r="H584" s="84" t="b">
        <v>0</v>
      </c>
      <c r="I584" s="84" t="b">
        <v>0</v>
      </c>
      <c r="J584" s="84" t="b">
        <v>0</v>
      </c>
      <c r="K584" s="84" t="b">
        <v>0</v>
      </c>
      <c r="L584" s="84" t="b">
        <v>0</v>
      </c>
    </row>
    <row r="585" spans="1:12" ht="15">
      <c r="A585" s="84" t="s">
        <v>2233</v>
      </c>
      <c r="B585" s="84" t="s">
        <v>2227</v>
      </c>
      <c r="C585" s="84">
        <v>4</v>
      </c>
      <c r="D585" s="118">
        <v>0.008054314265257021</v>
      </c>
      <c r="E585" s="118">
        <v>1.5486964485323467</v>
      </c>
      <c r="F585" s="84" t="s">
        <v>2008</v>
      </c>
      <c r="G585" s="84" t="b">
        <v>0</v>
      </c>
      <c r="H585" s="84" t="b">
        <v>0</v>
      </c>
      <c r="I585" s="84" t="b">
        <v>0</v>
      </c>
      <c r="J585" s="84" t="b">
        <v>0</v>
      </c>
      <c r="K585" s="84" t="b">
        <v>0</v>
      </c>
      <c r="L585" s="84" t="b">
        <v>0</v>
      </c>
    </row>
    <row r="586" spans="1:12" ht="15">
      <c r="A586" s="84" t="s">
        <v>2227</v>
      </c>
      <c r="B586" s="84" t="s">
        <v>2228</v>
      </c>
      <c r="C586" s="84">
        <v>4</v>
      </c>
      <c r="D586" s="118">
        <v>0.008054314265257021</v>
      </c>
      <c r="E586" s="118">
        <v>1.2476664528683654</v>
      </c>
      <c r="F586" s="84" t="s">
        <v>2008</v>
      </c>
      <c r="G586" s="84" t="b">
        <v>0</v>
      </c>
      <c r="H586" s="84" t="b">
        <v>0</v>
      </c>
      <c r="I586" s="84" t="b">
        <v>0</v>
      </c>
      <c r="J586" s="84" t="b">
        <v>0</v>
      </c>
      <c r="K586" s="84" t="b">
        <v>0</v>
      </c>
      <c r="L586" s="84" t="b">
        <v>0</v>
      </c>
    </row>
    <row r="587" spans="1:12" ht="15">
      <c r="A587" s="84" t="s">
        <v>2228</v>
      </c>
      <c r="B587" s="84" t="s">
        <v>2234</v>
      </c>
      <c r="C587" s="84">
        <v>4</v>
      </c>
      <c r="D587" s="118">
        <v>0.008054314265257021</v>
      </c>
      <c r="E587" s="118">
        <v>1.5486964485323467</v>
      </c>
      <c r="F587" s="84" t="s">
        <v>2008</v>
      </c>
      <c r="G587" s="84" t="b">
        <v>0</v>
      </c>
      <c r="H587" s="84" t="b">
        <v>0</v>
      </c>
      <c r="I587" s="84" t="b">
        <v>0</v>
      </c>
      <c r="J587" s="84" t="b">
        <v>0</v>
      </c>
      <c r="K587" s="84" t="b">
        <v>0</v>
      </c>
      <c r="L587" s="84" t="b">
        <v>0</v>
      </c>
    </row>
    <row r="588" spans="1:12" ht="15">
      <c r="A588" s="84" t="s">
        <v>2234</v>
      </c>
      <c r="B588" s="84" t="s">
        <v>2675</v>
      </c>
      <c r="C588" s="84">
        <v>4</v>
      </c>
      <c r="D588" s="118">
        <v>0.008054314265257021</v>
      </c>
      <c r="E588" s="118">
        <v>1.849726444196328</v>
      </c>
      <c r="F588" s="84" t="s">
        <v>2008</v>
      </c>
      <c r="G588" s="84" t="b">
        <v>0</v>
      </c>
      <c r="H588" s="84" t="b">
        <v>0</v>
      </c>
      <c r="I588" s="84" t="b">
        <v>0</v>
      </c>
      <c r="J588" s="84" t="b">
        <v>0</v>
      </c>
      <c r="K588" s="84" t="b">
        <v>0</v>
      </c>
      <c r="L588" s="84" t="b">
        <v>0</v>
      </c>
    </row>
    <row r="589" spans="1:12" ht="15">
      <c r="A589" s="84" t="s">
        <v>2675</v>
      </c>
      <c r="B589" s="84" t="s">
        <v>2676</v>
      </c>
      <c r="C589" s="84">
        <v>4</v>
      </c>
      <c r="D589" s="118">
        <v>0.008054314265257021</v>
      </c>
      <c r="E589" s="118">
        <v>1.849726444196328</v>
      </c>
      <c r="F589" s="84" t="s">
        <v>2008</v>
      </c>
      <c r="G589" s="84" t="b">
        <v>0</v>
      </c>
      <c r="H589" s="84" t="b">
        <v>0</v>
      </c>
      <c r="I589" s="84" t="b">
        <v>0</v>
      </c>
      <c r="J589" s="84" t="b">
        <v>0</v>
      </c>
      <c r="K589" s="84" t="b">
        <v>0</v>
      </c>
      <c r="L589" s="84" t="b">
        <v>0</v>
      </c>
    </row>
    <row r="590" spans="1:12" ht="15">
      <c r="A590" s="84" t="s">
        <v>2676</v>
      </c>
      <c r="B590" s="84" t="s">
        <v>2656</v>
      </c>
      <c r="C590" s="84">
        <v>4</v>
      </c>
      <c r="D590" s="118">
        <v>0.008054314265257021</v>
      </c>
      <c r="E590" s="118">
        <v>1.849726444196328</v>
      </c>
      <c r="F590" s="84" t="s">
        <v>2008</v>
      </c>
      <c r="G590" s="84" t="b">
        <v>0</v>
      </c>
      <c r="H590" s="84" t="b">
        <v>0</v>
      </c>
      <c r="I590" s="84" t="b">
        <v>0</v>
      </c>
      <c r="J590" s="84" t="b">
        <v>0</v>
      </c>
      <c r="K590" s="84" t="b">
        <v>0</v>
      </c>
      <c r="L590" s="84" t="b">
        <v>0</v>
      </c>
    </row>
    <row r="591" spans="1:12" ht="15">
      <c r="A591" s="84" t="s">
        <v>2656</v>
      </c>
      <c r="B591" s="84" t="s">
        <v>2228</v>
      </c>
      <c r="C591" s="84">
        <v>4</v>
      </c>
      <c r="D591" s="118">
        <v>0.008054314265257021</v>
      </c>
      <c r="E591" s="118">
        <v>1.5486964485323467</v>
      </c>
      <c r="F591" s="84" t="s">
        <v>2008</v>
      </c>
      <c r="G591" s="84" t="b">
        <v>0</v>
      </c>
      <c r="H591" s="84" t="b">
        <v>0</v>
      </c>
      <c r="I591" s="84" t="b">
        <v>0</v>
      </c>
      <c r="J591" s="84" t="b">
        <v>0</v>
      </c>
      <c r="K591" s="84" t="b">
        <v>0</v>
      </c>
      <c r="L591" s="84" t="b">
        <v>0</v>
      </c>
    </row>
    <row r="592" spans="1:12" ht="15">
      <c r="A592" s="84" t="s">
        <v>2229</v>
      </c>
      <c r="B592" s="84" t="s">
        <v>2677</v>
      </c>
      <c r="C592" s="84">
        <v>4</v>
      </c>
      <c r="D592" s="118">
        <v>0.008054314265257021</v>
      </c>
      <c r="E592" s="118">
        <v>1.7528164311882715</v>
      </c>
      <c r="F592" s="84" t="s">
        <v>2008</v>
      </c>
      <c r="G592" s="84" t="b">
        <v>0</v>
      </c>
      <c r="H592" s="84" t="b">
        <v>0</v>
      </c>
      <c r="I592" s="84" t="b">
        <v>0</v>
      </c>
      <c r="J592" s="84" t="b">
        <v>0</v>
      </c>
      <c r="K592" s="84" t="b">
        <v>0</v>
      </c>
      <c r="L592" s="84" t="b">
        <v>0</v>
      </c>
    </row>
    <row r="593" spans="1:12" ht="15">
      <c r="A593" s="84" t="s">
        <v>265</v>
      </c>
      <c r="B593" s="84" t="s">
        <v>2230</v>
      </c>
      <c r="C593" s="84">
        <v>3</v>
      </c>
      <c r="D593" s="118">
        <v>0.007294301618089589</v>
      </c>
      <c r="E593" s="118">
        <v>1.9746651808046278</v>
      </c>
      <c r="F593" s="84" t="s">
        <v>2008</v>
      </c>
      <c r="G593" s="84" t="b">
        <v>0</v>
      </c>
      <c r="H593" s="84" t="b">
        <v>0</v>
      </c>
      <c r="I593" s="84" t="b">
        <v>0</v>
      </c>
      <c r="J593" s="84" t="b">
        <v>0</v>
      </c>
      <c r="K593" s="84" t="b">
        <v>0</v>
      </c>
      <c r="L593" s="84" t="b">
        <v>0</v>
      </c>
    </row>
    <row r="594" spans="1:12" ht="15">
      <c r="A594" s="84" t="s">
        <v>2228</v>
      </c>
      <c r="B594" s="84" t="s">
        <v>2719</v>
      </c>
      <c r="C594" s="84">
        <v>3</v>
      </c>
      <c r="D594" s="118">
        <v>0.007294301618089589</v>
      </c>
      <c r="E594" s="118">
        <v>1.5486964485323467</v>
      </c>
      <c r="F594" s="84" t="s">
        <v>2008</v>
      </c>
      <c r="G594" s="84" t="b">
        <v>0</v>
      </c>
      <c r="H594" s="84" t="b">
        <v>0</v>
      </c>
      <c r="I594" s="84" t="b">
        <v>0</v>
      </c>
      <c r="J594" s="84" t="b">
        <v>0</v>
      </c>
      <c r="K594" s="84" t="b">
        <v>0</v>
      </c>
      <c r="L594" s="84" t="b">
        <v>0</v>
      </c>
    </row>
    <row r="595" spans="1:12" ht="15">
      <c r="A595" s="84" t="s">
        <v>2703</v>
      </c>
      <c r="B595" s="84" t="s">
        <v>2837</v>
      </c>
      <c r="C595" s="84">
        <v>2</v>
      </c>
      <c r="D595" s="118">
        <v>0.006040735698942766</v>
      </c>
      <c r="E595" s="118">
        <v>2.150756439860309</v>
      </c>
      <c r="F595" s="84" t="s">
        <v>2008</v>
      </c>
      <c r="G595" s="84" t="b">
        <v>0</v>
      </c>
      <c r="H595" s="84" t="b">
        <v>0</v>
      </c>
      <c r="I595" s="84" t="b">
        <v>0</v>
      </c>
      <c r="J595" s="84" t="b">
        <v>0</v>
      </c>
      <c r="K595" s="84" t="b">
        <v>0</v>
      </c>
      <c r="L595" s="84" t="b">
        <v>0</v>
      </c>
    </row>
    <row r="596" spans="1:12" ht="15">
      <c r="A596" s="84" t="s">
        <v>2837</v>
      </c>
      <c r="B596" s="84" t="s">
        <v>2838</v>
      </c>
      <c r="C596" s="84">
        <v>2</v>
      </c>
      <c r="D596" s="118">
        <v>0.006040735698942766</v>
      </c>
      <c r="E596" s="118">
        <v>2.150756439860309</v>
      </c>
      <c r="F596" s="84" t="s">
        <v>2008</v>
      </c>
      <c r="G596" s="84" t="b">
        <v>0</v>
      </c>
      <c r="H596" s="84" t="b">
        <v>0</v>
      </c>
      <c r="I596" s="84" t="b">
        <v>0</v>
      </c>
      <c r="J596" s="84" t="b">
        <v>0</v>
      </c>
      <c r="K596" s="84" t="b">
        <v>0</v>
      </c>
      <c r="L596" s="84" t="b">
        <v>0</v>
      </c>
    </row>
    <row r="597" spans="1:12" ht="15">
      <c r="A597" s="84" t="s">
        <v>2838</v>
      </c>
      <c r="B597" s="84" t="s">
        <v>2839</v>
      </c>
      <c r="C597" s="84">
        <v>2</v>
      </c>
      <c r="D597" s="118">
        <v>0.006040735698942766</v>
      </c>
      <c r="E597" s="118">
        <v>2.150756439860309</v>
      </c>
      <c r="F597" s="84" t="s">
        <v>2008</v>
      </c>
      <c r="G597" s="84" t="b">
        <v>0</v>
      </c>
      <c r="H597" s="84" t="b">
        <v>0</v>
      </c>
      <c r="I597" s="84" t="b">
        <v>0</v>
      </c>
      <c r="J597" s="84" t="b">
        <v>0</v>
      </c>
      <c r="K597" s="84" t="b">
        <v>0</v>
      </c>
      <c r="L597" s="84" t="b">
        <v>0</v>
      </c>
    </row>
    <row r="598" spans="1:12" ht="15">
      <c r="A598" s="84" t="s">
        <v>2839</v>
      </c>
      <c r="B598" s="84" t="s">
        <v>2840</v>
      </c>
      <c r="C598" s="84">
        <v>2</v>
      </c>
      <c r="D598" s="118">
        <v>0.006040735698942766</v>
      </c>
      <c r="E598" s="118">
        <v>2.150756439860309</v>
      </c>
      <c r="F598" s="84" t="s">
        <v>2008</v>
      </c>
      <c r="G598" s="84" t="b">
        <v>0</v>
      </c>
      <c r="H598" s="84" t="b">
        <v>0</v>
      </c>
      <c r="I598" s="84" t="b">
        <v>0</v>
      </c>
      <c r="J598" s="84" t="b">
        <v>0</v>
      </c>
      <c r="K598" s="84" t="b">
        <v>0</v>
      </c>
      <c r="L598" s="84" t="b">
        <v>0</v>
      </c>
    </row>
    <row r="599" spans="1:12" ht="15">
      <c r="A599" s="84" t="s">
        <v>2840</v>
      </c>
      <c r="B599" s="84" t="s">
        <v>2841</v>
      </c>
      <c r="C599" s="84">
        <v>2</v>
      </c>
      <c r="D599" s="118">
        <v>0.006040735698942766</v>
      </c>
      <c r="E599" s="118">
        <v>2.150756439860309</v>
      </c>
      <c r="F599" s="84" t="s">
        <v>2008</v>
      </c>
      <c r="G599" s="84" t="b">
        <v>0</v>
      </c>
      <c r="H599" s="84" t="b">
        <v>0</v>
      </c>
      <c r="I599" s="84" t="b">
        <v>0</v>
      </c>
      <c r="J599" s="84" t="b">
        <v>0</v>
      </c>
      <c r="K599" s="84" t="b">
        <v>0</v>
      </c>
      <c r="L599" s="84" t="b">
        <v>0</v>
      </c>
    </row>
    <row r="600" spans="1:12" ht="15">
      <c r="A600" s="84" t="s">
        <v>2841</v>
      </c>
      <c r="B600" s="84" t="s">
        <v>2842</v>
      </c>
      <c r="C600" s="84">
        <v>2</v>
      </c>
      <c r="D600" s="118">
        <v>0.006040735698942766</v>
      </c>
      <c r="E600" s="118">
        <v>2.150756439860309</v>
      </c>
      <c r="F600" s="84" t="s">
        <v>2008</v>
      </c>
      <c r="G600" s="84" t="b">
        <v>0</v>
      </c>
      <c r="H600" s="84" t="b">
        <v>0</v>
      </c>
      <c r="I600" s="84" t="b">
        <v>0</v>
      </c>
      <c r="J600" s="84" t="b">
        <v>0</v>
      </c>
      <c r="K600" s="84" t="b">
        <v>0</v>
      </c>
      <c r="L600" s="84" t="b">
        <v>0</v>
      </c>
    </row>
    <row r="601" spans="1:12" ht="15">
      <c r="A601" s="84" t="s">
        <v>2842</v>
      </c>
      <c r="B601" s="84" t="s">
        <v>2843</v>
      </c>
      <c r="C601" s="84">
        <v>2</v>
      </c>
      <c r="D601" s="118">
        <v>0.006040735698942766</v>
      </c>
      <c r="E601" s="118">
        <v>2.150756439860309</v>
      </c>
      <c r="F601" s="84" t="s">
        <v>2008</v>
      </c>
      <c r="G601" s="84" t="b">
        <v>0</v>
      </c>
      <c r="H601" s="84" t="b">
        <v>0</v>
      </c>
      <c r="I601" s="84" t="b">
        <v>0</v>
      </c>
      <c r="J601" s="84" t="b">
        <v>0</v>
      </c>
      <c r="K601" s="84" t="b">
        <v>0</v>
      </c>
      <c r="L601" s="84" t="b">
        <v>0</v>
      </c>
    </row>
    <row r="602" spans="1:12" ht="15">
      <c r="A602" s="84" t="s">
        <v>2843</v>
      </c>
      <c r="B602" s="84" t="s">
        <v>2714</v>
      </c>
      <c r="C602" s="84">
        <v>2</v>
      </c>
      <c r="D602" s="118">
        <v>0.006040735698942766</v>
      </c>
      <c r="E602" s="118">
        <v>1.9746651808046278</v>
      </c>
      <c r="F602" s="84" t="s">
        <v>2008</v>
      </c>
      <c r="G602" s="84" t="b">
        <v>0</v>
      </c>
      <c r="H602" s="84" t="b">
        <v>0</v>
      </c>
      <c r="I602" s="84" t="b">
        <v>0</v>
      </c>
      <c r="J602" s="84" t="b">
        <v>0</v>
      </c>
      <c r="K602" s="84" t="b">
        <v>0</v>
      </c>
      <c r="L602" s="84" t="b">
        <v>0</v>
      </c>
    </row>
    <row r="603" spans="1:12" ht="15">
      <c r="A603" s="84" t="s">
        <v>2714</v>
      </c>
      <c r="B603" s="84" t="s">
        <v>2844</v>
      </c>
      <c r="C603" s="84">
        <v>2</v>
      </c>
      <c r="D603" s="118">
        <v>0.006040735698942766</v>
      </c>
      <c r="E603" s="118">
        <v>1.9746651808046278</v>
      </c>
      <c r="F603" s="84" t="s">
        <v>2008</v>
      </c>
      <c r="G603" s="84" t="b">
        <v>0</v>
      </c>
      <c r="H603" s="84" t="b">
        <v>0</v>
      </c>
      <c r="I603" s="84" t="b">
        <v>0</v>
      </c>
      <c r="J603" s="84" t="b">
        <v>0</v>
      </c>
      <c r="K603" s="84" t="b">
        <v>0</v>
      </c>
      <c r="L603" s="84" t="b">
        <v>0</v>
      </c>
    </row>
    <row r="604" spans="1:12" ht="15">
      <c r="A604" s="84" t="s">
        <v>2720</v>
      </c>
      <c r="B604" s="84" t="s">
        <v>2849</v>
      </c>
      <c r="C604" s="84">
        <v>2</v>
      </c>
      <c r="D604" s="118">
        <v>0.006040735698942766</v>
      </c>
      <c r="E604" s="118">
        <v>1.9746651808046278</v>
      </c>
      <c r="F604" s="84" t="s">
        <v>2008</v>
      </c>
      <c r="G604" s="84" t="b">
        <v>0</v>
      </c>
      <c r="H604" s="84" t="b">
        <v>0</v>
      </c>
      <c r="I604" s="84" t="b">
        <v>0</v>
      </c>
      <c r="J604" s="84" t="b">
        <v>0</v>
      </c>
      <c r="K604" s="84" t="b">
        <v>0</v>
      </c>
      <c r="L604" s="84" t="b">
        <v>0</v>
      </c>
    </row>
    <row r="605" spans="1:12" ht="15">
      <c r="A605" s="84" t="s">
        <v>2849</v>
      </c>
      <c r="B605" s="84" t="s">
        <v>2850</v>
      </c>
      <c r="C605" s="84">
        <v>2</v>
      </c>
      <c r="D605" s="118">
        <v>0.006040735698942766</v>
      </c>
      <c r="E605" s="118">
        <v>2.150756439860309</v>
      </c>
      <c r="F605" s="84" t="s">
        <v>2008</v>
      </c>
      <c r="G605" s="84" t="b">
        <v>0</v>
      </c>
      <c r="H605" s="84" t="b">
        <v>0</v>
      </c>
      <c r="I605" s="84" t="b">
        <v>0</v>
      </c>
      <c r="J605" s="84" t="b">
        <v>0</v>
      </c>
      <c r="K605" s="84" t="b">
        <v>0</v>
      </c>
      <c r="L605" s="84" t="b">
        <v>0</v>
      </c>
    </row>
    <row r="606" spans="1:12" ht="15">
      <c r="A606" s="84" t="s">
        <v>2850</v>
      </c>
      <c r="B606" s="84" t="s">
        <v>2851</v>
      </c>
      <c r="C606" s="84">
        <v>2</v>
      </c>
      <c r="D606" s="118">
        <v>0.006040735698942766</v>
      </c>
      <c r="E606" s="118">
        <v>2.150756439860309</v>
      </c>
      <c r="F606" s="84" t="s">
        <v>2008</v>
      </c>
      <c r="G606" s="84" t="b">
        <v>0</v>
      </c>
      <c r="H606" s="84" t="b">
        <v>0</v>
      </c>
      <c r="I606" s="84" t="b">
        <v>0</v>
      </c>
      <c r="J606" s="84" t="b">
        <v>0</v>
      </c>
      <c r="K606" s="84" t="b">
        <v>0</v>
      </c>
      <c r="L606" s="84" t="b">
        <v>0</v>
      </c>
    </row>
    <row r="607" spans="1:12" ht="15">
      <c r="A607" s="84" t="s">
        <v>2851</v>
      </c>
      <c r="B607" s="84" t="s">
        <v>2852</v>
      </c>
      <c r="C607" s="84">
        <v>2</v>
      </c>
      <c r="D607" s="118">
        <v>0.006040735698942766</v>
      </c>
      <c r="E607" s="118">
        <v>2.150756439860309</v>
      </c>
      <c r="F607" s="84" t="s">
        <v>2008</v>
      </c>
      <c r="G607" s="84" t="b">
        <v>0</v>
      </c>
      <c r="H607" s="84" t="b">
        <v>0</v>
      </c>
      <c r="I607" s="84" t="b">
        <v>0</v>
      </c>
      <c r="J607" s="84" t="b">
        <v>0</v>
      </c>
      <c r="K607" s="84" t="b">
        <v>0</v>
      </c>
      <c r="L607" s="84" t="b">
        <v>0</v>
      </c>
    </row>
    <row r="608" spans="1:12" ht="15">
      <c r="A608" s="84" t="s">
        <v>2852</v>
      </c>
      <c r="B608" s="84" t="s">
        <v>2853</v>
      </c>
      <c r="C608" s="84">
        <v>2</v>
      </c>
      <c r="D608" s="118">
        <v>0.006040735698942766</v>
      </c>
      <c r="E608" s="118">
        <v>2.150756439860309</v>
      </c>
      <c r="F608" s="84" t="s">
        <v>2008</v>
      </c>
      <c r="G608" s="84" t="b">
        <v>0</v>
      </c>
      <c r="H608" s="84" t="b">
        <v>0</v>
      </c>
      <c r="I608" s="84" t="b">
        <v>0</v>
      </c>
      <c r="J608" s="84" t="b">
        <v>0</v>
      </c>
      <c r="K608" s="84" t="b">
        <v>0</v>
      </c>
      <c r="L608" s="84" t="b">
        <v>0</v>
      </c>
    </row>
    <row r="609" spans="1:12" ht="15">
      <c r="A609" s="84" t="s">
        <v>2853</v>
      </c>
      <c r="B609" s="84" t="s">
        <v>2721</v>
      </c>
      <c r="C609" s="84">
        <v>2</v>
      </c>
      <c r="D609" s="118">
        <v>0.006040735698942766</v>
      </c>
      <c r="E609" s="118">
        <v>1.9746651808046278</v>
      </c>
      <c r="F609" s="84" t="s">
        <v>2008</v>
      </c>
      <c r="G609" s="84" t="b">
        <v>0</v>
      </c>
      <c r="H609" s="84" t="b">
        <v>0</v>
      </c>
      <c r="I609" s="84" t="b">
        <v>0</v>
      </c>
      <c r="J609" s="84" t="b">
        <v>0</v>
      </c>
      <c r="K609" s="84" t="b">
        <v>0</v>
      </c>
      <c r="L609" s="84" t="b">
        <v>0</v>
      </c>
    </row>
    <row r="610" spans="1:12" ht="15">
      <c r="A610" s="84" t="s">
        <v>2721</v>
      </c>
      <c r="B610" s="84" t="s">
        <v>2854</v>
      </c>
      <c r="C610" s="84">
        <v>2</v>
      </c>
      <c r="D610" s="118">
        <v>0.006040735698942766</v>
      </c>
      <c r="E610" s="118">
        <v>1.9746651808046278</v>
      </c>
      <c r="F610" s="84" t="s">
        <v>2008</v>
      </c>
      <c r="G610" s="84" t="b">
        <v>0</v>
      </c>
      <c r="H610" s="84" t="b">
        <v>0</v>
      </c>
      <c r="I610" s="84" t="b">
        <v>0</v>
      </c>
      <c r="J610" s="84" t="b">
        <v>0</v>
      </c>
      <c r="K610" s="84" t="b">
        <v>0</v>
      </c>
      <c r="L610" s="84" t="b">
        <v>0</v>
      </c>
    </row>
    <row r="611" spans="1:12" ht="15">
      <c r="A611" s="84" t="s">
        <v>2845</v>
      </c>
      <c r="B611" s="84" t="s">
        <v>2715</v>
      </c>
      <c r="C611" s="84">
        <v>2</v>
      </c>
      <c r="D611" s="118">
        <v>0.006040735698942766</v>
      </c>
      <c r="E611" s="118">
        <v>1.9746651808046278</v>
      </c>
      <c r="F611" s="84" t="s">
        <v>2008</v>
      </c>
      <c r="G611" s="84" t="b">
        <v>0</v>
      </c>
      <c r="H611" s="84" t="b">
        <v>0</v>
      </c>
      <c r="I611" s="84" t="b">
        <v>0</v>
      </c>
      <c r="J611" s="84" t="b">
        <v>0</v>
      </c>
      <c r="K611" s="84" t="b">
        <v>0</v>
      </c>
      <c r="L611" s="84" t="b">
        <v>0</v>
      </c>
    </row>
    <row r="612" spans="1:12" ht="15">
      <c r="A612" s="84" t="s">
        <v>2715</v>
      </c>
      <c r="B612" s="84" t="s">
        <v>2716</v>
      </c>
      <c r="C612" s="84">
        <v>2</v>
      </c>
      <c r="D612" s="118">
        <v>0.006040735698942766</v>
      </c>
      <c r="E612" s="118">
        <v>1.7985739217489465</v>
      </c>
      <c r="F612" s="84" t="s">
        <v>2008</v>
      </c>
      <c r="G612" s="84" t="b">
        <v>0</v>
      </c>
      <c r="H612" s="84" t="b">
        <v>0</v>
      </c>
      <c r="I612" s="84" t="b">
        <v>0</v>
      </c>
      <c r="J612" s="84" t="b">
        <v>0</v>
      </c>
      <c r="K612" s="84" t="b">
        <v>0</v>
      </c>
      <c r="L612" s="84" t="b">
        <v>0</v>
      </c>
    </row>
    <row r="613" spans="1:12" ht="15">
      <c r="A613" s="84" t="s">
        <v>2716</v>
      </c>
      <c r="B613" s="84" t="s">
        <v>2717</v>
      </c>
      <c r="C613" s="84">
        <v>2</v>
      </c>
      <c r="D613" s="118">
        <v>0.006040735698942766</v>
      </c>
      <c r="E613" s="118">
        <v>1.7985739217489465</v>
      </c>
      <c r="F613" s="84" t="s">
        <v>2008</v>
      </c>
      <c r="G613" s="84" t="b">
        <v>0</v>
      </c>
      <c r="H613" s="84" t="b">
        <v>0</v>
      </c>
      <c r="I613" s="84" t="b">
        <v>0</v>
      </c>
      <c r="J613" s="84" t="b">
        <v>0</v>
      </c>
      <c r="K613" s="84" t="b">
        <v>0</v>
      </c>
      <c r="L613" s="84" t="b">
        <v>0</v>
      </c>
    </row>
    <row r="614" spans="1:12" ht="15">
      <c r="A614" s="84" t="s">
        <v>2717</v>
      </c>
      <c r="B614" s="84" t="s">
        <v>2846</v>
      </c>
      <c r="C614" s="84">
        <v>2</v>
      </c>
      <c r="D614" s="118">
        <v>0.006040735698942766</v>
      </c>
      <c r="E614" s="118">
        <v>1.9746651808046278</v>
      </c>
      <c r="F614" s="84" t="s">
        <v>2008</v>
      </c>
      <c r="G614" s="84" t="b">
        <v>0</v>
      </c>
      <c r="H614" s="84" t="b">
        <v>0</v>
      </c>
      <c r="I614" s="84" t="b">
        <v>0</v>
      </c>
      <c r="J614" s="84" t="b">
        <v>0</v>
      </c>
      <c r="K614" s="84" t="b">
        <v>0</v>
      </c>
      <c r="L614" s="84" t="b">
        <v>0</v>
      </c>
    </row>
    <row r="615" spans="1:12" ht="15">
      <c r="A615" s="84" t="s">
        <v>2846</v>
      </c>
      <c r="B615" s="84" t="s">
        <v>2227</v>
      </c>
      <c r="C615" s="84">
        <v>2</v>
      </c>
      <c r="D615" s="118">
        <v>0.006040735698942766</v>
      </c>
      <c r="E615" s="118">
        <v>1.5486964485323467</v>
      </c>
      <c r="F615" s="84" t="s">
        <v>2008</v>
      </c>
      <c r="G615" s="84" t="b">
        <v>0</v>
      </c>
      <c r="H615" s="84" t="b">
        <v>0</v>
      </c>
      <c r="I615" s="84" t="b">
        <v>0</v>
      </c>
      <c r="J615" s="84" t="b">
        <v>0</v>
      </c>
      <c r="K615" s="84" t="b">
        <v>0</v>
      </c>
      <c r="L615" s="84" t="b">
        <v>0</v>
      </c>
    </row>
    <row r="616" spans="1:12" ht="15">
      <c r="A616" s="84" t="s">
        <v>2227</v>
      </c>
      <c r="B616" s="84" t="s">
        <v>2847</v>
      </c>
      <c r="C616" s="84">
        <v>2</v>
      </c>
      <c r="D616" s="118">
        <v>0.006040735698942766</v>
      </c>
      <c r="E616" s="118">
        <v>1.5486964485323467</v>
      </c>
      <c r="F616" s="84" t="s">
        <v>2008</v>
      </c>
      <c r="G616" s="84" t="b">
        <v>0</v>
      </c>
      <c r="H616" s="84" t="b">
        <v>0</v>
      </c>
      <c r="I616" s="84" t="b">
        <v>0</v>
      </c>
      <c r="J616" s="84" t="b">
        <v>0</v>
      </c>
      <c r="K616" s="84" t="b">
        <v>0</v>
      </c>
      <c r="L616" s="84" t="b">
        <v>0</v>
      </c>
    </row>
    <row r="617" spans="1:12" ht="15">
      <c r="A617" s="84" t="s">
        <v>2847</v>
      </c>
      <c r="B617" s="84" t="s">
        <v>2718</v>
      </c>
      <c r="C617" s="84">
        <v>2</v>
      </c>
      <c r="D617" s="118">
        <v>0.006040735698942766</v>
      </c>
      <c r="E617" s="118">
        <v>1.9746651808046278</v>
      </c>
      <c r="F617" s="84" t="s">
        <v>2008</v>
      </c>
      <c r="G617" s="84" t="b">
        <v>0</v>
      </c>
      <c r="H617" s="84" t="b">
        <v>0</v>
      </c>
      <c r="I617" s="84" t="b">
        <v>0</v>
      </c>
      <c r="J617" s="84" t="b">
        <v>0</v>
      </c>
      <c r="K617" s="84" t="b">
        <v>0</v>
      </c>
      <c r="L617" s="84" t="b">
        <v>0</v>
      </c>
    </row>
    <row r="618" spans="1:12" ht="15">
      <c r="A618" s="84" t="s">
        <v>2718</v>
      </c>
      <c r="B618" s="84" t="s">
        <v>2848</v>
      </c>
      <c r="C618" s="84">
        <v>2</v>
      </c>
      <c r="D618" s="118">
        <v>0.006040735698942766</v>
      </c>
      <c r="E618" s="118">
        <v>1.9746651808046278</v>
      </c>
      <c r="F618" s="84" t="s">
        <v>2008</v>
      </c>
      <c r="G618" s="84" t="b">
        <v>0</v>
      </c>
      <c r="H618" s="84" t="b">
        <v>0</v>
      </c>
      <c r="I618" s="84" t="b">
        <v>0</v>
      </c>
      <c r="J618" s="84" t="b">
        <v>0</v>
      </c>
      <c r="K618" s="84" t="b">
        <v>0</v>
      </c>
      <c r="L618" s="84" t="b">
        <v>0</v>
      </c>
    </row>
    <row r="619" spans="1:12" ht="15">
      <c r="A619" s="84" t="s">
        <v>2722</v>
      </c>
      <c r="B619" s="84" t="s">
        <v>2856</v>
      </c>
      <c r="C619" s="84">
        <v>2</v>
      </c>
      <c r="D619" s="118">
        <v>0.006040735698942766</v>
      </c>
      <c r="E619" s="118">
        <v>1.9746651808046278</v>
      </c>
      <c r="F619" s="84" t="s">
        <v>2008</v>
      </c>
      <c r="G619" s="84" t="b">
        <v>0</v>
      </c>
      <c r="H619" s="84" t="b">
        <v>0</v>
      </c>
      <c r="I619" s="84" t="b">
        <v>0</v>
      </c>
      <c r="J619" s="84" t="b">
        <v>0</v>
      </c>
      <c r="K619" s="84" t="b">
        <v>0</v>
      </c>
      <c r="L619" s="84" t="b">
        <v>0</v>
      </c>
    </row>
    <row r="620" spans="1:12" ht="15">
      <c r="A620" s="84" t="s">
        <v>2856</v>
      </c>
      <c r="B620" s="84" t="s">
        <v>2857</v>
      </c>
      <c r="C620" s="84">
        <v>2</v>
      </c>
      <c r="D620" s="118">
        <v>0.006040735698942766</v>
      </c>
      <c r="E620" s="118">
        <v>2.150756439860309</v>
      </c>
      <c r="F620" s="84" t="s">
        <v>2008</v>
      </c>
      <c r="G620" s="84" t="b">
        <v>0</v>
      </c>
      <c r="H620" s="84" t="b">
        <v>0</v>
      </c>
      <c r="I620" s="84" t="b">
        <v>0</v>
      </c>
      <c r="J620" s="84" t="b">
        <v>0</v>
      </c>
      <c r="K620" s="84" t="b">
        <v>0</v>
      </c>
      <c r="L620" s="84" t="b">
        <v>0</v>
      </c>
    </row>
    <row r="621" spans="1:12" ht="15">
      <c r="A621" s="84" t="s">
        <v>2895</v>
      </c>
      <c r="B621" s="84" t="s">
        <v>2896</v>
      </c>
      <c r="C621" s="84">
        <v>2</v>
      </c>
      <c r="D621" s="118">
        <v>0.006040735698942766</v>
      </c>
      <c r="E621" s="118">
        <v>2.150756439860309</v>
      </c>
      <c r="F621" s="84" t="s">
        <v>2008</v>
      </c>
      <c r="G621" s="84" t="b">
        <v>0</v>
      </c>
      <c r="H621" s="84" t="b">
        <v>0</v>
      </c>
      <c r="I621" s="84" t="b">
        <v>0</v>
      </c>
      <c r="J621" s="84" t="b">
        <v>0</v>
      </c>
      <c r="K621" s="84" t="b">
        <v>0</v>
      </c>
      <c r="L621" s="84" t="b">
        <v>0</v>
      </c>
    </row>
    <row r="622" spans="1:12" ht="15">
      <c r="A622" s="84" t="s">
        <v>2896</v>
      </c>
      <c r="B622" s="84" t="s">
        <v>2897</v>
      </c>
      <c r="C622" s="84">
        <v>2</v>
      </c>
      <c r="D622" s="118">
        <v>0.006040735698942766</v>
      </c>
      <c r="E622" s="118">
        <v>2.150756439860309</v>
      </c>
      <c r="F622" s="84" t="s">
        <v>2008</v>
      </c>
      <c r="G622" s="84" t="b">
        <v>0</v>
      </c>
      <c r="H622" s="84" t="b">
        <v>0</v>
      </c>
      <c r="I622" s="84" t="b">
        <v>0</v>
      </c>
      <c r="J622" s="84" t="b">
        <v>0</v>
      </c>
      <c r="K622" s="84" t="b">
        <v>0</v>
      </c>
      <c r="L622" s="84" t="b">
        <v>0</v>
      </c>
    </row>
    <row r="623" spans="1:12" ht="15">
      <c r="A623" s="84" t="s">
        <v>2897</v>
      </c>
      <c r="B623" s="84" t="s">
        <v>2898</v>
      </c>
      <c r="C623" s="84">
        <v>2</v>
      </c>
      <c r="D623" s="118">
        <v>0.006040735698942766</v>
      </c>
      <c r="E623" s="118">
        <v>2.150756439860309</v>
      </c>
      <c r="F623" s="84" t="s">
        <v>2008</v>
      </c>
      <c r="G623" s="84" t="b">
        <v>0</v>
      </c>
      <c r="H623" s="84" t="b">
        <v>0</v>
      </c>
      <c r="I623" s="84" t="b">
        <v>0</v>
      </c>
      <c r="J623" s="84" t="b">
        <v>0</v>
      </c>
      <c r="K623" s="84" t="b">
        <v>0</v>
      </c>
      <c r="L623" s="84" t="b">
        <v>0</v>
      </c>
    </row>
    <row r="624" spans="1:12" ht="15">
      <c r="A624" s="84" t="s">
        <v>2898</v>
      </c>
      <c r="B624" s="84" t="s">
        <v>2698</v>
      </c>
      <c r="C624" s="84">
        <v>2</v>
      </c>
      <c r="D624" s="118">
        <v>0.006040735698942766</v>
      </c>
      <c r="E624" s="118">
        <v>2.150756439860309</v>
      </c>
      <c r="F624" s="84" t="s">
        <v>2008</v>
      </c>
      <c r="G624" s="84" t="b">
        <v>0</v>
      </c>
      <c r="H624" s="84" t="b">
        <v>0</v>
      </c>
      <c r="I624" s="84" t="b">
        <v>0</v>
      </c>
      <c r="J624" s="84" t="b">
        <v>0</v>
      </c>
      <c r="K624" s="84" t="b">
        <v>0</v>
      </c>
      <c r="L624" s="84" t="b">
        <v>0</v>
      </c>
    </row>
    <row r="625" spans="1:12" ht="15">
      <c r="A625" s="84" t="s">
        <v>2698</v>
      </c>
      <c r="B625" s="84" t="s">
        <v>2899</v>
      </c>
      <c r="C625" s="84">
        <v>2</v>
      </c>
      <c r="D625" s="118">
        <v>0.006040735698942766</v>
      </c>
      <c r="E625" s="118">
        <v>2.150756439860309</v>
      </c>
      <c r="F625" s="84" t="s">
        <v>2008</v>
      </c>
      <c r="G625" s="84" t="b">
        <v>0</v>
      </c>
      <c r="H625" s="84" t="b">
        <v>0</v>
      </c>
      <c r="I625" s="84" t="b">
        <v>0</v>
      </c>
      <c r="J625" s="84" t="b">
        <v>0</v>
      </c>
      <c r="K625" s="84" t="b">
        <v>0</v>
      </c>
      <c r="L625" s="84" t="b">
        <v>0</v>
      </c>
    </row>
    <row r="626" spans="1:12" ht="15">
      <c r="A626" s="84" t="s">
        <v>2899</v>
      </c>
      <c r="B626" s="84" t="s">
        <v>2900</v>
      </c>
      <c r="C626" s="84">
        <v>2</v>
      </c>
      <c r="D626" s="118">
        <v>0.006040735698942766</v>
      </c>
      <c r="E626" s="118">
        <v>2.150756439860309</v>
      </c>
      <c r="F626" s="84" t="s">
        <v>2008</v>
      </c>
      <c r="G626" s="84" t="b">
        <v>0</v>
      </c>
      <c r="H626" s="84" t="b">
        <v>0</v>
      </c>
      <c r="I626" s="84" t="b">
        <v>0</v>
      </c>
      <c r="J626" s="84" t="b">
        <v>0</v>
      </c>
      <c r="K626" s="84" t="b">
        <v>0</v>
      </c>
      <c r="L626" s="84" t="b">
        <v>0</v>
      </c>
    </row>
    <row r="627" spans="1:12" ht="15">
      <c r="A627" s="84" t="s">
        <v>2900</v>
      </c>
      <c r="B627" s="84" t="s">
        <v>2901</v>
      </c>
      <c r="C627" s="84">
        <v>2</v>
      </c>
      <c r="D627" s="118">
        <v>0.006040735698942766</v>
      </c>
      <c r="E627" s="118">
        <v>2.150756439860309</v>
      </c>
      <c r="F627" s="84" t="s">
        <v>2008</v>
      </c>
      <c r="G627" s="84" t="b">
        <v>0</v>
      </c>
      <c r="H627" s="84" t="b">
        <v>0</v>
      </c>
      <c r="I627" s="84" t="b">
        <v>0</v>
      </c>
      <c r="J627" s="84" t="b">
        <v>0</v>
      </c>
      <c r="K627" s="84" t="b">
        <v>0</v>
      </c>
      <c r="L627" s="84" t="b">
        <v>0</v>
      </c>
    </row>
    <row r="628" spans="1:12" ht="15">
      <c r="A628" s="84" t="s">
        <v>2901</v>
      </c>
      <c r="B628" s="84" t="s">
        <v>2620</v>
      </c>
      <c r="C628" s="84">
        <v>2</v>
      </c>
      <c r="D628" s="118">
        <v>0.006040735698942766</v>
      </c>
      <c r="E628" s="118">
        <v>2.150756439860309</v>
      </c>
      <c r="F628" s="84" t="s">
        <v>2008</v>
      </c>
      <c r="G628" s="84" t="b">
        <v>0</v>
      </c>
      <c r="H628" s="84" t="b">
        <v>0</v>
      </c>
      <c r="I628" s="84" t="b">
        <v>0</v>
      </c>
      <c r="J628" s="84" t="b">
        <v>0</v>
      </c>
      <c r="K628" s="84" t="b">
        <v>0</v>
      </c>
      <c r="L628" s="84" t="b">
        <v>0</v>
      </c>
    </row>
    <row r="629" spans="1:12" ht="15">
      <c r="A629" s="84" t="s">
        <v>2620</v>
      </c>
      <c r="B629" s="84" t="s">
        <v>2633</v>
      </c>
      <c r="C629" s="84">
        <v>2</v>
      </c>
      <c r="D629" s="118">
        <v>0.006040735698942766</v>
      </c>
      <c r="E629" s="118">
        <v>1.9746651808046278</v>
      </c>
      <c r="F629" s="84" t="s">
        <v>2008</v>
      </c>
      <c r="G629" s="84" t="b">
        <v>0</v>
      </c>
      <c r="H629" s="84" t="b">
        <v>0</v>
      </c>
      <c r="I629" s="84" t="b">
        <v>0</v>
      </c>
      <c r="J629" s="84" t="b">
        <v>0</v>
      </c>
      <c r="K629" s="84" t="b">
        <v>0</v>
      </c>
      <c r="L629" s="84" t="b">
        <v>0</v>
      </c>
    </row>
    <row r="630" spans="1:12" ht="15">
      <c r="A630" s="84" t="s">
        <v>2633</v>
      </c>
      <c r="B630" s="84" t="s">
        <v>2902</v>
      </c>
      <c r="C630" s="84">
        <v>2</v>
      </c>
      <c r="D630" s="118">
        <v>0.006040735698942766</v>
      </c>
      <c r="E630" s="118">
        <v>1.9746651808046278</v>
      </c>
      <c r="F630" s="84" t="s">
        <v>2008</v>
      </c>
      <c r="G630" s="84" t="b">
        <v>0</v>
      </c>
      <c r="H630" s="84" t="b">
        <v>0</v>
      </c>
      <c r="I630" s="84" t="b">
        <v>0</v>
      </c>
      <c r="J630" s="84" t="b">
        <v>0</v>
      </c>
      <c r="K630" s="84" t="b">
        <v>0</v>
      </c>
      <c r="L630" s="84" t="b">
        <v>0</v>
      </c>
    </row>
    <row r="631" spans="1:12" ht="15">
      <c r="A631" s="84" t="s">
        <v>2902</v>
      </c>
      <c r="B631" s="84" t="s">
        <v>2726</v>
      </c>
      <c r="C631" s="84">
        <v>2</v>
      </c>
      <c r="D631" s="118">
        <v>0.006040735698942766</v>
      </c>
      <c r="E631" s="118">
        <v>1.9746651808046278</v>
      </c>
      <c r="F631" s="84" t="s">
        <v>2008</v>
      </c>
      <c r="G631" s="84" t="b">
        <v>0</v>
      </c>
      <c r="H631" s="84" t="b">
        <v>0</v>
      </c>
      <c r="I631" s="84" t="b">
        <v>0</v>
      </c>
      <c r="J631" s="84" t="b">
        <v>1</v>
      </c>
      <c r="K631" s="84" t="b">
        <v>0</v>
      </c>
      <c r="L631" s="84" t="b">
        <v>0</v>
      </c>
    </row>
    <row r="632" spans="1:12" ht="15">
      <c r="A632" s="84" t="s">
        <v>2677</v>
      </c>
      <c r="B632" s="84" t="s">
        <v>2863</v>
      </c>
      <c r="C632" s="84">
        <v>2</v>
      </c>
      <c r="D632" s="118">
        <v>0.006040735698942766</v>
      </c>
      <c r="E632" s="118">
        <v>1.849726444196328</v>
      </c>
      <c r="F632" s="84" t="s">
        <v>2008</v>
      </c>
      <c r="G632" s="84" t="b">
        <v>0</v>
      </c>
      <c r="H632" s="84" t="b">
        <v>0</v>
      </c>
      <c r="I632" s="84" t="b">
        <v>0</v>
      </c>
      <c r="J632" s="84" t="b">
        <v>0</v>
      </c>
      <c r="K632" s="84" t="b">
        <v>0</v>
      </c>
      <c r="L632" s="84" t="b">
        <v>0</v>
      </c>
    </row>
    <row r="633" spans="1:12" ht="15">
      <c r="A633" s="84" t="s">
        <v>2863</v>
      </c>
      <c r="B633" s="84" t="s">
        <v>2864</v>
      </c>
      <c r="C633" s="84">
        <v>2</v>
      </c>
      <c r="D633" s="118">
        <v>0.006040735698942766</v>
      </c>
      <c r="E633" s="118">
        <v>2.150756439860309</v>
      </c>
      <c r="F633" s="84" t="s">
        <v>2008</v>
      </c>
      <c r="G633" s="84" t="b">
        <v>0</v>
      </c>
      <c r="H633" s="84" t="b">
        <v>0</v>
      </c>
      <c r="I633" s="84" t="b">
        <v>0</v>
      </c>
      <c r="J633" s="84" t="b">
        <v>0</v>
      </c>
      <c r="K633" s="84" t="b">
        <v>0</v>
      </c>
      <c r="L633" s="84" t="b">
        <v>0</v>
      </c>
    </row>
    <row r="634" spans="1:12" ht="15">
      <c r="A634" s="84" t="s">
        <v>2727</v>
      </c>
      <c r="B634" s="84" t="s">
        <v>2889</v>
      </c>
      <c r="C634" s="84">
        <v>2</v>
      </c>
      <c r="D634" s="118">
        <v>0.006040735698942766</v>
      </c>
      <c r="E634" s="118">
        <v>1.9746651808046278</v>
      </c>
      <c r="F634" s="84" t="s">
        <v>2008</v>
      </c>
      <c r="G634" s="84" t="b">
        <v>0</v>
      </c>
      <c r="H634" s="84" t="b">
        <v>0</v>
      </c>
      <c r="I634" s="84" t="b">
        <v>0</v>
      </c>
      <c r="J634" s="84" t="b">
        <v>0</v>
      </c>
      <c r="K634" s="84" t="b">
        <v>0</v>
      </c>
      <c r="L634" s="84" t="b">
        <v>0</v>
      </c>
    </row>
    <row r="635" spans="1:12" ht="15">
      <c r="A635" s="84" t="s">
        <v>2728</v>
      </c>
      <c r="B635" s="84" t="s">
        <v>2729</v>
      </c>
      <c r="C635" s="84">
        <v>2</v>
      </c>
      <c r="D635" s="118">
        <v>0.006040735698942766</v>
      </c>
      <c r="E635" s="118">
        <v>1.7985739217489465</v>
      </c>
      <c r="F635" s="84" t="s">
        <v>2008</v>
      </c>
      <c r="G635" s="84" t="b">
        <v>0</v>
      </c>
      <c r="H635" s="84" t="b">
        <v>0</v>
      </c>
      <c r="I635" s="84" t="b">
        <v>0</v>
      </c>
      <c r="J635" s="84" t="b">
        <v>0</v>
      </c>
      <c r="K635" s="84" t="b">
        <v>0</v>
      </c>
      <c r="L635" s="84" t="b">
        <v>0</v>
      </c>
    </row>
    <row r="636" spans="1:12" ht="15">
      <c r="A636" s="84" t="s">
        <v>2729</v>
      </c>
      <c r="B636" s="84" t="s">
        <v>2730</v>
      </c>
      <c r="C636" s="84">
        <v>2</v>
      </c>
      <c r="D636" s="118">
        <v>0.006040735698942766</v>
      </c>
      <c r="E636" s="118">
        <v>1.7985739217489465</v>
      </c>
      <c r="F636" s="84" t="s">
        <v>2008</v>
      </c>
      <c r="G636" s="84" t="b">
        <v>0</v>
      </c>
      <c r="H636" s="84" t="b">
        <v>0</v>
      </c>
      <c r="I636" s="84" t="b">
        <v>0</v>
      </c>
      <c r="J636" s="84" t="b">
        <v>0</v>
      </c>
      <c r="K636" s="84" t="b">
        <v>0</v>
      </c>
      <c r="L636" s="84" t="b">
        <v>0</v>
      </c>
    </row>
    <row r="637" spans="1:12" ht="15">
      <c r="A637" s="84" t="s">
        <v>2732</v>
      </c>
      <c r="B637" s="84" t="s">
        <v>2893</v>
      </c>
      <c r="C637" s="84">
        <v>2</v>
      </c>
      <c r="D637" s="118">
        <v>0.006040735698942766</v>
      </c>
      <c r="E637" s="118">
        <v>1.9746651808046278</v>
      </c>
      <c r="F637" s="84" t="s">
        <v>2008</v>
      </c>
      <c r="G637" s="84" t="b">
        <v>0</v>
      </c>
      <c r="H637" s="84" t="b">
        <v>0</v>
      </c>
      <c r="I637" s="84" t="b">
        <v>0</v>
      </c>
      <c r="J637" s="84" t="b">
        <v>0</v>
      </c>
      <c r="K637" s="84" t="b">
        <v>0</v>
      </c>
      <c r="L637" s="84" t="b">
        <v>0</v>
      </c>
    </row>
    <row r="638" spans="1:12" ht="15">
      <c r="A638" s="84" t="s">
        <v>243</v>
      </c>
      <c r="B638" s="84" t="s">
        <v>2236</v>
      </c>
      <c r="C638" s="84">
        <v>2</v>
      </c>
      <c r="D638" s="118">
        <v>0</v>
      </c>
      <c r="E638" s="118">
        <v>1.0606978403536116</v>
      </c>
      <c r="F638" s="84" t="s">
        <v>2009</v>
      </c>
      <c r="G638" s="84" t="b">
        <v>0</v>
      </c>
      <c r="H638" s="84" t="b">
        <v>0</v>
      </c>
      <c r="I638" s="84" t="b">
        <v>0</v>
      </c>
      <c r="J638" s="84" t="b">
        <v>0</v>
      </c>
      <c r="K638" s="84" t="b">
        <v>0</v>
      </c>
      <c r="L638" s="84" t="b">
        <v>0</v>
      </c>
    </row>
    <row r="639" spans="1:12" ht="15">
      <c r="A639" s="84" t="s">
        <v>2236</v>
      </c>
      <c r="B639" s="84" t="s">
        <v>282</v>
      </c>
      <c r="C639" s="84">
        <v>2</v>
      </c>
      <c r="D639" s="118">
        <v>0</v>
      </c>
      <c r="E639" s="118">
        <v>1.0606978403536116</v>
      </c>
      <c r="F639" s="84" t="s">
        <v>2009</v>
      </c>
      <c r="G639" s="84" t="b">
        <v>0</v>
      </c>
      <c r="H639" s="84" t="b">
        <v>0</v>
      </c>
      <c r="I639" s="84" t="b">
        <v>0</v>
      </c>
      <c r="J639" s="84" t="b">
        <v>0</v>
      </c>
      <c r="K639" s="84" t="b">
        <v>0</v>
      </c>
      <c r="L639" s="84" t="b">
        <v>0</v>
      </c>
    </row>
    <row r="640" spans="1:12" ht="15">
      <c r="A640" s="84" t="s">
        <v>282</v>
      </c>
      <c r="B640" s="84" t="s">
        <v>2237</v>
      </c>
      <c r="C640" s="84">
        <v>2</v>
      </c>
      <c r="D640" s="118">
        <v>0</v>
      </c>
      <c r="E640" s="118">
        <v>1.0606978403536116</v>
      </c>
      <c r="F640" s="84" t="s">
        <v>2009</v>
      </c>
      <c r="G640" s="84" t="b">
        <v>0</v>
      </c>
      <c r="H640" s="84" t="b">
        <v>0</v>
      </c>
      <c r="I640" s="84" t="b">
        <v>0</v>
      </c>
      <c r="J640" s="84" t="b">
        <v>0</v>
      </c>
      <c r="K640" s="84" t="b">
        <v>0</v>
      </c>
      <c r="L640" s="84" t="b">
        <v>0</v>
      </c>
    </row>
    <row r="641" spans="1:12" ht="15">
      <c r="A641" s="84" t="s">
        <v>2237</v>
      </c>
      <c r="B641" s="84" t="s">
        <v>2112</v>
      </c>
      <c r="C641" s="84">
        <v>2</v>
      </c>
      <c r="D641" s="118">
        <v>0</v>
      </c>
      <c r="E641" s="118">
        <v>1.0606978403536116</v>
      </c>
      <c r="F641" s="84" t="s">
        <v>2009</v>
      </c>
      <c r="G641" s="84" t="b">
        <v>0</v>
      </c>
      <c r="H641" s="84" t="b">
        <v>0</v>
      </c>
      <c r="I641" s="84" t="b">
        <v>0</v>
      </c>
      <c r="J641" s="84" t="b">
        <v>0</v>
      </c>
      <c r="K641" s="84" t="b">
        <v>0</v>
      </c>
      <c r="L641" s="84" t="b">
        <v>0</v>
      </c>
    </row>
    <row r="642" spans="1:12" ht="15">
      <c r="A642" s="84" t="s">
        <v>2112</v>
      </c>
      <c r="B642" s="84" t="s">
        <v>2238</v>
      </c>
      <c r="C642" s="84">
        <v>2</v>
      </c>
      <c r="D642" s="118">
        <v>0</v>
      </c>
      <c r="E642" s="118">
        <v>1.0606978403536116</v>
      </c>
      <c r="F642" s="84" t="s">
        <v>2009</v>
      </c>
      <c r="G642" s="84" t="b">
        <v>0</v>
      </c>
      <c r="H642" s="84" t="b">
        <v>0</v>
      </c>
      <c r="I642" s="84" t="b">
        <v>0</v>
      </c>
      <c r="J642" s="84" t="b">
        <v>0</v>
      </c>
      <c r="K642" s="84" t="b">
        <v>0</v>
      </c>
      <c r="L642" s="84" t="b">
        <v>0</v>
      </c>
    </row>
    <row r="643" spans="1:12" ht="15">
      <c r="A643" s="84" t="s">
        <v>2238</v>
      </c>
      <c r="B643" s="84" t="s">
        <v>2239</v>
      </c>
      <c r="C643" s="84">
        <v>2</v>
      </c>
      <c r="D643" s="118">
        <v>0</v>
      </c>
      <c r="E643" s="118">
        <v>1.0606978403536116</v>
      </c>
      <c r="F643" s="84" t="s">
        <v>2009</v>
      </c>
      <c r="G643" s="84" t="b">
        <v>0</v>
      </c>
      <c r="H643" s="84" t="b">
        <v>0</v>
      </c>
      <c r="I643" s="84" t="b">
        <v>0</v>
      </c>
      <c r="J643" s="84" t="b">
        <v>0</v>
      </c>
      <c r="K643" s="84" t="b">
        <v>0</v>
      </c>
      <c r="L643" s="84" t="b">
        <v>0</v>
      </c>
    </row>
    <row r="644" spans="1:12" ht="15">
      <c r="A644" s="84" t="s">
        <v>2239</v>
      </c>
      <c r="B644" s="84" t="s">
        <v>2240</v>
      </c>
      <c r="C644" s="84">
        <v>2</v>
      </c>
      <c r="D644" s="118">
        <v>0</v>
      </c>
      <c r="E644" s="118">
        <v>1.0606978403536116</v>
      </c>
      <c r="F644" s="84" t="s">
        <v>2009</v>
      </c>
      <c r="G644" s="84" t="b">
        <v>0</v>
      </c>
      <c r="H644" s="84" t="b">
        <v>0</v>
      </c>
      <c r="I644" s="84" t="b">
        <v>0</v>
      </c>
      <c r="J644" s="84" t="b">
        <v>0</v>
      </c>
      <c r="K644" s="84" t="b">
        <v>0</v>
      </c>
      <c r="L644" s="84" t="b">
        <v>0</v>
      </c>
    </row>
    <row r="645" spans="1:12" ht="15">
      <c r="A645" s="84" t="s">
        <v>2240</v>
      </c>
      <c r="B645" s="84" t="s">
        <v>2167</v>
      </c>
      <c r="C645" s="84">
        <v>2</v>
      </c>
      <c r="D645" s="118">
        <v>0</v>
      </c>
      <c r="E645" s="118">
        <v>1.0606978403536116</v>
      </c>
      <c r="F645" s="84" t="s">
        <v>2009</v>
      </c>
      <c r="G645" s="84" t="b">
        <v>0</v>
      </c>
      <c r="H645" s="84" t="b">
        <v>0</v>
      </c>
      <c r="I645" s="84" t="b">
        <v>0</v>
      </c>
      <c r="J645" s="84" t="b">
        <v>0</v>
      </c>
      <c r="K645" s="84" t="b">
        <v>0</v>
      </c>
      <c r="L645" s="84" t="b">
        <v>0</v>
      </c>
    </row>
    <row r="646" spans="1:12" ht="15">
      <c r="A646" s="84" t="s">
        <v>2167</v>
      </c>
      <c r="B646" s="84" t="s">
        <v>2241</v>
      </c>
      <c r="C646" s="84">
        <v>2</v>
      </c>
      <c r="D646" s="118">
        <v>0</v>
      </c>
      <c r="E646" s="118">
        <v>1.0606978403536116</v>
      </c>
      <c r="F646" s="84" t="s">
        <v>2009</v>
      </c>
      <c r="G646" s="84" t="b">
        <v>0</v>
      </c>
      <c r="H646" s="84" t="b">
        <v>0</v>
      </c>
      <c r="I646" s="84" t="b">
        <v>0</v>
      </c>
      <c r="J646" s="84" t="b">
        <v>0</v>
      </c>
      <c r="K646" s="84" t="b">
        <v>0</v>
      </c>
      <c r="L646" s="84" t="b">
        <v>0</v>
      </c>
    </row>
    <row r="647" spans="1:12" ht="15">
      <c r="A647" s="84" t="s">
        <v>2241</v>
      </c>
      <c r="B647" s="84" t="s">
        <v>2883</v>
      </c>
      <c r="C647" s="84">
        <v>2</v>
      </c>
      <c r="D647" s="118">
        <v>0</v>
      </c>
      <c r="E647" s="118">
        <v>1.0606978403536116</v>
      </c>
      <c r="F647" s="84" t="s">
        <v>2009</v>
      </c>
      <c r="G647" s="84" t="b">
        <v>0</v>
      </c>
      <c r="H647" s="84" t="b">
        <v>0</v>
      </c>
      <c r="I647" s="84" t="b">
        <v>0</v>
      </c>
      <c r="J647" s="84" t="b">
        <v>0</v>
      </c>
      <c r="K647" s="84" t="b">
        <v>0</v>
      </c>
      <c r="L647" s="84" t="b">
        <v>0</v>
      </c>
    </row>
    <row r="648" spans="1:12" ht="15">
      <c r="A648" s="84" t="s">
        <v>2167</v>
      </c>
      <c r="B648" s="84" t="s">
        <v>2243</v>
      </c>
      <c r="C648" s="84">
        <v>12</v>
      </c>
      <c r="D648" s="118">
        <v>0.016847143808087963</v>
      </c>
      <c r="E648" s="118">
        <v>0.8840959469276354</v>
      </c>
      <c r="F648" s="84" t="s">
        <v>2010</v>
      </c>
      <c r="G648" s="84" t="b">
        <v>0</v>
      </c>
      <c r="H648" s="84" t="b">
        <v>0</v>
      </c>
      <c r="I648" s="84" t="b">
        <v>0</v>
      </c>
      <c r="J648" s="84" t="b">
        <v>0</v>
      </c>
      <c r="K648" s="84" t="b">
        <v>0</v>
      </c>
      <c r="L648" s="84" t="b">
        <v>0</v>
      </c>
    </row>
    <row r="649" spans="1:12" ht="15">
      <c r="A649" s="84" t="s">
        <v>2167</v>
      </c>
      <c r="B649" s="84" t="s">
        <v>2169</v>
      </c>
      <c r="C649" s="84">
        <v>8</v>
      </c>
      <c r="D649" s="118">
        <v>0.014154105704241457</v>
      </c>
      <c r="E649" s="118">
        <v>0.6208545121530539</v>
      </c>
      <c r="F649" s="84" t="s">
        <v>2010</v>
      </c>
      <c r="G649" s="84" t="b">
        <v>0</v>
      </c>
      <c r="H649" s="84" t="b">
        <v>0</v>
      </c>
      <c r="I649" s="84" t="b">
        <v>0</v>
      </c>
      <c r="J649" s="84" t="b">
        <v>0</v>
      </c>
      <c r="K649" s="84" t="b">
        <v>0</v>
      </c>
      <c r="L649" s="84" t="b">
        <v>0</v>
      </c>
    </row>
    <row r="650" spans="1:12" ht="15">
      <c r="A650" s="84" t="s">
        <v>2624</v>
      </c>
      <c r="B650" s="84" t="s">
        <v>2618</v>
      </c>
      <c r="C650" s="84">
        <v>6</v>
      </c>
      <c r="D650" s="118">
        <v>0.012170833260857024</v>
      </c>
      <c r="E650" s="118">
        <v>1.850237679666668</v>
      </c>
      <c r="F650" s="84" t="s">
        <v>2010</v>
      </c>
      <c r="G650" s="84" t="b">
        <v>0</v>
      </c>
      <c r="H650" s="84" t="b">
        <v>0</v>
      </c>
      <c r="I650" s="84" t="b">
        <v>0</v>
      </c>
      <c r="J650" s="84" t="b">
        <v>0</v>
      </c>
      <c r="K650" s="84" t="b">
        <v>0</v>
      </c>
      <c r="L650" s="84" t="b">
        <v>0</v>
      </c>
    </row>
    <row r="651" spans="1:12" ht="15">
      <c r="A651" s="84" t="s">
        <v>2167</v>
      </c>
      <c r="B651" s="84" t="s">
        <v>2168</v>
      </c>
      <c r="C651" s="84">
        <v>5</v>
      </c>
      <c r="D651" s="118">
        <v>0.010963743271125235</v>
      </c>
      <c r="E651" s="118">
        <v>0.5830659512636541</v>
      </c>
      <c r="F651" s="84" t="s">
        <v>2010</v>
      </c>
      <c r="G651" s="84" t="b">
        <v>0</v>
      </c>
      <c r="H651" s="84" t="b">
        <v>0</v>
      </c>
      <c r="I651" s="84" t="b">
        <v>0</v>
      </c>
      <c r="J651" s="84" t="b">
        <v>0</v>
      </c>
      <c r="K651" s="84" t="b">
        <v>0</v>
      </c>
      <c r="L651" s="84" t="b">
        <v>0</v>
      </c>
    </row>
    <row r="652" spans="1:12" ht="15">
      <c r="A652" s="84" t="s">
        <v>2623</v>
      </c>
      <c r="B652" s="84" t="s">
        <v>2657</v>
      </c>
      <c r="C652" s="84">
        <v>4</v>
      </c>
      <c r="D652" s="118">
        <v>0.00957522708999609</v>
      </c>
      <c r="E652" s="118">
        <v>2.026328938722349</v>
      </c>
      <c r="F652" s="84" t="s">
        <v>2010</v>
      </c>
      <c r="G652" s="84" t="b">
        <v>0</v>
      </c>
      <c r="H652" s="84" t="b">
        <v>0</v>
      </c>
      <c r="I652" s="84" t="b">
        <v>0</v>
      </c>
      <c r="J652" s="84" t="b">
        <v>0</v>
      </c>
      <c r="K652" s="84" t="b">
        <v>0</v>
      </c>
      <c r="L652" s="84" t="b">
        <v>0</v>
      </c>
    </row>
    <row r="653" spans="1:12" ht="15">
      <c r="A653" s="84" t="s">
        <v>2657</v>
      </c>
      <c r="B653" s="84" t="s">
        <v>2167</v>
      </c>
      <c r="C653" s="84">
        <v>4</v>
      </c>
      <c r="D653" s="118">
        <v>0.00957522708999609</v>
      </c>
      <c r="E653" s="118">
        <v>0.87251407437782</v>
      </c>
      <c r="F653" s="84" t="s">
        <v>2010</v>
      </c>
      <c r="G653" s="84" t="b">
        <v>0</v>
      </c>
      <c r="H653" s="84" t="b">
        <v>0</v>
      </c>
      <c r="I653" s="84" t="b">
        <v>0</v>
      </c>
      <c r="J653" s="84" t="b">
        <v>0</v>
      </c>
      <c r="K653" s="84" t="b">
        <v>0</v>
      </c>
      <c r="L653" s="84" t="b">
        <v>0</v>
      </c>
    </row>
    <row r="654" spans="1:12" ht="15">
      <c r="A654" s="84" t="s">
        <v>2169</v>
      </c>
      <c r="B654" s="84" t="s">
        <v>2243</v>
      </c>
      <c r="C654" s="84">
        <v>4</v>
      </c>
      <c r="D654" s="118">
        <v>0.00957522708999609</v>
      </c>
      <c r="E654" s="118">
        <v>0.8290483805967298</v>
      </c>
      <c r="F654" s="84" t="s">
        <v>2010</v>
      </c>
      <c r="G654" s="84" t="b">
        <v>0</v>
      </c>
      <c r="H654" s="84" t="b">
        <v>0</v>
      </c>
      <c r="I654" s="84" t="b">
        <v>0</v>
      </c>
      <c r="J654" s="84" t="b">
        <v>0</v>
      </c>
      <c r="K654" s="84" t="b">
        <v>0</v>
      </c>
      <c r="L654" s="84" t="b">
        <v>0</v>
      </c>
    </row>
    <row r="655" spans="1:12" ht="15">
      <c r="A655" s="84" t="s">
        <v>2243</v>
      </c>
      <c r="B655" s="84" t="s">
        <v>2167</v>
      </c>
      <c r="C655" s="84">
        <v>4</v>
      </c>
      <c r="D655" s="118">
        <v>0.00957522708999609</v>
      </c>
      <c r="E655" s="118">
        <v>0.6294760256915256</v>
      </c>
      <c r="F655" s="84" t="s">
        <v>2010</v>
      </c>
      <c r="G655" s="84" t="b">
        <v>0</v>
      </c>
      <c r="H655" s="84" t="b">
        <v>0</v>
      </c>
      <c r="I655" s="84" t="b">
        <v>0</v>
      </c>
      <c r="J655" s="84" t="b">
        <v>0</v>
      </c>
      <c r="K655" s="84" t="b">
        <v>0</v>
      </c>
      <c r="L655" s="84" t="b">
        <v>0</v>
      </c>
    </row>
    <row r="656" spans="1:12" ht="15">
      <c r="A656" s="84" t="s">
        <v>2661</v>
      </c>
      <c r="B656" s="84" t="s">
        <v>2089</v>
      </c>
      <c r="C656" s="84">
        <v>4</v>
      </c>
      <c r="D656" s="118">
        <v>0.00957522708999609</v>
      </c>
      <c r="E656" s="118">
        <v>1.725298943058368</v>
      </c>
      <c r="F656" s="84" t="s">
        <v>2010</v>
      </c>
      <c r="G656" s="84" t="b">
        <v>0</v>
      </c>
      <c r="H656" s="84" t="b">
        <v>0</v>
      </c>
      <c r="I656" s="84" t="b">
        <v>0</v>
      </c>
      <c r="J656" s="84" t="b">
        <v>0</v>
      </c>
      <c r="K656" s="84" t="b">
        <v>0</v>
      </c>
      <c r="L656" s="84" t="b">
        <v>0</v>
      </c>
    </row>
    <row r="657" spans="1:12" ht="15">
      <c r="A657" s="84" t="s">
        <v>2644</v>
      </c>
      <c r="B657" s="84" t="s">
        <v>2167</v>
      </c>
      <c r="C657" s="84">
        <v>4</v>
      </c>
      <c r="D657" s="118">
        <v>0.00957522708999609</v>
      </c>
      <c r="E657" s="118">
        <v>0.87251407437782</v>
      </c>
      <c r="F657" s="84" t="s">
        <v>2010</v>
      </c>
      <c r="G657" s="84" t="b">
        <v>0</v>
      </c>
      <c r="H657" s="84" t="b">
        <v>0</v>
      </c>
      <c r="I657" s="84" t="b">
        <v>0</v>
      </c>
      <c r="J657" s="84" t="b">
        <v>0</v>
      </c>
      <c r="K657" s="84" t="b">
        <v>0</v>
      </c>
      <c r="L657" s="84" t="b">
        <v>0</v>
      </c>
    </row>
    <row r="658" spans="1:12" ht="15">
      <c r="A658" s="84" t="s">
        <v>2643</v>
      </c>
      <c r="B658" s="84" t="s">
        <v>2169</v>
      </c>
      <c r="C658" s="84">
        <v>4</v>
      </c>
      <c r="D658" s="118">
        <v>0.00957522708999609</v>
      </c>
      <c r="E658" s="118">
        <v>1.1890562362200487</v>
      </c>
      <c r="F658" s="84" t="s">
        <v>2010</v>
      </c>
      <c r="G658" s="84" t="b">
        <v>0</v>
      </c>
      <c r="H658" s="84" t="b">
        <v>0</v>
      </c>
      <c r="I658" s="84" t="b">
        <v>0</v>
      </c>
      <c r="J658" s="84" t="b">
        <v>0</v>
      </c>
      <c r="K658" s="84" t="b">
        <v>0</v>
      </c>
      <c r="L658" s="84" t="b">
        <v>0</v>
      </c>
    </row>
    <row r="659" spans="1:12" ht="15">
      <c r="A659" s="84" t="s">
        <v>2618</v>
      </c>
      <c r="B659" s="84" t="s">
        <v>2167</v>
      </c>
      <c r="C659" s="84">
        <v>4</v>
      </c>
      <c r="D659" s="118">
        <v>0.00957522708999609</v>
      </c>
      <c r="E659" s="118">
        <v>0.6964228153221388</v>
      </c>
      <c r="F659" s="84" t="s">
        <v>2010</v>
      </c>
      <c r="G659" s="84" t="b">
        <v>0</v>
      </c>
      <c r="H659" s="84" t="b">
        <v>0</v>
      </c>
      <c r="I659" s="84" t="b">
        <v>0</v>
      </c>
      <c r="J659" s="84" t="b">
        <v>0</v>
      </c>
      <c r="K659" s="84" t="b">
        <v>0</v>
      </c>
      <c r="L659" s="84" t="b">
        <v>0</v>
      </c>
    </row>
    <row r="660" spans="1:12" ht="15">
      <c r="A660" s="84" t="s">
        <v>2167</v>
      </c>
      <c r="B660" s="84" t="s">
        <v>2180</v>
      </c>
      <c r="C660" s="84">
        <v>4</v>
      </c>
      <c r="D660" s="118">
        <v>0.00957522708999609</v>
      </c>
      <c r="E660" s="118">
        <v>0.9632771929752602</v>
      </c>
      <c r="F660" s="84" t="s">
        <v>2010</v>
      </c>
      <c r="G660" s="84" t="b">
        <v>0</v>
      </c>
      <c r="H660" s="84" t="b">
        <v>0</v>
      </c>
      <c r="I660" s="84" t="b">
        <v>0</v>
      </c>
      <c r="J660" s="84" t="b">
        <v>0</v>
      </c>
      <c r="K660" s="84" t="b">
        <v>0</v>
      </c>
      <c r="L660" s="84" t="b">
        <v>0</v>
      </c>
    </row>
    <row r="661" spans="1:12" ht="15">
      <c r="A661" s="84" t="s">
        <v>2646</v>
      </c>
      <c r="B661" s="84" t="s">
        <v>2647</v>
      </c>
      <c r="C661" s="84">
        <v>3</v>
      </c>
      <c r="D661" s="118">
        <v>0.007959047308835034</v>
      </c>
      <c r="E661" s="118">
        <v>2.151267675330649</v>
      </c>
      <c r="F661" s="84" t="s">
        <v>2010</v>
      </c>
      <c r="G661" s="84" t="b">
        <v>0</v>
      </c>
      <c r="H661" s="84" t="b">
        <v>0</v>
      </c>
      <c r="I661" s="84" t="b">
        <v>0</v>
      </c>
      <c r="J661" s="84" t="b">
        <v>0</v>
      </c>
      <c r="K661" s="84" t="b">
        <v>0</v>
      </c>
      <c r="L661" s="84" t="b">
        <v>0</v>
      </c>
    </row>
    <row r="662" spans="1:12" ht="15">
      <c r="A662" s="84" t="s">
        <v>2645</v>
      </c>
      <c r="B662" s="84" t="s">
        <v>2685</v>
      </c>
      <c r="C662" s="84">
        <v>3</v>
      </c>
      <c r="D662" s="118">
        <v>0.007959047308835034</v>
      </c>
      <c r="E662" s="118">
        <v>1.9294189257142926</v>
      </c>
      <c r="F662" s="84" t="s">
        <v>2010</v>
      </c>
      <c r="G662" s="84" t="b">
        <v>0</v>
      </c>
      <c r="H662" s="84" t="b">
        <v>0</v>
      </c>
      <c r="I662" s="84" t="b">
        <v>0</v>
      </c>
      <c r="J662" s="84" t="b">
        <v>0</v>
      </c>
      <c r="K662" s="84" t="b">
        <v>0</v>
      </c>
      <c r="L662" s="84" t="b">
        <v>0</v>
      </c>
    </row>
    <row r="663" spans="1:12" ht="15">
      <c r="A663" s="84" t="s">
        <v>2640</v>
      </c>
      <c r="B663" s="84" t="s">
        <v>2662</v>
      </c>
      <c r="C663" s="84">
        <v>3</v>
      </c>
      <c r="D663" s="118">
        <v>0.007959047308835034</v>
      </c>
      <c r="E663" s="118">
        <v>1.9294189257142926</v>
      </c>
      <c r="F663" s="84" t="s">
        <v>2010</v>
      </c>
      <c r="G663" s="84" t="b">
        <v>0</v>
      </c>
      <c r="H663" s="84" t="b">
        <v>0</v>
      </c>
      <c r="I663" s="84" t="b">
        <v>0</v>
      </c>
      <c r="J663" s="84" t="b">
        <v>0</v>
      </c>
      <c r="K663" s="84" t="b">
        <v>0</v>
      </c>
      <c r="L663" s="84" t="b">
        <v>0</v>
      </c>
    </row>
    <row r="664" spans="1:12" ht="15">
      <c r="A664" s="84" t="s">
        <v>2103</v>
      </c>
      <c r="B664" s="84" t="s">
        <v>2681</v>
      </c>
      <c r="C664" s="84">
        <v>2</v>
      </c>
      <c r="D664" s="118">
        <v>0.006036700663935727</v>
      </c>
      <c r="E664" s="118">
        <v>1.3061696353163923</v>
      </c>
      <c r="F664" s="84" t="s">
        <v>2010</v>
      </c>
      <c r="G664" s="84" t="b">
        <v>0</v>
      </c>
      <c r="H664" s="84" t="b">
        <v>0</v>
      </c>
      <c r="I664" s="84" t="b">
        <v>0</v>
      </c>
      <c r="J664" s="84" t="b">
        <v>0</v>
      </c>
      <c r="K664" s="84" t="b">
        <v>0</v>
      </c>
      <c r="L664" s="84" t="b">
        <v>0</v>
      </c>
    </row>
    <row r="665" spans="1:12" ht="15">
      <c r="A665" s="84" t="s">
        <v>2681</v>
      </c>
      <c r="B665" s="84" t="s">
        <v>2622</v>
      </c>
      <c r="C665" s="84">
        <v>2</v>
      </c>
      <c r="D665" s="118">
        <v>0.006036700663935727</v>
      </c>
      <c r="E665" s="118">
        <v>2.151267675330649</v>
      </c>
      <c r="F665" s="84" t="s">
        <v>2010</v>
      </c>
      <c r="G665" s="84" t="b">
        <v>0</v>
      </c>
      <c r="H665" s="84" t="b">
        <v>0</v>
      </c>
      <c r="I665" s="84" t="b">
        <v>0</v>
      </c>
      <c r="J665" s="84" t="b">
        <v>0</v>
      </c>
      <c r="K665" s="84" t="b">
        <v>0</v>
      </c>
      <c r="L665" s="84" t="b">
        <v>0</v>
      </c>
    </row>
    <row r="666" spans="1:12" ht="15">
      <c r="A666" s="84" t="s">
        <v>2622</v>
      </c>
      <c r="B666" s="84" t="s">
        <v>2734</v>
      </c>
      <c r="C666" s="84">
        <v>2</v>
      </c>
      <c r="D666" s="118">
        <v>0.006036700663935727</v>
      </c>
      <c r="E666" s="118">
        <v>2.026328938722349</v>
      </c>
      <c r="F666" s="84" t="s">
        <v>2010</v>
      </c>
      <c r="G666" s="84" t="b">
        <v>0</v>
      </c>
      <c r="H666" s="84" t="b">
        <v>0</v>
      </c>
      <c r="I666" s="84" t="b">
        <v>0</v>
      </c>
      <c r="J666" s="84" t="b">
        <v>0</v>
      </c>
      <c r="K666" s="84" t="b">
        <v>0</v>
      </c>
      <c r="L666" s="84" t="b">
        <v>0</v>
      </c>
    </row>
    <row r="667" spans="1:12" ht="15">
      <c r="A667" s="84" t="s">
        <v>2734</v>
      </c>
      <c r="B667" s="84" t="s">
        <v>2244</v>
      </c>
      <c r="C667" s="84">
        <v>2</v>
      </c>
      <c r="D667" s="118">
        <v>0.006036700663935727</v>
      </c>
      <c r="E667" s="118">
        <v>1.6283889300503116</v>
      </c>
      <c r="F667" s="84" t="s">
        <v>2010</v>
      </c>
      <c r="G667" s="84" t="b">
        <v>0</v>
      </c>
      <c r="H667" s="84" t="b">
        <v>0</v>
      </c>
      <c r="I667" s="84" t="b">
        <v>0</v>
      </c>
      <c r="J667" s="84" t="b">
        <v>0</v>
      </c>
      <c r="K667" s="84" t="b">
        <v>0</v>
      </c>
      <c r="L667" s="84" t="b">
        <v>0</v>
      </c>
    </row>
    <row r="668" spans="1:12" ht="15">
      <c r="A668" s="84" t="s">
        <v>2244</v>
      </c>
      <c r="B668" s="84" t="s">
        <v>2682</v>
      </c>
      <c r="C668" s="84">
        <v>2</v>
      </c>
      <c r="D668" s="118">
        <v>0.006036700663935727</v>
      </c>
      <c r="E668" s="118">
        <v>1.4522976709946303</v>
      </c>
      <c r="F668" s="84" t="s">
        <v>2010</v>
      </c>
      <c r="G668" s="84" t="b">
        <v>0</v>
      </c>
      <c r="H668" s="84" t="b">
        <v>0</v>
      </c>
      <c r="I668" s="84" t="b">
        <v>0</v>
      </c>
      <c r="J668" s="84" t="b">
        <v>0</v>
      </c>
      <c r="K668" s="84" t="b">
        <v>0</v>
      </c>
      <c r="L668" s="84" t="b">
        <v>0</v>
      </c>
    </row>
    <row r="669" spans="1:12" ht="15">
      <c r="A669" s="84" t="s">
        <v>2682</v>
      </c>
      <c r="B669" s="84" t="s">
        <v>2246</v>
      </c>
      <c r="C669" s="84">
        <v>2</v>
      </c>
      <c r="D669" s="118">
        <v>0.006036700663935727</v>
      </c>
      <c r="E669" s="118">
        <v>1.6741464206109866</v>
      </c>
      <c r="F669" s="84" t="s">
        <v>2010</v>
      </c>
      <c r="G669" s="84" t="b">
        <v>0</v>
      </c>
      <c r="H669" s="84" t="b">
        <v>0</v>
      </c>
      <c r="I669" s="84" t="b">
        <v>0</v>
      </c>
      <c r="J669" s="84" t="b">
        <v>0</v>
      </c>
      <c r="K669" s="84" t="b">
        <v>0</v>
      </c>
      <c r="L669" s="84" t="b">
        <v>0</v>
      </c>
    </row>
    <row r="670" spans="1:12" ht="15">
      <c r="A670" s="84" t="s">
        <v>2246</v>
      </c>
      <c r="B670" s="84" t="s">
        <v>2623</v>
      </c>
      <c r="C670" s="84">
        <v>2</v>
      </c>
      <c r="D670" s="118">
        <v>0.006036700663935727</v>
      </c>
      <c r="E670" s="118">
        <v>1.5492076840026867</v>
      </c>
      <c r="F670" s="84" t="s">
        <v>2010</v>
      </c>
      <c r="G670" s="84" t="b">
        <v>0</v>
      </c>
      <c r="H670" s="84" t="b">
        <v>0</v>
      </c>
      <c r="I670" s="84" t="b">
        <v>0</v>
      </c>
      <c r="J670" s="84" t="b">
        <v>0</v>
      </c>
      <c r="K670" s="84" t="b">
        <v>0</v>
      </c>
      <c r="L670" s="84" t="b">
        <v>0</v>
      </c>
    </row>
    <row r="671" spans="1:12" ht="15">
      <c r="A671" s="84" t="s">
        <v>2756</v>
      </c>
      <c r="B671" s="84" t="s">
        <v>2757</v>
      </c>
      <c r="C671" s="84">
        <v>2</v>
      </c>
      <c r="D671" s="118">
        <v>0.006036700663935727</v>
      </c>
      <c r="E671" s="118">
        <v>2.3273589343863303</v>
      </c>
      <c r="F671" s="84" t="s">
        <v>2010</v>
      </c>
      <c r="G671" s="84" t="b">
        <v>0</v>
      </c>
      <c r="H671" s="84" t="b">
        <v>0</v>
      </c>
      <c r="I671" s="84" t="b">
        <v>0</v>
      </c>
      <c r="J671" s="84" t="b">
        <v>0</v>
      </c>
      <c r="K671" s="84" t="b">
        <v>0</v>
      </c>
      <c r="L671" s="84" t="b">
        <v>0</v>
      </c>
    </row>
    <row r="672" spans="1:12" ht="15">
      <c r="A672" s="84" t="s">
        <v>2757</v>
      </c>
      <c r="B672" s="84" t="s">
        <v>2758</v>
      </c>
      <c r="C672" s="84">
        <v>2</v>
      </c>
      <c r="D672" s="118">
        <v>0.006036700663935727</v>
      </c>
      <c r="E672" s="118">
        <v>2.3273589343863303</v>
      </c>
      <c r="F672" s="84" t="s">
        <v>2010</v>
      </c>
      <c r="G672" s="84" t="b">
        <v>0</v>
      </c>
      <c r="H672" s="84" t="b">
        <v>0</v>
      </c>
      <c r="I672" s="84" t="b">
        <v>0</v>
      </c>
      <c r="J672" s="84" t="b">
        <v>0</v>
      </c>
      <c r="K672" s="84" t="b">
        <v>0</v>
      </c>
      <c r="L672" s="84" t="b">
        <v>0</v>
      </c>
    </row>
    <row r="673" spans="1:12" ht="15">
      <c r="A673" s="84" t="s">
        <v>2758</v>
      </c>
      <c r="B673" s="84" t="s">
        <v>2125</v>
      </c>
      <c r="C673" s="84">
        <v>2</v>
      </c>
      <c r="D673" s="118">
        <v>0.006036700663935727</v>
      </c>
      <c r="E673" s="118">
        <v>1.7832908900360547</v>
      </c>
      <c r="F673" s="84" t="s">
        <v>2010</v>
      </c>
      <c r="G673" s="84" t="b">
        <v>0</v>
      </c>
      <c r="H673" s="84" t="b">
        <v>0</v>
      </c>
      <c r="I673" s="84" t="b">
        <v>0</v>
      </c>
      <c r="J673" s="84" t="b">
        <v>0</v>
      </c>
      <c r="K673" s="84" t="b">
        <v>0</v>
      </c>
      <c r="L673" s="84" t="b">
        <v>0</v>
      </c>
    </row>
    <row r="674" spans="1:12" ht="15">
      <c r="A674" s="84" t="s">
        <v>2125</v>
      </c>
      <c r="B674" s="84" t="s">
        <v>2759</v>
      </c>
      <c r="C674" s="84">
        <v>2</v>
      </c>
      <c r="D674" s="118">
        <v>0.006036700663935727</v>
      </c>
      <c r="E674" s="118">
        <v>1.725298943058368</v>
      </c>
      <c r="F674" s="84" t="s">
        <v>2010</v>
      </c>
      <c r="G674" s="84" t="b">
        <v>0</v>
      </c>
      <c r="H674" s="84" t="b">
        <v>0</v>
      </c>
      <c r="I674" s="84" t="b">
        <v>0</v>
      </c>
      <c r="J674" s="84" t="b">
        <v>0</v>
      </c>
      <c r="K674" s="84" t="b">
        <v>0</v>
      </c>
      <c r="L674" s="84" t="b">
        <v>0</v>
      </c>
    </row>
    <row r="675" spans="1:12" ht="15">
      <c r="A675" s="84" t="s">
        <v>2759</v>
      </c>
      <c r="B675" s="84" t="s">
        <v>2760</v>
      </c>
      <c r="C675" s="84">
        <v>2</v>
      </c>
      <c r="D675" s="118">
        <v>0.006036700663935727</v>
      </c>
      <c r="E675" s="118">
        <v>2.3273589343863303</v>
      </c>
      <c r="F675" s="84" t="s">
        <v>2010</v>
      </c>
      <c r="G675" s="84" t="b">
        <v>0</v>
      </c>
      <c r="H675" s="84" t="b">
        <v>0</v>
      </c>
      <c r="I675" s="84" t="b">
        <v>0</v>
      </c>
      <c r="J675" s="84" t="b">
        <v>0</v>
      </c>
      <c r="K675" s="84" t="b">
        <v>0</v>
      </c>
      <c r="L675" s="84" t="b">
        <v>0</v>
      </c>
    </row>
    <row r="676" spans="1:12" ht="15">
      <c r="A676" s="84" t="s">
        <v>2760</v>
      </c>
      <c r="B676" s="84" t="s">
        <v>2648</v>
      </c>
      <c r="C676" s="84">
        <v>2</v>
      </c>
      <c r="D676" s="118">
        <v>0.006036700663935727</v>
      </c>
      <c r="E676" s="118">
        <v>1.9294189257142926</v>
      </c>
      <c r="F676" s="84" t="s">
        <v>2010</v>
      </c>
      <c r="G676" s="84" t="b">
        <v>0</v>
      </c>
      <c r="H676" s="84" t="b">
        <v>0</v>
      </c>
      <c r="I676" s="84" t="b">
        <v>0</v>
      </c>
      <c r="J676" s="84" t="b">
        <v>0</v>
      </c>
      <c r="K676" s="84" t="b">
        <v>0</v>
      </c>
      <c r="L676" s="84" t="b">
        <v>0</v>
      </c>
    </row>
    <row r="677" spans="1:12" ht="15">
      <c r="A677" s="84" t="s">
        <v>2648</v>
      </c>
      <c r="B677" s="84" t="s">
        <v>2168</v>
      </c>
      <c r="C677" s="84">
        <v>2</v>
      </c>
      <c r="D677" s="118">
        <v>0.006036700663935727</v>
      </c>
      <c r="E677" s="118">
        <v>1.0543576623225925</v>
      </c>
      <c r="F677" s="84" t="s">
        <v>2010</v>
      </c>
      <c r="G677" s="84" t="b">
        <v>0</v>
      </c>
      <c r="H677" s="84" t="b">
        <v>0</v>
      </c>
      <c r="I677" s="84" t="b">
        <v>0</v>
      </c>
      <c r="J677" s="84" t="b">
        <v>0</v>
      </c>
      <c r="K677" s="84" t="b">
        <v>0</v>
      </c>
      <c r="L677" s="84" t="b">
        <v>0</v>
      </c>
    </row>
    <row r="678" spans="1:12" ht="15">
      <c r="A678" s="84" t="s">
        <v>2168</v>
      </c>
      <c r="B678" s="84" t="s">
        <v>2167</v>
      </c>
      <c r="C678" s="84">
        <v>2</v>
      </c>
      <c r="D678" s="118">
        <v>0.006036700663935727</v>
      </c>
      <c r="E678" s="118">
        <v>0.09436282399417643</v>
      </c>
      <c r="F678" s="84" t="s">
        <v>2010</v>
      </c>
      <c r="G678" s="84" t="b">
        <v>0</v>
      </c>
      <c r="H678" s="84" t="b">
        <v>0</v>
      </c>
      <c r="I678" s="84" t="b">
        <v>0</v>
      </c>
      <c r="J678" s="84" t="b">
        <v>0</v>
      </c>
      <c r="K678" s="84" t="b">
        <v>0</v>
      </c>
      <c r="L678" s="84" t="b">
        <v>0</v>
      </c>
    </row>
    <row r="679" spans="1:12" ht="15">
      <c r="A679" s="84" t="s">
        <v>2754</v>
      </c>
      <c r="B679" s="84" t="s">
        <v>2125</v>
      </c>
      <c r="C679" s="84">
        <v>2</v>
      </c>
      <c r="D679" s="118">
        <v>0.006036700663935727</v>
      </c>
      <c r="E679" s="118">
        <v>1.7832908900360547</v>
      </c>
      <c r="F679" s="84" t="s">
        <v>2010</v>
      </c>
      <c r="G679" s="84" t="b">
        <v>1</v>
      </c>
      <c r="H679" s="84" t="b">
        <v>0</v>
      </c>
      <c r="I679" s="84" t="b">
        <v>0</v>
      </c>
      <c r="J679" s="84" t="b">
        <v>0</v>
      </c>
      <c r="K679" s="84" t="b">
        <v>0</v>
      </c>
      <c r="L679" s="84" t="b">
        <v>0</v>
      </c>
    </row>
    <row r="680" spans="1:12" ht="15">
      <c r="A680" s="84" t="s">
        <v>2125</v>
      </c>
      <c r="B680" s="84" t="s">
        <v>2646</v>
      </c>
      <c r="C680" s="84">
        <v>2</v>
      </c>
      <c r="D680" s="118">
        <v>0.006036700663935727</v>
      </c>
      <c r="E680" s="118">
        <v>1.5492076840026867</v>
      </c>
      <c r="F680" s="84" t="s">
        <v>2010</v>
      </c>
      <c r="G680" s="84" t="b">
        <v>0</v>
      </c>
      <c r="H680" s="84" t="b">
        <v>0</v>
      </c>
      <c r="I680" s="84" t="b">
        <v>0</v>
      </c>
      <c r="J680" s="84" t="b">
        <v>0</v>
      </c>
      <c r="K680" s="84" t="b">
        <v>0</v>
      </c>
      <c r="L680" s="84" t="b">
        <v>0</v>
      </c>
    </row>
    <row r="681" spans="1:12" ht="15">
      <c r="A681" s="84" t="s">
        <v>2647</v>
      </c>
      <c r="B681" s="84" t="s">
        <v>2201</v>
      </c>
      <c r="C681" s="84">
        <v>2</v>
      </c>
      <c r="D681" s="118">
        <v>0.006036700663935727</v>
      </c>
      <c r="E681" s="118">
        <v>1.9751764162749679</v>
      </c>
      <c r="F681" s="84" t="s">
        <v>2010</v>
      </c>
      <c r="G681" s="84" t="b">
        <v>0</v>
      </c>
      <c r="H681" s="84" t="b">
        <v>0</v>
      </c>
      <c r="I681" s="84" t="b">
        <v>0</v>
      </c>
      <c r="J681" s="84" t="b">
        <v>0</v>
      </c>
      <c r="K681" s="84" t="b">
        <v>0</v>
      </c>
      <c r="L681" s="84" t="b">
        <v>0</v>
      </c>
    </row>
    <row r="682" spans="1:12" ht="15">
      <c r="A682" s="84" t="s">
        <v>2201</v>
      </c>
      <c r="B682" s="84" t="s">
        <v>2690</v>
      </c>
      <c r="C682" s="84">
        <v>2</v>
      </c>
      <c r="D682" s="118">
        <v>0.006036700663935727</v>
      </c>
      <c r="E682" s="118">
        <v>2.151267675330649</v>
      </c>
      <c r="F682" s="84" t="s">
        <v>2010</v>
      </c>
      <c r="G682" s="84" t="b">
        <v>0</v>
      </c>
      <c r="H682" s="84" t="b">
        <v>0</v>
      </c>
      <c r="I682" s="84" t="b">
        <v>0</v>
      </c>
      <c r="J682" s="84" t="b">
        <v>0</v>
      </c>
      <c r="K682" s="84" t="b">
        <v>0</v>
      </c>
      <c r="L682" s="84" t="b">
        <v>0</v>
      </c>
    </row>
    <row r="683" spans="1:12" ht="15">
      <c r="A683" s="84" t="s">
        <v>2690</v>
      </c>
      <c r="B683" s="84" t="s">
        <v>2755</v>
      </c>
      <c r="C683" s="84">
        <v>2</v>
      </c>
      <c r="D683" s="118">
        <v>0.006036700663935727</v>
      </c>
      <c r="E683" s="118">
        <v>2.3273589343863303</v>
      </c>
      <c r="F683" s="84" t="s">
        <v>2010</v>
      </c>
      <c r="G683" s="84" t="b">
        <v>0</v>
      </c>
      <c r="H683" s="84" t="b">
        <v>0</v>
      </c>
      <c r="I683" s="84" t="b">
        <v>0</v>
      </c>
      <c r="J683" s="84" t="b">
        <v>0</v>
      </c>
      <c r="K683" s="84" t="b">
        <v>0</v>
      </c>
      <c r="L683" s="84" t="b">
        <v>0</v>
      </c>
    </row>
    <row r="684" spans="1:12" ht="15">
      <c r="A684" s="84" t="s">
        <v>2755</v>
      </c>
      <c r="B684" s="84" t="s">
        <v>2168</v>
      </c>
      <c r="C684" s="84">
        <v>2</v>
      </c>
      <c r="D684" s="118">
        <v>0.006036700663935727</v>
      </c>
      <c r="E684" s="118">
        <v>1.4522976709946303</v>
      </c>
      <c r="F684" s="84" t="s">
        <v>2010</v>
      </c>
      <c r="G684" s="84" t="b">
        <v>0</v>
      </c>
      <c r="H684" s="84" t="b">
        <v>0</v>
      </c>
      <c r="I684" s="84" t="b">
        <v>0</v>
      </c>
      <c r="J684" s="84" t="b">
        <v>0</v>
      </c>
      <c r="K684" s="84" t="b">
        <v>0</v>
      </c>
      <c r="L684" s="84" t="b">
        <v>0</v>
      </c>
    </row>
    <row r="685" spans="1:12" ht="15">
      <c r="A685" s="84" t="s">
        <v>2168</v>
      </c>
      <c r="B685" s="84" t="s">
        <v>2243</v>
      </c>
      <c r="C685" s="84">
        <v>2</v>
      </c>
      <c r="D685" s="118">
        <v>0.006036700663935727</v>
      </c>
      <c r="E685" s="118">
        <v>0.5949651745633618</v>
      </c>
      <c r="F685" s="84" t="s">
        <v>2010</v>
      </c>
      <c r="G685" s="84" t="b">
        <v>0</v>
      </c>
      <c r="H685" s="84" t="b">
        <v>0</v>
      </c>
      <c r="I685" s="84" t="b">
        <v>0</v>
      </c>
      <c r="J685" s="84" t="b">
        <v>0</v>
      </c>
      <c r="K685" s="84" t="b">
        <v>0</v>
      </c>
      <c r="L685" s="84" t="b">
        <v>0</v>
      </c>
    </row>
    <row r="686" spans="1:12" ht="15">
      <c r="A686" s="84" t="s">
        <v>2666</v>
      </c>
      <c r="B686" s="84" t="s">
        <v>2218</v>
      </c>
      <c r="C686" s="84">
        <v>2</v>
      </c>
      <c r="D686" s="118">
        <v>0.006036700663935727</v>
      </c>
      <c r="E686" s="118">
        <v>2.151267675330649</v>
      </c>
      <c r="F686" s="84" t="s">
        <v>2010</v>
      </c>
      <c r="G686" s="84" t="b">
        <v>0</v>
      </c>
      <c r="H686" s="84" t="b">
        <v>0</v>
      </c>
      <c r="I686" s="84" t="b">
        <v>0</v>
      </c>
      <c r="J686" s="84" t="b">
        <v>1</v>
      </c>
      <c r="K686" s="84" t="b">
        <v>0</v>
      </c>
      <c r="L686" s="84" t="b">
        <v>0</v>
      </c>
    </row>
    <row r="687" spans="1:12" ht="15">
      <c r="A687" s="84" t="s">
        <v>2218</v>
      </c>
      <c r="B687" s="84" t="s">
        <v>2661</v>
      </c>
      <c r="C687" s="84">
        <v>2</v>
      </c>
      <c r="D687" s="118">
        <v>0.006036700663935727</v>
      </c>
      <c r="E687" s="118">
        <v>2.026328938722349</v>
      </c>
      <c r="F687" s="84" t="s">
        <v>2010</v>
      </c>
      <c r="G687" s="84" t="b">
        <v>1</v>
      </c>
      <c r="H687" s="84" t="b">
        <v>0</v>
      </c>
      <c r="I687" s="84" t="b">
        <v>0</v>
      </c>
      <c r="J687" s="84" t="b">
        <v>0</v>
      </c>
      <c r="K687" s="84" t="b">
        <v>0</v>
      </c>
      <c r="L687" s="84" t="b">
        <v>0</v>
      </c>
    </row>
    <row r="688" spans="1:12" ht="15">
      <c r="A688" s="84" t="s">
        <v>2089</v>
      </c>
      <c r="B688" s="84" t="s">
        <v>2103</v>
      </c>
      <c r="C688" s="84">
        <v>2</v>
      </c>
      <c r="D688" s="118">
        <v>0.006036700663935727</v>
      </c>
      <c r="E688" s="118">
        <v>0.9123855864155124</v>
      </c>
      <c r="F688" s="84" t="s">
        <v>2010</v>
      </c>
      <c r="G688" s="84" t="b">
        <v>0</v>
      </c>
      <c r="H688" s="84" t="b">
        <v>0</v>
      </c>
      <c r="I688" s="84" t="b">
        <v>0</v>
      </c>
      <c r="J688" s="84" t="b">
        <v>0</v>
      </c>
      <c r="K688" s="84" t="b">
        <v>0</v>
      </c>
      <c r="L688" s="84" t="b">
        <v>0</v>
      </c>
    </row>
    <row r="689" spans="1:12" ht="15">
      <c r="A689" s="84" t="s">
        <v>2103</v>
      </c>
      <c r="B689" s="84" t="s">
        <v>2244</v>
      </c>
      <c r="C689" s="84">
        <v>2</v>
      </c>
      <c r="D689" s="118">
        <v>0.006036700663935727</v>
      </c>
      <c r="E689" s="118">
        <v>0.6071996309803734</v>
      </c>
      <c r="F689" s="84" t="s">
        <v>2010</v>
      </c>
      <c r="G689" s="84" t="b">
        <v>0</v>
      </c>
      <c r="H689" s="84" t="b">
        <v>0</v>
      </c>
      <c r="I689" s="84" t="b">
        <v>0</v>
      </c>
      <c r="J689" s="84" t="b">
        <v>0</v>
      </c>
      <c r="K689" s="84" t="b">
        <v>0</v>
      </c>
      <c r="L689" s="84" t="b">
        <v>0</v>
      </c>
    </row>
    <row r="690" spans="1:12" ht="15">
      <c r="A690" s="84" t="s">
        <v>2244</v>
      </c>
      <c r="B690" s="84" t="s">
        <v>2644</v>
      </c>
      <c r="C690" s="84">
        <v>2</v>
      </c>
      <c r="D690" s="118">
        <v>0.006036700663935727</v>
      </c>
      <c r="E690" s="118">
        <v>1.3273589343863303</v>
      </c>
      <c r="F690" s="84" t="s">
        <v>2010</v>
      </c>
      <c r="G690" s="84" t="b">
        <v>0</v>
      </c>
      <c r="H690" s="84" t="b">
        <v>0</v>
      </c>
      <c r="I690" s="84" t="b">
        <v>0</v>
      </c>
      <c r="J690" s="84" t="b">
        <v>0</v>
      </c>
      <c r="K690" s="84" t="b">
        <v>0</v>
      </c>
      <c r="L690" s="84" t="b">
        <v>0</v>
      </c>
    </row>
    <row r="691" spans="1:12" ht="15">
      <c r="A691" s="84" t="s">
        <v>2243</v>
      </c>
      <c r="B691" s="84" t="s">
        <v>2169</v>
      </c>
      <c r="C691" s="84">
        <v>2</v>
      </c>
      <c r="D691" s="118">
        <v>0.006036700663935727</v>
      </c>
      <c r="E691" s="118">
        <v>0.7418982048778296</v>
      </c>
      <c r="F691" s="84" t="s">
        <v>2010</v>
      </c>
      <c r="G691" s="84" t="b">
        <v>0</v>
      </c>
      <c r="H691" s="84" t="b">
        <v>0</v>
      </c>
      <c r="I691" s="84" t="b">
        <v>0</v>
      </c>
      <c r="J691" s="84" t="b">
        <v>0</v>
      </c>
      <c r="K691" s="84" t="b">
        <v>0</v>
      </c>
      <c r="L691" s="84" t="b">
        <v>0</v>
      </c>
    </row>
    <row r="692" spans="1:12" ht="15">
      <c r="A692" s="84" t="s">
        <v>2103</v>
      </c>
      <c r="B692" s="84" t="s">
        <v>2752</v>
      </c>
      <c r="C692" s="84">
        <v>2</v>
      </c>
      <c r="D692" s="118">
        <v>0.006036700663935727</v>
      </c>
      <c r="E692" s="118">
        <v>1.3061696353163923</v>
      </c>
      <c r="F692" s="84" t="s">
        <v>2010</v>
      </c>
      <c r="G692" s="84" t="b">
        <v>0</v>
      </c>
      <c r="H692" s="84" t="b">
        <v>0</v>
      </c>
      <c r="I692" s="84" t="b">
        <v>0</v>
      </c>
      <c r="J692" s="84" t="b">
        <v>1</v>
      </c>
      <c r="K692" s="84" t="b">
        <v>0</v>
      </c>
      <c r="L692" s="84" t="b">
        <v>0</v>
      </c>
    </row>
    <row r="693" spans="1:12" ht="15">
      <c r="A693" s="84" t="s">
        <v>2752</v>
      </c>
      <c r="B693" s="84" t="s">
        <v>2628</v>
      </c>
      <c r="C693" s="84">
        <v>2</v>
      </c>
      <c r="D693" s="118">
        <v>0.006036700663935727</v>
      </c>
      <c r="E693" s="118">
        <v>2.151267675330649</v>
      </c>
      <c r="F693" s="84" t="s">
        <v>2010</v>
      </c>
      <c r="G693" s="84" t="b">
        <v>1</v>
      </c>
      <c r="H693" s="84" t="b">
        <v>0</v>
      </c>
      <c r="I693" s="84" t="b">
        <v>0</v>
      </c>
      <c r="J693" s="84" t="b">
        <v>0</v>
      </c>
      <c r="K693" s="84" t="b">
        <v>0</v>
      </c>
      <c r="L693" s="84" t="b">
        <v>0</v>
      </c>
    </row>
    <row r="694" spans="1:12" ht="15">
      <c r="A694" s="84" t="s">
        <v>2628</v>
      </c>
      <c r="B694" s="84" t="s">
        <v>2753</v>
      </c>
      <c r="C694" s="84">
        <v>2</v>
      </c>
      <c r="D694" s="118">
        <v>0.006036700663935727</v>
      </c>
      <c r="E694" s="118">
        <v>2.151267675330649</v>
      </c>
      <c r="F694" s="84" t="s">
        <v>2010</v>
      </c>
      <c r="G694" s="84" t="b">
        <v>0</v>
      </c>
      <c r="H694" s="84" t="b">
        <v>0</v>
      </c>
      <c r="I694" s="84" t="b">
        <v>0</v>
      </c>
      <c r="J694" s="84" t="b">
        <v>0</v>
      </c>
      <c r="K694" s="84" t="b">
        <v>0</v>
      </c>
      <c r="L694" s="84" t="b">
        <v>0</v>
      </c>
    </row>
    <row r="695" spans="1:12" ht="15">
      <c r="A695" s="84" t="s">
        <v>2753</v>
      </c>
      <c r="B695" s="84" t="s">
        <v>2169</v>
      </c>
      <c r="C695" s="84">
        <v>2</v>
      </c>
      <c r="D695" s="118">
        <v>0.006036700663935727</v>
      </c>
      <c r="E695" s="118">
        <v>1.2859662492281052</v>
      </c>
      <c r="F695" s="84" t="s">
        <v>2010</v>
      </c>
      <c r="G695" s="84" t="b">
        <v>0</v>
      </c>
      <c r="H695" s="84" t="b">
        <v>0</v>
      </c>
      <c r="I695" s="84" t="b">
        <v>0</v>
      </c>
      <c r="J695" s="84" t="b">
        <v>0</v>
      </c>
      <c r="K695" s="84" t="b">
        <v>0</v>
      </c>
      <c r="L695" s="84" t="b">
        <v>0</v>
      </c>
    </row>
    <row r="696" spans="1:12" ht="15">
      <c r="A696" s="84" t="s">
        <v>2169</v>
      </c>
      <c r="B696" s="84" t="s">
        <v>2167</v>
      </c>
      <c r="C696" s="84">
        <v>2</v>
      </c>
      <c r="D696" s="118">
        <v>0.006036700663935727</v>
      </c>
      <c r="E696" s="118">
        <v>0.02741603436356317</v>
      </c>
      <c r="F696" s="84" t="s">
        <v>2010</v>
      </c>
      <c r="G696" s="84" t="b">
        <v>0</v>
      </c>
      <c r="H696" s="84" t="b">
        <v>0</v>
      </c>
      <c r="I696" s="84" t="b">
        <v>0</v>
      </c>
      <c r="J696" s="84" t="b">
        <v>0</v>
      </c>
      <c r="K696" s="84" t="b">
        <v>0</v>
      </c>
      <c r="L696" s="84" t="b">
        <v>0</v>
      </c>
    </row>
    <row r="697" spans="1:12" ht="15">
      <c r="A697" s="84" t="s">
        <v>2103</v>
      </c>
      <c r="B697" s="84" t="s">
        <v>2751</v>
      </c>
      <c r="C697" s="84">
        <v>2</v>
      </c>
      <c r="D697" s="118">
        <v>0.006036700663935727</v>
      </c>
      <c r="E697" s="118">
        <v>1.3061696353163923</v>
      </c>
      <c r="F697" s="84" t="s">
        <v>2010</v>
      </c>
      <c r="G697" s="84" t="b">
        <v>0</v>
      </c>
      <c r="H697" s="84" t="b">
        <v>0</v>
      </c>
      <c r="I697" s="84" t="b">
        <v>0</v>
      </c>
      <c r="J697" s="84" t="b">
        <v>0</v>
      </c>
      <c r="K697" s="84" t="b">
        <v>0</v>
      </c>
      <c r="L697" s="84" t="b">
        <v>0</v>
      </c>
    </row>
    <row r="698" spans="1:12" ht="15">
      <c r="A698" s="84" t="s">
        <v>2751</v>
      </c>
      <c r="B698" s="84" t="s">
        <v>2688</v>
      </c>
      <c r="C698" s="84">
        <v>2</v>
      </c>
      <c r="D698" s="118">
        <v>0.006036700663935727</v>
      </c>
      <c r="E698" s="118">
        <v>2.151267675330649</v>
      </c>
      <c r="F698" s="84" t="s">
        <v>2010</v>
      </c>
      <c r="G698" s="84" t="b">
        <v>0</v>
      </c>
      <c r="H698" s="84" t="b">
        <v>0</v>
      </c>
      <c r="I698" s="84" t="b">
        <v>0</v>
      </c>
      <c r="J698" s="84" t="b">
        <v>1</v>
      </c>
      <c r="K698" s="84" t="b">
        <v>0</v>
      </c>
      <c r="L698" s="84" t="b">
        <v>0</v>
      </c>
    </row>
    <row r="699" spans="1:12" ht="15">
      <c r="A699" s="84" t="s">
        <v>2688</v>
      </c>
      <c r="B699" s="84" t="s">
        <v>2689</v>
      </c>
      <c r="C699" s="84">
        <v>2</v>
      </c>
      <c r="D699" s="118">
        <v>0.006036700663935727</v>
      </c>
      <c r="E699" s="118">
        <v>1.9751764162749679</v>
      </c>
      <c r="F699" s="84" t="s">
        <v>2010</v>
      </c>
      <c r="G699" s="84" t="b">
        <v>1</v>
      </c>
      <c r="H699" s="84" t="b">
        <v>0</v>
      </c>
      <c r="I699" s="84" t="b">
        <v>0</v>
      </c>
      <c r="J699" s="84" t="b">
        <v>0</v>
      </c>
      <c r="K699" s="84" t="b">
        <v>1</v>
      </c>
      <c r="L699" s="84" t="b">
        <v>0</v>
      </c>
    </row>
    <row r="700" spans="1:12" ht="15">
      <c r="A700" s="84" t="s">
        <v>2689</v>
      </c>
      <c r="B700" s="84" t="s">
        <v>2613</v>
      </c>
      <c r="C700" s="84">
        <v>2</v>
      </c>
      <c r="D700" s="118">
        <v>0.006036700663935727</v>
      </c>
      <c r="E700" s="118">
        <v>1.9751764162749679</v>
      </c>
      <c r="F700" s="84" t="s">
        <v>2010</v>
      </c>
      <c r="G700" s="84" t="b">
        <v>0</v>
      </c>
      <c r="H700" s="84" t="b">
        <v>1</v>
      </c>
      <c r="I700" s="84" t="b">
        <v>0</v>
      </c>
      <c r="J700" s="84" t="b">
        <v>0</v>
      </c>
      <c r="K700" s="84" t="b">
        <v>0</v>
      </c>
      <c r="L700" s="84" t="b">
        <v>0</v>
      </c>
    </row>
    <row r="701" spans="1:12" ht="15">
      <c r="A701" s="84" t="s">
        <v>2613</v>
      </c>
      <c r="B701" s="84" t="s">
        <v>2627</v>
      </c>
      <c r="C701" s="84">
        <v>2</v>
      </c>
      <c r="D701" s="118">
        <v>0.006036700663935727</v>
      </c>
      <c r="E701" s="118">
        <v>2.151267675330649</v>
      </c>
      <c r="F701" s="84" t="s">
        <v>2010</v>
      </c>
      <c r="G701" s="84" t="b">
        <v>0</v>
      </c>
      <c r="H701" s="84" t="b">
        <v>0</v>
      </c>
      <c r="I701" s="84" t="b">
        <v>0</v>
      </c>
      <c r="J701" s="84" t="b">
        <v>0</v>
      </c>
      <c r="K701" s="84" t="b">
        <v>0</v>
      </c>
      <c r="L701" s="84" t="b">
        <v>0</v>
      </c>
    </row>
    <row r="702" spans="1:12" ht="15">
      <c r="A702" s="84" t="s">
        <v>2627</v>
      </c>
      <c r="B702" s="84" t="s">
        <v>2167</v>
      </c>
      <c r="C702" s="84">
        <v>2</v>
      </c>
      <c r="D702" s="118">
        <v>0.006036700663935727</v>
      </c>
      <c r="E702" s="118">
        <v>0.87251407437782</v>
      </c>
      <c r="F702" s="84" t="s">
        <v>2010</v>
      </c>
      <c r="G702" s="84" t="b">
        <v>0</v>
      </c>
      <c r="H702" s="84" t="b">
        <v>0</v>
      </c>
      <c r="I702" s="84" t="b">
        <v>0</v>
      </c>
      <c r="J702" s="84" t="b">
        <v>0</v>
      </c>
      <c r="K702" s="84" t="b">
        <v>0</v>
      </c>
      <c r="L702" s="84" t="b">
        <v>0</v>
      </c>
    </row>
    <row r="703" spans="1:12" ht="15">
      <c r="A703" s="84" t="s">
        <v>2645</v>
      </c>
      <c r="B703" s="84" t="s">
        <v>2626</v>
      </c>
      <c r="C703" s="84">
        <v>2</v>
      </c>
      <c r="D703" s="118">
        <v>0.006036700663935727</v>
      </c>
      <c r="E703" s="118">
        <v>1.9294189257142926</v>
      </c>
      <c r="F703" s="84" t="s">
        <v>2010</v>
      </c>
      <c r="G703" s="84" t="b">
        <v>0</v>
      </c>
      <c r="H703" s="84" t="b">
        <v>0</v>
      </c>
      <c r="I703" s="84" t="b">
        <v>0</v>
      </c>
      <c r="J703" s="84" t="b">
        <v>1</v>
      </c>
      <c r="K703" s="84" t="b">
        <v>0</v>
      </c>
      <c r="L703" s="84" t="b">
        <v>0</v>
      </c>
    </row>
    <row r="704" spans="1:12" ht="15">
      <c r="A704" s="84" t="s">
        <v>2626</v>
      </c>
      <c r="B704" s="84" t="s">
        <v>2619</v>
      </c>
      <c r="C704" s="84">
        <v>2</v>
      </c>
      <c r="D704" s="118">
        <v>0.006036700663935727</v>
      </c>
      <c r="E704" s="118">
        <v>1.850237679666668</v>
      </c>
      <c r="F704" s="84" t="s">
        <v>2010</v>
      </c>
      <c r="G704" s="84" t="b">
        <v>1</v>
      </c>
      <c r="H704" s="84" t="b">
        <v>0</v>
      </c>
      <c r="I704" s="84" t="b">
        <v>0</v>
      </c>
      <c r="J704" s="84" t="b">
        <v>0</v>
      </c>
      <c r="K704" s="84" t="b">
        <v>0</v>
      </c>
      <c r="L704" s="84" t="b">
        <v>0</v>
      </c>
    </row>
    <row r="705" spans="1:12" ht="15">
      <c r="A705" s="84" t="s">
        <v>2619</v>
      </c>
      <c r="B705" s="84" t="s">
        <v>2640</v>
      </c>
      <c r="C705" s="84">
        <v>2</v>
      </c>
      <c r="D705" s="118">
        <v>0.006036700663935727</v>
      </c>
      <c r="E705" s="118">
        <v>1.5492076840026867</v>
      </c>
      <c r="F705" s="84" t="s">
        <v>2010</v>
      </c>
      <c r="G705" s="84" t="b">
        <v>0</v>
      </c>
      <c r="H705" s="84" t="b">
        <v>0</v>
      </c>
      <c r="I705" s="84" t="b">
        <v>0</v>
      </c>
      <c r="J705" s="84" t="b">
        <v>0</v>
      </c>
      <c r="K705" s="84" t="b">
        <v>0</v>
      </c>
      <c r="L705" s="84" t="b">
        <v>0</v>
      </c>
    </row>
    <row r="706" spans="1:12" ht="15">
      <c r="A706" s="84" t="s">
        <v>2640</v>
      </c>
      <c r="B706" s="84" t="s">
        <v>2168</v>
      </c>
      <c r="C706" s="84">
        <v>2</v>
      </c>
      <c r="D706" s="118">
        <v>0.006036700663935727</v>
      </c>
      <c r="E706" s="118">
        <v>1.0543576623225925</v>
      </c>
      <c r="F706" s="84" t="s">
        <v>2010</v>
      </c>
      <c r="G706" s="84" t="b">
        <v>0</v>
      </c>
      <c r="H706" s="84" t="b">
        <v>0</v>
      </c>
      <c r="I706" s="84" t="b">
        <v>0</v>
      </c>
      <c r="J706" s="84" t="b">
        <v>0</v>
      </c>
      <c r="K706" s="84" t="b">
        <v>0</v>
      </c>
      <c r="L706" s="84" t="b">
        <v>0</v>
      </c>
    </row>
    <row r="707" spans="1:12" ht="15">
      <c r="A707" s="84" t="s">
        <v>2168</v>
      </c>
      <c r="B707" s="84" t="s">
        <v>2687</v>
      </c>
      <c r="C707" s="84">
        <v>2</v>
      </c>
      <c r="D707" s="118">
        <v>0.006036700663935727</v>
      </c>
      <c r="E707" s="118">
        <v>1.5492076840026867</v>
      </c>
      <c r="F707" s="84" t="s">
        <v>2010</v>
      </c>
      <c r="G707" s="84" t="b">
        <v>0</v>
      </c>
      <c r="H707" s="84" t="b">
        <v>0</v>
      </c>
      <c r="I707" s="84" t="b">
        <v>0</v>
      </c>
      <c r="J707" s="84" t="b">
        <v>0</v>
      </c>
      <c r="K707" s="84" t="b">
        <v>0</v>
      </c>
      <c r="L707" s="84" t="b">
        <v>0</v>
      </c>
    </row>
    <row r="708" spans="1:12" ht="15">
      <c r="A708" s="84" t="s">
        <v>2687</v>
      </c>
      <c r="B708" s="84" t="s">
        <v>2167</v>
      </c>
      <c r="C708" s="84">
        <v>2</v>
      </c>
      <c r="D708" s="118">
        <v>0.006036700663935727</v>
      </c>
      <c r="E708" s="118">
        <v>0.87251407437782</v>
      </c>
      <c r="F708" s="84" t="s">
        <v>2010</v>
      </c>
      <c r="G708" s="84" t="b">
        <v>0</v>
      </c>
      <c r="H708" s="84" t="b">
        <v>0</v>
      </c>
      <c r="I708" s="84" t="b">
        <v>0</v>
      </c>
      <c r="J708" s="84" t="b">
        <v>0</v>
      </c>
      <c r="K708" s="84" t="b">
        <v>0</v>
      </c>
      <c r="L708" s="84" t="b">
        <v>0</v>
      </c>
    </row>
    <row r="709" spans="1:12" ht="15">
      <c r="A709" s="84" t="s">
        <v>2685</v>
      </c>
      <c r="B709" s="84" t="s">
        <v>2146</v>
      </c>
      <c r="C709" s="84">
        <v>2</v>
      </c>
      <c r="D709" s="118">
        <v>0.006036700663935727</v>
      </c>
      <c r="E709" s="118">
        <v>2.151267675330649</v>
      </c>
      <c r="F709" s="84" t="s">
        <v>2010</v>
      </c>
      <c r="G709" s="84" t="b">
        <v>0</v>
      </c>
      <c r="H709" s="84" t="b">
        <v>0</v>
      </c>
      <c r="I709" s="84" t="b">
        <v>0</v>
      </c>
      <c r="J709" s="84" t="b">
        <v>0</v>
      </c>
      <c r="K709" s="84" t="b">
        <v>0</v>
      </c>
      <c r="L709" s="84" t="b">
        <v>0</v>
      </c>
    </row>
    <row r="710" spans="1:12" ht="15">
      <c r="A710" s="84" t="s">
        <v>2146</v>
      </c>
      <c r="B710" s="84" t="s">
        <v>2749</v>
      </c>
      <c r="C710" s="84">
        <v>2</v>
      </c>
      <c r="D710" s="118">
        <v>0.006036700663935727</v>
      </c>
      <c r="E710" s="118">
        <v>2.3273589343863303</v>
      </c>
      <c r="F710" s="84" t="s">
        <v>2010</v>
      </c>
      <c r="G710" s="84" t="b">
        <v>0</v>
      </c>
      <c r="H710" s="84" t="b">
        <v>0</v>
      </c>
      <c r="I710" s="84" t="b">
        <v>0</v>
      </c>
      <c r="J710" s="84" t="b">
        <v>0</v>
      </c>
      <c r="K710" s="84" t="b">
        <v>0</v>
      </c>
      <c r="L710" s="84" t="b">
        <v>0</v>
      </c>
    </row>
    <row r="711" spans="1:12" ht="15">
      <c r="A711" s="84" t="s">
        <v>2749</v>
      </c>
      <c r="B711" s="84" t="s">
        <v>2750</v>
      </c>
      <c r="C711" s="84">
        <v>2</v>
      </c>
      <c r="D711" s="118">
        <v>0.006036700663935727</v>
      </c>
      <c r="E711" s="118">
        <v>2.3273589343863303</v>
      </c>
      <c r="F711" s="84" t="s">
        <v>2010</v>
      </c>
      <c r="G711" s="84" t="b">
        <v>0</v>
      </c>
      <c r="H711" s="84" t="b">
        <v>0</v>
      </c>
      <c r="I711" s="84" t="b">
        <v>0</v>
      </c>
      <c r="J711" s="84" t="b">
        <v>0</v>
      </c>
      <c r="K711" s="84" t="b">
        <v>0</v>
      </c>
      <c r="L711" s="84" t="b">
        <v>0</v>
      </c>
    </row>
    <row r="712" spans="1:12" ht="15">
      <c r="A712" s="84" t="s">
        <v>2750</v>
      </c>
      <c r="B712" s="84" t="s">
        <v>2167</v>
      </c>
      <c r="C712" s="84">
        <v>2</v>
      </c>
      <c r="D712" s="118">
        <v>0.006036700663935727</v>
      </c>
      <c r="E712" s="118">
        <v>0.87251407437782</v>
      </c>
      <c r="F712" s="84" t="s">
        <v>2010</v>
      </c>
      <c r="G712" s="84" t="b">
        <v>0</v>
      </c>
      <c r="H712" s="84" t="b">
        <v>0</v>
      </c>
      <c r="I712" s="84" t="b">
        <v>0</v>
      </c>
      <c r="J712" s="84" t="b">
        <v>0</v>
      </c>
      <c r="K712" s="84" t="b">
        <v>0</v>
      </c>
      <c r="L712" s="84" t="b">
        <v>0</v>
      </c>
    </row>
    <row r="713" spans="1:12" ht="15">
      <c r="A713" s="84" t="s">
        <v>2167</v>
      </c>
      <c r="B713" s="84" t="s">
        <v>2686</v>
      </c>
      <c r="C713" s="84">
        <v>2</v>
      </c>
      <c r="D713" s="118">
        <v>0.006036700663935727</v>
      </c>
      <c r="E713" s="118">
        <v>1.0601872059833166</v>
      </c>
      <c r="F713" s="84" t="s">
        <v>2010</v>
      </c>
      <c r="G713" s="84" t="b">
        <v>0</v>
      </c>
      <c r="H713" s="84" t="b">
        <v>0</v>
      </c>
      <c r="I713" s="84" t="b">
        <v>0</v>
      </c>
      <c r="J713" s="84" t="b">
        <v>0</v>
      </c>
      <c r="K713" s="84" t="b">
        <v>0</v>
      </c>
      <c r="L713" s="84" t="b">
        <v>0</v>
      </c>
    </row>
    <row r="714" spans="1:12" ht="15">
      <c r="A714" s="84" t="s">
        <v>2245</v>
      </c>
      <c r="B714" s="84" t="s">
        <v>2747</v>
      </c>
      <c r="C714" s="84">
        <v>2</v>
      </c>
      <c r="D714" s="118">
        <v>0.006036700663935727</v>
      </c>
      <c r="E714" s="118">
        <v>1.7832908900360547</v>
      </c>
      <c r="F714" s="84" t="s">
        <v>2010</v>
      </c>
      <c r="G714" s="84" t="b">
        <v>0</v>
      </c>
      <c r="H714" s="84" t="b">
        <v>0</v>
      </c>
      <c r="I714" s="84" t="b">
        <v>0</v>
      </c>
      <c r="J714" s="84" t="b">
        <v>0</v>
      </c>
      <c r="K714" s="84" t="b">
        <v>0</v>
      </c>
      <c r="L714" s="84" t="b">
        <v>0</v>
      </c>
    </row>
    <row r="715" spans="1:12" ht="15">
      <c r="A715" s="84" t="s">
        <v>2747</v>
      </c>
      <c r="B715" s="84" t="s">
        <v>2089</v>
      </c>
      <c r="C715" s="84">
        <v>2</v>
      </c>
      <c r="D715" s="118">
        <v>0.006036700663935727</v>
      </c>
      <c r="E715" s="118">
        <v>1.725298943058368</v>
      </c>
      <c r="F715" s="84" t="s">
        <v>2010</v>
      </c>
      <c r="G715" s="84" t="b">
        <v>0</v>
      </c>
      <c r="H715" s="84" t="b">
        <v>0</v>
      </c>
      <c r="I715" s="84" t="b">
        <v>0</v>
      </c>
      <c r="J715" s="84" t="b">
        <v>0</v>
      </c>
      <c r="K715" s="84" t="b">
        <v>0</v>
      </c>
      <c r="L715" s="84" t="b">
        <v>0</v>
      </c>
    </row>
    <row r="716" spans="1:12" ht="15">
      <c r="A716" s="84" t="s">
        <v>2089</v>
      </c>
      <c r="B716" s="84" t="s">
        <v>2665</v>
      </c>
      <c r="C716" s="84">
        <v>2</v>
      </c>
      <c r="D716" s="118">
        <v>0.006036700663935727</v>
      </c>
      <c r="E716" s="118">
        <v>1.725298943058368</v>
      </c>
      <c r="F716" s="84" t="s">
        <v>2010</v>
      </c>
      <c r="G716" s="84" t="b">
        <v>0</v>
      </c>
      <c r="H716" s="84" t="b">
        <v>0</v>
      </c>
      <c r="I716" s="84" t="b">
        <v>0</v>
      </c>
      <c r="J716" s="84" t="b">
        <v>0</v>
      </c>
      <c r="K716" s="84" t="b">
        <v>0</v>
      </c>
      <c r="L716" s="84" t="b">
        <v>0</v>
      </c>
    </row>
    <row r="717" spans="1:12" ht="15">
      <c r="A717" s="84" t="s">
        <v>2665</v>
      </c>
      <c r="B717" s="84" t="s">
        <v>2748</v>
      </c>
      <c r="C717" s="84">
        <v>2</v>
      </c>
      <c r="D717" s="118">
        <v>0.006036700663935727</v>
      </c>
      <c r="E717" s="118">
        <v>2.3273589343863303</v>
      </c>
      <c r="F717" s="84" t="s">
        <v>2010</v>
      </c>
      <c r="G717" s="84" t="b">
        <v>0</v>
      </c>
      <c r="H717" s="84" t="b">
        <v>0</v>
      </c>
      <c r="I717" s="84" t="b">
        <v>0</v>
      </c>
      <c r="J717" s="84" t="b">
        <v>0</v>
      </c>
      <c r="K717" s="84" t="b">
        <v>0</v>
      </c>
      <c r="L717" s="84" t="b">
        <v>0</v>
      </c>
    </row>
    <row r="718" spans="1:12" ht="15">
      <c r="A718" s="84" t="s">
        <v>2748</v>
      </c>
      <c r="B718" s="84" t="s">
        <v>2644</v>
      </c>
      <c r="C718" s="84">
        <v>2</v>
      </c>
      <c r="D718" s="118">
        <v>0.006036700663935727</v>
      </c>
      <c r="E718" s="118">
        <v>2.026328938722349</v>
      </c>
      <c r="F718" s="84" t="s">
        <v>2010</v>
      </c>
      <c r="G718" s="84" t="b">
        <v>0</v>
      </c>
      <c r="H718" s="84" t="b">
        <v>0</v>
      </c>
      <c r="I718" s="84" t="b">
        <v>0</v>
      </c>
      <c r="J718" s="84" t="b">
        <v>0</v>
      </c>
      <c r="K718" s="84" t="b">
        <v>0</v>
      </c>
      <c r="L718" s="84" t="b">
        <v>0</v>
      </c>
    </row>
    <row r="719" spans="1:12" ht="15">
      <c r="A719" s="84" t="s">
        <v>2625</v>
      </c>
      <c r="B719" s="84" t="s">
        <v>2745</v>
      </c>
      <c r="C719" s="84">
        <v>2</v>
      </c>
      <c r="D719" s="118">
        <v>0.006036700663935727</v>
      </c>
      <c r="E719" s="118">
        <v>1.850237679666668</v>
      </c>
      <c r="F719" s="84" t="s">
        <v>2010</v>
      </c>
      <c r="G719" s="84" t="b">
        <v>0</v>
      </c>
      <c r="H719" s="84" t="b">
        <v>0</v>
      </c>
      <c r="I719" s="84" t="b">
        <v>0</v>
      </c>
      <c r="J719" s="84" t="b">
        <v>0</v>
      </c>
      <c r="K719" s="84" t="b">
        <v>0</v>
      </c>
      <c r="L719" s="84" t="b">
        <v>0</v>
      </c>
    </row>
    <row r="720" spans="1:12" ht="15">
      <c r="A720" s="84" t="s">
        <v>2745</v>
      </c>
      <c r="B720" s="84" t="s">
        <v>2746</v>
      </c>
      <c r="C720" s="84">
        <v>2</v>
      </c>
      <c r="D720" s="118">
        <v>0.006036700663935727</v>
      </c>
      <c r="E720" s="118">
        <v>2.3273589343863303</v>
      </c>
      <c r="F720" s="84" t="s">
        <v>2010</v>
      </c>
      <c r="G720" s="84" t="b">
        <v>0</v>
      </c>
      <c r="H720" s="84" t="b">
        <v>0</v>
      </c>
      <c r="I720" s="84" t="b">
        <v>0</v>
      </c>
      <c r="J720" s="84" t="b">
        <v>0</v>
      </c>
      <c r="K720" s="84" t="b">
        <v>0</v>
      </c>
      <c r="L720" s="84" t="b">
        <v>0</v>
      </c>
    </row>
    <row r="721" spans="1:12" ht="15">
      <c r="A721" s="84" t="s">
        <v>2746</v>
      </c>
      <c r="B721" s="84" t="s">
        <v>2103</v>
      </c>
      <c r="C721" s="84">
        <v>2</v>
      </c>
      <c r="D721" s="118">
        <v>0.006036700663935727</v>
      </c>
      <c r="E721" s="118">
        <v>1.5144455777434749</v>
      </c>
      <c r="F721" s="84" t="s">
        <v>2010</v>
      </c>
      <c r="G721" s="84" t="b">
        <v>0</v>
      </c>
      <c r="H721" s="84" t="b">
        <v>0</v>
      </c>
      <c r="I721" s="84" t="b">
        <v>0</v>
      </c>
      <c r="J721" s="84" t="b">
        <v>0</v>
      </c>
      <c r="K721" s="84" t="b">
        <v>0</v>
      </c>
      <c r="L721" s="84" t="b">
        <v>0</v>
      </c>
    </row>
    <row r="722" spans="1:12" ht="15">
      <c r="A722" s="84" t="s">
        <v>2103</v>
      </c>
      <c r="B722" s="84" t="s">
        <v>2167</v>
      </c>
      <c r="C722" s="84">
        <v>2</v>
      </c>
      <c r="D722" s="118">
        <v>0.006036700663935727</v>
      </c>
      <c r="E722" s="118">
        <v>-0.14867522469211797</v>
      </c>
      <c r="F722" s="84" t="s">
        <v>2010</v>
      </c>
      <c r="G722" s="84" t="b">
        <v>0</v>
      </c>
      <c r="H722" s="84" t="b">
        <v>0</v>
      </c>
      <c r="I722" s="84" t="b">
        <v>0</v>
      </c>
      <c r="J722" s="84" t="b">
        <v>0</v>
      </c>
      <c r="K722" s="84" t="b">
        <v>0</v>
      </c>
      <c r="L722" s="84" t="b">
        <v>0</v>
      </c>
    </row>
    <row r="723" spans="1:12" ht="15">
      <c r="A723" s="84" t="s">
        <v>2684</v>
      </c>
      <c r="B723" s="84" t="s">
        <v>2246</v>
      </c>
      <c r="C723" s="84">
        <v>2</v>
      </c>
      <c r="D723" s="118">
        <v>0.006036700663935727</v>
      </c>
      <c r="E723" s="118">
        <v>1.6741464206109866</v>
      </c>
      <c r="F723" s="84" t="s">
        <v>2010</v>
      </c>
      <c r="G723" s="84" t="b">
        <v>0</v>
      </c>
      <c r="H723" s="84" t="b">
        <v>0</v>
      </c>
      <c r="I723" s="84" t="b">
        <v>0</v>
      </c>
      <c r="J723" s="84" t="b">
        <v>0</v>
      </c>
      <c r="K723" s="84" t="b">
        <v>0</v>
      </c>
      <c r="L723" s="84" t="b">
        <v>0</v>
      </c>
    </row>
    <row r="724" spans="1:12" ht="15">
      <c r="A724" s="84" t="s">
        <v>2246</v>
      </c>
      <c r="B724" s="84" t="s">
        <v>2625</v>
      </c>
      <c r="C724" s="84">
        <v>2</v>
      </c>
      <c r="D724" s="118">
        <v>0.006036700663935727</v>
      </c>
      <c r="E724" s="118">
        <v>1.5492076840026867</v>
      </c>
      <c r="F724" s="84" t="s">
        <v>2010</v>
      </c>
      <c r="G724" s="84" t="b">
        <v>0</v>
      </c>
      <c r="H724" s="84" t="b">
        <v>0</v>
      </c>
      <c r="I724" s="84" t="b">
        <v>0</v>
      </c>
      <c r="J724" s="84" t="b">
        <v>0</v>
      </c>
      <c r="K724" s="84" t="b">
        <v>0</v>
      </c>
      <c r="L724" s="84" t="b">
        <v>0</v>
      </c>
    </row>
    <row r="725" spans="1:12" ht="15">
      <c r="A725" s="84" t="s">
        <v>2625</v>
      </c>
      <c r="B725" s="84" t="s">
        <v>2744</v>
      </c>
      <c r="C725" s="84">
        <v>2</v>
      </c>
      <c r="D725" s="118">
        <v>0.006036700663935727</v>
      </c>
      <c r="E725" s="118">
        <v>1.850237679666668</v>
      </c>
      <c r="F725" s="84" t="s">
        <v>2010</v>
      </c>
      <c r="G725" s="84" t="b">
        <v>0</v>
      </c>
      <c r="H725" s="84" t="b">
        <v>0</v>
      </c>
      <c r="I725" s="84" t="b">
        <v>0</v>
      </c>
      <c r="J725" s="84" t="b">
        <v>0</v>
      </c>
      <c r="K725" s="84" t="b">
        <v>0</v>
      </c>
      <c r="L725" s="84" t="b">
        <v>0</v>
      </c>
    </row>
    <row r="726" spans="1:12" ht="15">
      <c r="A726" s="84" t="s">
        <v>2744</v>
      </c>
      <c r="B726" s="84" t="s">
        <v>2167</v>
      </c>
      <c r="C726" s="84">
        <v>2</v>
      </c>
      <c r="D726" s="118">
        <v>0.006036700663935727</v>
      </c>
      <c r="E726" s="118">
        <v>0.87251407437782</v>
      </c>
      <c r="F726" s="84" t="s">
        <v>2010</v>
      </c>
      <c r="G726" s="84" t="b">
        <v>0</v>
      </c>
      <c r="H726" s="84" t="b">
        <v>0</v>
      </c>
      <c r="I726" s="84" t="b">
        <v>0</v>
      </c>
      <c r="J726" s="84" t="b">
        <v>0</v>
      </c>
      <c r="K726" s="84" t="b">
        <v>0</v>
      </c>
      <c r="L726" s="84" t="b">
        <v>0</v>
      </c>
    </row>
    <row r="727" spans="1:12" ht="15">
      <c r="A727" s="84" t="s">
        <v>2664</v>
      </c>
      <c r="B727" s="84" t="s">
        <v>2103</v>
      </c>
      <c r="C727" s="84">
        <v>2</v>
      </c>
      <c r="D727" s="118">
        <v>0.006036700663935727</v>
      </c>
      <c r="E727" s="118">
        <v>1.5144455777434749</v>
      </c>
      <c r="F727" s="84" t="s">
        <v>2010</v>
      </c>
      <c r="G727" s="84" t="b">
        <v>0</v>
      </c>
      <c r="H727" s="84" t="b">
        <v>0</v>
      </c>
      <c r="I727" s="84" t="b">
        <v>0</v>
      </c>
      <c r="J727" s="84" t="b">
        <v>0</v>
      </c>
      <c r="K727" s="84" t="b">
        <v>0</v>
      </c>
      <c r="L727" s="84" t="b">
        <v>0</v>
      </c>
    </row>
    <row r="728" spans="1:12" ht="15">
      <c r="A728" s="84" t="s">
        <v>2103</v>
      </c>
      <c r="B728" s="84" t="s">
        <v>2625</v>
      </c>
      <c r="C728" s="84">
        <v>2</v>
      </c>
      <c r="D728" s="118">
        <v>0.006036700663935727</v>
      </c>
      <c r="E728" s="118">
        <v>1.005139639652411</v>
      </c>
      <c r="F728" s="84" t="s">
        <v>2010</v>
      </c>
      <c r="G728" s="84" t="b">
        <v>0</v>
      </c>
      <c r="H728" s="84" t="b">
        <v>0</v>
      </c>
      <c r="I728" s="84" t="b">
        <v>0</v>
      </c>
      <c r="J728" s="84" t="b">
        <v>0</v>
      </c>
      <c r="K728" s="84" t="b">
        <v>0</v>
      </c>
      <c r="L728" s="84" t="b">
        <v>0</v>
      </c>
    </row>
    <row r="729" spans="1:12" ht="15">
      <c r="A729" s="84" t="s">
        <v>2625</v>
      </c>
      <c r="B729" s="84" t="s">
        <v>2244</v>
      </c>
      <c r="C729" s="84">
        <v>2</v>
      </c>
      <c r="D729" s="118">
        <v>0.006036700663935727</v>
      </c>
      <c r="E729" s="118">
        <v>1.151267675330649</v>
      </c>
      <c r="F729" s="84" t="s">
        <v>2010</v>
      </c>
      <c r="G729" s="84" t="b">
        <v>0</v>
      </c>
      <c r="H729" s="84" t="b">
        <v>0</v>
      </c>
      <c r="I729" s="84" t="b">
        <v>0</v>
      </c>
      <c r="J729" s="84" t="b">
        <v>0</v>
      </c>
      <c r="K729" s="84" t="b">
        <v>0</v>
      </c>
      <c r="L729" s="84" t="b">
        <v>0</v>
      </c>
    </row>
    <row r="730" spans="1:12" ht="15">
      <c r="A730" s="84" t="s">
        <v>2244</v>
      </c>
      <c r="B730" s="84" t="s">
        <v>2623</v>
      </c>
      <c r="C730" s="84">
        <v>2</v>
      </c>
      <c r="D730" s="118">
        <v>0.006036700663935727</v>
      </c>
      <c r="E730" s="118">
        <v>1.3273589343863303</v>
      </c>
      <c r="F730" s="84" t="s">
        <v>2010</v>
      </c>
      <c r="G730" s="84" t="b">
        <v>0</v>
      </c>
      <c r="H730" s="84" t="b">
        <v>0</v>
      </c>
      <c r="I730" s="84" t="b">
        <v>0</v>
      </c>
      <c r="J730" s="84" t="b">
        <v>0</v>
      </c>
      <c r="K730" s="84" t="b">
        <v>0</v>
      </c>
      <c r="L730" s="84" t="b">
        <v>0</v>
      </c>
    </row>
    <row r="731" spans="1:12" ht="15">
      <c r="A731" s="84" t="s">
        <v>2743</v>
      </c>
      <c r="B731" s="84" t="s">
        <v>2663</v>
      </c>
      <c r="C731" s="84">
        <v>2</v>
      </c>
      <c r="D731" s="118">
        <v>0.006036700663935727</v>
      </c>
      <c r="E731" s="118">
        <v>2.3273589343863303</v>
      </c>
      <c r="F731" s="84" t="s">
        <v>2010</v>
      </c>
      <c r="G731" s="84" t="b">
        <v>0</v>
      </c>
      <c r="H731" s="84" t="b">
        <v>0</v>
      </c>
      <c r="I731" s="84" t="b">
        <v>0</v>
      </c>
      <c r="J731" s="84" t="b">
        <v>0</v>
      </c>
      <c r="K731" s="84" t="b">
        <v>0</v>
      </c>
      <c r="L731" s="84" t="b">
        <v>0</v>
      </c>
    </row>
    <row r="732" spans="1:12" ht="15">
      <c r="A732" s="84" t="s">
        <v>2663</v>
      </c>
      <c r="B732" s="84" t="s">
        <v>2642</v>
      </c>
      <c r="C732" s="84">
        <v>2</v>
      </c>
      <c r="D732" s="118">
        <v>0.006036700663935727</v>
      </c>
      <c r="E732" s="118">
        <v>2.151267675330649</v>
      </c>
      <c r="F732" s="84" t="s">
        <v>2010</v>
      </c>
      <c r="G732" s="84" t="b">
        <v>0</v>
      </c>
      <c r="H732" s="84" t="b">
        <v>0</v>
      </c>
      <c r="I732" s="84" t="b">
        <v>0</v>
      </c>
      <c r="J732" s="84" t="b">
        <v>1</v>
      </c>
      <c r="K732" s="84" t="b">
        <v>0</v>
      </c>
      <c r="L732" s="84" t="b">
        <v>0</v>
      </c>
    </row>
    <row r="733" spans="1:12" ht="15">
      <c r="A733" s="84" t="s">
        <v>2642</v>
      </c>
      <c r="B733" s="84" t="s">
        <v>2619</v>
      </c>
      <c r="C733" s="84">
        <v>2</v>
      </c>
      <c r="D733" s="118">
        <v>0.006036700663935727</v>
      </c>
      <c r="E733" s="118">
        <v>1.6741464206109866</v>
      </c>
      <c r="F733" s="84" t="s">
        <v>2010</v>
      </c>
      <c r="G733" s="84" t="b">
        <v>1</v>
      </c>
      <c r="H733" s="84" t="b">
        <v>0</v>
      </c>
      <c r="I733" s="84" t="b">
        <v>0</v>
      </c>
      <c r="J733" s="84" t="b">
        <v>0</v>
      </c>
      <c r="K733" s="84" t="b">
        <v>0</v>
      </c>
      <c r="L733" s="84" t="b">
        <v>0</v>
      </c>
    </row>
    <row r="734" spans="1:12" ht="15">
      <c r="A734" s="84" t="s">
        <v>2619</v>
      </c>
      <c r="B734" s="84" t="s">
        <v>2643</v>
      </c>
      <c r="C734" s="84">
        <v>2</v>
      </c>
      <c r="D734" s="118">
        <v>0.006036700663935727</v>
      </c>
      <c r="E734" s="118">
        <v>1.5492076840026867</v>
      </c>
      <c r="F734" s="84" t="s">
        <v>2010</v>
      </c>
      <c r="G734" s="84" t="b">
        <v>0</v>
      </c>
      <c r="H734" s="84" t="b">
        <v>0</v>
      </c>
      <c r="I734" s="84" t="b">
        <v>0</v>
      </c>
      <c r="J734" s="84" t="b">
        <v>0</v>
      </c>
      <c r="K734" s="84" t="b">
        <v>0</v>
      </c>
      <c r="L734" s="84" t="b">
        <v>0</v>
      </c>
    </row>
    <row r="735" spans="1:12" ht="15">
      <c r="A735" s="84" t="s">
        <v>2738</v>
      </c>
      <c r="B735" s="84" t="s">
        <v>2245</v>
      </c>
      <c r="C735" s="84">
        <v>2</v>
      </c>
      <c r="D735" s="118">
        <v>0.006036700663935727</v>
      </c>
      <c r="E735" s="118">
        <v>2.3273589343863303</v>
      </c>
      <c r="F735" s="84" t="s">
        <v>2010</v>
      </c>
      <c r="G735" s="84" t="b">
        <v>0</v>
      </c>
      <c r="H735" s="84" t="b">
        <v>0</v>
      </c>
      <c r="I735" s="84" t="b">
        <v>0</v>
      </c>
      <c r="J735" s="84" t="b">
        <v>0</v>
      </c>
      <c r="K735" s="84" t="b">
        <v>0</v>
      </c>
      <c r="L735" s="84" t="b">
        <v>0</v>
      </c>
    </row>
    <row r="736" spans="1:12" ht="15">
      <c r="A736" s="84" t="s">
        <v>2245</v>
      </c>
      <c r="B736" s="84" t="s">
        <v>2661</v>
      </c>
      <c r="C736" s="84">
        <v>2</v>
      </c>
      <c r="D736" s="118">
        <v>0.006036700663935727</v>
      </c>
      <c r="E736" s="118">
        <v>1.4822608943720734</v>
      </c>
      <c r="F736" s="84" t="s">
        <v>2010</v>
      </c>
      <c r="G736" s="84" t="b">
        <v>0</v>
      </c>
      <c r="H736" s="84" t="b">
        <v>0</v>
      </c>
      <c r="I736" s="84" t="b">
        <v>0</v>
      </c>
      <c r="J736" s="84" t="b">
        <v>0</v>
      </c>
      <c r="K736" s="84" t="b">
        <v>0</v>
      </c>
      <c r="L736" s="84" t="b">
        <v>0</v>
      </c>
    </row>
    <row r="737" spans="1:12" ht="15">
      <c r="A737" s="84" t="s">
        <v>2089</v>
      </c>
      <c r="B737" s="84" t="s">
        <v>2169</v>
      </c>
      <c r="C737" s="84">
        <v>2</v>
      </c>
      <c r="D737" s="118">
        <v>0.006036700663935727</v>
      </c>
      <c r="E737" s="118">
        <v>0.6839062579001429</v>
      </c>
      <c r="F737" s="84" t="s">
        <v>2010</v>
      </c>
      <c r="G737" s="84" t="b">
        <v>0</v>
      </c>
      <c r="H737" s="84" t="b">
        <v>0</v>
      </c>
      <c r="I737" s="84" t="b">
        <v>0</v>
      </c>
      <c r="J737" s="84" t="b">
        <v>0</v>
      </c>
      <c r="K737" s="84" t="b">
        <v>0</v>
      </c>
      <c r="L737" s="84" t="b">
        <v>0</v>
      </c>
    </row>
    <row r="738" spans="1:12" ht="15">
      <c r="A738" s="84" t="s">
        <v>2169</v>
      </c>
      <c r="B738" s="84" t="s">
        <v>2739</v>
      </c>
      <c r="C738" s="84">
        <v>2</v>
      </c>
      <c r="D738" s="118">
        <v>0.006036700663935727</v>
      </c>
      <c r="E738" s="118">
        <v>1.4822608943720734</v>
      </c>
      <c r="F738" s="84" t="s">
        <v>2010</v>
      </c>
      <c r="G738" s="84" t="b">
        <v>0</v>
      </c>
      <c r="H738" s="84" t="b">
        <v>0</v>
      </c>
      <c r="I738" s="84" t="b">
        <v>0</v>
      </c>
      <c r="J738" s="84" t="b">
        <v>0</v>
      </c>
      <c r="K738" s="84" t="b">
        <v>0</v>
      </c>
      <c r="L738" s="84" t="b">
        <v>0</v>
      </c>
    </row>
    <row r="739" spans="1:12" ht="15">
      <c r="A739" s="84" t="s">
        <v>2739</v>
      </c>
      <c r="B739" s="84" t="s">
        <v>2640</v>
      </c>
      <c r="C739" s="84">
        <v>2</v>
      </c>
      <c r="D739" s="118">
        <v>0.006036700663935727</v>
      </c>
      <c r="E739" s="118">
        <v>2.026328938722349</v>
      </c>
      <c r="F739" s="84" t="s">
        <v>2010</v>
      </c>
      <c r="G739" s="84" t="b">
        <v>0</v>
      </c>
      <c r="H739" s="84" t="b">
        <v>0</v>
      </c>
      <c r="I739" s="84" t="b">
        <v>0</v>
      </c>
      <c r="J739" s="84" t="b">
        <v>0</v>
      </c>
      <c r="K739" s="84" t="b">
        <v>0</v>
      </c>
      <c r="L739" s="84" t="b">
        <v>0</v>
      </c>
    </row>
    <row r="740" spans="1:12" ht="15">
      <c r="A740" s="84" t="s">
        <v>2662</v>
      </c>
      <c r="B740" s="84" t="s">
        <v>2207</v>
      </c>
      <c r="C740" s="84">
        <v>2</v>
      </c>
      <c r="D740" s="118">
        <v>0.006036700663935727</v>
      </c>
      <c r="E740" s="118">
        <v>2.151267675330649</v>
      </c>
      <c r="F740" s="84" t="s">
        <v>2010</v>
      </c>
      <c r="G740" s="84" t="b">
        <v>0</v>
      </c>
      <c r="H740" s="84" t="b">
        <v>0</v>
      </c>
      <c r="I740" s="84" t="b">
        <v>0</v>
      </c>
      <c r="J740" s="84" t="b">
        <v>0</v>
      </c>
      <c r="K740" s="84" t="b">
        <v>0</v>
      </c>
      <c r="L740" s="84" t="b">
        <v>0</v>
      </c>
    </row>
    <row r="741" spans="1:12" ht="15">
      <c r="A741" s="84" t="s">
        <v>2207</v>
      </c>
      <c r="B741" s="84" t="s">
        <v>2740</v>
      </c>
      <c r="C741" s="84">
        <v>2</v>
      </c>
      <c r="D741" s="118">
        <v>0.006036700663935727</v>
      </c>
      <c r="E741" s="118">
        <v>2.3273589343863303</v>
      </c>
      <c r="F741" s="84" t="s">
        <v>2010</v>
      </c>
      <c r="G741" s="84" t="b">
        <v>0</v>
      </c>
      <c r="H741" s="84" t="b">
        <v>0</v>
      </c>
      <c r="I741" s="84" t="b">
        <v>0</v>
      </c>
      <c r="J741" s="84" t="b">
        <v>0</v>
      </c>
      <c r="K741" s="84" t="b">
        <v>0</v>
      </c>
      <c r="L741" s="84" t="b">
        <v>0</v>
      </c>
    </row>
    <row r="742" spans="1:12" ht="15">
      <c r="A742" s="84" t="s">
        <v>2740</v>
      </c>
      <c r="B742" s="84" t="s">
        <v>2641</v>
      </c>
      <c r="C742" s="84">
        <v>2</v>
      </c>
      <c r="D742" s="118">
        <v>0.006036700663935727</v>
      </c>
      <c r="E742" s="118">
        <v>2.3273589343863303</v>
      </c>
      <c r="F742" s="84" t="s">
        <v>2010</v>
      </c>
      <c r="G742" s="84" t="b">
        <v>0</v>
      </c>
      <c r="H742" s="84" t="b">
        <v>0</v>
      </c>
      <c r="I742" s="84" t="b">
        <v>0</v>
      </c>
      <c r="J742" s="84" t="b">
        <v>0</v>
      </c>
      <c r="K742" s="84" t="b">
        <v>0</v>
      </c>
      <c r="L742" s="84" t="b">
        <v>0</v>
      </c>
    </row>
    <row r="743" spans="1:12" ht="15">
      <c r="A743" s="84" t="s">
        <v>2641</v>
      </c>
      <c r="B743" s="84" t="s">
        <v>2741</v>
      </c>
      <c r="C743" s="84">
        <v>2</v>
      </c>
      <c r="D743" s="118">
        <v>0.006036700663935727</v>
      </c>
      <c r="E743" s="118">
        <v>2.3273589343863303</v>
      </c>
      <c r="F743" s="84" t="s">
        <v>2010</v>
      </c>
      <c r="G743" s="84" t="b">
        <v>0</v>
      </c>
      <c r="H743" s="84" t="b">
        <v>0</v>
      </c>
      <c r="I743" s="84" t="b">
        <v>0</v>
      </c>
      <c r="J743" s="84" t="b">
        <v>0</v>
      </c>
      <c r="K743" s="84" t="b">
        <v>0</v>
      </c>
      <c r="L743" s="84" t="b">
        <v>0</v>
      </c>
    </row>
    <row r="744" spans="1:12" ht="15">
      <c r="A744" s="84" t="s">
        <v>2741</v>
      </c>
      <c r="B744" s="84" t="s">
        <v>2742</v>
      </c>
      <c r="C744" s="84">
        <v>2</v>
      </c>
      <c r="D744" s="118">
        <v>0.006036700663935727</v>
      </c>
      <c r="E744" s="118">
        <v>2.3273589343863303</v>
      </c>
      <c r="F744" s="84" t="s">
        <v>2010</v>
      </c>
      <c r="G744" s="84" t="b">
        <v>0</v>
      </c>
      <c r="H744" s="84" t="b">
        <v>0</v>
      </c>
      <c r="I744" s="84" t="b">
        <v>0</v>
      </c>
      <c r="J744" s="84" t="b">
        <v>0</v>
      </c>
      <c r="K744" s="84" t="b">
        <v>0</v>
      </c>
      <c r="L744" s="84" t="b">
        <v>0</v>
      </c>
    </row>
    <row r="745" spans="1:12" ht="15">
      <c r="A745" s="84" t="s">
        <v>2742</v>
      </c>
      <c r="B745" s="84" t="s">
        <v>2167</v>
      </c>
      <c r="C745" s="84">
        <v>2</v>
      </c>
      <c r="D745" s="118">
        <v>0.006036700663935727</v>
      </c>
      <c r="E745" s="118">
        <v>0.87251407437782</v>
      </c>
      <c r="F745" s="84" t="s">
        <v>2010</v>
      </c>
      <c r="G745" s="84" t="b">
        <v>0</v>
      </c>
      <c r="H745" s="84" t="b">
        <v>0</v>
      </c>
      <c r="I745" s="84" t="b">
        <v>0</v>
      </c>
      <c r="J745" s="84" t="b">
        <v>0</v>
      </c>
      <c r="K745" s="84" t="b">
        <v>0</v>
      </c>
      <c r="L745" s="84" t="b">
        <v>0</v>
      </c>
    </row>
    <row r="746" spans="1:12" ht="15">
      <c r="A746" s="84" t="s">
        <v>2639</v>
      </c>
      <c r="B746" s="84" t="s">
        <v>2736</v>
      </c>
      <c r="C746" s="84">
        <v>2</v>
      </c>
      <c r="D746" s="118">
        <v>0.006036700663935727</v>
      </c>
      <c r="E746" s="118">
        <v>2.3273589343863303</v>
      </c>
      <c r="F746" s="84" t="s">
        <v>2010</v>
      </c>
      <c r="G746" s="84" t="b">
        <v>0</v>
      </c>
      <c r="H746" s="84" t="b">
        <v>0</v>
      </c>
      <c r="I746" s="84" t="b">
        <v>0</v>
      </c>
      <c r="J746" s="84" t="b">
        <v>0</v>
      </c>
      <c r="K746" s="84" t="b">
        <v>0</v>
      </c>
      <c r="L746" s="84" t="b">
        <v>0</v>
      </c>
    </row>
    <row r="747" spans="1:12" ht="15">
      <c r="A747" s="84" t="s">
        <v>2736</v>
      </c>
      <c r="B747" s="84" t="s">
        <v>2660</v>
      </c>
      <c r="C747" s="84">
        <v>2</v>
      </c>
      <c r="D747" s="118">
        <v>0.006036700663935727</v>
      </c>
      <c r="E747" s="118">
        <v>2.026328938722349</v>
      </c>
      <c r="F747" s="84" t="s">
        <v>2010</v>
      </c>
      <c r="G747" s="84" t="b">
        <v>0</v>
      </c>
      <c r="H747" s="84" t="b">
        <v>0</v>
      </c>
      <c r="I747" s="84" t="b">
        <v>0</v>
      </c>
      <c r="J747" s="84" t="b">
        <v>0</v>
      </c>
      <c r="K747" s="84" t="b">
        <v>0</v>
      </c>
      <c r="L747" s="84" t="b">
        <v>0</v>
      </c>
    </row>
    <row r="748" spans="1:12" ht="15">
      <c r="A748" s="84" t="s">
        <v>2660</v>
      </c>
      <c r="B748" s="84" t="s">
        <v>2660</v>
      </c>
      <c r="C748" s="84">
        <v>2</v>
      </c>
      <c r="D748" s="118">
        <v>0.006036700663935727</v>
      </c>
      <c r="E748" s="118">
        <v>1.725298943058368</v>
      </c>
      <c r="F748" s="84" t="s">
        <v>2010</v>
      </c>
      <c r="G748" s="84" t="b">
        <v>0</v>
      </c>
      <c r="H748" s="84" t="b">
        <v>0</v>
      </c>
      <c r="I748" s="84" t="b">
        <v>0</v>
      </c>
      <c r="J748" s="84" t="b">
        <v>0</v>
      </c>
      <c r="K748" s="84" t="b">
        <v>0</v>
      </c>
      <c r="L748" s="84" t="b">
        <v>0</v>
      </c>
    </row>
    <row r="749" spans="1:12" ht="15">
      <c r="A749" s="84" t="s">
        <v>2660</v>
      </c>
      <c r="B749" s="84" t="s">
        <v>2737</v>
      </c>
      <c r="C749" s="84">
        <v>2</v>
      </c>
      <c r="D749" s="118">
        <v>0.006036700663935727</v>
      </c>
      <c r="E749" s="118">
        <v>2.026328938722349</v>
      </c>
      <c r="F749" s="84" t="s">
        <v>2010</v>
      </c>
      <c r="G749" s="84" t="b">
        <v>0</v>
      </c>
      <c r="H749" s="84" t="b">
        <v>0</v>
      </c>
      <c r="I749" s="84" t="b">
        <v>0</v>
      </c>
      <c r="J749" s="84" t="b">
        <v>0</v>
      </c>
      <c r="K749" s="84" t="b">
        <v>0</v>
      </c>
      <c r="L749" s="84" t="b">
        <v>0</v>
      </c>
    </row>
    <row r="750" spans="1:12" ht="15">
      <c r="A750" s="84" t="s">
        <v>2737</v>
      </c>
      <c r="B750" s="84" t="s">
        <v>2244</v>
      </c>
      <c r="C750" s="84">
        <v>2</v>
      </c>
      <c r="D750" s="118">
        <v>0.006036700663935727</v>
      </c>
      <c r="E750" s="118">
        <v>1.6283889300503116</v>
      </c>
      <c r="F750" s="84" t="s">
        <v>2010</v>
      </c>
      <c r="G750" s="84" t="b">
        <v>0</v>
      </c>
      <c r="H750" s="84" t="b">
        <v>0</v>
      </c>
      <c r="I750" s="84" t="b">
        <v>0</v>
      </c>
      <c r="J750" s="84" t="b">
        <v>0</v>
      </c>
      <c r="K750" s="84" t="b">
        <v>0</v>
      </c>
      <c r="L750" s="84" t="b">
        <v>0</v>
      </c>
    </row>
    <row r="751" spans="1:12" ht="15">
      <c r="A751" s="84" t="s">
        <v>2244</v>
      </c>
      <c r="B751" s="84" t="s">
        <v>2624</v>
      </c>
      <c r="C751" s="84">
        <v>2</v>
      </c>
      <c r="D751" s="118">
        <v>0.006036700663935727</v>
      </c>
      <c r="E751" s="118">
        <v>1.3273589343863303</v>
      </c>
      <c r="F751" s="84" t="s">
        <v>2010</v>
      </c>
      <c r="G751" s="84" t="b">
        <v>0</v>
      </c>
      <c r="H751" s="84" t="b">
        <v>0</v>
      </c>
      <c r="I751" s="84" t="b">
        <v>0</v>
      </c>
      <c r="J751" s="84" t="b">
        <v>0</v>
      </c>
      <c r="K751" s="84" t="b">
        <v>0</v>
      </c>
      <c r="L751" s="84" t="b">
        <v>0</v>
      </c>
    </row>
    <row r="752" spans="1:12" ht="15">
      <c r="A752" s="84" t="s">
        <v>2180</v>
      </c>
      <c r="B752" s="84" t="s">
        <v>2169</v>
      </c>
      <c r="C752" s="84">
        <v>2</v>
      </c>
      <c r="D752" s="118">
        <v>0.006036700663935727</v>
      </c>
      <c r="E752" s="118">
        <v>1.2859662492281052</v>
      </c>
      <c r="F752" s="84" t="s">
        <v>2010</v>
      </c>
      <c r="G752" s="84" t="b">
        <v>0</v>
      </c>
      <c r="H752" s="84" t="b">
        <v>0</v>
      </c>
      <c r="I752" s="84" t="b">
        <v>0</v>
      </c>
      <c r="J752" s="84" t="b">
        <v>0</v>
      </c>
      <c r="K752" s="84" t="b">
        <v>0</v>
      </c>
      <c r="L752" s="84" t="b">
        <v>0</v>
      </c>
    </row>
    <row r="753" spans="1:12" ht="15">
      <c r="A753" s="84" t="s">
        <v>2169</v>
      </c>
      <c r="B753" s="84" t="s">
        <v>2683</v>
      </c>
      <c r="C753" s="84">
        <v>2</v>
      </c>
      <c r="D753" s="118">
        <v>0.006036700663935727</v>
      </c>
      <c r="E753" s="118">
        <v>1.4822608943720734</v>
      </c>
      <c r="F753" s="84" t="s">
        <v>2010</v>
      </c>
      <c r="G753" s="84" t="b">
        <v>0</v>
      </c>
      <c r="H753" s="84" t="b">
        <v>0</v>
      </c>
      <c r="I753" s="84" t="b">
        <v>0</v>
      </c>
      <c r="J753" s="84" t="b">
        <v>0</v>
      </c>
      <c r="K753" s="84" t="b">
        <v>0</v>
      </c>
      <c r="L753" s="84" t="b">
        <v>0</v>
      </c>
    </row>
    <row r="754" spans="1:12" ht="15">
      <c r="A754" s="84" t="s">
        <v>2683</v>
      </c>
      <c r="B754" s="84" t="s">
        <v>2624</v>
      </c>
      <c r="C754" s="84">
        <v>2</v>
      </c>
      <c r="D754" s="118">
        <v>0.006036700663935727</v>
      </c>
      <c r="E754" s="118">
        <v>2.026328938722349</v>
      </c>
      <c r="F754" s="84" t="s">
        <v>2010</v>
      </c>
      <c r="G754" s="84" t="b">
        <v>0</v>
      </c>
      <c r="H754" s="84" t="b">
        <v>0</v>
      </c>
      <c r="I754" s="84" t="b">
        <v>0</v>
      </c>
      <c r="J754" s="84" t="b">
        <v>0</v>
      </c>
      <c r="K754" s="84" t="b">
        <v>0</v>
      </c>
      <c r="L754" s="84" t="b">
        <v>0</v>
      </c>
    </row>
    <row r="755" spans="1:12" ht="15">
      <c r="A755" s="84" t="s">
        <v>2618</v>
      </c>
      <c r="B755" s="84" t="s">
        <v>2103</v>
      </c>
      <c r="C755" s="84">
        <v>2</v>
      </c>
      <c r="D755" s="118">
        <v>0.006036700663935727</v>
      </c>
      <c r="E755" s="118">
        <v>1.0373243230238123</v>
      </c>
      <c r="F755" s="84" t="s">
        <v>2010</v>
      </c>
      <c r="G755" s="84" t="b">
        <v>0</v>
      </c>
      <c r="H755" s="84" t="b">
        <v>0</v>
      </c>
      <c r="I755" s="84" t="b">
        <v>0</v>
      </c>
      <c r="J755" s="84" t="b">
        <v>0</v>
      </c>
      <c r="K755" s="84" t="b">
        <v>0</v>
      </c>
      <c r="L755" s="84" t="b">
        <v>0</v>
      </c>
    </row>
    <row r="756" spans="1:12" ht="15">
      <c r="A756" s="84" t="s">
        <v>2103</v>
      </c>
      <c r="B756" s="84" t="s">
        <v>2658</v>
      </c>
      <c r="C756" s="84">
        <v>2</v>
      </c>
      <c r="D756" s="118">
        <v>0.006036700663935727</v>
      </c>
      <c r="E756" s="118">
        <v>1.3061696353163923</v>
      </c>
      <c r="F756" s="84" t="s">
        <v>2010</v>
      </c>
      <c r="G756" s="84" t="b">
        <v>0</v>
      </c>
      <c r="H756" s="84" t="b">
        <v>0</v>
      </c>
      <c r="I756" s="84" t="b">
        <v>0</v>
      </c>
      <c r="J756" s="84" t="b">
        <v>0</v>
      </c>
      <c r="K756" s="84" t="b">
        <v>0</v>
      </c>
      <c r="L756" s="84" t="b">
        <v>0</v>
      </c>
    </row>
    <row r="757" spans="1:12" ht="15">
      <c r="A757" s="84" t="s">
        <v>2658</v>
      </c>
      <c r="B757" s="84" t="s">
        <v>2169</v>
      </c>
      <c r="C757" s="84">
        <v>2</v>
      </c>
      <c r="D757" s="118">
        <v>0.006036700663935727</v>
      </c>
      <c r="E757" s="118">
        <v>0.9849362535641241</v>
      </c>
      <c r="F757" s="84" t="s">
        <v>2010</v>
      </c>
      <c r="G757" s="84" t="b">
        <v>0</v>
      </c>
      <c r="H757" s="84" t="b">
        <v>0</v>
      </c>
      <c r="I757" s="84" t="b">
        <v>0</v>
      </c>
      <c r="J757" s="84" t="b">
        <v>0</v>
      </c>
      <c r="K757" s="84" t="b">
        <v>0</v>
      </c>
      <c r="L757" s="84" t="b">
        <v>0</v>
      </c>
    </row>
    <row r="758" spans="1:12" ht="15">
      <c r="A758" s="84" t="s">
        <v>2169</v>
      </c>
      <c r="B758" s="84" t="s">
        <v>2659</v>
      </c>
      <c r="C758" s="84">
        <v>2</v>
      </c>
      <c r="D758" s="118">
        <v>0.006036700663935727</v>
      </c>
      <c r="E758" s="118">
        <v>1.4822608943720734</v>
      </c>
      <c r="F758" s="84" t="s">
        <v>2010</v>
      </c>
      <c r="G758" s="84" t="b">
        <v>0</v>
      </c>
      <c r="H758" s="84" t="b">
        <v>0</v>
      </c>
      <c r="I758" s="84" t="b">
        <v>0</v>
      </c>
      <c r="J758" s="84" t="b">
        <v>0</v>
      </c>
      <c r="K758" s="84" t="b">
        <v>0</v>
      </c>
      <c r="L758" s="84" t="b">
        <v>0</v>
      </c>
    </row>
    <row r="759" spans="1:12" ht="15">
      <c r="A759" s="84" t="s">
        <v>2659</v>
      </c>
      <c r="B759" s="84" t="s">
        <v>2735</v>
      </c>
      <c r="C759" s="84">
        <v>2</v>
      </c>
      <c r="D759" s="118">
        <v>0.006036700663935727</v>
      </c>
      <c r="E759" s="118">
        <v>2.3273589343863303</v>
      </c>
      <c r="F759" s="84" t="s">
        <v>2010</v>
      </c>
      <c r="G759" s="84" t="b">
        <v>0</v>
      </c>
      <c r="H759" s="84" t="b">
        <v>0</v>
      </c>
      <c r="I759" s="84" t="b">
        <v>0</v>
      </c>
      <c r="J759" s="84" t="b">
        <v>0</v>
      </c>
      <c r="K759" s="84" t="b">
        <v>0</v>
      </c>
      <c r="L759" s="84" t="b">
        <v>0</v>
      </c>
    </row>
    <row r="760" spans="1:12" ht="15">
      <c r="A760" s="84" t="s">
        <v>2735</v>
      </c>
      <c r="B760" s="84" t="s">
        <v>2167</v>
      </c>
      <c r="C760" s="84">
        <v>2</v>
      </c>
      <c r="D760" s="118">
        <v>0.006036700663935727</v>
      </c>
      <c r="E760" s="118">
        <v>0.87251407437782</v>
      </c>
      <c r="F760" s="84" t="s">
        <v>2010</v>
      </c>
      <c r="G760" s="84" t="b">
        <v>0</v>
      </c>
      <c r="H760" s="84" t="b">
        <v>0</v>
      </c>
      <c r="I760" s="84" t="b">
        <v>0</v>
      </c>
      <c r="J760" s="84" t="b">
        <v>0</v>
      </c>
      <c r="K760" s="84" t="b">
        <v>0</v>
      </c>
      <c r="L760" s="84" t="b">
        <v>0</v>
      </c>
    </row>
    <row r="761" spans="1:12" ht="15">
      <c r="A761" s="84" t="s">
        <v>2244</v>
      </c>
      <c r="B761" s="84" t="s">
        <v>2648</v>
      </c>
      <c r="C761" s="84">
        <v>2</v>
      </c>
      <c r="D761" s="118">
        <v>0.006036700663935727</v>
      </c>
      <c r="E761" s="118">
        <v>1.2304489213782739</v>
      </c>
      <c r="F761" s="84" t="s">
        <v>2010</v>
      </c>
      <c r="G761" s="84" t="b">
        <v>0</v>
      </c>
      <c r="H761" s="84" t="b">
        <v>0</v>
      </c>
      <c r="I761" s="84" t="b">
        <v>0</v>
      </c>
      <c r="J761" s="84" t="b">
        <v>0</v>
      </c>
      <c r="K761" s="84" t="b">
        <v>0</v>
      </c>
      <c r="L761" s="84" t="b">
        <v>0</v>
      </c>
    </row>
    <row r="762" spans="1:12" ht="15">
      <c r="A762" s="84" t="s">
        <v>2648</v>
      </c>
      <c r="B762" s="84" t="s">
        <v>2167</v>
      </c>
      <c r="C762" s="84">
        <v>2</v>
      </c>
      <c r="D762" s="118">
        <v>0.006036700663935727</v>
      </c>
      <c r="E762" s="118">
        <v>0.4745740657057825</v>
      </c>
      <c r="F762" s="84" t="s">
        <v>2010</v>
      </c>
      <c r="G762" s="84" t="b">
        <v>0</v>
      </c>
      <c r="H762" s="84" t="b">
        <v>0</v>
      </c>
      <c r="I762" s="84" t="b">
        <v>0</v>
      </c>
      <c r="J762" s="84" t="b">
        <v>0</v>
      </c>
      <c r="K762" s="84" t="b">
        <v>0</v>
      </c>
      <c r="L762" s="84" t="b">
        <v>0</v>
      </c>
    </row>
    <row r="763" spans="1:12" ht="15">
      <c r="A763" s="84" t="s">
        <v>2125</v>
      </c>
      <c r="B763" s="84" t="s">
        <v>2167</v>
      </c>
      <c r="C763" s="84">
        <v>2</v>
      </c>
      <c r="D763" s="118">
        <v>0.006036700663935727</v>
      </c>
      <c r="E763" s="118">
        <v>0.2704540830498577</v>
      </c>
      <c r="F763" s="84" t="s">
        <v>2010</v>
      </c>
      <c r="G763" s="84" t="b">
        <v>0</v>
      </c>
      <c r="H763" s="84" t="b">
        <v>0</v>
      </c>
      <c r="I763" s="84" t="b">
        <v>0</v>
      </c>
      <c r="J763" s="84" t="b">
        <v>0</v>
      </c>
      <c r="K763" s="84" t="b">
        <v>0</v>
      </c>
      <c r="L763" s="84" t="b">
        <v>0</v>
      </c>
    </row>
    <row r="764" spans="1:12" ht="15">
      <c r="A764" s="84" t="s">
        <v>2245</v>
      </c>
      <c r="B764" s="84" t="s">
        <v>2619</v>
      </c>
      <c r="C764" s="84">
        <v>2</v>
      </c>
      <c r="D764" s="118">
        <v>0.006036700663935727</v>
      </c>
      <c r="E764" s="118">
        <v>1.306169635316392</v>
      </c>
      <c r="F764" s="84" t="s">
        <v>2010</v>
      </c>
      <c r="G764" s="84" t="b">
        <v>0</v>
      </c>
      <c r="H764" s="84" t="b">
        <v>0</v>
      </c>
      <c r="I764" s="84" t="b">
        <v>0</v>
      </c>
      <c r="J764" s="84" t="b">
        <v>0</v>
      </c>
      <c r="K764" s="84" t="b">
        <v>0</v>
      </c>
      <c r="L764" s="84" t="b">
        <v>0</v>
      </c>
    </row>
    <row r="765" spans="1:12" ht="15">
      <c r="A765" s="84" t="s">
        <v>2667</v>
      </c>
      <c r="B765" s="84" t="s">
        <v>2167</v>
      </c>
      <c r="C765" s="84">
        <v>2</v>
      </c>
      <c r="D765" s="118">
        <v>0.006036700663935727</v>
      </c>
      <c r="E765" s="118">
        <v>0.87251407437782</v>
      </c>
      <c r="F765" s="84" t="s">
        <v>2010</v>
      </c>
      <c r="G765" s="84" t="b">
        <v>0</v>
      </c>
      <c r="H765" s="84" t="b">
        <v>0</v>
      </c>
      <c r="I765" s="84" t="b">
        <v>0</v>
      </c>
      <c r="J765" s="84" t="b">
        <v>0</v>
      </c>
      <c r="K765" s="84" t="b">
        <v>0</v>
      </c>
      <c r="L765" s="84" t="b">
        <v>0</v>
      </c>
    </row>
    <row r="766" spans="1:12" ht="15">
      <c r="A766" s="84" t="s">
        <v>2167</v>
      </c>
      <c r="B766" s="84" t="s">
        <v>2763</v>
      </c>
      <c r="C766" s="84">
        <v>2</v>
      </c>
      <c r="D766" s="118">
        <v>0.006036700663935727</v>
      </c>
      <c r="E766" s="118">
        <v>1.0601872059833166</v>
      </c>
      <c r="F766" s="84" t="s">
        <v>2010</v>
      </c>
      <c r="G766" s="84" t="b">
        <v>0</v>
      </c>
      <c r="H766" s="84" t="b">
        <v>0</v>
      </c>
      <c r="I766" s="84" t="b">
        <v>0</v>
      </c>
      <c r="J766" s="84" t="b">
        <v>0</v>
      </c>
      <c r="K766" s="84" t="b">
        <v>0</v>
      </c>
      <c r="L766" s="84" t="b">
        <v>0</v>
      </c>
    </row>
    <row r="767" spans="1:12" ht="15">
      <c r="A767" s="84" t="s">
        <v>2613</v>
      </c>
      <c r="B767" s="84" t="s">
        <v>2627</v>
      </c>
      <c r="C767" s="84">
        <v>3</v>
      </c>
      <c r="D767" s="118">
        <v>0.010564226172207447</v>
      </c>
      <c r="E767" s="118">
        <v>1.2863067388432747</v>
      </c>
      <c r="F767" s="84" t="s">
        <v>2011</v>
      </c>
      <c r="G767" s="84" t="b">
        <v>0</v>
      </c>
      <c r="H767" s="84" t="b">
        <v>0</v>
      </c>
      <c r="I767" s="84" t="b">
        <v>0</v>
      </c>
      <c r="J767" s="84" t="b">
        <v>0</v>
      </c>
      <c r="K767" s="84" t="b">
        <v>0</v>
      </c>
      <c r="L767" s="84" t="b">
        <v>0</v>
      </c>
    </row>
    <row r="768" spans="1:12" ht="15">
      <c r="A768" s="84" t="s">
        <v>2663</v>
      </c>
      <c r="B768" s="84" t="s">
        <v>2168</v>
      </c>
      <c r="C768" s="84">
        <v>2</v>
      </c>
      <c r="D768" s="118">
        <v>0.012633016148318653</v>
      </c>
      <c r="E768" s="118">
        <v>1.462397997898956</v>
      </c>
      <c r="F768" s="84" t="s">
        <v>2011</v>
      </c>
      <c r="G768" s="84" t="b">
        <v>0</v>
      </c>
      <c r="H768" s="84" t="b">
        <v>0</v>
      </c>
      <c r="I768" s="84" t="b">
        <v>0</v>
      </c>
      <c r="J768" s="84" t="b">
        <v>0</v>
      </c>
      <c r="K768" s="84" t="b">
        <v>0</v>
      </c>
      <c r="L768" s="84" t="b">
        <v>0</v>
      </c>
    </row>
    <row r="769" spans="1:12" ht="15">
      <c r="A769" s="84" t="s">
        <v>2168</v>
      </c>
      <c r="B769" s="84" t="s">
        <v>2778</v>
      </c>
      <c r="C769" s="84">
        <v>2</v>
      </c>
      <c r="D769" s="118">
        <v>0.012633016148318653</v>
      </c>
      <c r="E769" s="118">
        <v>1.462397997898956</v>
      </c>
      <c r="F769" s="84" t="s">
        <v>2011</v>
      </c>
      <c r="G769" s="84" t="b">
        <v>0</v>
      </c>
      <c r="H769" s="84" t="b">
        <v>0</v>
      </c>
      <c r="I769" s="84" t="b">
        <v>0</v>
      </c>
      <c r="J769" s="84" t="b">
        <v>0</v>
      </c>
      <c r="K769" s="84" t="b">
        <v>0</v>
      </c>
      <c r="L769" s="84" t="b">
        <v>0</v>
      </c>
    </row>
    <row r="770" spans="1:12" ht="15">
      <c r="A770" s="84" t="s">
        <v>2778</v>
      </c>
      <c r="B770" s="84" t="s">
        <v>2630</v>
      </c>
      <c r="C770" s="84">
        <v>2</v>
      </c>
      <c r="D770" s="118">
        <v>0.012633016148318653</v>
      </c>
      <c r="E770" s="118">
        <v>1.161368002234975</v>
      </c>
      <c r="F770" s="84" t="s">
        <v>2011</v>
      </c>
      <c r="G770" s="84" t="b">
        <v>0</v>
      </c>
      <c r="H770" s="84" t="b">
        <v>0</v>
      </c>
      <c r="I770" s="84" t="b">
        <v>0</v>
      </c>
      <c r="J770" s="84" t="b">
        <v>0</v>
      </c>
      <c r="K770" s="84" t="b">
        <v>0</v>
      </c>
      <c r="L770" s="84" t="b">
        <v>0</v>
      </c>
    </row>
    <row r="771" spans="1:12" ht="15">
      <c r="A771" s="84" t="s">
        <v>2630</v>
      </c>
      <c r="B771" s="84" t="s">
        <v>2779</v>
      </c>
      <c r="C771" s="84">
        <v>2</v>
      </c>
      <c r="D771" s="118">
        <v>0.012633016148318653</v>
      </c>
      <c r="E771" s="118">
        <v>1.161368002234975</v>
      </c>
      <c r="F771" s="84" t="s">
        <v>2011</v>
      </c>
      <c r="G771" s="84" t="b">
        <v>0</v>
      </c>
      <c r="H771" s="84" t="b">
        <v>0</v>
      </c>
      <c r="I771" s="84" t="b">
        <v>0</v>
      </c>
      <c r="J771" s="84" t="b">
        <v>0</v>
      </c>
      <c r="K771" s="84" t="b">
        <v>0</v>
      </c>
      <c r="L771" s="84" t="b">
        <v>0</v>
      </c>
    </row>
    <row r="772" spans="1:12" ht="15">
      <c r="A772" s="84" t="s">
        <v>2779</v>
      </c>
      <c r="B772" s="84" t="s">
        <v>2780</v>
      </c>
      <c r="C772" s="84">
        <v>2</v>
      </c>
      <c r="D772" s="118">
        <v>0.012633016148318653</v>
      </c>
      <c r="E772" s="118">
        <v>1.462397997898956</v>
      </c>
      <c r="F772" s="84" t="s">
        <v>2011</v>
      </c>
      <c r="G772" s="84" t="b">
        <v>0</v>
      </c>
      <c r="H772" s="84" t="b">
        <v>0</v>
      </c>
      <c r="I772" s="84" t="b">
        <v>0</v>
      </c>
      <c r="J772" s="84" t="b">
        <v>0</v>
      </c>
      <c r="K772" s="84" t="b">
        <v>0</v>
      </c>
      <c r="L772" s="84" t="b">
        <v>0</v>
      </c>
    </row>
    <row r="773" spans="1:12" ht="15">
      <c r="A773" s="84" t="s">
        <v>2780</v>
      </c>
      <c r="B773" s="84" t="s">
        <v>2090</v>
      </c>
      <c r="C773" s="84">
        <v>2</v>
      </c>
      <c r="D773" s="118">
        <v>0.012633016148318653</v>
      </c>
      <c r="E773" s="118">
        <v>1.462397997898956</v>
      </c>
      <c r="F773" s="84" t="s">
        <v>2011</v>
      </c>
      <c r="G773" s="84" t="b">
        <v>0</v>
      </c>
      <c r="H773" s="84" t="b">
        <v>0</v>
      </c>
      <c r="I773" s="84" t="b">
        <v>0</v>
      </c>
      <c r="J773" s="84" t="b">
        <v>0</v>
      </c>
      <c r="K773" s="84" t="b">
        <v>0</v>
      </c>
      <c r="L773" s="84" t="b">
        <v>0</v>
      </c>
    </row>
    <row r="774" spans="1:12" ht="15">
      <c r="A774" s="84" t="s">
        <v>2090</v>
      </c>
      <c r="B774" s="84" t="s">
        <v>323</v>
      </c>
      <c r="C774" s="84">
        <v>2</v>
      </c>
      <c r="D774" s="118">
        <v>0.012633016148318653</v>
      </c>
      <c r="E774" s="118">
        <v>1.2863067388432747</v>
      </c>
      <c r="F774" s="84" t="s">
        <v>2011</v>
      </c>
      <c r="G774" s="84" t="b">
        <v>0</v>
      </c>
      <c r="H774" s="84" t="b">
        <v>0</v>
      </c>
      <c r="I774" s="84" t="b">
        <v>0</v>
      </c>
      <c r="J774" s="84" t="b">
        <v>0</v>
      </c>
      <c r="K774" s="84" t="b">
        <v>0</v>
      </c>
      <c r="L774" s="84" t="b">
        <v>0</v>
      </c>
    </row>
    <row r="775" spans="1:12" ht="15">
      <c r="A775" s="84" t="s">
        <v>323</v>
      </c>
      <c r="B775" s="84" t="s">
        <v>2693</v>
      </c>
      <c r="C775" s="84">
        <v>2</v>
      </c>
      <c r="D775" s="118">
        <v>0.012633016148318653</v>
      </c>
      <c r="E775" s="118">
        <v>1.2863067388432747</v>
      </c>
      <c r="F775" s="84" t="s">
        <v>2011</v>
      </c>
      <c r="G775" s="84" t="b">
        <v>0</v>
      </c>
      <c r="H775" s="84" t="b">
        <v>0</v>
      </c>
      <c r="I775" s="84" t="b">
        <v>0</v>
      </c>
      <c r="J775" s="84" t="b">
        <v>0</v>
      </c>
      <c r="K775" s="84" t="b">
        <v>0</v>
      </c>
      <c r="L775" s="84" t="b">
        <v>0</v>
      </c>
    </row>
    <row r="776" spans="1:12" ht="15">
      <c r="A776" s="84" t="s">
        <v>2693</v>
      </c>
      <c r="B776" s="84" t="s">
        <v>2670</v>
      </c>
      <c r="C776" s="84">
        <v>2</v>
      </c>
      <c r="D776" s="118">
        <v>0.012633016148318653</v>
      </c>
      <c r="E776" s="118">
        <v>1.462397997898956</v>
      </c>
      <c r="F776" s="84" t="s">
        <v>2011</v>
      </c>
      <c r="G776" s="84" t="b">
        <v>0</v>
      </c>
      <c r="H776" s="84" t="b">
        <v>0</v>
      </c>
      <c r="I776" s="84" t="b">
        <v>0</v>
      </c>
      <c r="J776" s="84" t="b">
        <v>0</v>
      </c>
      <c r="K776" s="84" t="b">
        <v>0</v>
      </c>
      <c r="L776" s="84" t="b">
        <v>0</v>
      </c>
    </row>
    <row r="777" spans="1:12" ht="15">
      <c r="A777" s="84" t="s">
        <v>2670</v>
      </c>
      <c r="B777" s="84" t="s">
        <v>2781</v>
      </c>
      <c r="C777" s="84">
        <v>2</v>
      </c>
      <c r="D777" s="118">
        <v>0.012633016148318653</v>
      </c>
      <c r="E777" s="118">
        <v>1.462397997898956</v>
      </c>
      <c r="F777" s="84" t="s">
        <v>2011</v>
      </c>
      <c r="G777" s="84" t="b">
        <v>0</v>
      </c>
      <c r="H777" s="84" t="b">
        <v>0</v>
      </c>
      <c r="I777" s="84" t="b">
        <v>0</v>
      </c>
      <c r="J777" s="84" t="b">
        <v>1</v>
      </c>
      <c r="K777" s="84" t="b">
        <v>0</v>
      </c>
      <c r="L777" s="84" t="b">
        <v>0</v>
      </c>
    </row>
    <row r="778" spans="1:12" ht="15">
      <c r="A778" s="84" t="s">
        <v>2781</v>
      </c>
      <c r="B778" s="84" t="s">
        <v>2630</v>
      </c>
      <c r="C778" s="84">
        <v>2</v>
      </c>
      <c r="D778" s="118">
        <v>0.012633016148318653</v>
      </c>
      <c r="E778" s="118">
        <v>1.161368002234975</v>
      </c>
      <c r="F778" s="84" t="s">
        <v>2011</v>
      </c>
      <c r="G778" s="84" t="b">
        <v>1</v>
      </c>
      <c r="H778" s="84" t="b">
        <v>0</v>
      </c>
      <c r="I778" s="84" t="b">
        <v>0</v>
      </c>
      <c r="J778" s="84" t="b">
        <v>0</v>
      </c>
      <c r="K778" s="84" t="b">
        <v>0</v>
      </c>
      <c r="L778" s="84" t="b">
        <v>0</v>
      </c>
    </row>
    <row r="779" spans="1:12" ht="15">
      <c r="A779" s="84" t="s">
        <v>2630</v>
      </c>
      <c r="B779" s="84" t="s">
        <v>2628</v>
      </c>
      <c r="C779" s="84">
        <v>2</v>
      </c>
      <c r="D779" s="118">
        <v>0.012633016148318653</v>
      </c>
      <c r="E779" s="118">
        <v>1.161368002234975</v>
      </c>
      <c r="F779" s="84" t="s">
        <v>2011</v>
      </c>
      <c r="G779" s="84" t="b">
        <v>0</v>
      </c>
      <c r="H779" s="84" t="b">
        <v>0</v>
      </c>
      <c r="I779" s="84" t="b">
        <v>0</v>
      </c>
      <c r="J779" s="84" t="b">
        <v>0</v>
      </c>
      <c r="K779" s="84" t="b">
        <v>0</v>
      </c>
      <c r="L779" s="84" t="b">
        <v>0</v>
      </c>
    </row>
    <row r="780" spans="1:12" ht="15">
      <c r="A780" s="84" t="s">
        <v>2865</v>
      </c>
      <c r="B780" s="84" t="s">
        <v>2866</v>
      </c>
      <c r="C780" s="84">
        <v>2</v>
      </c>
      <c r="D780" s="118">
        <v>0.009825679226470064</v>
      </c>
      <c r="E780" s="118">
        <v>1.5797835966168103</v>
      </c>
      <c r="F780" s="84" t="s">
        <v>2012</v>
      </c>
      <c r="G780" s="84" t="b">
        <v>0</v>
      </c>
      <c r="H780" s="84" t="b">
        <v>0</v>
      </c>
      <c r="I780" s="84" t="b">
        <v>0</v>
      </c>
      <c r="J780" s="84" t="b">
        <v>0</v>
      </c>
      <c r="K780" s="84" t="b">
        <v>0</v>
      </c>
      <c r="L780" s="84" t="b">
        <v>0</v>
      </c>
    </row>
    <row r="781" spans="1:12" ht="15">
      <c r="A781" s="84" t="s">
        <v>2866</v>
      </c>
      <c r="B781" s="84" t="s">
        <v>2867</v>
      </c>
      <c r="C781" s="84">
        <v>2</v>
      </c>
      <c r="D781" s="118">
        <v>0.009825679226470064</v>
      </c>
      <c r="E781" s="118">
        <v>1.5797835966168103</v>
      </c>
      <c r="F781" s="84" t="s">
        <v>2012</v>
      </c>
      <c r="G781" s="84" t="b">
        <v>0</v>
      </c>
      <c r="H781" s="84" t="b">
        <v>0</v>
      </c>
      <c r="I781" s="84" t="b">
        <v>0</v>
      </c>
      <c r="J781" s="84" t="b">
        <v>0</v>
      </c>
      <c r="K781" s="84" t="b">
        <v>0</v>
      </c>
      <c r="L781" s="84" t="b">
        <v>0</v>
      </c>
    </row>
    <row r="782" spans="1:12" ht="15">
      <c r="A782" s="84" t="s">
        <v>2867</v>
      </c>
      <c r="B782" s="84" t="s">
        <v>2613</v>
      </c>
      <c r="C782" s="84">
        <v>2</v>
      </c>
      <c r="D782" s="118">
        <v>0.009825679226470064</v>
      </c>
      <c r="E782" s="118">
        <v>1.403692337561129</v>
      </c>
      <c r="F782" s="84" t="s">
        <v>2012</v>
      </c>
      <c r="G782" s="84" t="b">
        <v>0</v>
      </c>
      <c r="H782" s="84" t="b">
        <v>0</v>
      </c>
      <c r="I782" s="84" t="b">
        <v>0</v>
      </c>
      <c r="J782" s="84" t="b">
        <v>0</v>
      </c>
      <c r="K782" s="84" t="b">
        <v>0</v>
      </c>
      <c r="L782" s="84" t="b">
        <v>0</v>
      </c>
    </row>
    <row r="783" spans="1:12" ht="15">
      <c r="A783" s="84" t="s">
        <v>2613</v>
      </c>
      <c r="B783" s="84" t="s">
        <v>2868</v>
      </c>
      <c r="C783" s="84">
        <v>2</v>
      </c>
      <c r="D783" s="118">
        <v>0.009825679226470064</v>
      </c>
      <c r="E783" s="118">
        <v>1.403692337561129</v>
      </c>
      <c r="F783" s="84" t="s">
        <v>2012</v>
      </c>
      <c r="G783" s="84" t="b">
        <v>0</v>
      </c>
      <c r="H783" s="84" t="b">
        <v>0</v>
      </c>
      <c r="I783" s="84" t="b">
        <v>0</v>
      </c>
      <c r="J783" s="84" t="b">
        <v>0</v>
      </c>
      <c r="K783" s="84" t="b">
        <v>0</v>
      </c>
      <c r="L783" s="84" t="b">
        <v>0</v>
      </c>
    </row>
    <row r="784" spans="1:12" ht="15">
      <c r="A784" s="84" t="s">
        <v>2868</v>
      </c>
      <c r="B784" s="84" t="s">
        <v>2869</v>
      </c>
      <c r="C784" s="84">
        <v>2</v>
      </c>
      <c r="D784" s="118">
        <v>0.009825679226470064</v>
      </c>
      <c r="E784" s="118">
        <v>1.5797835966168103</v>
      </c>
      <c r="F784" s="84" t="s">
        <v>2012</v>
      </c>
      <c r="G784" s="84" t="b">
        <v>0</v>
      </c>
      <c r="H784" s="84" t="b">
        <v>0</v>
      </c>
      <c r="I784" s="84" t="b">
        <v>0</v>
      </c>
      <c r="J784" s="84" t="b">
        <v>0</v>
      </c>
      <c r="K784" s="84" t="b">
        <v>0</v>
      </c>
      <c r="L784" s="84" t="b">
        <v>0</v>
      </c>
    </row>
    <row r="785" spans="1:12" ht="15">
      <c r="A785" s="84" t="s">
        <v>2869</v>
      </c>
      <c r="B785" s="84" t="s">
        <v>2870</v>
      </c>
      <c r="C785" s="84">
        <v>2</v>
      </c>
      <c r="D785" s="118">
        <v>0.009825679226470064</v>
      </c>
      <c r="E785" s="118">
        <v>1.5797835966168103</v>
      </c>
      <c r="F785" s="84" t="s">
        <v>2012</v>
      </c>
      <c r="G785" s="84" t="b">
        <v>0</v>
      </c>
      <c r="H785" s="84" t="b">
        <v>0</v>
      </c>
      <c r="I785" s="84" t="b">
        <v>0</v>
      </c>
      <c r="J785" s="84" t="b">
        <v>0</v>
      </c>
      <c r="K785" s="84" t="b">
        <v>0</v>
      </c>
      <c r="L785" s="84" t="b">
        <v>0</v>
      </c>
    </row>
    <row r="786" spans="1:12" ht="15">
      <c r="A786" s="84" t="s">
        <v>2870</v>
      </c>
      <c r="B786" s="84" t="s">
        <v>2871</v>
      </c>
      <c r="C786" s="84">
        <v>2</v>
      </c>
      <c r="D786" s="118">
        <v>0.009825679226470064</v>
      </c>
      <c r="E786" s="118">
        <v>1.5797835966168103</v>
      </c>
      <c r="F786" s="84" t="s">
        <v>2012</v>
      </c>
      <c r="G786" s="84" t="b">
        <v>0</v>
      </c>
      <c r="H786" s="84" t="b">
        <v>0</v>
      </c>
      <c r="I786" s="84" t="b">
        <v>0</v>
      </c>
      <c r="J786" s="84" t="b">
        <v>0</v>
      </c>
      <c r="K786" s="84" t="b">
        <v>0</v>
      </c>
      <c r="L786" s="84" t="b">
        <v>0</v>
      </c>
    </row>
    <row r="787" spans="1:12" ht="15">
      <c r="A787" s="84" t="s">
        <v>2871</v>
      </c>
      <c r="B787" s="84" t="s">
        <v>2872</v>
      </c>
      <c r="C787" s="84">
        <v>2</v>
      </c>
      <c r="D787" s="118">
        <v>0.009825679226470064</v>
      </c>
      <c r="E787" s="118">
        <v>1.5797835966168103</v>
      </c>
      <c r="F787" s="84" t="s">
        <v>2012</v>
      </c>
      <c r="G787" s="84" t="b">
        <v>0</v>
      </c>
      <c r="H787" s="84" t="b">
        <v>0</v>
      </c>
      <c r="I787" s="84" t="b">
        <v>0</v>
      </c>
      <c r="J787" s="84" t="b">
        <v>0</v>
      </c>
      <c r="K787" s="84" t="b">
        <v>0</v>
      </c>
      <c r="L787" s="84" t="b">
        <v>0</v>
      </c>
    </row>
    <row r="788" spans="1:12" ht="15">
      <c r="A788" s="84" t="s">
        <v>2872</v>
      </c>
      <c r="B788" s="84" t="s">
        <v>2873</v>
      </c>
      <c r="C788" s="84">
        <v>2</v>
      </c>
      <c r="D788" s="118">
        <v>0.009825679226470064</v>
      </c>
      <c r="E788" s="118">
        <v>1.5797835966168103</v>
      </c>
      <c r="F788" s="84" t="s">
        <v>2012</v>
      </c>
      <c r="G788" s="84" t="b">
        <v>0</v>
      </c>
      <c r="H788" s="84" t="b">
        <v>0</v>
      </c>
      <c r="I788" s="84" t="b">
        <v>0</v>
      </c>
      <c r="J788" s="84" t="b">
        <v>0</v>
      </c>
      <c r="K788" s="84" t="b">
        <v>0</v>
      </c>
      <c r="L788" s="84" t="b">
        <v>0</v>
      </c>
    </row>
    <row r="789" spans="1:12" ht="15">
      <c r="A789" s="84" t="s">
        <v>2873</v>
      </c>
      <c r="B789" s="84" t="s">
        <v>2874</v>
      </c>
      <c r="C789" s="84">
        <v>2</v>
      </c>
      <c r="D789" s="118">
        <v>0.009825679226470064</v>
      </c>
      <c r="E789" s="118">
        <v>1.5797835966168103</v>
      </c>
      <c r="F789" s="84" t="s">
        <v>2012</v>
      </c>
      <c r="G789" s="84" t="b">
        <v>0</v>
      </c>
      <c r="H789" s="84" t="b">
        <v>0</v>
      </c>
      <c r="I789" s="84" t="b">
        <v>0</v>
      </c>
      <c r="J789" s="84" t="b">
        <v>0</v>
      </c>
      <c r="K789" s="84" t="b">
        <v>0</v>
      </c>
      <c r="L789" s="84" t="b">
        <v>0</v>
      </c>
    </row>
    <row r="790" spans="1:12" ht="15">
      <c r="A790" s="84" t="s">
        <v>2874</v>
      </c>
      <c r="B790" s="84" t="s">
        <v>2875</v>
      </c>
      <c r="C790" s="84">
        <v>2</v>
      </c>
      <c r="D790" s="118">
        <v>0.009825679226470064</v>
      </c>
      <c r="E790" s="118">
        <v>1.5797835966168103</v>
      </c>
      <c r="F790" s="84" t="s">
        <v>2012</v>
      </c>
      <c r="G790" s="84" t="b">
        <v>0</v>
      </c>
      <c r="H790" s="84" t="b">
        <v>0</v>
      </c>
      <c r="I790" s="84" t="b">
        <v>0</v>
      </c>
      <c r="J790" s="84" t="b">
        <v>0</v>
      </c>
      <c r="K790" s="84" t="b">
        <v>0</v>
      </c>
      <c r="L790" s="84" t="b">
        <v>0</v>
      </c>
    </row>
    <row r="791" spans="1:12" ht="15">
      <c r="A791" s="84" t="s">
        <v>2875</v>
      </c>
      <c r="B791" s="84" t="s">
        <v>2620</v>
      </c>
      <c r="C791" s="84">
        <v>2</v>
      </c>
      <c r="D791" s="118">
        <v>0.009825679226470064</v>
      </c>
      <c r="E791" s="118">
        <v>1.5797835966168103</v>
      </c>
      <c r="F791" s="84" t="s">
        <v>2012</v>
      </c>
      <c r="G791" s="84" t="b">
        <v>0</v>
      </c>
      <c r="H791" s="84" t="b">
        <v>0</v>
      </c>
      <c r="I791" s="84" t="b">
        <v>0</v>
      </c>
      <c r="J791" s="84" t="b">
        <v>0</v>
      </c>
      <c r="K791" s="84" t="b">
        <v>0</v>
      </c>
      <c r="L791" s="84" t="b">
        <v>0</v>
      </c>
    </row>
    <row r="792" spans="1:12" ht="15">
      <c r="A792" s="84" t="s">
        <v>2620</v>
      </c>
      <c r="B792" s="84" t="s">
        <v>2646</v>
      </c>
      <c r="C792" s="84">
        <v>2</v>
      </c>
      <c r="D792" s="118">
        <v>0.009825679226470064</v>
      </c>
      <c r="E792" s="118">
        <v>1.5797835966168103</v>
      </c>
      <c r="F792" s="84" t="s">
        <v>2012</v>
      </c>
      <c r="G792" s="84" t="b">
        <v>0</v>
      </c>
      <c r="H792" s="84" t="b">
        <v>0</v>
      </c>
      <c r="I792" s="84" t="b">
        <v>0</v>
      </c>
      <c r="J792" s="84" t="b">
        <v>0</v>
      </c>
      <c r="K792" s="84" t="b">
        <v>0</v>
      </c>
      <c r="L792" s="84" t="b">
        <v>0</v>
      </c>
    </row>
    <row r="793" spans="1:12" ht="15">
      <c r="A793" s="84" t="s">
        <v>2646</v>
      </c>
      <c r="B793" s="84" t="s">
        <v>2713</v>
      </c>
      <c r="C793" s="84">
        <v>2</v>
      </c>
      <c r="D793" s="118">
        <v>0.009825679226470064</v>
      </c>
      <c r="E793" s="118">
        <v>1.5797835966168103</v>
      </c>
      <c r="F793" s="84" t="s">
        <v>2012</v>
      </c>
      <c r="G793" s="84" t="b">
        <v>0</v>
      </c>
      <c r="H793" s="84" t="b">
        <v>0</v>
      </c>
      <c r="I793" s="84" t="b">
        <v>0</v>
      </c>
      <c r="J793" s="84" t="b">
        <v>0</v>
      </c>
      <c r="K793" s="84" t="b">
        <v>0</v>
      </c>
      <c r="L793" s="84" t="b">
        <v>0</v>
      </c>
    </row>
    <row r="794" spans="1:12" ht="15">
      <c r="A794" s="84" t="s">
        <v>2713</v>
      </c>
      <c r="B794" s="84" t="s">
        <v>2876</v>
      </c>
      <c r="C794" s="84">
        <v>2</v>
      </c>
      <c r="D794" s="118">
        <v>0.009825679226470064</v>
      </c>
      <c r="E794" s="118">
        <v>1.5797835966168103</v>
      </c>
      <c r="F794" s="84" t="s">
        <v>2012</v>
      </c>
      <c r="G794" s="84" t="b">
        <v>0</v>
      </c>
      <c r="H794" s="84" t="b">
        <v>0</v>
      </c>
      <c r="I794" s="84" t="b">
        <v>0</v>
      </c>
      <c r="J794" s="84" t="b">
        <v>0</v>
      </c>
      <c r="K794" s="84" t="b">
        <v>0</v>
      </c>
      <c r="L794" s="84" t="b">
        <v>0</v>
      </c>
    </row>
    <row r="795" spans="1:12" ht="15">
      <c r="A795" s="84" t="s">
        <v>2876</v>
      </c>
      <c r="B795" s="84" t="s">
        <v>2877</v>
      </c>
      <c r="C795" s="84">
        <v>2</v>
      </c>
      <c r="D795" s="118">
        <v>0.009825679226470064</v>
      </c>
      <c r="E795" s="118">
        <v>1.5797835966168103</v>
      </c>
      <c r="F795" s="84" t="s">
        <v>2012</v>
      </c>
      <c r="G795" s="84" t="b">
        <v>0</v>
      </c>
      <c r="H795" s="84" t="b">
        <v>0</v>
      </c>
      <c r="I795" s="84" t="b">
        <v>0</v>
      </c>
      <c r="J795" s="84" t="b">
        <v>0</v>
      </c>
      <c r="K795" s="84" t="b">
        <v>0</v>
      </c>
      <c r="L795" s="84" t="b">
        <v>0</v>
      </c>
    </row>
    <row r="796" spans="1:12" ht="15">
      <c r="A796" s="84" t="s">
        <v>2877</v>
      </c>
      <c r="B796" s="84" t="s">
        <v>2878</v>
      </c>
      <c r="C796" s="84">
        <v>2</v>
      </c>
      <c r="D796" s="118">
        <v>0.009825679226470064</v>
      </c>
      <c r="E796" s="118">
        <v>1.5797835966168103</v>
      </c>
      <c r="F796" s="84" t="s">
        <v>2012</v>
      </c>
      <c r="G796" s="84" t="b">
        <v>0</v>
      </c>
      <c r="H796" s="84" t="b">
        <v>0</v>
      </c>
      <c r="I796" s="84" t="b">
        <v>0</v>
      </c>
      <c r="J796" s="84" t="b">
        <v>0</v>
      </c>
      <c r="K796" s="84" t="b">
        <v>0</v>
      </c>
      <c r="L796" s="84" t="b">
        <v>0</v>
      </c>
    </row>
    <row r="797" spans="1:12" ht="15">
      <c r="A797" s="84" t="s">
        <v>2878</v>
      </c>
      <c r="B797" s="84" t="s">
        <v>2879</v>
      </c>
      <c r="C797" s="84">
        <v>2</v>
      </c>
      <c r="D797" s="118">
        <v>0.009825679226470064</v>
      </c>
      <c r="E797" s="118">
        <v>1.5797835966168103</v>
      </c>
      <c r="F797" s="84" t="s">
        <v>2012</v>
      </c>
      <c r="G797" s="84" t="b">
        <v>0</v>
      </c>
      <c r="H797" s="84" t="b">
        <v>0</v>
      </c>
      <c r="I797" s="84" t="b">
        <v>0</v>
      </c>
      <c r="J797" s="84" t="b">
        <v>0</v>
      </c>
      <c r="K797" s="84" t="b">
        <v>0</v>
      </c>
      <c r="L797" s="84" t="b">
        <v>0</v>
      </c>
    </row>
    <row r="798" spans="1:12" ht="15">
      <c r="A798" s="84" t="s">
        <v>2879</v>
      </c>
      <c r="B798" s="84" t="s">
        <v>2880</v>
      </c>
      <c r="C798" s="84">
        <v>2</v>
      </c>
      <c r="D798" s="118">
        <v>0.009825679226470064</v>
      </c>
      <c r="E798" s="118">
        <v>1.5797835966168103</v>
      </c>
      <c r="F798" s="84" t="s">
        <v>2012</v>
      </c>
      <c r="G798" s="84" t="b">
        <v>0</v>
      </c>
      <c r="H798" s="84" t="b">
        <v>0</v>
      </c>
      <c r="I798" s="84" t="b">
        <v>0</v>
      </c>
      <c r="J798" s="84" t="b">
        <v>0</v>
      </c>
      <c r="K798" s="84" t="b">
        <v>0</v>
      </c>
      <c r="L798" s="84" t="b">
        <v>0</v>
      </c>
    </row>
    <row r="799" spans="1:12" ht="15">
      <c r="A799" s="84" t="s">
        <v>2880</v>
      </c>
      <c r="B799" s="84" t="s">
        <v>2881</v>
      </c>
      <c r="C799" s="84">
        <v>2</v>
      </c>
      <c r="D799" s="118">
        <v>0.009825679226470064</v>
      </c>
      <c r="E799" s="118">
        <v>1.5797835966168103</v>
      </c>
      <c r="F799" s="84" t="s">
        <v>2012</v>
      </c>
      <c r="G799" s="84" t="b">
        <v>0</v>
      </c>
      <c r="H799" s="84" t="b">
        <v>0</v>
      </c>
      <c r="I799" s="84" t="b">
        <v>0</v>
      </c>
      <c r="J799" s="84" t="b">
        <v>0</v>
      </c>
      <c r="K799" s="84" t="b">
        <v>1</v>
      </c>
      <c r="L799" s="84" t="b">
        <v>0</v>
      </c>
    </row>
    <row r="800" spans="1:12" ht="15">
      <c r="A800" s="84" t="s">
        <v>2881</v>
      </c>
      <c r="B800" s="84" t="s">
        <v>2167</v>
      </c>
      <c r="C800" s="84">
        <v>2</v>
      </c>
      <c r="D800" s="118">
        <v>0.009825679226470064</v>
      </c>
      <c r="E800" s="118">
        <v>1.1818435879447726</v>
      </c>
      <c r="F800" s="84" t="s">
        <v>2012</v>
      </c>
      <c r="G800" s="84" t="b">
        <v>0</v>
      </c>
      <c r="H800" s="84" t="b">
        <v>1</v>
      </c>
      <c r="I800" s="84" t="b">
        <v>0</v>
      </c>
      <c r="J800" s="84" t="b">
        <v>0</v>
      </c>
      <c r="K800" s="84" t="b">
        <v>0</v>
      </c>
      <c r="L800" s="84" t="b">
        <v>0</v>
      </c>
    </row>
    <row r="801" spans="1:12" ht="15">
      <c r="A801" s="84" t="s">
        <v>2167</v>
      </c>
      <c r="B801" s="84" t="s">
        <v>2710</v>
      </c>
      <c r="C801" s="84">
        <v>2</v>
      </c>
      <c r="D801" s="118">
        <v>0.009825679226470064</v>
      </c>
      <c r="E801" s="118">
        <v>1.5797835966168103</v>
      </c>
      <c r="F801" s="84" t="s">
        <v>2012</v>
      </c>
      <c r="G801" s="84" t="b">
        <v>0</v>
      </c>
      <c r="H801" s="84" t="b">
        <v>0</v>
      </c>
      <c r="I801" s="84" t="b">
        <v>0</v>
      </c>
      <c r="J801" s="84" t="b">
        <v>0</v>
      </c>
      <c r="K801" s="84" t="b">
        <v>0</v>
      </c>
      <c r="L801" s="84" t="b">
        <v>0</v>
      </c>
    </row>
    <row r="802" spans="1:12" ht="15">
      <c r="A802" s="84" t="s">
        <v>2168</v>
      </c>
      <c r="B802" s="84" t="s">
        <v>2678</v>
      </c>
      <c r="C802" s="84">
        <v>2</v>
      </c>
      <c r="D802" s="118">
        <v>0.009825679226470064</v>
      </c>
      <c r="E802" s="118">
        <v>1.2276010785054476</v>
      </c>
      <c r="F802" s="84" t="s">
        <v>2012</v>
      </c>
      <c r="G802" s="84" t="b">
        <v>0</v>
      </c>
      <c r="H802" s="84" t="b">
        <v>0</v>
      </c>
      <c r="I802" s="84" t="b">
        <v>0</v>
      </c>
      <c r="J802" s="84" t="b">
        <v>0</v>
      </c>
      <c r="K802" s="84" t="b">
        <v>0</v>
      </c>
      <c r="L802" s="84" t="b">
        <v>0</v>
      </c>
    </row>
    <row r="803" spans="1:12" ht="15">
      <c r="A803" s="84" t="s">
        <v>2678</v>
      </c>
      <c r="B803" s="84" t="s">
        <v>2167</v>
      </c>
      <c r="C803" s="84">
        <v>2</v>
      </c>
      <c r="D803" s="118">
        <v>0.009825679226470064</v>
      </c>
      <c r="E803" s="118">
        <v>1.1818435879447726</v>
      </c>
      <c r="F803" s="84" t="s">
        <v>2012</v>
      </c>
      <c r="G803" s="84" t="b">
        <v>0</v>
      </c>
      <c r="H803" s="84" t="b">
        <v>0</v>
      </c>
      <c r="I803" s="84" t="b">
        <v>0</v>
      </c>
      <c r="J803" s="84" t="b">
        <v>0</v>
      </c>
      <c r="K803" s="84" t="b">
        <v>0</v>
      </c>
      <c r="L803" s="84" t="b">
        <v>0</v>
      </c>
    </row>
    <row r="804" spans="1:12" ht="15">
      <c r="A804" s="84" t="s">
        <v>2766</v>
      </c>
      <c r="B804" s="84" t="s">
        <v>2767</v>
      </c>
      <c r="C804" s="84">
        <v>2</v>
      </c>
      <c r="D804" s="118">
        <v>0</v>
      </c>
      <c r="E804" s="118">
        <v>1.130333768495006</v>
      </c>
      <c r="F804" s="84" t="s">
        <v>2013</v>
      </c>
      <c r="G804" s="84" t="b">
        <v>0</v>
      </c>
      <c r="H804" s="84" t="b">
        <v>0</v>
      </c>
      <c r="I804" s="84" t="b">
        <v>0</v>
      </c>
      <c r="J804" s="84" t="b">
        <v>0</v>
      </c>
      <c r="K804" s="84" t="b">
        <v>0</v>
      </c>
      <c r="L804" s="84" t="b">
        <v>0</v>
      </c>
    </row>
    <row r="805" spans="1:12" ht="15">
      <c r="A805" s="84" t="s">
        <v>2767</v>
      </c>
      <c r="B805" s="84" t="s">
        <v>2768</v>
      </c>
      <c r="C805" s="84">
        <v>2</v>
      </c>
      <c r="D805" s="118">
        <v>0</v>
      </c>
      <c r="E805" s="118">
        <v>1.130333768495006</v>
      </c>
      <c r="F805" s="84" t="s">
        <v>2013</v>
      </c>
      <c r="G805" s="84" t="b">
        <v>0</v>
      </c>
      <c r="H805" s="84" t="b">
        <v>0</v>
      </c>
      <c r="I805" s="84" t="b">
        <v>0</v>
      </c>
      <c r="J805" s="84" t="b">
        <v>0</v>
      </c>
      <c r="K805" s="84" t="b">
        <v>0</v>
      </c>
      <c r="L805" s="84" t="b">
        <v>0</v>
      </c>
    </row>
    <row r="806" spans="1:12" ht="15">
      <c r="A806" s="84" t="s">
        <v>2768</v>
      </c>
      <c r="B806" s="84" t="s">
        <v>2769</v>
      </c>
      <c r="C806" s="84">
        <v>2</v>
      </c>
      <c r="D806" s="118">
        <v>0</v>
      </c>
      <c r="E806" s="118">
        <v>1.130333768495006</v>
      </c>
      <c r="F806" s="84" t="s">
        <v>2013</v>
      </c>
      <c r="G806" s="84" t="b">
        <v>0</v>
      </c>
      <c r="H806" s="84" t="b">
        <v>0</v>
      </c>
      <c r="I806" s="84" t="b">
        <v>0</v>
      </c>
      <c r="J806" s="84" t="b">
        <v>0</v>
      </c>
      <c r="K806" s="84" t="b">
        <v>0</v>
      </c>
      <c r="L806" s="84" t="b">
        <v>0</v>
      </c>
    </row>
    <row r="807" spans="1:12" ht="15">
      <c r="A807" s="84" t="s">
        <v>2769</v>
      </c>
      <c r="B807" s="84" t="s">
        <v>2770</v>
      </c>
      <c r="C807" s="84">
        <v>2</v>
      </c>
      <c r="D807" s="118">
        <v>0</v>
      </c>
      <c r="E807" s="118">
        <v>1.130333768495006</v>
      </c>
      <c r="F807" s="84" t="s">
        <v>2013</v>
      </c>
      <c r="G807" s="84" t="b">
        <v>0</v>
      </c>
      <c r="H807" s="84" t="b">
        <v>0</v>
      </c>
      <c r="I807" s="84" t="b">
        <v>0</v>
      </c>
      <c r="J807" s="84" t="b">
        <v>0</v>
      </c>
      <c r="K807" s="84" t="b">
        <v>0</v>
      </c>
      <c r="L807" s="84" t="b">
        <v>0</v>
      </c>
    </row>
    <row r="808" spans="1:12" ht="15">
      <c r="A808" s="84" t="s">
        <v>2770</v>
      </c>
      <c r="B808" s="84" t="s">
        <v>2771</v>
      </c>
      <c r="C808" s="84">
        <v>2</v>
      </c>
      <c r="D808" s="118">
        <v>0</v>
      </c>
      <c r="E808" s="118">
        <v>1.130333768495006</v>
      </c>
      <c r="F808" s="84" t="s">
        <v>2013</v>
      </c>
      <c r="G808" s="84" t="b">
        <v>0</v>
      </c>
      <c r="H808" s="84" t="b">
        <v>0</v>
      </c>
      <c r="I808" s="84" t="b">
        <v>0</v>
      </c>
      <c r="J808" s="84" t="b">
        <v>0</v>
      </c>
      <c r="K808" s="84" t="b">
        <v>0</v>
      </c>
      <c r="L808" s="84" t="b">
        <v>0</v>
      </c>
    </row>
    <row r="809" spans="1:12" ht="15">
      <c r="A809" s="84" t="s">
        <v>2771</v>
      </c>
      <c r="B809" s="84" t="s">
        <v>2772</v>
      </c>
      <c r="C809" s="84">
        <v>2</v>
      </c>
      <c r="D809" s="118">
        <v>0</v>
      </c>
      <c r="E809" s="118">
        <v>1.130333768495006</v>
      </c>
      <c r="F809" s="84" t="s">
        <v>2013</v>
      </c>
      <c r="G809" s="84" t="b">
        <v>0</v>
      </c>
      <c r="H809" s="84" t="b">
        <v>0</v>
      </c>
      <c r="I809" s="84" t="b">
        <v>0</v>
      </c>
      <c r="J809" s="84" t="b">
        <v>0</v>
      </c>
      <c r="K809" s="84" t="b">
        <v>0</v>
      </c>
      <c r="L809" s="84" t="b">
        <v>0</v>
      </c>
    </row>
    <row r="810" spans="1:12" ht="15">
      <c r="A810" s="84" t="s">
        <v>2772</v>
      </c>
      <c r="B810" s="84" t="s">
        <v>2773</v>
      </c>
      <c r="C810" s="84">
        <v>2</v>
      </c>
      <c r="D810" s="118">
        <v>0</v>
      </c>
      <c r="E810" s="118">
        <v>1.130333768495006</v>
      </c>
      <c r="F810" s="84" t="s">
        <v>2013</v>
      </c>
      <c r="G810" s="84" t="b">
        <v>0</v>
      </c>
      <c r="H810" s="84" t="b">
        <v>0</v>
      </c>
      <c r="I810" s="84" t="b">
        <v>0</v>
      </c>
      <c r="J810" s="84" t="b">
        <v>0</v>
      </c>
      <c r="K810" s="84" t="b">
        <v>0</v>
      </c>
      <c r="L810" s="84" t="b">
        <v>0</v>
      </c>
    </row>
    <row r="811" spans="1:12" ht="15">
      <c r="A811" s="84" t="s">
        <v>2773</v>
      </c>
      <c r="B811" s="84" t="s">
        <v>2774</v>
      </c>
      <c r="C811" s="84">
        <v>2</v>
      </c>
      <c r="D811" s="118">
        <v>0</v>
      </c>
      <c r="E811" s="118">
        <v>1.130333768495006</v>
      </c>
      <c r="F811" s="84" t="s">
        <v>2013</v>
      </c>
      <c r="G811" s="84" t="b">
        <v>0</v>
      </c>
      <c r="H811" s="84" t="b">
        <v>0</v>
      </c>
      <c r="I811" s="84" t="b">
        <v>0</v>
      </c>
      <c r="J811" s="84" t="b">
        <v>0</v>
      </c>
      <c r="K811" s="84" t="b">
        <v>0</v>
      </c>
      <c r="L811" s="84" t="b">
        <v>0</v>
      </c>
    </row>
    <row r="812" spans="1:12" ht="15">
      <c r="A812" s="84" t="s">
        <v>2904</v>
      </c>
      <c r="B812" s="84" t="s">
        <v>2905</v>
      </c>
      <c r="C812" s="84">
        <v>2</v>
      </c>
      <c r="D812" s="118">
        <v>0</v>
      </c>
      <c r="E812" s="118">
        <v>0.9294189257142927</v>
      </c>
      <c r="F812" s="84" t="s">
        <v>2014</v>
      </c>
      <c r="G812" s="84" t="b">
        <v>0</v>
      </c>
      <c r="H812" s="84" t="b">
        <v>0</v>
      </c>
      <c r="I812" s="84" t="b">
        <v>0</v>
      </c>
      <c r="J812" s="84" t="b">
        <v>0</v>
      </c>
      <c r="K812" s="84" t="b">
        <v>0</v>
      </c>
      <c r="L812" s="84" t="b">
        <v>0</v>
      </c>
    </row>
    <row r="813" spans="1:12" ht="15">
      <c r="A813" s="84" t="s">
        <v>2905</v>
      </c>
      <c r="B813" s="84" t="s">
        <v>2906</v>
      </c>
      <c r="C813" s="84">
        <v>2</v>
      </c>
      <c r="D813" s="118">
        <v>0</v>
      </c>
      <c r="E813" s="118">
        <v>0.9294189257142927</v>
      </c>
      <c r="F813" s="84" t="s">
        <v>2014</v>
      </c>
      <c r="G813" s="84" t="b">
        <v>0</v>
      </c>
      <c r="H813" s="84" t="b">
        <v>0</v>
      </c>
      <c r="I813" s="84" t="b">
        <v>0</v>
      </c>
      <c r="J813" s="84" t="b">
        <v>1</v>
      </c>
      <c r="K813" s="84" t="b">
        <v>0</v>
      </c>
      <c r="L813" s="84" t="b">
        <v>0</v>
      </c>
    </row>
    <row r="814" spans="1:12" ht="15">
      <c r="A814" s="84" t="s">
        <v>2906</v>
      </c>
      <c r="B814" s="84" t="s">
        <v>2655</v>
      </c>
      <c r="C814" s="84">
        <v>2</v>
      </c>
      <c r="D814" s="118">
        <v>0</v>
      </c>
      <c r="E814" s="118">
        <v>0.9294189257142927</v>
      </c>
      <c r="F814" s="84" t="s">
        <v>2014</v>
      </c>
      <c r="G814" s="84" t="b">
        <v>1</v>
      </c>
      <c r="H814" s="84" t="b">
        <v>0</v>
      </c>
      <c r="I814" s="84" t="b">
        <v>0</v>
      </c>
      <c r="J814" s="84" t="b">
        <v>0</v>
      </c>
      <c r="K814" s="84" t="b">
        <v>0</v>
      </c>
      <c r="L814" s="84" t="b">
        <v>0</v>
      </c>
    </row>
    <row r="815" spans="1:12" ht="15">
      <c r="A815" s="84" t="s">
        <v>2655</v>
      </c>
      <c r="B815" s="84" t="s">
        <v>2701</v>
      </c>
      <c r="C815" s="84">
        <v>2</v>
      </c>
      <c r="D815" s="118">
        <v>0</v>
      </c>
      <c r="E815" s="118">
        <v>0.9294189257142927</v>
      </c>
      <c r="F815" s="84" t="s">
        <v>2014</v>
      </c>
      <c r="G815" s="84" t="b">
        <v>0</v>
      </c>
      <c r="H815" s="84" t="b">
        <v>0</v>
      </c>
      <c r="I815" s="84" t="b">
        <v>0</v>
      </c>
      <c r="J815" s="84" t="b">
        <v>0</v>
      </c>
      <c r="K815" s="84" t="b">
        <v>0</v>
      </c>
      <c r="L815" s="84" t="b">
        <v>0</v>
      </c>
    </row>
    <row r="816" spans="1:12" ht="15">
      <c r="A816" s="84" t="s">
        <v>2701</v>
      </c>
      <c r="B816" s="84" t="s">
        <v>2626</v>
      </c>
      <c r="C816" s="84">
        <v>2</v>
      </c>
      <c r="D816" s="118">
        <v>0</v>
      </c>
      <c r="E816" s="118">
        <v>0.9294189257142927</v>
      </c>
      <c r="F816" s="84" t="s">
        <v>2014</v>
      </c>
      <c r="G816" s="84" t="b">
        <v>0</v>
      </c>
      <c r="H816" s="84" t="b">
        <v>0</v>
      </c>
      <c r="I816" s="84" t="b">
        <v>0</v>
      </c>
      <c r="J816" s="84" t="b">
        <v>1</v>
      </c>
      <c r="K816" s="84" t="b">
        <v>0</v>
      </c>
      <c r="L816" s="84" t="b">
        <v>0</v>
      </c>
    </row>
    <row r="817" spans="1:12" ht="15">
      <c r="A817" s="84" t="s">
        <v>2626</v>
      </c>
      <c r="B817" s="84" t="s">
        <v>2620</v>
      </c>
      <c r="C817" s="84">
        <v>2</v>
      </c>
      <c r="D817" s="118">
        <v>0</v>
      </c>
      <c r="E817" s="118">
        <v>0.9294189257142927</v>
      </c>
      <c r="F817" s="84" t="s">
        <v>2014</v>
      </c>
      <c r="G817" s="84" t="b">
        <v>1</v>
      </c>
      <c r="H817" s="84" t="b">
        <v>0</v>
      </c>
      <c r="I817" s="84" t="b">
        <v>0</v>
      </c>
      <c r="J817" s="84" t="b">
        <v>0</v>
      </c>
      <c r="K817" s="84" t="b">
        <v>0</v>
      </c>
      <c r="L817" s="84" t="b">
        <v>0</v>
      </c>
    </row>
    <row r="818" spans="1:12" ht="15">
      <c r="A818" s="84" t="s">
        <v>2620</v>
      </c>
      <c r="B818" s="84" t="s">
        <v>2167</v>
      </c>
      <c r="C818" s="84">
        <v>2</v>
      </c>
      <c r="D818" s="118">
        <v>0</v>
      </c>
      <c r="E818" s="118">
        <v>0.9294189257142927</v>
      </c>
      <c r="F818" s="84" t="s">
        <v>2014</v>
      </c>
      <c r="G818" s="84" t="b">
        <v>0</v>
      </c>
      <c r="H818" s="84" t="b">
        <v>0</v>
      </c>
      <c r="I818" s="84" t="b">
        <v>0</v>
      </c>
      <c r="J818" s="84" t="b">
        <v>0</v>
      </c>
      <c r="K818" s="84" t="b">
        <v>0</v>
      </c>
      <c r="L818" s="84" t="b">
        <v>0</v>
      </c>
    </row>
    <row r="819" spans="1:12" ht="15">
      <c r="A819" s="84" t="s">
        <v>2167</v>
      </c>
      <c r="B819" s="84" t="s">
        <v>2907</v>
      </c>
      <c r="C819" s="84">
        <v>2</v>
      </c>
      <c r="D819" s="118">
        <v>0</v>
      </c>
      <c r="E819" s="118">
        <v>0.9294189257142927</v>
      </c>
      <c r="F819" s="84" t="s">
        <v>2014</v>
      </c>
      <c r="G819" s="84" t="b">
        <v>0</v>
      </c>
      <c r="H819" s="84" t="b">
        <v>0</v>
      </c>
      <c r="I819" s="84" t="b">
        <v>0</v>
      </c>
      <c r="J819" s="84" t="b">
        <v>0</v>
      </c>
      <c r="K819" s="84" t="b">
        <v>0</v>
      </c>
      <c r="L819" s="84" t="b">
        <v>0</v>
      </c>
    </row>
    <row r="820" spans="1:12" ht="15">
      <c r="A820" s="84" t="s">
        <v>2723</v>
      </c>
      <c r="B820" s="84" t="s">
        <v>2709</v>
      </c>
      <c r="C820" s="84">
        <v>2</v>
      </c>
      <c r="D820" s="118">
        <v>0.005418192586328654</v>
      </c>
      <c r="E820" s="118">
        <v>1.4913616938342726</v>
      </c>
      <c r="F820" s="84" t="s">
        <v>2016</v>
      </c>
      <c r="G820" s="84" t="b">
        <v>0</v>
      </c>
      <c r="H820" s="84" t="b">
        <v>0</v>
      </c>
      <c r="I820" s="84" t="b">
        <v>0</v>
      </c>
      <c r="J820" s="84" t="b">
        <v>1</v>
      </c>
      <c r="K820" s="84" t="b">
        <v>0</v>
      </c>
      <c r="L820" s="84" t="b">
        <v>0</v>
      </c>
    </row>
    <row r="821" spans="1:12" ht="15">
      <c r="A821" s="84" t="s">
        <v>2709</v>
      </c>
      <c r="B821" s="84" t="s">
        <v>2674</v>
      </c>
      <c r="C821" s="84">
        <v>2</v>
      </c>
      <c r="D821" s="118">
        <v>0.005418192586328654</v>
      </c>
      <c r="E821" s="118">
        <v>1.4913616938342726</v>
      </c>
      <c r="F821" s="84" t="s">
        <v>2016</v>
      </c>
      <c r="G821" s="84" t="b">
        <v>1</v>
      </c>
      <c r="H821" s="84" t="b">
        <v>0</v>
      </c>
      <c r="I821" s="84" t="b">
        <v>0</v>
      </c>
      <c r="J821" s="84" t="b">
        <v>0</v>
      </c>
      <c r="K821" s="84" t="b">
        <v>0</v>
      </c>
      <c r="L821" s="84" t="b">
        <v>0</v>
      </c>
    </row>
    <row r="822" spans="1:12" ht="15">
      <c r="A822" s="84" t="s">
        <v>2674</v>
      </c>
      <c r="B822" s="84" t="s">
        <v>2908</v>
      </c>
      <c r="C822" s="84">
        <v>2</v>
      </c>
      <c r="D822" s="118">
        <v>0.005418192586328654</v>
      </c>
      <c r="E822" s="118">
        <v>1.4913616938342726</v>
      </c>
      <c r="F822" s="84" t="s">
        <v>2016</v>
      </c>
      <c r="G822" s="84" t="b">
        <v>0</v>
      </c>
      <c r="H822" s="84" t="b">
        <v>0</v>
      </c>
      <c r="I822" s="84" t="b">
        <v>0</v>
      </c>
      <c r="J822" s="84" t="b">
        <v>0</v>
      </c>
      <c r="K822" s="84" t="b">
        <v>0</v>
      </c>
      <c r="L822" s="84" t="b">
        <v>0</v>
      </c>
    </row>
    <row r="823" spans="1:12" ht="15">
      <c r="A823" s="84" t="s">
        <v>2908</v>
      </c>
      <c r="B823" s="84" t="s">
        <v>2909</v>
      </c>
      <c r="C823" s="84">
        <v>2</v>
      </c>
      <c r="D823" s="118">
        <v>0.005418192586328654</v>
      </c>
      <c r="E823" s="118">
        <v>1.4913616938342726</v>
      </c>
      <c r="F823" s="84" t="s">
        <v>2016</v>
      </c>
      <c r="G823" s="84" t="b">
        <v>0</v>
      </c>
      <c r="H823" s="84" t="b">
        <v>0</v>
      </c>
      <c r="I823" s="84" t="b">
        <v>0</v>
      </c>
      <c r="J823" s="84" t="b">
        <v>0</v>
      </c>
      <c r="K823" s="84" t="b">
        <v>0</v>
      </c>
      <c r="L823" s="84" t="b">
        <v>0</v>
      </c>
    </row>
    <row r="824" spans="1:12" ht="15">
      <c r="A824" s="84" t="s">
        <v>2909</v>
      </c>
      <c r="B824" s="84" t="s">
        <v>2910</v>
      </c>
      <c r="C824" s="84">
        <v>2</v>
      </c>
      <c r="D824" s="118">
        <v>0.005418192586328654</v>
      </c>
      <c r="E824" s="118">
        <v>1.4913616938342726</v>
      </c>
      <c r="F824" s="84" t="s">
        <v>2016</v>
      </c>
      <c r="G824" s="84" t="b">
        <v>0</v>
      </c>
      <c r="H824" s="84" t="b">
        <v>0</v>
      </c>
      <c r="I824" s="84" t="b">
        <v>0</v>
      </c>
      <c r="J824" s="84" t="b">
        <v>0</v>
      </c>
      <c r="K824" s="84" t="b">
        <v>0</v>
      </c>
      <c r="L824" s="84" t="b">
        <v>0</v>
      </c>
    </row>
    <row r="825" spans="1:12" ht="15">
      <c r="A825" s="84" t="s">
        <v>2910</v>
      </c>
      <c r="B825" s="84" t="s">
        <v>2911</v>
      </c>
      <c r="C825" s="84">
        <v>2</v>
      </c>
      <c r="D825" s="118">
        <v>0.005418192586328654</v>
      </c>
      <c r="E825" s="118">
        <v>1.4913616938342726</v>
      </c>
      <c r="F825" s="84" t="s">
        <v>2016</v>
      </c>
      <c r="G825" s="84" t="b">
        <v>0</v>
      </c>
      <c r="H825" s="84" t="b">
        <v>0</v>
      </c>
      <c r="I825" s="84" t="b">
        <v>0</v>
      </c>
      <c r="J825" s="84" t="b">
        <v>0</v>
      </c>
      <c r="K825" s="84" t="b">
        <v>0</v>
      </c>
      <c r="L825" s="84" t="b">
        <v>0</v>
      </c>
    </row>
    <row r="826" spans="1:12" ht="15">
      <c r="A826" s="84" t="s">
        <v>2911</v>
      </c>
      <c r="B826" s="84" t="s">
        <v>2208</v>
      </c>
      <c r="C826" s="84">
        <v>2</v>
      </c>
      <c r="D826" s="118">
        <v>0.005418192586328654</v>
      </c>
      <c r="E826" s="118">
        <v>1.4913616938342726</v>
      </c>
      <c r="F826" s="84" t="s">
        <v>2016</v>
      </c>
      <c r="G826" s="84" t="b">
        <v>0</v>
      </c>
      <c r="H826" s="84" t="b">
        <v>0</v>
      </c>
      <c r="I826" s="84" t="b">
        <v>0</v>
      </c>
      <c r="J826" s="84" t="b">
        <v>0</v>
      </c>
      <c r="K826" s="84" t="b">
        <v>0</v>
      </c>
      <c r="L826" s="84" t="b">
        <v>0</v>
      </c>
    </row>
    <row r="827" spans="1:12" ht="15">
      <c r="A827" s="84" t="s">
        <v>2208</v>
      </c>
      <c r="B827" s="84" t="s">
        <v>2912</v>
      </c>
      <c r="C827" s="84">
        <v>2</v>
      </c>
      <c r="D827" s="118">
        <v>0.005418192586328654</v>
      </c>
      <c r="E827" s="118">
        <v>1.4913616938342726</v>
      </c>
      <c r="F827" s="84" t="s">
        <v>2016</v>
      </c>
      <c r="G827" s="84" t="b">
        <v>0</v>
      </c>
      <c r="H827" s="84" t="b">
        <v>0</v>
      </c>
      <c r="I827" s="84" t="b">
        <v>0</v>
      </c>
      <c r="J827" s="84" t="b">
        <v>0</v>
      </c>
      <c r="K827" s="84" t="b">
        <v>0</v>
      </c>
      <c r="L827" s="84" t="b">
        <v>0</v>
      </c>
    </row>
    <row r="828" spans="1:12" ht="15">
      <c r="A828" s="84" t="s">
        <v>2912</v>
      </c>
      <c r="B828" s="84" t="s">
        <v>2913</v>
      </c>
      <c r="C828" s="84">
        <v>2</v>
      </c>
      <c r="D828" s="118">
        <v>0.005418192586328654</v>
      </c>
      <c r="E828" s="118">
        <v>1.4913616938342726</v>
      </c>
      <c r="F828" s="84" t="s">
        <v>2016</v>
      </c>
      <c r="G828" s="84" t="b">
        <v>0</v>
      </c>
      <c r="H828" s="84" t="b">
        <v>0</v>
      </c>
      <c r="I828" s="84" t="b">
        <v>0</v>
      </c>
      <c r="J828" s="84" t="b">
        <v>0</v>
      </c>
      <c r="K828" s="84" t="b">
        <v>0</v>
      </c>
      <c r="L828" s="84" t="b">
        <v>0</v>
      </c>
    </row>
    <row r="829" spans="1:12" ht="15">
      <c r="A829" s="84" t="s">
        <v>2913</v>
      </c>
      <c r="B829" s="84" t="s">
        <v>2613</v>
      </c>
      <c r="C829" s="84">
        <v>2</v>
      </c>
      <c r="D829" s="118">
        <v>0.005418192586328654</v>
      </c>
      <c r="E829" s="118">
        <v>1.4913616938342726</v>
      </c>
      <c r="F829" s="84" t="s">
        <v>2016</v>
      </c>
      <c r="G829" s="84" t="b">
        <v>0</v>
      </c>
      <c r="H829" s="84" t="b">
        <v>0</v>
      </c>
      <c r="I829" s="84" t="b">
        <v>0</v>
      </c>
      <c r="J829" s="84" t="b">
        <v>0</v>
      </c>
      <c r="K829" s="84" t="b">
        <v>0</v>
      </c>
      <c r="L829" s="84"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2943</v>
      </c>
      <c r="B2" s="122" t="s">
        <v>2944</v>
      </c>
      <c r="C2" s="119" t="s">
        <v>2945</v>
      </c>
    </row>
    <row r="3" spans="1:3" ht="15">
      <c r="A3" s="121" t="s">
        <v>2001</v>
      </c>
      <c r="B3" s="121" t="s">
        <v>2001</v>
      </c>
      <c r="C3" s="34">
        <v>70</v>
      </c>
    </row>
    <row r="4" spans="1:3" ht="15">
      <c r="A4" s="121" t="s">
        <v>2002</v>
      </c>
      <c r="B4" s="121" t="s">
        <v>2002</v>
      </c>
      <c r="C4" s="34">
        <v>19</v>
      </c>
    </row>
    <row r="5" spans="1:3" ht="15">
      <c r="A5" s="121" t="s">
        <v>2002</v>
      </c>
      <c r="B5" s="121" t="s">
        <v>2005</v>
      </c>
      <c r="C5" s="34">
        <v>1</v>
      </c>
    </row>
    <row r="6" spans="1:3" ht="15">
      <c r="A6" s="121" t="s">
        <v>2003</v>
      </c>
      <c r="B6" s="121" t="s">
        <v>2003</v>
      </c>
      <c r="C6" s="34">
        <v>10</v>
      </c>
    </row>
    <row r="7" spans="1:3" ht="15">
      <c r="A7" s="121" t="s">
        <v>2004</v>
      </c>
      <c r="B7" s="121" t="s">
        <v>2004</v>
      </c>
      <c r="C7" s="34">
        <v>10</v>
      </c>
    </row>
    <row r="8" spans="1:3" ht="15">
      <c r="A8" s="121" t="s">
        <v>2005</v>
      </c>
      <c r="B8" s="121" t="s">
        <v>2002</v>
      </c>
      <c r="C8" s="34">
        <v>1</v>
      </c>
    </row>
    <row r="9" spans="1:3" ht="15">
      <c r="A9" s="121" t="s">
        <v>2005</v>
      </c>
      <c r="B9" s="121" t="s">
        <v>2005</v>
      </c>
      <c r="C9" s="34">
        <v>9</v>
      </c>
    </row>
    <row r="10" spans="1:3" ht="15">
      <c r="A10" s="121" t="s">
        <v>2006</v>
      </c>
      <c r="B10" s="121" t="s">
        <v>2006</v>
      </c>
      <c r="C10" s="34">
        <v>10</v>
      </c>
    </row>
    <row r="11" spans="1:3" ht="15">
      <c r="A11" s="121" t="s">
        <v>2007</v>
      </c>
      <c r="B11" s="121" t="s">
        <v>2007</v>
      </c>
      <c r="C11" s="34">
        <v>19</v>
      </c>
    </row>
    <row r="12" spans="1:3" ht="15">
      <c r="A12" s="121" t="s">
        <v>2008</v>
      </c>
      <c r="B12" s="121" t="s">
        <v>2008</v>
      </c>
      <c r="C12" s="34">
        <v>16</v>
      </c>
    </row>
    <row r="13" spans="1:3" ht="15">
      <c r="A13" s="121" t="s">
        <v>2009</v>
      </c>
      <c r="B13" s="121" t="s">
        <v>2009</v>
      </c>
      <c r="C13" s="34">
        <v>6</v>
      </c>
    </row>
    <row r="14" spans="1:3" ht="15">
      <c r="A14" s="121" t="s">
        <v>2010</v>
      </c>
      <c r="B14" s="121" t="s">
        <v>2010</v>
      </c>
      <c r="C14" s="34">
        <v>57</v>
      </c>
    </row>
    <row r="15" spans="1:3" ht="15">
      <c r="A15" s="121" t="s">
        <v>2011</v>
      </c>
      <c r="B15" s="121" t="s">
        <v>2011</v>
      </c>
      <c r="C15" s="34">
        <v>7</v>
      </c>
    </row>
    <row r="16" spans="1:3" ht="15">
      <c r="A16" s="121" t="s">
        <v>2012</v>
      </c>
      <c r="B16" s="121" t="s">
        <v>2012</v>
      </c>
      <c r="C16" s="34">
        <v>5</v>
      </c>
    </row>
    <row r="17" spans="1:3" ht="15">
      <c r="A17" s="121" t="s">
        <v>2013</v>
      </c>
      <c r="B17" s="121" t="s">
        <v>2013</v>
      </c>
      <c r="C17" s="34">
        <v>2</v>
      </c>
    </row>
    <row r="18" spans="1:3" ht="15">
      <c r="A18" s="121" t="s">
        <v>2014</v>
      </c>
      <c r="B18" s="121" t="s">
        <v>2014</v>
      </c>
      <c r="C18" s="34">
        <v>2</v>
      </c>
    </row>
    <row r="19" spans="1:3" ht="15">
      <c r="A19" s="121" t="s">
        <v>2015</v>
      </c>
      <c r="B19" s="121" t="s">
        <v>2015</v>
      </c>
      <c r="C19" s="34">
        <v>1</v>
      </c>
    </row>
    <row r="20" spans="1:3" ht="15">
      <c r="A20" s="121" t="s">
        <v>2016</v>
      </c>
      <c r="B20" s="121" t="s">
        <v>2016</v>
      </c>
      <c r="C20" s="34">
        <v>3</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2960</v>
      </c>
      <c r="B1" s="13" t="s">
        <v>17</v>
      </c>
    </row>
    <row r="2" spans="1:2" ht="15">
      <c r="A2" s="78" t="s">
        <v>2961</v>
      </c>
      <c r="B2" s="78" t="s">
        <v>2967</v>
      </c>
    </row>
    <row r="3" spans="1:2" ht="15">
      <c r="A3" s="78" t="s">
        <v>2962</v>
      </c>
      <c r="B3" s="78" t="s">
        <v>2968</v>
      </c>
    </row>
    <row r="4" spans="1:2" ht="15">
      <c r="A4" s="78" t="s">
        <v>2963</v>
      </c>
      <c r="B4" s="78" t="s">
        <v>2969</v>
      </c>
    </row>
    <row r="5" spans="1:2" ht="15">
      <c r="A5" s="78" t="s">
        <v>2964</v>
      </c>
      <c r="B5" s="78" t="s">
        <v>2970</v>
      </c>
    </row>
    <row r="6" spans="1:2" ht="15">
      <c r="A6" s="78" t="s">
        <v>2965</v>
      </c>
      <c r="B6" s="78" t="s">
        <v>2971</v>
      </c>
    </row>
    <row r="7" spans="1:2" ht="15">
      <c r="A7" s="78" t="s">
        <v>2966</v>
      </c>
      <c r="B7" s="78" t="s">
        <v>2968</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5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2000</v>
      </c>
      <c r="BB2" s="13" t="s">
        <v>2030</v>
      </c>
      <c r="BC2" s="13" t="s">
        <v>2031</v>
      </c>
      <c r="BD2" s="119" t="s">
        <v>2932</v>
      </c>
      <c r="BE2" s="119" t="s">
        <v>2933</v>
      </c>
      <c r="BF2" s="119" t="s">
        <v>2934</v>
      </c>
      <c r="BG2" s="119" t="s">
        <v>2935</v>
      </c>
      <c r="BH2" s="119" t="s">
        <v>2936</v>
      </c>
      <c r="BI2" s="119" t="s">
        <v>2937</v>
      </c>
      <c r="BJ2" s="119" t="s">
        <v>2938</v>
      </c>
      <c r="BK2" s="119" t="s">
        <v>2939</v>
      </c>
      <c r="BL2" s="119" t="s">
        <v>2940</v>
      </c>
    </row>
    <row r="3" spans="1:64" ht="15" customHeight="1">
      <c r="A3" s="64" t="s">
        <v>212</v>
      </c>
      <c r="B3" s="64" t="s">
        <v>275</v>
      </c>
      <c r="C3" s="65"/>
      <c r="D3" s="66"/>
      <c r="E3" s="67"/>
      <c r="F3" s="68"/>
      <c r="G3" s="65"/>
      <c r="H3" s="69"/>
      <c r="I3" s="70"/>
      <c r="J3" s="70"/>
      <c r="K3" s="34" t="s">
        <v>65</v>
      </c>
      <c r="L3" s="71">
        <v>3</v>
      </c>
      <c r="M3" s="71"/>
      <c r="N3" s="72"/>
      <c r="O3" s="78" t="s">
        <v>324</v>
      </c>
      <c r="P3" s="80">
        <v>43746.137719907405</v>
      </c>
      <c r="Q3" s="78" t="s">
        <v>326</v>
      </c>
      <c r="R3" s="82" t="s">
        <v>465</v>
      </c>
      <c r="S3" s="78" t="s">
        <v>521</v>
      </c>
      <c r="T3" s="78" t="s">
        <v>561</v>
      </c>
      <c r="U3" s="78"/>
      <c r="V3" s="82" t="s">
        <v>700</v>
      </c>
      <c r="W3" s="80">
        <v>43746.137719907405</v>
      </c>
      <c r="X3" s="82" t="s">
        <v>754</v>
      </c>
      <c r="Y3" s="78"/>
      <c r="Z3" s="78"/>
      <c r="AA3" s="84" t="s">
        <v>938</v>
      </c>
      <c r="AB3" s="78"/>
      <c r="AC3" s="78" t="b">
        <v>0</v>
      </c>
      <c r="AD3" s="78">
        <v>0</v>
      </c>
      <c r="AE3" s="84" t="s">
        <v>1123</v>
      </c>
      <c r="AF3" s="78" t="b">
        <v>0</v>
      </c>
      <c r="AG3" s="78" t="s">
        <v>1128</v>
      </c>
      <c r="AH3" s="78"/>
      <c r="AI3" s="84" t="s">
        <v>1123</v>
      </c>
      <c r="AJ3" s="78" t="b">
        <v>0</v>
      </c>
      <c r="AK3" s="78">
        <v>2</v>
      </c>
      <c r="AL3" s="84" t="s">
        <v>992</v>
      </c>
      <c r="AM3" s="78" t="s">
        <v>1136</v>
      </c>
      <c r="AN3" s="78" t="b">
        <v>0</v>
      </c>
      <c r="AO3" s="84" t="s">
        <v>992</v>
      </c>
      <c r="AP3" s="78" t="s">
        <v>176</v>
      </c>
      <c r="AQ3" s="78">
        <v>0</v>
      </c>
      <c r="AR3" s="78">
        <v>0</v>
      </c>
      <c r="AS3" s="78"/>
      <c r="AT3" s="78"/>
      <c r="AU3" s="78"/>
      <c r="AV3" s="78"/>
      <c r="AW3" s="78"/>
      <c r="AX3" s="78"/>
      <c r="AY3" s="78"/>
      <c r="AZ3" s="78"/>
      <c r="BA3">
        <v>1</v>
      </c>
      <c r="BB3" s="78" t="str">
        <f>REPLACE(INDEX(GroupVertices[Group],MATCH(Edges25[[#This Row],[Vertex 1]],GroupVertices[Vertex],0)),1,1,"")</f>
        <v>4</v>
      </c>
      <c r="BC3" s="78" t="str">
        <f>REPLACE(INDEX(GroupVertices[Group],MATCH(Edges25[[#This Row],[Vertex 2]],GroupVertices[Vertex],0)),1,1,"")</f>
        <v>4</v>
      </c>
      <c r="BD3" s="48"/>
      <c r="BE3" s="49"/>
      <c r="BF3" s="48"/>
      <c r="BG3" s="49"/>
      <c r="BH3" s="48"/>
      <c r="BI3" s="49"/>
      <c r="BJ3" s="48"/>
      <c r="BK3" s="49"/>
      <c r="BL3" s="48"/>
    </row>
    <row r="4" spans="1:64" ht="15" customHeight="1">
      <c r="A4" s="64" t="s">
        <v>213</v>
      </c>
      <c r="B4" s="64" t="s">
        <v>275</v>
      </c>
      <c r="C4" s="65"/>
      <c r="D4" s="66"/>
      <c r="E4" s="67"/>
      <c r="F4" s="68"/>
      <c r="G4" s="65"/>
      <c r="H4" s="69"/>
      <c r="I4" s="70"/>
      <c r="J4" s="70"/>
      <c r="K4" s="34" t="s">
        <v>65</v>
      </c>
      <c r="L4" s="77">
        <v>5</v>
      </c>
      <c r="M4" s="77"/>
      <c r="N4" s="72"/>
      <c r="O4" s="79" t="s">
        <v>324</v>
      </c>
      <c r="P4" s="81">
        <v>43746.13966435185</v>
      </c>
      <c r="Q4" s="79" t="s">
        <v>326</v>
      </c>
      <c r="R4" s="83" t="s">
        <v>465</v>
      </c>
      <c r="S4" s="79" t="s">
        <v>521</v>
      </c>
      <c r="T4" s="79" t="s">
        <v>561</v>
      </c>
      <c r="U4" s="79"/>
      <c r="V4" s="83" t="s">
        <v>701</v>
      </c>
      <c r="W4" s="81">
        <v>43746.13966435185</v>
      </c>
      <c r="X4" s="83" t="s">
        <v>755</v>
      </c>
      <c r="Y4" s="79"/>
      <c r="Z4" s="79"/>
      <c r="AA4" s="85" t="s">
        <v>939</v>
      </c>
      <c r="AB4" s="79"/>
      <c r="AC4" s="79" t="b">
        <v>0</v>
      </c>
      <c r="AD4" s="79">
        <v>0</v>
      </c>
      <c r="AE4" s="85" t="s">
        <v>1123</v>
      </c>
      <c r="AF4" s="79" t="b">
        <v>0</v>
      </c>
      <c r="AG4" s="79" t="s">
        <v>1128</v>
      </c>
      <c r="AH4" s="79"/>
      <c r="AI4" s="85" t="s">
        <v>1123</v>
      </c>
      <c r="AJ4" s="79" t="b">
        <v>0</v>
      </c>
      <c r="AK4" s="79">
        <v>2</v>
      </c>
      <c r="AL4" s="85" t="s">
        <v>992</v>
      </c>
      <c r="AM4" s="79" t="s">
        <v>1137</v>
      </c>
      <c r="AN4" s="79" t="b">
        <v>0</v>
      </c>
      <c r="AO4" s="85" t="s">
        <v>992</v>
      </c>
      <c r="AP4" s="79" t="s">
        <v>176</v>
      </c>
      <c r="AQ4" s="79">
        <v>0</v>
      </c>
      <c r="AR4" s="79">
        <v>0</v>
      </c>
      <c r="AS4" s="79"/>
      <c r="AT4" s="79"/>
      <c r="AU4" s="79"/>
      <c r="AV4" s="79"/>
      <c r="AW4" s="79"/>
      <c r="AX4" s="79"/>
      <c r="AY4" s="79"/>
      <c r="AZ4" s="79"/>
      <c r="BA4">
        <v>1</v>
      </c>
      <c r="BB4" s="78" t="str">
        <f>REPLACE(INDEX(GroupVertices[Group],MATCH(Edges25[[#This Row],[Vertex 1]],GroupVertices[Vertex],0)),1,1,"")</f>
        <v>4</v>
      </c>
      <c r="BC4" s="78" t="str">
        <f>REPLACE(INDEX(GroupVertices[Group],MATCH(Edges25[[#This Row],[Vertex 2]],GroupVertices[Vertex],0)),1,1,"")</f>
        <v>4</v>
      </c>
      <c r="BD4" s="48"/>
      <c r="BE4" s="49"/>
      <c r="BF4" s="48"/>
      <c r="BG4" s="49"/>
      <c r="BH4" s="48"/>
      <c r="BI4" s="49"/>
      <c r="BJ4" s="48"/>
      <c r="BK4" s="49"/>
      <c r="BL4" s="48"/>
    </row>
    <row r="5" spans="1:64" ht="15">
      <c r="A5" s="64" t="s">
        <v>214</v>
      </c>
      <c r="B5" s="64" t="s">
        <v>276</v>
      </c>
      <c r="C5" s="65"/>
      <c r="D5" s="66"/>
      <c r="E5" s="67"/>
      <c r="F5" s="68"/>
      <c r="G5" s="65"/>
      <c r="H5" s="69"/>
      <c r="I5" s="70"/>
      <c r="J5" s="70"/>
      <c r="K5" s="34" t="s">
        <v>65</v>
      </c>
      <c r="L5" s="77">
        <v>7</v>
      </c>
      <c r="M5" s="77"/>
      <c r="N5" s="72"/>
      <c r="O5" s="79" t="s">
        <v>324</v>
      </c>
      <c r="P5" s="81">
        <v>43746.4519212963</v>
      </c>
      <c r="Q5" s="79" t="s">
        <v>327</v>
      </c>
      <c r="R5" s="83" t="s">
        <v>466</v>
      </c>
      <c r="S5" s="79" t="s">
        <v>522</v>
      </c>
      <c r="T5" s="79" t="s">
        <v>562</v>
      </c>
      <c r="U5" s="83" t="s">
        <v>667</v>
      </c>
      <c r="V5" s="83" t="s">
        <v>667</v>
      </c>
      <c r="W5" s="81">
        <v>43746.4519212963</v>
      </c>
      <c r="X5" s="83" t="s">
        <v>756</v>
      </c>
      <c r="Y5" s="79"/>
      <c r="Z5" s="79"/>
      <c r="AA5" s="85" t="s">
        <v>940</v>
      </c>
      <c r="AB5" s="79"/>
      <c r="AC5" s="79" t="b">
        <v>0</v>
      </c>
      <c r="AD5" s="79">
        <v>6</v>
      </c>
      <c r="AE5" s="85" t="s">
        <v>1123</v>
      </c>
      <c r="AF5" s="79" t="b">
        <v>0</v>
      </c>
      <c r="AG5" s="79" t="s">
        <v>1128</v>
      </c>
      <c r="AH5" s="79"/>
      <c r="AI5" s="85" t="s">
        <v>1123</v>
      </c>
      <c r="AJ5" s="79" t="b">
        <v>0</v>
      </c>
      <c r="AK5" s="79">
        <v>2</v>
      </c>
      <c r="AL5" s="85" t="s">
        <v>1123</v>
      </c>
      <c r="AM5" s="79" t="s">
        <v>1138</v>
      </c>
      <c r="AN5" s="79" t="b">
        <v>0</v>
      </c>
      <c r="AO5" s="85" t="s">
        <v>940</v>
      </c>
      <c r="AP5" s="79" t="s">
        <v>176</v>
      </c>
      <c r="AQ5" s="79">
        <v>0</v>
      </c>
      <c r="AR5" s="79">
        <v>0</v>
      </c>
      <c r="AS5" s="79"/>
      <c r="AT5" s="79"/>
      <c r="AU5" s="79"/>
      <c r="AV5" s="79"/>
      <c r="AW5" s="79"/>
      <c r="AX5" s="79"/>
      <c r="AY5" s="79"/>
      <c r="AZ5" s="79"/>
      <c r="BA5">
        <v>1</v>
      </c>
      <c r="BB5" s="78" t="str">
        <f>REPLACE(INDEX(GroupVertices[Group],MATCH(Edges25[[#This Row],[Vertex 1]],GroupVertices[Vertex],0)),1,1,"")</f>
        <v>6</v>
      </c>
      <c r="BC5" s="78" t="str">
        <f>REPLACE(INDEX(GroupVertices[Group],MATCH(Edges25[[#This Row],[Vertex 2]],GroupVertices[Vertex],0)),1,1,"")</f>
        <v>6</v>
      </c>
      <c r="BD5" s="48"/>
      <c r="BE5" s="49"/>
      <c r="BF5" s="48"/>
      <c r="BG5" s="49"/>
      <c r="BH5" s="48"/>
      <c r="BI5" s="49"/>
      <c r="BJ5" s="48"/>
      <c r="BK5" s="49"/>
      <c r="BL5" s="48"/>
    </row>
    <row r="6" spans="1:64" ht="15">
      <c r="A6" s="64" t="s">
        <v>215</v>
      </c>
      <c r="B6" s="64" t="s">
        <v>278</v>
      </c>
      <c r="C6" s="65"/>
      <c r="D6" s="66"/>
      <c r="E6" s="67"/>
      <c r="F6" s="68"/>
      <c r="G6" s="65"/>
      <c r="H6" s="69"/>
      <c r="I6" s="70"/>
      <c r="J6" s="70"/>
      <c r="K6" s="34" t="s">
        <v>65</v>
      </c>
      <c r="L6" s="77">
        <v>9</v>
      </c>
      <c r="M6" s="77"/>
      <c r="N6" s="72"/>
      <c r="O6" s="79" t="s">
        <v>324</v>
      </c>
      <c r="P6" s="81">
        <v>43746.455972222226</v>
      </c>
      <c r="Q6" s="79" t="s">
        <v>328</v>
      </c>
      <c r="R6" s="79"/>
      <c r="S6" s="79"/>
      <c r="T6" s="79"/>
      <c r="U6" s="79"/>
      <c r="V6" s="83" t="s">
        <v>702</v>
      </c>
      <c r="W6" s="81">
        <v>43746.455972222226</v>
      </c>
      <c r="X6" s="83" t="s">
        <v>757</v>
      </c>
      <c r="Y6" s="79"/>
      <c r="Z6" s="79"/>
      <c r="AA6" s="85" t="s">
        <v>941</v>
      </c>
      <c r="AB6" s="79"/>
      <c r="AC6" s="79" t="b">
        <v>0</v>
      </c>
      <c r="AD6" s="79">
        <v>0</v>
      </c>
      <c r="AE6" s="85" t="s">
        <v>1123</v>
      </c>
      <c r="AF6" s="79" t="b">
        <v>0</v>
      </c>
      <c r="AG6" s="79" t="s">
        <v>1128</v>
      </c>
      <c r="AH6" s="79"/>
      <c r="AI6" s="85" t="s">
        <v>1123</v>
      </c>
      <c r="AJ6" s="79" t="b">
        <v>0</v>
      </c>
      <c r="AK6" s="79">
        <v>2</v>
      </c>
      <c r="AL6" s="85" t="s">
        <v>940</v>
      </c>
      <c r="AM6" s="79" t="s">
        <v>1139</v>
      </c>
      <c r="AN6" s="79" t="b">
        <v>0</v>
      </c>
      <c r="AO6" s="85" t="s">
        <v>940</v>
      </c>
      <c r="AP6" s="79" t="s">
        <v>176</v>
      </c>
      <c r="AQ6" s="79">
        <v>0</v>
      </c>
      <c r="AR6" s="79">
        <v>0</v>
      </c>
      <c r="AS6" s="79"/>
      <c r="AT6" s="79"/>
      <c r="AU6" s="79"/>
      <c r="AV6" s="79"/>
      <c r="AW6" s="79"/>
      <c r="AX6" s="79"/>
      <c r="AY6" s="79"/>
      <c r="AZ6" s="79"/>
      <c r="BA6">
        <v>1</v>
      </c>
      <c r="BB6" s="78" t="str">
        <f>REPLACE(INDEX(GroupVertices[Group],MATCH(Edges25[[#This Row],[Vertex 1]],GroupVertices[Vertex],0)),1,1,"")</f>
        <v>6</v>
      </c>
      <c r="BC6" s="78" t="str">
        <f>REPLACE(INDEX(GroupVertices[Group],MATCH(Edges25[[#This Row],[Vertex 2]],GroupVertices[Vertex],0)),1,1,"")</f>
        <v>6</v>
      </c>
      <c r="BD6" s="48">
        <v>2</v>
      </c>
      <c r="BE6" s="49">
        <v>8.695652173913043</v>
      </c>
      <c r="BF6" s="48">
        <v>0</v>
      </c>
      <c r="BG6" s="49">
        <v>0</v>
      </c>
      <c r="BH6" s="48">
        <v>0</v>
      </c>
      <c r="BI6" s="49">
        <v>0</v>
      </c>
      <c r="BJ6" s="48">
        <v>21</v>
      </c>
      <c r="BK6" s="49">
        <v>91.30434782608695</v>
      </c>
      <c r="BL6" s="48">
        <v>23</v>
      </c>
    </row>
    <row r="7" spans="1:64" ht="15">
      <c r="A7" s="64" t="s">
        <v>216</v>
      </c>
      <c r="B7" s="64" t="s">
        <v>278</v>
      </c>
      <c r="C7" s="65"/>
      <c r="D7" s="66"/>
      <c r="E7" s="67"/>
      <c r="F7" s="68"/>
      <c r="G7" s="65"/>
      <c r="H7" s="69"/>
      <c r="I7" s="70"/>
      <c r="J7" s="70"/>
      <c r="K7" s="34" t="s">
        <v>65</v>
      </c>
      <c r="L7" s="77">
        <v>12</v>
      </c>
      <c r="M7" s="77"/>
      <c r="N7" s="72"/>
      <c r="O7" s="79" t="s">
        <v>324</v>
      </c>
      <c r="P7" s="81">
        <v>43746.50246527778</v>
      </c>
      <c r="Q7" s="79" t="s">
        <v>328</v>
      </c>
      <c r="R7" s="79"/>
      <c r="S7" s="79"/>
      <c r="T7" s="79"/>
      <c r="U7" s="79"/>
      <c r="V7" s="83" t="s">
        <v>703</v>
      </c>
      <c r="W7" s="81">
        <v>43746.50246527778</v>
      </c>
      <c r="X7" s="83" t="s">
        <v>758</v>
      </c>
      <c r="Y7" s="79"/>
      <c r="Z7" s="79"/>
      <c r="AA7" s="85" t="s">
        <v>942</v>
      </c>
      <c r="AB7" s="79"/>
      <c r="AC7" s="79" t="b">
        <v>0</v>
      </c>
      <c r="AD7" s="79">
        <v>0</v>
      </c>
      <c r="AE7" s="85" t="s">
        <v>1123</v>
      </c>
      <c r="AF7" s="79" t="b">
        <v>0</v>
      </c>
      <c r="AG7" s="79" t="s">
        <v>1128</v>
      </c>
      <c r="AH7" s="79"/>
      <c r="AI7" s="85" t="s">
        <v>1123</v>
      </c>
      <c r="AJ7" s="79" t="b">
        <v>0</v>
      </c>
      <c r="AK7" s="79">
        <v>2</v>
      </c>
      <c r="AL7" s="85" t="s">
        <v>940</v>
      </c>
      <c r="AM7" s="79" t="s">
        <v>1139</v>
      </c>
      <c r="AN7" s="79" t="b">
        <v>0</v>
      </c>
      <c r="AO7" s="85" t="s">
        <v>940</v>
      </c>
      <c r="AP7" s="79" t="s">
        <v>176</v>
      </c>
      <c r="AQ7" s="79">
        <v>0</v>
      </c>
      <c r="AR7" s="79">
        <v>0</v>
      </c>
      <c r="AS7" s="79"/>
      <c r="AT7" s="79"/>
      <c r="AU7" s="79"/>
      <c r="AV7" s="79"/>
      <c r="AW7" s="79"/>
      <c r="AX7" s="79"/>
      <c r="AY7" s="79"/>
      <c r="AZ7" s="79"/>
      <c r="BA7">
        <v>1</v>
      </c>
      <c r="BB7" s="78" t="str">
        <f>REPLACE(INDEX(GroupVertices[Group],MATCH(Edges25[[#This Row],[Vertex 1]],GroupVertices[Vertex],0)),1,1,"")</f>
        <v>6</v>
      </c>
      <c r="BC7" s="78" t="str">
        <f>REPLACE(INDEX(GroupVertices[Group],MATCH(Edges25[[#This Row],[Vertex 2]],GroupVertices[Vertex],0)),1,1,"")</f>
        <v>6</v>
      </c>
      <c r="BD7" s="48"/>
      <c r="BE7" s="49"/>
      <c r="BF7" s="48"/>
      <c r="BG7" s="49"/>
      <c r="BH7" s="48"/>
      <c r="BI7" s="49"/>
      <c r="BJ7" s="48"/>
      <c r="BK7" s="49"/>
      <c r="BL7" s="48"/>
    </row>
    <row r="8" spans="1:64" ht="15">
      <c r="A8" s="64" t="s">
        <v>217</v>
      </c>
      <c r="B8" s="64" t="s">
        <v>217</v>
      </c>
      <c r="C8" s="65"/>
      <c r="D8" s="66"/>
      <c r="E8" s="67"/>
      <c r="F8" s="68"/>
      <c r="G8" s="65"/>
      <c r="H8" s="69"/>
      <c r="I8" s="70"/>
      <c r="J8" s="70"/>
      <c r="K8" s="34" t="s">
        <v>65</v>
      </c>
      <c r="L8" s="77">
        <v>14</v>
      </c>
      <c r="M8" s="77"/>
      <c r="N8" s="72"/>
      <c r="O8" s="79" t="s">
        <v>176</v>
      </c>
      <c r="P8" s="81">
        <v>43746.34174768518</v>
      </c>
      <c r="Q8" s="79" t="s">
        <v>329</v>
      </c>
      <c r="R8" s="83" t="s">
        <v>467</v>
      </c>
      <c r="S8" s="79" t="s">
        <v>523</v>
      </c>
      <c r="T8" s="79" t="s">
        <v>563</v>
      </c>
      <c r="U8" s="79"/>
      <c r="V8" s="83" t="s">
        <v>704</v>
      </c>
      <c r="W8" s="81">
        <v>43746.34174768518</v>
      </c>
      <c r="X8" s="83" t="s">
        <v>759</v>
      </c>
      <c r="Y8" s="79"/>
      <c r="Z8" s="79"/>
      <c r="AA8" s="85" t="s">
        <v>943</v>
      </c>
      <c r="AB8" s="79"/>
      <c r="AC8" s="79" t="b">
        <v>0</v>
      </c>
      <c r="AD8" s="79">
        <v>0</v>
      </c>
      <c r="AE8" s="85" t="s">
        <v>1123</v>
      </c>
      <c r="AF8" s="79" t="b">
        <v>1</v>
      </c>
      <c r="AG8" s="79" t="s">
        <v>1128</v>
      </c>
      <c r="AH8" s="79"/>
      <c r="AI8" s="85" t="s">
        <v>1130</v>
      </c>
      <c r="AJ8" s="79" t="b">
        <v>0</v>
      </c>
      <c r="AK8" s="79">
        <v>0</v>
      </c>
      <c r="AL8" s="85" t="s">
        <v>1123</v>
      </c>
      <c r="AM8" s="79" t="s">
        <v>1138</v>
      </c>
      <c r="AN8" s="79" t="b">
        <v>0</v>
      </c>
      <c r="AO8" s="85" t="s">
        <v>943</v>
      </c>
      <c r="AP8" s="79" t="s">
        <v>176</v>
      </c>
      <c r="AQ8" s="79">
        <v>0</v>
      </c>
      <c r="AR8" s="79">
        <v>0</v>
      </c>
      <c r="AS8" s="79"/>
      <c r="AT8" s="79"/>
      <c r="AU8" s="79"/>
      <c r="AV8" s="79"/>
      <c r="AW8" s="79"/>
      <c r="AX8" s="79"/>
      <c r="AY8" s="79"/>
      <c r="AZ8" s="79"/>
      <c r="BA8">
        <v>2</v>
      </c>
      <c r="BB8" s="78" t="str">
        <f>REPLACE(INDEX(GroupVertices[Group],MATCH(Edges25[[#This Row],[Vertex 1]],GroupVertices[Vertex],0)),1,1,"")</f>
        <v>16</v>
      </c>
      <c r="BC8" s="78" t="str">
        <f>REPLACE(INDEX(GroupVertices[Group],MATCH(Edges25[[#This Row],[Vertex 2]],GroupVertices[Vertex],0)),1,1,"")</f>
        <v>16</v>
      </c>
      <c r="BD8" s="48">
        <v>2</v>
      </c>
      <c r="BE8" s="49">
        <v>6.0606060606060606</v>
      </c>
      <c r="BF8" s="48">
        <v>0</v>
      </c>
      <c r="BG8" s="49">
        <v>0</v>
      </c>
      <c r="BH8" s="48">
        <v>0</v>
      </c>
      <c r="BI8" s="49">
        <v>0</v>
      </c>
      <c r="BJ8" s="48">
        <v>31</v>
      </c>
      <c r="BK8" s="49">
        <v>93.93939393939394</v>
      </c>
      <c r="BL8" s="48">
        <v>33</v>
      </c>
    </row>
    <row r="9" spans="1:64" ht="15">
      <c r="A9" s="64" t="s">
        <v>217</v>
      </c>
      <c r="B9" s="64" t="s">
        <v>217</v>
      </c>
      <c r="C9" s="65"/>
      <c r="D9" s="66"/>
      <c r="E9" s="67"/>
      <c r="F9" s="68"/>
      <c r="G9" s="65"/>
      <c r="H9" s="69"/>
      <c r="I9" s="70"/>
      <c r="J9" s="70"/>
      <c r="K9" s="34" t="s">
        <v>65</v>
      </c>
      <c r="L9" s="77">
        <v>15</v>
      </c>
      <c r="M9" s="77"/>
      <c r="N9" s="72"/>
      <c r="O9" s="79" t="s">
        <v>176</v>
      </c>
      <c r="P9" s="81">
        <v>43746.54797453704</v>
      </c>
      <c r="Q9" s="79" t="s">
        <v>330</v>
      </c>
      <c r="R9" s="79"/>
      <c r="S9" s="79"/>
      <c r="T9" s="79" t="s">
        <v>564</v>
      </c>
      <c r="U9" s="83" t="s">
        <v>668</v>
      </c>
      <c r="V9" s="83" t="s">
        <v>668</v>
      </c>
      <c r="W9" s="81">
        <v>43746.54797453704</v>
      </c>
      <c r="X9" s="83" t="s">
        <v>760</v>
      </c>
      <c r="Y9" s="79"/>
      <c r="Z9" s="79"/>
      <c r="AA9" s="85" t="s">
        <v>944</v>
      </c>
      <c r="AB9" s="79"/>
      <c r="AC9" s="79" t="b">
        <v>0</v>
      </c>
      <c r="AD9" s="79">
        <v>1</v>
      </c>
      <c r="AE9" s="85" t="s">
        <v>1123</v>
      </c>
      <c r="AF9" s="79" t="b">
        <v>0</v>
      </c>
      <c r="AG9" s="79" t="s">
        <v>1128</v>
      </c>
      <c r="AH9" s="79"/>
      <c r="AI9" s="85" t="s">
        <v>1123</v>
      </c>
      <c r="AJ9" s="79" t="b">
        <v>0</v>
      </c>
      <c r="AK9" s="79">
        <v>1</v>
      </c>
      <c r="AL9" s="85" t="s">
        <v>1123</v>
      </c>
      <c r="AM9" s="79" t="s">
        <v>1138</v>
      </c>
      <c r="AN9" s="79" t="b">
        <v>0</v>
      </c>
      <c r="AO9" s="85" t="s">
        <v>944</v>
      </c>
      <c r="AP9" s="79" t="s">
        <v>176</v>
      </c>
      <c r="AQ9" s="79">
        <v>0</v>
      </c>
      <c r="AR9" s="79">
        <v>0</v>
      </c>
      <c r="AS9" s="79"/>
      <c r="AT9" s="79"/>
      <c r="AU9" s="79"/>
      <c r="AV9" s="79"/>
      <c r="AW9" s="79"/>
      <c r="AX9" s="79"/>
      <c r="AY9" s="79"/>
      <c r="AZ9" s="79"/>
      <c r="BA9">
        <v>2</v>
      </c>
      <c r="BB9" s="78" t="str">
        <f>REPLACE(INDEX(GroupVertices[Group],MATCH(Edges25[[#This Row],[Vertex 1]],GroupVertices[Vertex],0)),1,1,"")</f>
        <v>16</v>
      </c>
      <c r="BC9" s="78" t="str">
        <f>REPLACE(INDEX(GroupVertices[Group],MATCH(Edges25[[#This Row],[Vertex 2]],GroupVertices[Vertex],0)),1,1,"")</f>
        <v>16</v>
      </c>
      <c r="BD9" s="48">
        <v>1</v>
      </c>
      <c r="BE9" s="49">
        <v>2.5</v>
      </c>
      <c r="BF9" s="48">
        <v>1</v>
      </c>
      <c r="BG9" s="49">
        <v>2.5</v>
      </c>
      <c r="BH9" s="48">
        <v>0</v>
      </c>
      <c r="BI9" s="49">
        <v>0</v>
      </c>
      <c r="BJ9" s="48">
        <v>38</v>
      </c>
      <c r="BK9" s="49">
        <v>95</v>
      </c>
      <c r="BL9" s="48">
        <v>40</v>
      </c>
    </row>
    <row r="10" spans="1:64" ht="15">
      <c r="A10" s="64" t="s">
        <v>218</v>
      </c>
      <c r="B10" s="64" t="s">
        <v>217</v>
      </c>
      <c r="C10" s="65"/>
      <c r="D10" s="66"/>
      <c r="E10" s="67"/>
      <c r="F10" s="68"/>
      <c r="G10" s="65"/>
      <c r="H10" s="69"/>
      <c r="I10" s="70"/>
      <c r="J10" s="70"/>
      <c r="K10" s="34" t="s">
        <v>65</v>
      </c>
      <c r="L10" s="77">
        <v>16</v>
      </c>
      <c r="M10" s="77"/>
      <c r="N10" s="72"/>
      <c r="O10" s="79" t="s">
        <v>324</v>
      </c>
      <c r="P10" s="81">
        <v>43746.55012731482</v>
      </c>
      <c r="Q10" s="79" t="s">
        <v>331</v>
      </c>
      <c r="R10" s="79"/>
      <c r="S10" s="79"/>
      <c r="T10" s="79" t="s">
        <v>565</v>
      </c>
      <c r="U10" s="79"/>
      <c r="V10" s="83" t="s">
        <v>705</v>
      </c>
      <c r="W10" s="81">
        <v>43746.55012731482</v>
      </c>
      <c r="X10" s="83" t="s">
        <v>761</v>
      </c>
      <c r="Y10" s="79"/>
      <c r="Z10" s="79"/>
      <c r="AA10" s="85" t="s">
        <v>945</v>
      </c>
      <c r="AB10" s="79"/>
      <c r="AC10" s="79" t="b">
        <v>0</v>
      </c>
      <c r="AD10" s="79">
        <v>0</v>
      </c>
      <c r="AE10" s="85" t="s">
        <v>1123</v>
      </c>
      <c r="AF10" s="79" t="b">
        <v>0</v>
      </c>
      <c r="AG10" s="79" t="s">
        <v>1128</v>
      </c>
      <c r="AH10" s="79"/>
      <c r="AI10" s="85" t="s">
        <v>1123</v>
      </c>
      <c r="AJ10" s="79" t="b">
        <v>0</v>
      </c>
      <c r="AK10" s="79">
        <v>1</v>
      </c>
      <c r="AL10" s="85" t="s">
        <v>944</v>
      </c>
      <c r="AM10" s="79" t="s">
        <v>1140</v>
      </c>
      <c r="AN10" s="79" t="b">
        <v>0</v>
      </c>
      <c r="AO10" s="85" t="s">
        <v>944</v>
      </c>
      <c r="AP10" s="79" t="s">
        <v>176</v>
      </c>
      <c r="AQ10" s="79">
        <v>0</v>
      </c>
      <c r="AR10" s="79">
        <v>0</v>
      </c>
      <c r="AS10" s="79"/>
      <c r="AT10" s="79"/>
      <c r="AU10" s="79"/>
      <c r="AV10" s="79"/>
      <c r="AW10" s="79"/>
      <c r="AX10" s="79"/>
      <c r="AY10" s="79"/>
      <c r="AZ10" s="79"/>
      <c r="BA10">
        <v>1</v>
      </c>
      <c r="BB10" s="78" t="str">
        <f>REPLACE(INDEX(GroupVertices[Group],MATCH(Edges25[[#This Row],[Vertex 1]],GroupVertices[Vertex],0)),1,1,"")</f>
        <v>16</v>
      </c>
      <c r="BC10" s="78" t="str">
        <f>REPLACE(INDEX(GroupVertices[Group],MATCH(Edges25[[#This Row],[Vertex 2]],GroupVertices[Vertex],0)),1,1,"")</f>
        <v>16</v>
      </c>
      <c r="BD10" s="48">
        <v>1</v>
      </c>
      <c r="BE10" s="49">
        <v>5</v>
      </c>
      <c r="BF10" s="48">
        <v>0</v>
      </c>
      <c r="BG10" s="49">
        <v>0</v>
      </c>
      <c r="BH10" s="48">
        <v>0</v>
      </c>
      <c r="BI10" s="49">
        <v>0</v>
      </c>
      <c r="BJ10" s="48">
        <v>19</v>
      </c>
      <c r="BK10" s="49">
        <v>95</v>
      </c>
      <c r="BL10" s="48">
        <v>20</v>
      </c>
    </row>
    <row r="11" spans="1:64" ht="15">
      <c r="A11" s="64" t="s">
        <v>219</v>
      </c>
      <c r="B11" s="64" t="s">
        <v>278</v>
      </c>
      <c r="C11" s="65"/>
      <c r="D11" s="66"/>
      <c r="E11" s="67"/>
      <c r="F11" s="68"/>
      <c r="G11" s="65"/>
      <c r="H11" s="69"/>
      <c r="I11" s="70"/>
      <c r="J11" s="70"/>
      <c r="K11" s="34" t="s">
        <v>65</v>
      </c>
      <c r="L11" s="77">
        <v>18</v>
      </c>
      <c r="M11" s="77"/>
      <c r="N11" s="72"/>
      <c r="O11" s="79" t="s">
        <v>324</v>
      </c>
      <c r="P11" s="81">
        <v>43746.69006944444</v>
      </c>
      <c r="Q11" s="79" t="s">
        <v>328</v>
      </c>
      <c r="R11" s="79"/>
      <c r="S11" s="79"/>
      <c r="T11" s="79"/>
      <c r="U11" s="79"/>
      <c r="V11" s="83" t="s">
        <v>706</v>
      </c>
      <c r="W11" s="81">
        <v>43746.69006944444</v>
      </c>
      <c r="X11" s="83" t="s">
        <v>762</v>
      </c>
      <c r="Y11" s="79"/>
      <c r="Z11" s="79"/>
      <c r="AA11" s="85" t="s">
        <v>946</v>
      </c>
      <c r="AB11" s="79"/>
      <c r="AC11" s="79" t="b">
        <v>0</v>
      </c>
      <c r="AD11" s="79">
        <v>0</v>
      </c>
      <c r="AE11" s="85" t="s">
        <v>1123</v>
      </c>
      <c r="AF11" s="79" t="b">
        <v>0</v>
      </c>
      <c r="AG11" s="79" t="s">
        <v>1128</v>
      </c>
      <c r="AH11" s="79"/>
      <c r="AI11" s="85" t="s">
        <v>1123</v>
      </c>
      <c r="AJ11" s="79" t="b">
        <v>0</v>
      </c>
      <c r="AK11" s="79">
        <v>3</v>
      </c>
      <c r="AL11" s="85" t="s">
        <v>940</v>
      </c>
      <c r="AM11" s="79" t="s">
        <v>1139</v>
      </c>
      <c r="AN11" s="79" t="b">
        <v>0</v>
      </c>
      <c r="AO11" s="85" t="s">
        <v>940</v>
      </c>
      <c r="AP11" s="79" t="s">
        <v>176</v>
      </c>
      <c r="AQ11" s="79">
        <v>0</v>
      </c>
      <c r="AR11" s="79">
        <v>0</v>
      </c>
      <c r="AS11" s="79"/>
      <c r="AT11" s="79"/>
      <c r="AU11" s="79"/>
      <c r="AV11" s="79"/>
      <c r="AW11" s="79"/>
      <c r="AX11" s="79"/>
      <c r="AY11" s="79"/>
      <c r="AZ11" s="79"/>
      <c r="BA11">
        <v>1</v>
      </c>
      <c r="BB11" s="78" t="str">
        <f>REPLACE(INDEX(GroupVertices[Group],MATCH(Edges25[[#This Row],[Vertex 1]],GroupVertices[Vertex],0)),1,1,"")</f>
        <v>6</v>
      </c>
      <c r="BC11" s="78" t="str">
        <f>REPLACE(INDEX(GroupVertices[Group],MATCH(Edges25[[#This Row],[Vertex 2]],GroupVertices[Vertex],0)),1,1,"")</f>
        <v>6</v>
      </c>
      <c r="BD11" s="48"/>
      <c r="BE11" s="49"/>
      <c r="BF11" s="48"/>
      <c r="BG11" s="49"/>
      <c r="BH11" s="48"/>
      <c r="BI11" s="49"/>
      <c r="BJ11" s="48"/>
      <c r="BK11" s="49"/>
      <c r="BL11" s="48"/>
    </row>
    <row r="12" spans="1:64" ht="15">
      <c r="A12" s="64" t="s">
        <v>220</v>
      </c>
      <c r="B12" s="64" t="s">
        <v>268</v>
      </c>
      <c r="C12" s="65"/>
      <c r="D12" s="66"/>
      <c r="E12" s="67"/>
      <c r="F12" s="68"/>
      <c r="G12" s="65"/>
      <c r="H12" s="69"/>
      <c r="I12" s="70"/>
      <c r="J12" s="70"/>
      <c r="K12" s="34" t="s">
        <v>65</v>
      </c>
      <c r="L12" s="77">
        <v>20</v>
      </c>
      <c r="M12" s="77"/>
      <c r="N12" s="72"/>
      <c r="O12" s="79" t="s">
        <v>324</v>
      </c>
      <c r="P12" s="81">
        <v>43747.048680555556</v>
      </c>
      <c r="Q12" s="79" t="s">
        <v>332</v>
      </c>
      <c r="R12" s="83" t="s">
        <v>468</v>
      </c>
      <c r="S12" s="79" t="s">
        <v>524</v>
      </c>
      <c r="T12" s="79" t="s">
        <v>566</v>
      </c>
      <c r="U12" s="83" t="s">
        <v>669</v>
      </c>
      <c r="V12" s="83" t="s">
        <v>669</v>
      </c>
      <c r="W12" s="81">
        <v>43747.048680555556</v>
      </c>
      <c r="X12" s="83" t="s">
        <v>763</v>
      </c>
      <c r="Y12" s="79"/>
      <c r="Z12" s="79"/>
      <c r="AA12" s="85" t="s">
        <v>947</v>
      </c>
      <c r="AB12" s="79"/>
      <c r="AC12" s="79" t="b">
        <v>0</v>
      </c>
      <c r="AD12" s="79">
        <v>0</v>
      </c>
      <c r="AE12" s="85" t="s">
        <v>1123</v>
      </c>
      <c r="AF12" s="79" t="b">
        <v>0</v>
      </c>
      <c r="AG12" s="79" t="s">
        <v>1128</v>
      </c>
      <c r="AH12" s="79"/>
      <c r="AI12" s="85" t="s">
        <v>1123</v>
      </c>
      <c r="AJ12" s="79" t="b">
        <v>0</v>
      </c>
      <c r="AK12" s="79">
        <v>1</v>
      </c>
      <c r="AL12" s="85" t="s">
        <v>1123</v>
      </c>
      <c r="AM12" s="79" t="s">
        <v>1141</v>
      </c>
      <c r="AN12" s="79" t="b">
        <v>0</v>
      </c>
      <c r="AO12" s="85" t="s">
        <v>947</v>
      </c>
      <c r="AP12" s="79" t="s">
        <v>176</v>
      </c>
      <c r="AQ12" s="79">
        <v>0</v>
      </c>
      <c r="AR12" s="79">
        <v>0</v>
      </c>
      <c r="AS12" s="79"/>
      <c r="AT12" s="79"/>
      <c r="AU12" s="79"/>
      <c r="AV12" s="79"/>
      <c r="AW12" s="79"/>
      <c r="AX12" s="79"/>
      <c r="AY12" s="79"/>
      <c r="AZ12" s="79"/>
      <c r="BA12">
        <v>1</v>
      </c>
      <c r="BB12" s="78" t="str">
        <f>REPLACE(INDEX(GroupVertices[Group],MATCH(Edges25[[#This Row],[Vertex 1]],GroupVertices[Vertex],0)),1,1,"")</f>
        <v>7</v>
      </c>
      <c r="BC12" s="78" t="str">
        <f>REPLACE(INDEX(GroupVertices[Group],MATCH(Edges25[[#This Row],[Vertex 2]],GroupVertices[Vertex],0)),1,1,"")</f>
        <v>7</v>
      </c>
      <c r="BD12" s="48">
        <v>0</v>
      </c>
      <c r="BE12" s="49">
        <v>0</v>
      </c>
      <c r="BF12" s="48">
        <v>0</v>
      </c>
      <c r="BG12" s="49">
        <v>0</v>
      </c>
      <c r="BH12" s="48">
        <v>0</v>
      </c>
      <c r="BI12" s="49">
        <v>0</v>
      </c>
      <c r="BJ12" s="48">
        <v>11</v>
      </c>
      <c r="BK12" s="49">
        <v>100</v>
      </c>
      <c r="BL12" s="48">
        <v>11</v>
      </c>
    </row>
    <row r="13" spans="1:64" ht="15">
      <c r="A13" s="64" t="s">
        <v>221</v>
      </c>
      <c r="B13" s="64" t="s">
        <v>220</v>
      </c>
      <c r="C13" s="65"/>
      <c r="D13" s="66"/>
      <c r="E13" s="67"/>
      <c r="F13" s="68"/>
      <c r="G13" s="65"/>
      <c r="H13" s="69"/>
      <c r="I13" s="70"/>
      <c r="J13" s="70"/>
      <c r="K13" s="34" t="s">
        <v>65</v>
      </c>
      <c r="L13" s="77">
        <v>21</v>
      </c>
      <c r="M13" s="77"/>
      <c r="N13" s="72"/>
      <c r="O13" s="79" t="s">
        <v>324</v>
      </c>
      <c r="P13" s="81">
        <v>43747.049375</v>
      </c>
      <c r="Q13" s="79" t="s">
        <v>333</v>
      </c>
      <c r="R13" s="83" t="s">
        <v>468</v>
      </c>
      <c r="S13" s="79" t="s">
        <v>524</v>
      </c>
      <c r="T13" s="79" t="s">
        <v>566</v>
      </c>
      <c r="U13" s="83" t="s">
        <v>669</v>
      </c>
      <c r="V13" s="83" t="s">
        <v>669</v>
      </c>
      <c r="W13" s="81">
        <v>43747.049375</v>
      </c>
      <c r="X13" s="83" t="s">
        <v>764</v>
      </c>
      <c r="Y13" s="79"/>
      <c r="Z13" s="79"/>
      <c r="AA13" s="85" t="s">
        <v>948</v>
      </c>
      <c r="AB13" s="79"/>
      <c r="AC13" s="79" t="b">
        <v>0</v>
      </c>
      <c r="AD13" s="79">
        <v>0</v>
      </c>
      <c r="AE13" s="85" t="s">
        <v>1123</v>
      </c>
      <c r="AF13" s="79" t="b">
        <v>0</v>
      </c>
      <c r="AG13" s="79" t="s">
        <v>1128</v>
      </c>
      <c r="AH13" s="79"/>
      <c r="AI13" s="85" t="s">
        <v>1123</v>
      </c>
      <c r="AJ13" s="79" t="b">
        <v>0</v>
      </c>
      <c r="AK13" s="79">
        <v>1</v>
      </c>
      <c r="AL13" s="85" t="s">
        <v>947</v>
      </c>
      <c r="AM13" s="79" t="s">
        <v>1142</v>
      </c>
      <c r="AN13" s="79" t="b">
        <v>0</v>
      </c>
      <c r="AO13" s="85" t="s">
        <v>947</v>
      </c>
      <c r="AP13" s="79" t="s">
        <v>176</v>
      </c>
      <c r="AQ13" s="79">
        <v>0</v>
      </c>
      <c r="AR13" s="79">
        <v>0</v>
      </c>
      <c r="AS13" s="79"/>
      <c r="AT13" s="79"/>
      <c r="AU13" s="79"/>
      <c r="AV13" s="79"/>
      <c r="AW13" s="79"/>
      <c r="AX13" s="79"/>
      <c r="AY13" s="79"/>
      <c r="AZ13" s="79"/>
      <c r="BA13">
        <v>1</v>
      </c>
      <c r="BB13" s="78" t="str">
        <f>REPLACE(INDEX(GroupVertices[Group],MATCH(Edges25[[#This Row],[Vertex 1]],GroupVertices[Vertex],0)),1,1,"")</f>
        <v>7</v>
      </c>
      <c r="BC13" s="78" t="str">
        <f>REPLACE(INDEX(GroupVertices[Group],MATCH(Edges25[[#This Row],[Vertex 2]],GroupVertices[Vertex],0)),1,1,"")</f>
        <v>7</v>
      </c>
      <c r="BD13" s="48"/>
      <c r="BE13" s="49"/>
      <c r="BF13" s="48"/>
      <c r="BG13" s="49"/>
      <c r="BH13" s="48"/>
      <c r="BI13" s="49"/>
      <c r="BJ13" s="48"/>
      <c r="BK13" s="49"/>
      <c r="BL13" s="48"/>
    </row>
    <row r="14" spans="1:64" ht="15">
      <c r="A14" s="64" t="s">
        <v>222</v>
      </c>
      <c r="B14" s="64" t="s">
        <v>279</v>
      </c>
      <c r="C14" s="65"/>
      <c r="D14" s="66"/>
      <c r="E14" s="67"/>
      <c r="F14" s="68"/>
      <c r="G14" s="65"/>
      <c r="H14" s="69"/>
      <c r="I14" s="70"/>
      <c r="J14" s="70"/>
      <c r="K14" s="34" t="s">
        <v>65</v>
      </c>
      <c r="L14" s="77">
        <v>23</v>
      </c>
      <c r="M14" s="77"/>
      <c r="N14" s="72"/>
      <c r="O14" s="79" t="s">
        <v>324</v>
      </c>
      <c r="P14" s="81">
        <v>43748.349340277775</v>
      </c>
      <c r="Q14" s="79" t="s">
        <v>334</v>
      </c>
      <c r="R14" s="79"/>
      <c r="S14" s="79"/>
      <c r="T14" s="79" t="s">
        <v>567</v>
      </c>
      <c r="U14" s="79"/>
      <c r="V14" s="83" t="s">
        <v>707</v>
      </c>
      <c r="W14" s="81">
        <v>43748.349340277775</v>
      </c>
      <c r="X14" s="83" t="s">
        <v>765</v>
      </c>
      <c r="Y14" s="79"/>
      <c r="Z14" s="79"/>
      <c r="AA14" s="85" t="s">
        <v>949</v>
      </c>
      <c r="AB14" s="79"/>
      <c r="AC14" s="79" t="b">
        <v>0</v>
      </c>
      <c r="AD14" s="79">
        <v>3</v>
      </c>
      <c r="AE14" s="85" t="s">
        <v>1123</v>
      </c>
      <c r="AF14" s="79" t="b">
        <v>0</v>
      </c>
      <c r="AG14" s="79" t="s">
        <v>1128</v>
      </c>
      <c r="AH14" s="79"/>
      <c r="AI14" s="85" t="s">
        <v>1123</v>
      </c>
      <c r="AJ14" s="79" t="b">
        <v>0</v>
      </c>
      <c r="AK14" s="79">
        <v>0</v>
      </c>
      <c r="AL14" s="85" t="s">
        <v>1123</v>
      </c>
      <c r="AM14" s="79" t="s">
        <v>1143</v>
      </c>
      <c r="AN14" s="79" t="b">
        <v>0</v>
      </c>
      <c r="AO14" s="85" t="s">
        <v>949</v>
      </c>
      <c r="AP14" s="79" t="s">
        <v>176</v>
      </c>
      <c r="AQ14" s="79">
        <v>0</v>
      </c>
      <c r="AR14" s="79">
        <v>0</v>
      </c>
      <c r="AS14" s="79"/>
      <c r="AT14" s="79"/>
      <c r="AU14" s="79"/>
      <c r="AV14" s="79"/>
      <c r="AW14" s="79"/>
      <c r="AX14" s="79"/>
      <c r="AY14" s="79"/>
      <c r="AZ14" s="79"/>
      <c r="BA14">
        <v>1</v>
      </c>
      <c r="BB14" s="78" t="str">
        <f>REPLACE(INDEX(GroupVertices[Group],MATCH(Edges25[[#This Row],[Vertex 1]],GroupVertices[Vertex],0)),1,1,"")</f>
        <v>15</v>
      </c>
      <c r="BC14" s="78" t="str">
        <f>REPLACE(INDEX(GroupVertices[Group],MATCH(Edges25[[#This Row],[Vertex 2]],GroupVertices[Vertex],0)),1,1,"")</f>
        <v>15</v>
      </c>
      <c r="BD14" s="48">
        <v>1</v>
      </c>
      <c r="BE14" s="49">
        <v>4.3478260869565215</v>
      </c>
      <c r="BF14" s="48">
        <v>0</v>
      </c>
      <c r="BG14" s="49">
        <v>0</v>
      </c>
      <c r="BH14" s="48">
        <v>0</v>
      </c>
      <c r="BI14" s="49">
        <v>0</v>
      </c>
      <c r="BJ14" s="48">
        <v>22</v>
      </c>
      <c r="BK14" s="49">
        <v>95.65217391304348</v>
      </c>
      <c r="BL14" s="48">
        <v>23</v>
      </c>
    </row>
    <row r="15" spans="1:64" ht="15">
      <c r="A15" s="64" t="s">
        <v>223</v>
      </c>
      <c r="B15" s="64" t="s">
        <v>223</v>
      </c>
      <c r="C15" s="65"/>
      <c r="D15" s="66"/>
      <c r="E15" s="67"/>
      <c r="F15" s="68"/>
      <c r="G15" s="65"/>
      <c r="H15" s="69"/>
      <c r="I15" s="70"/>
      <c r="J15" s="70"/>
      <c r="K15" s="34" t="s">
        <v>65</v>
      </c>
      <c r="L15" s="77">
        <v>24</v>
      </c>
      <c r="M15" s="77"/>
      <c r="N15" s="72"/>
      <c r="O15" s="79" t="s">
        <v>176</v>
      </c>
      <c r="P15" s="81">
        <v>43748.412256944444</v>
      </c>
      <c r="Q15" s="79" t="s">
        <v>335</v>
      </c>
      <c r="R15" s="83" t="s">
        <v>469</v>
      </c>
      <c r="S15" s="79" t="s">
        <v>525</v>
      </c>
      <c r="T15" s="79" t="s">
        <v>568</v>
      </c>
      <c r="U15" s="83" t="s">
        <v>670</v>
      </c>
      <c r="V15" s="83" t="s">
        <v>670</v>
      </c>
      <c r="W15" s="81">
        <v>43748.412256944444</v>
      </c>
      <c r="X15" s="83" t="s">
        <v>766</v>
      </c>
      <c r="Y15" s="79"/>
      <c r="Z15" s="79"/>
      <c r="AA15" s="85" t="s">
        <v>950</v>
      </c>
      <c r="AB15" s="79"/>
      <c r="AC15" s="79" t="b">
        <v>0</v>
      </c>
      <c r="AD15" s="79">
        <v>0</v>
      </c>
      <c r="AE15" s="85" t="s">
        <v>1123</v>
      </c>
      <c r="AF15" s="79" t="b">
        <v>0</v>
      </c>
      <c r="AG15" s="79" t="s">
        <v>1128</v>
      </c>
      <c r="AH15" s="79"/>
      <c r="AI15" s="85" t="s">
        <v>1123</v>
      </c>
      <c r="AJ15" s="79" t="b">
        <v>0</v>
      </c>
      <c r="AK15" s="79">
        <v>0</v>
      </c>
      <c r="AL15" s="85" t="s">
        <v>1123</v>
      </c>
      <c r="AM15" s="79" t="s">
        <v>1138</v>
      </c>
      <c r="AN15" s="79" t="b">
        <v>0</v>
      </c>
      <c r="AO15" s="85" t="s">
        <v>950</v>
      </c>
      <c r="AP15" s="79" t="s">
        <v>176</v>
      </c>
      <c r="AQ15" s="79">
        <v>0</v>
      </c>
      <c r="AR15" s="79">
        <v>0</v>
      </c>
      <c r="AS15" s="79"/>
      <c r="AT15" s="79"/>
      <c r="AU15" s="79"/>
      <c r="AV15" s="79"/>
      <c r="AW15" s="79"/>
      <c r="AX15" s="79"/>
      <c r="AY15" s="79"/>
      <c r="AZ15" s="79"/>
      <c r="BA15">
        <v>1</v>
      </c>
      <c r="BB15" s="78" t="str">
        <f>REPLACE(INDEX(GroupVertices[Group],MATCH(Edges25[[#This Row],[Vertex 1]],GroupVertices[Vertex],0)),1,1,"")</f>
        <v>10</v>
      </c>
      <c r="BC15" s="78" t="str">
        <f>REPLACE(INDEX(GroupVertices[Group],MATCH(Edges25[[#This Row],[Vertex 2]],GroupVertices[Vertex],0)),1,1,"")</f>
        <v>10</v>
      </c>
      <c r="BD15" s="48">
        <v>0</v>
      </c>
      <c r="BE15" s="49">
        <v>0</v>
      </c>
      <c r="BF15" s="48">
        <v>1</v>
      </c>
      <c r="BG15" s="49">
        <v>2.9411764705882355</v>
      </c>
      <c r="BH15" s="48">
        <v>0</v>
      </c>
      <c r="BI15" s="49">
        <v>0</v>
      </c>
      <c r="BJ15" s="48">
        <v>33</v>
      </c>
      <c r="BK15" s="49">
        <v>97.05882352941177</v>
      </c>
      <c r="BL15" s="48">
        <v>34</v>
      </c>
    </row>
    <row r="16" spans="1:64" ht="15">
      <c r="A16" s="64" t="s">
        <v>224</v>
      </c>
      <c r="B16" s="64" t="s">
        <v>224</v>
      </c>
      <c r="C16" s="65"/>
      <c r="D16" s="66"/>
      <c r="E16" s="67"/>
      <c r="F16" s="68"/>
      <c r="G16" s="65"/>
      <c r="H16" s="69"/>
      <c r="I16" s="70"/>
      <c r="J16" s="70"/>
      <c r="K16" s="34" t="s">
        <v>65</v>
      </c>
      <c r="L16" s="77">
        <v>25</v>
      </c>
      <c r="M16" s="77"/>
      <c r="N16" s="72"/>
      <c r="O16" s="79" t="s">
        <v>176</v>
      </c>
      <c r="P16" s="81">
        <v>42451.91966435185</v>
      </c>
      <c r="Q16" s="79" t="s">
        <v>336</v>
      </c>
      <c r="R16" s="83" t="s">
        <v>470</v>
      </c>
      <c r="S16" s="79" t="s">
        <v>526</v>
      </c>
      <c r="T16" s="79" t="s">
        <v>569</v>
      </c>
      <c r="U16" s="83" t="s">
        <v>671</v>
      </c>
      <c r="V16" s="83" t="s">
        <v>671</v>
      </c>
      <c r="W16" s="81">
        <v>42451.91966435185</v>
      </c>
      <c r="X16" s="83" t="s">
        <v>767</v>
      </c>
      <c r="Y16" s="79"/>
      <c r="Z16" s="79"/>
      <c r="AA16" s="85" t="s">
        <v>951</v>
      </c>
      <c r="AB16" s="79"/>
      <c r="AC16" s="79" t="b">
        <v>0</v>
      </c>
      <c r="AD16" s="79">
        <v>19</v>
      </c>
      <c r="AE16" s="85" t="s">
        <v>1123</v>
      </c>
      <c r="AF16" s="79" t="b">
        <v>0</v>
      </c>
      <c r="AG16" s="79" t="s">
        <v>1128</v>
      </c>
      <c r="AH16" s="79"/>
      <c r="AI16" s="85" t="s">
        <v>1123</v>
      </c>
      <c r="AJ16" s="79" t="b">
        <v>0</v>
      </c>
      <c r="AK16" s="79">
        <v>12</v>
      </c>
      <c r="AL16" s="85" t="s">
        <v>1123</v>
      </c>
      <c r="AM16" s="79" t="s">
        <v>1144</v>
      </c>
      <c r="AN16" s="79" t="b">
        <v>0</v>
      </c>
      <c r="AO16" s="85" t="s">
        <v>951</v>
      </c>
      <c r="AP16" s="79" t="s">
        <v>1162</v>
      </c>
      <c r="AQ16" s="79">
        <v>0</v>
      </c>
      <c r="AR16" s="79">
        <v>0</v>
      </c>
      <c r="AS16" s="79"/>
      <c r="AT16" s="79"/>
      <c r="AU16" s="79"/>
      <c r="AV16" s="79"/>
      <c r="AW16" s="79"/>
      <c r="AX16" s="79"/>
      <c r="AY16" s="79"/>
      <c r="AZ16" s="79"/>
      <c r="BA16">
        <v>1</v>
      </c>
      <c r="BB16" s="78" t="str">
        <f>REPLACE(INDEX(GroupVertices[Group],MATCH(Edges25[[#This Row],[Vertex 1]],GroupVertices[Vertex],0)),1,1,"")</f>
        <v>14</v>
      </c>
      <c r="BC16" s="78" t="str">
        <f>REPLACE(INDEX(GroupVertices[Group],MATCH(Edges25[[#This Row],[Vertex 2]],GroupVertices[Vertex],0)),1,1,"")</f>
        <v>14</v>
      </c>
      <c r="BD16" s="48">
        <v>2</v>
      </c>
      <c r="BE16" s="49">
        <v>14.285714285714286</v>
      </c>
      <c r="BF16" s="48">
        <v>0</v>
      </c>
      <c r="BG16" s="49">
        <v>0</v>
      </c>
      <c r="BH16" s="48">
        <v>0</v>
      </c>
      <c r="BI16" s="49">
        <v>0</v>
      </c>
      <c r="BJ16" s="48">
        <v>12</v>
      </c>
      <c r="BK16" s="49">
        <v>85.71428571428571</v>
      </c>
      <c r="BL16" s="48">
        <v>14</v>
      </c>
    </row>
    <row r="17" spans="1:64" ht="15">
      <c r="A17" s="64" t="s">
        <v>225</v>
      </c>
      <c r="B17" s="64" t="s">
        <v>224</v>
      </c>
      <c r="C17" s="65"/>
      <c r="D17" s="66"/>
      <c r="E17" s="67"/>
      <c r="F17" s="68"/>
      <c r="G17" s="65"/>
      <c r="H17" s="69"/>
      <c r="I17" s="70"/>
      <c r="J17" s="70"/>
      <c r="K17" s="34" t="s">
        <v>65</v>
      </c>
      <c r="L17" s="77">
        <v>26</v>
      </c>
      <c r="M17" s="77"/>
      <c r="N17" s="72"/>
      <c r="O17" s="79" t="s">
        <v>324</v>
      </c>
      <c r="P17" s="81">
        <v>43748.77144675926</v>
      </c>
      <c r="Q17" s="79" t="s">
        <v>337</v>
      </c>
      <c r="R17" s="83" t="s">
        <v>470</v>
      </c>
      <c r="S17" s="79" t="s">
        <v>526</v>
      </c>
      <c r="T17" s="79" t="s">
        <v>569</v>
      </c>
      <c r="U17" s="79"/>
      <c r="V17" s="83" t="s">
        <v>708</v>
      </c>
      <c r="W17" s="81">
        <v>43748.77144675926</v>
      </c>
      <c r="X17" s="83" t="s">
        <v>768</v>
      </c>
      <c r="Y17" s="79"/>
      <c r="Z17" s="79"/>
      <c r="AA17" s="85" t="s">
        <v>952</v>
      </c>
      <c r="AB17" s="79"/>
      <c r="AC17" s="79" t="b">
        <v>0</v>
      </c>
      <c r="AD17" s="79">
        <v>0</v>
      </c>
      <c r="AE17" s="85" t="s">
        <v>1123</v>
      </c>
      <c r="AF17" s="79" t="b">
        <v>0</v>
      </c>
      <c r="AG17" s="79" t="s">
        <v>1128</v>
      </c>
      <c r="AH17" s="79"/>
      <c r="AI17" s="85" t="s">
        <v>1123</v>
      </c>
      <c r="AJ17" s="79" t="b">
        <v>0</v>
      </c>
      <c r="AK17" s="79">
        <v>12</v>
      </c>
      <c r="AL17" s="85" t="s">
        <v>951</v>
      </c>
      <c r="AM17" s="79" t="s">
        <v>1138</v>
      </c>
      <c r="AN17" s="79" t="b">
        <v>0</v>
      </c>
      <c r="AO17" s="85" t="s">
        <v>951</v>
      </c>
      <c r="AP17" s="79" t="s">
        <v>176</v>
      </c>
      <c r="AQ17" s="79">
        <v>0</v>
      </c>
      <c r="AR17" s="79">
        <v>0</v>
      </c>
      <c r="AS17" s="79"/>
      <c r="AT17" s="79"/>
      <c r="AU17" s="79"/>
      <c r="AV17" s="79"/>
      <c r="AW17" s="79"/>
      <c r="AX17" s="79"/>
      <c r="AY17" s="79"/>
      <c r="AZ17" s="79"/>
      <c r="BA17">
        <v>1</v>
      </c>
      <c r="BB17" s="78" t="str">
        <f>REPLACE(INDEX(GroupVertices[Group],MATCH(Edges25[[#This Row],[Vertex 1]],GroupVertices[Vertex],0)),1,1,"")</f>
        <v>14</v>
      </c>
      <c r="BC17" s="78" t="str">
        <f>REPLACE(INDEX(GroupVertices[Group],MATCH(Edges25[[#This Row],[Vertex 2]],GroupVertices[Vertex],0)),1,1,"")</f>
        <v>14</v>
      </c>
      <c r="BD17" s="48">
        <v>2</v>
      </c>
      <c r="BE17" s="49">
        <v>12.5</v>
      </c>
      <c r="BF17" s="48">
        <v>0</v>
      </c>
      <c r="BG17" s="49">
        <v>0</v>
      </c>
      <c r="BH17" s="48">
        <v>0</v>
      </c>
      <c r="BI17" s="49">
        <v>0</v>
      </c>
      <c r="BJ17" s="48">
        <v>14</v>
      </c>
      <c r="BK17" s="49">
        <v>87.5</v>
      </c>
      <c r="BL17" s="48">
        <v>16</v>
      </c>
    </row>
    <row r="18" spans="1:64" ht="15">
      <c r="A18" s="64" t="s">
        <v>226</v>
      </c>
      <c r="B18" s="64" t="s">
        <v>266</v>
      </c>
      <c r="C18" s="65"/>
      <c r="D18" s="66"/>
      <c r="E18" s="67"/>
      <c r="F18" s="68"/>
      <c r="G18" s="65"/>
      <c r="H18" s="69"/>
      <c r="I18" s="70"/>
      <c r="J18" s="70"/>
      <c r="K18" s="34" t="s">
        <v>65</v>
      </c>
      <c r="L18" s="77">
        <v>27</v>
      </c>
      <c r="M18" s="77"/>
      <c r="N18" s="72"/>
      <c r="O18" s="79" t="s">
        <v>324</v>
      </c>
      <c r="P18" s="81">
        <v>43748.86090277778</v>
      </c>
      <c r="Q18" s="79" t="s">
        <v>338</v>
      </c>
      <c r="R18" s="79"/>
      <c r="S18" s="79"/>
      <c r="T18" s="79" t="s">
        <v>570</v>
      </c>
      <c r="U18" s="79"/>
      <c r="V18" s="83" t="s">
        <v>709</v>
      </c>
      <c r="W18" s="81">
        <v>43748.86090277778</v>
      </c>
      <c r="X18" s="83" t="s">
        <v>769</v>
      </c>
      <c r="Y18" s="79"/>
      <c r="Z18" s="79"/>
      <c r="AA18" s="85" t="s">
        <v>953</v>
      </c>
      <c r="AB18" s="79"/>
      <c r="AC18" s="79" t="b">
        <v>0</v>
      </c>
      <c r="AD18" s="79">
        <v>0</v>
      </c>
      <c r="AE18" s="85" t="s">
        <v>1123</v>
      </c>
      <c r="AF18" s="79" t="b">
        <v>0</v>
      </c>
      <c r="AG18" s="79" t="s">
        <v>1128</v>
      </c>
      <c r="AH18" s="79"/>
      <c r="AI18" s="85" t="s">
        <v>1123</v>
      </c>
      <c r="AJ18" s="79" t="b">
        <v>0</v>
      </c>
      <c r="AK18" s="79">
        <v>1</v>
      </c>
      <c r="AL18" s="85" t="s">
        <v>1045</v>
      </c>
      <c r="AM18" s="79" t="s">
        <v>1145</v>
      </c>
      <c r="AN18" s="79" t="b">
        <v>0</v>
      </c>
      <c r="AO18" s="85" t="s">
        <v>1045</v>
      </c>
      <c r="AP18" s="79" t="s">
        <v>176</v>
      </c>
      <c r="AQ18" s="79">
        <v>0</v>
      </c>
      <c r="AR18" s="79">
        <v>0</v>
      </c>
      <c r="AS18" s="79"/>
      <c r="AT18" s="79"/>
      <c r="AU18" s="79"/>
      <c r="AV18" s="79"/>
      <c r="AW18" s="79"/>
      <c r="AX18" s="79"/>
      <c r="AY18" s="79"/>
      <c r="AZ18" s="79"/>
      <c r="BA18">
        <v>1</v>
      </c>
      <c r="BB18" s="78" t="str">
        <f>REPLACE(INDEX(GroupVertices[Group],MATCH(Edges25[[#This Row],[Vertex 1]],GroupVertices[Vertex],0)),1,1,"")</f>
        <v>8</v>
      </c>
      <c r="BC18" s="78" t="str">
        <f>REPLACE(INDEX(GroupVertices[Group],MATCH(Edges25[[#This Row],[Vertex 2]],GroupVertices[Vertex],0)),1,1,"")</f>
        <v>8</v>
      </c>
      <c r="BD18" s="48">
        <v>1</v>
      </c>
      <c r="BE18" s="49">
        <v>3.7037037037037037</v>
      </c>
      <c r="BF18" s="48">
        <v>0</v>
      </c>
      <c r="BG18" s="49">
        <v>0</v>
      </c>
      <c r="BH18" s="48">
        <v>0</v>
      </c>
      <c r="BI18" s="49">
        <v>0</v>
      </c>
      <c r="BJ18" s="48">
        <v>26</v>
      </c>
      <c r="BK18" s="49">
        <v>96.29629629629629</v>
      </c>
      <c r="BL18" s="48">
        <v>27</v>
      </c>
    </row>
    <row r="19" spans="1:64" ht="15">
      <c r="A19" s="64" t="s">
        <v>227</v>
      </c>
      <c r="B19" s="64" t="s">
        <v>263</v>
      </c>
      <c r="C19" s="65"/>
      <c r="D19" s="66"/>
      <c r="E19" s="67"/>
      <c r="F19" s="68"/>
      <c r="G19" s="65"/>
      <c r="H19" s="69"/>
      <c r="I19" s="70"/>
      <c r="J19" s="70"/>
      <c r="K19" s="34" t="s">
        <v>65</v>
      </c>
      <c r="L19" s="77">
        <v>28</v>
      </c>
      <c r="M19" s="77"/>
      <c r="N19" s="72"/>
      <c r="O19" s="79" t="s">
        <v>324</v>
      </c>
      <c r="P19" s="81">
        <v>43749.79659722222</v>
      </c>
      <c r="Q19" s="79" t="s">
        <v>339</v>
      </c>
      <c r="R19" s="79"/>
      <c r="S19" s="79"/>
      <c r="T19" s="79"/>
      <c r="U19" s="79"/>
      <c r="V19" s="83" t="s">
        <v>710</v>
      </c>
      <c r="W19" s="81">
        <v>43749.79659722222</v>
      </c>
      <c r="X19" s="83" t="s">
        <v>770</v>
      </c>
      <c r="Y19" s="79"/>
      <c r="Z19" s="79"/>
      <c r="AA19" s="85" t="s">
        <v>954</v>
      </c>
      <c r="AB19" s="79"/>
      <c r="AC19" s="79" t="b">
        <v>0</v>
      </c>
      <c r="AD19" s="79">
        <v>0</v>
      </c>
      <c r="AE19" s="85" t="s">
        <v>1123</v>
      </c>
      <c r="AF19" s="79" t="b">
        <v>0</v>
      </c>
      <c r="AG19" s="79" t="s">
        <v>1128</v>
      </c>
      <c r="AH19" s="79"/>
      <c r="AI19" s="85" t="s">
        <v>1123</v>
      </c>
      <c r="AJ19" s="79" t="b">
        <v>0</v>
      </c>
      <c r="AK19" s="79">
        <v>4</v>
      </c>
      <c r="AL19" s="85" t="s">
        <v>1034</v>
      </c>
      <c r="AM19" s="79" t="s">
        <v>1139</v>
      </c>
      <c r="AN19" s="79" t="b">
        <v>0</v>
      </c>
      <c r="AO19" s="85" t="s">
        <v>1034</v>
      </c>
      <c r="AP19" s="79" t="s">
        <v>176</v>
      </c>
      <c r="AQ19" s="79">
        <v>0</v>
      </c>
      <c r="AR19" s="79">
        <v>0</v>
      </c>
      <c r="AS19" s="79"/>
      <c r="AT19" s="79"/>
      <c r="AU19" s="79"/>
      <c r="AV19" s="79"/>
      <c r="AW19" s="79"/>
      <c r="AX19" s="79"/>
      <c r="AY19" s="79"/>
      <c r="AZ19" s="79"/>
      <c r="BA19">
        <v>1</v>
      </c>
      <c r="BB19" s="78" t="str">
        <f>REPLACE(INDEX(GroupVertices[Group],MATCH(Edges25[[#This Row],[Vertex 1]],GroupVertices[Vertex],0)),1,1,"")</f>
        <v>1</v>
      </c>
      <c r="BC19" s="78" t="str">
        <f>REPLACE(INDEX(GroupVertices[Group],MATCH(Edges25[[#This Row],[Vertex 2]],GroupVertices[Vertex],0)),1,1,"")</f>
        <v>1</v>
      </c>
      <c r="BD19" s="48">
        <v>2</v>
      </c>
      <c r="BE19" s="49">
        <v>9.090909090909092</v>
      </c>
      <c r="BF19" s="48">
        <v>0</v>
      </c>
      <c r="BG19" s="49">
        <v>0</v>
      </c>
      <c r="BH19" s="48">
        <v>0</v>
      </c>
      <c r="BI19" s="49">
        <v>0</v>
      </c>
      <c r="BJ19" s="48">
        <v>20</v>
      </c>
      <c r="BK19" s="49">
        <v>90.9090909090909</v>
      </c>
      <c r="BL19" s="48">
        <v>22</v>
      </c>
    </row>
    <row r="20" spans="1:64" ht="15">
      <c r="A20" s="64" t="s">
        <v>228</v>
      </c>
      <c r="B20" s="64" t="s">
        <v>263</v>
      </c>
      <c r="C20" s="65"/>
      <c r="D20" s="66"/>
      <c r="E20" s="67"/>
      <c r="F20" s="68"/>
      <c r="G20" s="65"/>
      <c r="H20" s="69"/>
      <c r="I20" s="70"/>
      <c r="J20" s="70"/>
      <c r="K20" s="34" t="s">
        <v>65</v>
      </c>
      <c r="L20" s="77">
        <v>29</v>
      </c>
      <c r="M20" s="77"/>
      <c r="N20" s="72"/>
      <c r="O20" s="79" t="s">
        <v>324</v>
      </c>
      <c r="P20" s="81">
        <v>43749.820601851854</v>
      </c>
      <c r="Q20" s="79" t="s">
        <v>339</v>
      </c>
      <c r="R20" s="79"/>
      <c r="S20" s="79"/>
      <c r="T20" s="79"/>
      <c r="U20" s="79"/>
      <c r="V20" s="83" t="s">
        <v>711</v>
      </c>
      <c r="W20" s="81">
        <v>43749.820601851854</v>
      </c>
      <c r="X20" s="83" t="s">
        <v>771</v>
      </c>
      <c r="Y20" s="79"/>
      <c r="Z20" s="79"/>
      <c r="AA20" s="85" t="s">
        <v>955</v>
      </c>
      <c r="AB20" s="79"/>
      <c r="AC20" s="79" t="b">
        <v>0</v>
      </c>
      <c r="AD20" s="79">
        <v>0</v>
      </c>
      <c r="AE20" s="85" t="s">
        <v>1123</v>
      </c>
      <c r="AF20" s="79" t="b">
        <v>0</v>
      </c>
      <c r="AG20" s="79" t="s">
        <v>1128</v>
      </c>
      <c r="AH20" s="79"/>
      <c r="AI20" s="85" t="s">
        <v>1123</v>
      </c>
      <c r="AJ20" s="79" t="b">
        <v>0</v>
      </c>
      <c r="AK20" s="79">
        <v>4</v>
      </c>
      <c r="AL20" s="85" t="s">
        <v>1034</v>
      </c>
      <c r="AM20" s="79" t="s">
        <v>1138</v>
      </c>
      <c r="AN20" s="79" t="b">
        <v>0</v>
      </c>
      <c r="AO20" s="85" t="s">
        <v>1034</v>
      </c>
      <c r="AP20" s="79" t="s">
        <v>176</v>
      </c>
      <c r="AQ20" s="79">
        <v>0</v>
      </c>
      <c r="AR20" s="79">
        <v>0</v>
      </c>
      <c r="AS20" s="79"/>
      <c r="AT20" s="79"/>
      <c r="AU20" s="79"/>
      <c r="AV20" s="79"/>
      <c r="AW20" s="79"/>
      <c r="AX20" s="79"/>
      <c r="AY20" s="79"/>
      <c r="AZ20" s="79"/>
      <c r="BA20">
        <v>1</v>
      </c>
      <c r="BB20" s="78" t="str">
        <f>REPLACE(INDEX(GroupVertices[Group],MATCH(Edges25[[#This Row],[Vertex 1]],GroupVertices[Vertex],0)),1,1,"")</f>
        <v>1</v>
      </c>
      <c r="BC20" s="78" t="str">
        <f>REPLACE(INDEX(GroupVertices[Group],MATCH(Edges25[[#This Row],[Vertex 2]],GroupVertices[Vertex],0)),1,1,"")</f>
        <v>1</v>
      </c>
      <c r="BD20" s="48">
        <v>2</v>
      </c>
      <c r="BE20" s="49">
        <v>9.090909090909092</v>
      </c>
      <c r="BF20" s="48">
        <v>0</v>
      </c>
      <c r="BG20" s="49">
        <v>0</v>
      </c>
      <c r="BH20" s="48">
        <v>0</v>
      </c>
      <c r="BI20" s="49">
        <v>0</v>
      </c>
      <c r="BJ20" s="48">
        <v>20</v>
      </c>
      <c r="BK20" s="49">
        <v>90.9090909090909</v>
      </c>
      <c r="BL20" s="48">
        <v>22</v>
      </c>
    </row>
    <row r="21" spans="1:64" ht="15">
      <c r="A21" s="64" t="s">
        <v>229</v>
      </c>
      <c r="B21" s="64" t="s">
        <v>263</v>
      </c>
      <c r="C21" s="65"/>
      <c r="D21" s="66"/>
      <c r="E21" s="67"/>
      <c r="F21" s="68"/>
      <c r="G21" s="65"/>
      <c r="H21" s="69"/>
      <c r="I21" s="70"/>
      <c r="J21" s="70"/>
      <c r="K21" s="34" t="s">
        <v>65</v>
      </c>
      <c r="L21" s="77">
        <v>30</v>
      </c>
      <c r="M21" s="77"/>
      <c r="N21" s="72"/>
      <c r="O21" s="79" t="s">
        <v>324</v>
      </c>
      <c r="P21" s="81">
        <v>43750.65398148148</v>
      </c>
      <c r="Q21" s="79" t="s">
        <v>339</v>
      </c>
      <c r="R21" s="79"/>
      <c r="S21" s="79"/>
      <c r="T21" s="79"/>
      <c r="U21" s="79"/>
      <c r="V21" s="83" t="s">
        <v>712</v>
      </c>
      <c r="W21" s="81">
        <v>43750.65398148148</v>
      </c>
      <c r="X21" s="83" t="s">
        <v>772</v>
      </c>
      <c r="Y21" s="79"/>
      <c r="Z21" s="79"/>
      <c r="AA21" s="85" t="s">
        <v>956</v>
      </c>
      <c r="AB21" s="79"/>
      <c r="AC21" s="79" t="b">
        <v>0</v>
      </c>
      <c r="AD21" s="79">
        <v>0</v>
      </c>
      <c r="AE21" s="85" t="s">
        <v>1123</v>
      </c>
      <c r="AF21" s="79" t="b">
        <v>0</v>
      </c>
      <c r="AG21" s="79" t="s">
        <v>1128</v>
      </c>
      <c r="AH21" s="79"/>
      <c r="AI21" s="85" t="s">
        <v>1123</v>
      </c>
      <c r="AJ21" s="79" t="b">
        <v>0</v>
      </c>
      <c r="AK21" s="79">
        <v>4</v>
      </c>
      <c r="AL21" s="85" t="s">
        <v>1034</v>
      </c>
      <c r="AM21" s="79" t="s">
        <v>1146</v>
      </c>
      <c r="AN21" s="79" t="b">
        <v>0</v>
      </c>
      <c r="AO21" s="85" t="s">
        <v>1034</v>
      </c>
      <c r="AP21" s="79" t="s">
        <v>176</v>
      </c>
      <c r="AQ21" s="79">
        <v>0</v>
      </c>
      <c r="AR21" s="79">
        <v>0</v>
      </c>
      <c r="AS21" s="79"/>
      <c r="AT21" s="79"/>
      <c r="AU21" s="79"/>
      <c r="AV21" s="79"/>
      <c r="AW21" s="79"/>
      <c r="AX21" s="79"/>
      <c r="AY21" s="79"/>
      <c r="AZ21" s="79"/>
      <c r="BA21">
        <v>1</v>
      </c>
      <c r="BB21" s="78" t="str">
        <f>REPLACE(INDEX(GroupVertices[Group],MATCH(Edges25[[#This Row],[Vertex 1]],GroupVertices[Vertex],0)),1,1,"")</f>
        <v>1</v>
      </c>
      <c r="BC21" s="78" t="str">
        <f>REPLACE(INDEX(GroupVertices[Group],MATCH(Edges25[[#This Row],[Vertex 2]],GroupVertices[Vertex],0)),1,1,"")</f>
        <v>1</v>
      </c>
      <c r="BD21" s="48">
        <v>2</v>
      </c>
      <c r="BE21" s="49">
        <v>9.090909090909092</v>
      </c>
      <c r="BF21" s="48">
        <v>0</v>
      </c>
      <c r="BG21" s="49">
        <v>0</v>
      </c>
      <c r="BH21" s="48">
        <v>0</v>
      </c>
      <c r="BI21" s="49">
        <v>0</v>
      </c>
      <c r="BJ21" s="48">
        <v>20</v>
      </c>
      <c r="BK21" s="49">
        <v>90.9090909090909</v>
      </c>
      <c r="BL21" s="48">
        <v>22</v>
      </c>
    </row>
    <row r="22" spans="1:64" ht="15">
      <c r="A22" s="64" t="s">
        <v>230</v>
      </c>
      <c r="B22" s="64" t="s">
        <v>245</v>
      </c>
      <c r="C22" s="65"/>
      <c r="D22" s="66"/>
      <c r="E22" s="67"/>
      <c r="F22" s="68"/>
      <c r="G22" s="65"/>
      <c r="H22" s="69"/>
      <c r="I22" s="70"/>
      <c r="J22" s="70"/>
      <c r="K22" s="34" t="s">
        <v>65</v>
      </c>
      <c r="L22" s="77">
        <v>31</v>
      </c>
      <c r="M22" s="77"/>
      <c r="N22" s="72"/>
      <c r="O22" s="79" t="s">
        <v>324</v>
      </c>
      <c r="P22" s="81">
        <v>43751.22042824074</v>
      </c>
      <c r="Q22" s="79" t="s">
        <v>340</v>
      </c>
      <c r="R22" s="79"/>
      <c r="S22" s="79"/>
      <c r="T22" s="79" t="s">
        <v>571</v>
      </c>
      <c r="U22" s="79"/>
      <c r="V22" s="83" t="s">
        <v>713</v>
      </c>
      <c r="W22" s="81">
        <v>43751.22042824074</v>
      </c>
      <c r="X22" s="83" t="s">
        <v>773</v>
      </c>
      <c r="Y22" s="79"/>
      <c r="Z22" s="79"/>
      <c r="AA22" s="85" t="s">
        <v>957</v>
      </c>
      <c r="AB22" s="79"/>
      <c r="AC22" s="79" t="b">
        <v>0</v>
      </c>
      <c r="AD22" s="79">
        <v>0</v>
      </c>
      <c r="AE22" s="85" t="s">
        <v>1123</v>
      </c>
      <c r="AF22" s="79" t="b">
        <v>0</v>
      </c>
      <c r="AG22" s="79" t="s">
        <v>1128</v>
      </c>
      <c r="AH22" s="79"/>
      <c r="AI22" s="85" t="s">
        <v>1123</v>
      </c>
      <c r="AJ22" s="79" t="b">
        <v>0</v>
      </c>
      <c r="AK22" s="79">
        <v>106</v>
      </c>
      <c r="AL22" s="85" t="s">
        <v>972</v>
      </c>
      <c r="AM22" s="79" t="s">
        <v>1139</v>
      </c>
      <c r="AN22" s="79" t="b">
        <v>0</v>
      </c>
      <c r="AO22" s="85" t="s">
        <v>972</v>
      </c>
      <c r="AP22" s="79" t="s">
        <v>176</v>
      </c>
      <c r="AQ22" s="79">
        <v>0</v>
      </c>
      <c r="AR22" s="79">
        <v>0</v>
      </c>
      <c r="AS22" s="79"/>
      <c r="AT22" s="79"/>
      <c r="AU22" s="79"/>
      <c r="AV22" s="79"/>
      <c r="AW22" s="79"/>
      <c r="AX22" s="79"/>
      <c r="AY22" s="79"/>
      <c r="AZ22" s="79"/>
      <c r="BA22">
        <v>1</v>
      </c>
      <c r="BB22" s="78" t="str">
        <f>REPLACE(INDEX(GroupVertices[Group],MATCH(Edges25[[#This Row],[Vertex 1]],GroupVertices[Vertex],0)),1,1,"")</f>
        <v>3</v>
      </c>
      <c r="BC22" s="78" t="str">
        <f>REPLACE(INDEX(GroupVertices[Group],MATCH(Edges25[[#This Row],[Vertex 2]],GroupVertices[Vertex],0)),1,1,"")</f>
        <v>3</v>
      </c>
      <c r="BD22" s="48">
        <v>0</v>
      </c>
      <c r="BE22" s="49">
        <v>0</v>
      </c>
      <c r="BF22" s="48">
        <v>0</v>
      </c>
      <c r="BG22" s="49">
        <v>0</v>
      </c>
      <c r="BH22" s="48">
        <v>0</v>
      </c>
      <c r="BI22" s="49">
        <v>0</v>
      </c>
      <c r="BJ22" s="48">
        <v>15</v>
      </c>
      <c r="BK22" s="49">
        <v>100</v>
      </c>
      <c r="BL22" s="48">
        <v>15</v>
      </c>
    </row>
    <row r="23" spans="1:64" ht="15">
      <c r="A23" s="64" t="s">
        <v>231</v>
      </c>
      <c r="B23" s="64" t="s">
        <v>263</v>
      </c>
      <c r="C23" s="65"/>
      <c r="D23" s="66"/>
      <c r="E23" s="67"/>
      <c r="F23" s="68"/>
      <c r="G23" s="65"/>
      <c r="H23" s="69"/>
      <c r="I23" s="70"/>
      <c r="J23" s="70"/>
      <c r="K23" s="34" t="s">
        <v>65</v>
      </c>
      <c r="L23" s="77">
        <v>32</v>
      </c>
      <c r="M23" s="77"/>
      <c r="N23" s="72"/>
      <c r="O23" s="79" t="s">
        <v>324</v>
      </c>
      <c r="P23" s="81">
        <v>42794.802465277775</v>
      </c>
      <c r="Q23" s="79" t="s">
        <v>341</v>
      </c>
      <c r="R23" s="83" t="s">
        <v>471</v>
      </c>
      <c r="S23" s="79" t="s">
        <v>527</v>
      </c>
      <c r="T23" s="79" t="s">
        <v>572</v>
      </c>
      <c r="U23" s="79"/>
      <c r="V23" s="83" t="s">
        <v>714</v>
      </c>
      <c r="W23" s="81">
        <v>42794.802465277775</v>
      </c>
      <c r="X23" s="83" t="s">
        <v>774</v>
      </c>
      <c r="Y23" s="79"/>
      <c r="Z23" s="79"/>
      <c r="AA23" s="85" t="s">
        <v>958</v>
      </c>
      <c r="AB23" s="79"/>
      <c r="AC23" s="79" t="b">
        <v>0</v>
      </c>
      <c r="AD23" s="79">
        <v>16</v>
      </c>
      <c r="AE23" s="85" t="s">
        <v>1123</v>
      </c>
      <c r="AF23" s="79" t="b">
        <v>0</v>
      </c>
      <c r="AG23" s="79" t="s">
        <v>1128</v>
      </c>
      <c r="AH23" s="79"/>
      <c r="AI23" s="85" t="s">
        <v>1123</v>
      </c>
      <c r="AJ23" s="79" t="b">
        <v>0</v>
      </c>
      <c r="AK23" s="79">
        <v>9</v>
      </c>
      <c r="AL23" s="85" t="s">
        <v>1123</v>
      </c>
      <c r="AM23" s="79" t="s">
        <v>1147</v>
      </c>
      <c r="AN23" s="79" t="b">
        <v>0</v>
      </c>
      <c r="AO23" s="85" t="s">
        <v>958</v>
      </c>
      <c r="AP23" s="79" t="s">
        <v>1162</v>
      </c>
      <c r="AQ23" s="79">
        <v>0</v>
      </c>
      <c r="AR23" s="79">
        <v>0</v>
      </c>
      <c r="AS23" s="79"/>
      <c r="AT23" s="79"/>
      <c r="AU23" s="79"/>
      <c r="AV23" s="79"/>
      <c r="AW23" s="79"/>
      <c r="AX23" s="79"/>
      <c r="AY23" s="79"/>
      <c r="AZ23" s="79"/>
      <c r="BA23">
        <v>1</v>
      </c>
      <c r="BB23" s="78" t="str">
        <f>REPLACE(INDEX(GroupVertices[Group],MATCH(Edges25[[#This Row],[Vertex 1]],GroupVertices[Vertex],0)),1,1,"")</f>
        <v>1</v>
      </c>
      <c r="BC23" s="78" t="str">
        <f>REPLACE(INDEX(GroupVertices[Group],MATCH(Edges25[[#This Row],[Vertex 2]],GroupVertices[Vertex],0)),1,1,"")</f>
        <v>1</v>
      </c>
      <c r="BD23" s="48">
        <v>0</v>
      </c>
      <c r="BE23" s="49">
        <v>0</v>
      </c>
      <c r="BF23" s="48">
        <v>0</v>
      </c>
      <c r="BG23" s="49">
        <v>0</v>
      </c>
      <c r="BH23" s="48">
        <v>0</v>
      </c>
      <c r="BI23" s="49">
        <v>0</v>
      </c>
      <c r="BJ23" s="48">
        <v>14</v>
      </c>
      <c r="BK23" s="49">
        <v>100</v>
      </c>
      <c r="BL23" s="48">
        <v>14</v>
      </c>
    </row>
    <row r="24" spans="1:64" ht="15">
      <c r="A24" s="64" t="s">
        <v>232</v>
      </c>
      <c r="B24" s="64" t="s">
        <v>231</v>
      </c>
      <c r="C24" s="65"/>
      <c r="D24" s="66"/>
      <c r="E24" s="67"/>
      <c r="F24" s="68"/>
      <c r="G24" s="65"/>
      <c r="H24" s="69"/>
      <c r="I24" s="70"/>
      <c r="J24" s="70"/>
      <c r="K24" s="34" t="s">
        <v>65</v>
      </c>
      <c r="L24" s="77">
        <v>33</v>
      </c>
      <c r="M24" s="77"/>
      <c r="N24" s="72"/>
      <c r="O24" s="79" t="s">
        <v>324</v>
      </c>
      <c r="P24" s="81">
        <v>43751.322962962964</v>
      </c>
      <c r="Q24" s="79" t="s">
        <v>342</v>
      </c>
      <c r="R24" s="83" t="s">
        <v>471</v>
      </c>
      <c r="S24" s="79" t="s">
        <v>527</v>
      </c>
      <c r="T24" s="79" t="s">
        <v>572</v>
      </c>
      <c r="U24" s="79"/>
      <c r="V24" s="83" t="s">
        <v>715</v>
      </c>
      <c r="W24" s="81">
        <v>43751.322962962964</v>
      </c>
      <c r="X24" s="83" t="s">
        <v>775</v>
      </c>
      <c r="Y24" s="79"/>
      <c r="Z24" s="79"/>
      <c r="AA24" s="85" t="s">
        <v>959</v>
      </c>
      <c r="AB24" s="79"/>
      <c r="AC24" s="79" t="b">
        <v>0</v>
      </c>
      <c r="AD24" s="79">
        <v>0</v>
      </c>
      <c r="AE24" s="85" t="s">
        <v>1123</v>
      </c>
      <c r="AF24" s="79" t="b">
        <v>0</v>
      </c>
      <c r="AG24" s="79" t="s">
        <v>1128</v>
      </c>
      <c r="AH24" s="79"/>
      <c r="AI24" s="85" t="s">
        <v>1123</v>
      </c>
      <c r="AJ24" s="79" t="b">
        <v>0</v>
      </c>
      <c r="AK24" s="79">
        <v>9</v>
      </c>
      <c r="AL24" s="85" t="s">
        <v>958</v>
      </c>
      <c r="AM24" s="79" t="s">
        <v>1139</v>
      </c>
      <c r="AN24" s="79" t="b">
        <v>0</v>
      </c>
      <c r="AO24" s="85" t="s">
        <v>958</v>
      </c>
      <c r="AP24" s="79" t="s">
        <v>176</v>
      </c>
      <c r="AQ24" s="79">
        <v>0</v>
      </c>
      <c r="AR24" s="79">
        <v>0</v>
      </c>
      <c r="AS24" s="79"/>
      <c r="AT24" s="79"/>
      <c r="AU24" s="79"/>
      <c r="AV24" s="79"/>
      <c r="AW24" s="79"/>
      <c r="AX24" s="79"/>
      <c r="AY24" s="79"/>
      <c r="AZ24" s="79"/>
      <c r="BA24">
        <v>1</v>
      </c>
      <c r="BB24" s="78" t="str">
        <f>REPLACE(INDEX(GroupVertices[Group],MATCH(Edges25[[#This Row],[Vertex 1]],GroupVertices[Vertex],0)),1,1,"")</f>
        <v>1</v>
      </c>
      <c r="BC24" s="78" t="str">
        <f>REPLACE(INDEX(GroupVertices[Group],MATCH(Edges25[[#This Row],[Vertex 2]],GroupVertices[Vertex],0)),1,1,"")</f>
        <v>1</v>
      </c>
      <c r="BD24" s="48"/>
      <c r="BE24" s="49"/>
      <c r="BF24" s="48"/>
      <c r="BG24" s="49"/>
      <c r="BH24" s="48"/>
      <c r="BI24" s="49"/>
      <c r="BJ24" s="48"/>
      <c r="BK24" s="49"/>
      <c r="BL24" s="48"/>
    </row>
    <row r="25" spans="1:64" ht="15">
      <c r="A25" s="64" t="s">
        <v>233</v>
      </c>
      <c r="B25" s="64" t="s">
        <v>233</v>
      </c>
      <c r="C25" s="65"/>
      <c r="D25" s="66"/>
      <c r="E25" s="67"/>
      <c r="F25" s="68"/>
      <c r="G25" s="65"/>
      <c r="H25" s="69"/>
      <c r="I25" s="70"/>
      <c r="J25" s="70"/>
      <c r="K25" s="34" t="s">
        <v>65</v>
      </c>
      <c r="L25" s="77">
        <v>35</v>
      </c>
      <c r="M25" s="77"/>
      <c r="N25" s="72"/>
      <c r="O25" s="79" t="s">
        <v>176</v>
      </c>
      <c r="P25" s="81">
        <v>43751.55111111111</v>
      </c>
      <c r="Q25" s="79" t="s">
        <v>343</v>
      </c>
      <c r="R25" s="83" t="s">
        <v>472</v>
      </c>
      <c r="S25" s="79" t="s">
        <v>528</v>
      </c>
      <c r="T25" s="79" t="s">
        <v>573</v>
      </c>
      <c r="U25" s="79"/>
      <c r="V25" s="83" t="s">
        <v>716</v>
      </c>
      <c r="W25" s="81">
        <v>43751.55111111111</v>
      </c>
      <c r="X25" s="83" t="s">
        <v>776</v>
      </c>
      <c r="Y25" s="79"/>
      <c r="Z25" s="79"/>
      <c r="AA25" s="85" t="s">
        <v>960</v>
      </c>
      <c r="AB25" s="79"/>
      <c r="AC25" s="79" t="b">
        <v>0</v>
      </c>
      <c r="AD25" s="79">
        <v>0</v>
      </c>
      <c r="AE25" s="85" t="s">
        <v>1123</v>
      </c>
      <c r="AF25" s="79" t="b">
        <v>0</v>
      </c>
      <c r="AG25" s="79" t="s">
        <v>1128</v>
      </c>
      <c r="AH25" s="79"/>
      <c r="AI25" s="85" t="s">
        <v>1123</v>
      </c>
      <c r="AJ25" s="79" t="b">
        <v>0</v>
      </c>
      <c r="AK25" s="79">
        <v>0</v>
      </c>
      <c r="AL25" s="85" t="s">
        <v>1123</v>
      </c>
      <c r="AM25" s="79" t="s">
        <v>1138</v>
      </c>
      <c r="AN25" s="79" t="b">
        <v>0</v>
      </c>
      <c r="AO25" s="85" t="s">
        <v>960</v>
      </c>
      <c r="AP25" s="79" t="s">
        <v>176</v>
      </c>
      <c r="AQ25" s="79">
        <v>0</v>
      </c>
      <c r="AR25" s="79">
        <v>0</v>
      </c>
      <c r="AS25" s="79"/>
      <c r="AT25" s="79"/>
      <c r="AU25" s="79"/>
      <c r="AV25" s="79"/>
      <c r="AW25" s="79"/>
      <c r="AX25" s="79"/>
      <c r="AY25" s="79"/>
      <c r="AZ25" s="79"/>
      <c r="BA25">
        <v>1</v>
      </c>
      <c r="BB25" s="78" t="str">
        <f>REPLACE(INDEX(GroupVertices[Group],MATCH(Edges25[[#This Row],[Vertex 1]],GroupVertices[Vertex],0)),1,1,"")</f>
        <v>10</v>
      </c>
      <c r="BC25" s="78" t="str">
        <f>REPLACE(INDEX(GroupVertices[Group],MATCH(Edges25[[#This Row],[Vertex 2]],GroupVertices[Vertex],0)),1,1,"")</f>
        <v>10</v>
      </c>
      <c r="BD25" s="48">
        <v>0</v>
      </c>
      <c r="BE25" s="49">
        <v>0</v>
      </c>
      <c r="BF25" s="48">
        <v>1</v>
      </c>
      <c r="BG25" s="49">
        <v>3.4482758620689653</v>
      </c>
      <c r="BH25" s="48">
        <v>0</v>
      </c>
      <c r="BI25" s="49">
        <v>0</v>
      </c>
      <c r="BJ25" s="48">
        <v>28</v>
      </c>
      <c r="BK25" s="49">
        <v>96.55172413793103</v>
      </c>
      <c r="BL25" s="48">
        <v>29</v>
      </c>
    </row>
    <row r="26" spans="1:64" ht="15">
      <c r="A26" s="64" t="s">
        <v>234</v>
      </c>
      <c r="B26" s="64" t="s">
        <v>263</v>
      </c>
      <c r="C26" s="65"/>
      <c r="D26" s="66"/>
      <c r="E26" s="67"/>
      <c r="F26" s="68"/>
      <c r="G26" s="65"/>
      <c r="H26" s="69"/>
      <c r="I26" s="70"/>
      <c r="J26" s="70"/>
      <c r="K26" s="34" t="s">
        <v>65</v>
      </c>
      <c r="L26" s="77">
        <v>36</v>
      </c>
      <c r="M26" s="77"/>
      <c r="N26" s="72"/>
      <c r="O26" s="79" t="s">
        <v>324</v>
      </c>
      <c r="P26" s="81">
        <v>43751.71171296296</v>
      </c>
      <c r="Q26" s="79" t="s">
        <v>339</v>
      </c>
      <c r="R26" s="79"/>
      <c r="S26" s="79"/>
      <c r="T26" s="79"/>
      <c r="U26" s="79"/>
      <c r="V26" s="83" t="s">
        <v>717</v>
      </c>
      <c r="W26" s="81">
        <v>43751.71171296296</v>
      </c>
      <c r="X26" s="83" t="s">
        <v>777</v>
      </c>
      <c r="Y26" s="79"/>
      <c r="Z26" s="79"/>
      <c r="AA26" s="85" t="s">
        <v>961</v>
      </c>
      <c r="AB26" s="79"/>
      <c r="AC26" s="79" t="b">
        <v>0</v>
      </c>
      <c r="AD26" s="79">
        <v>0</v>
      </c>
      <c r="AE26" s="85" t="s">
        <v>1123</v>
      </c>
      <c r="AF26" s="79" t="b">
        <v>0</v>
      </c>
      <c r="AG26" s="79" t="s">
        <v>1128</v>
      </c>
      <c r="AH26" s="79"/>
      <c r="AI26" s="85" t="s">
        <v>1123</v>
      </c>
      <c r="AJ26" s="79" t="b">
        <v>0</v>
      </c>
      <c r="AK26" s="79">
        <v>5</v>
      </c>
      <c r="AL26" s="85" t="s">
        <v>1034</v>
      </c>
      <c r="AM26" s="79" t="s">
        <v>1148</v>
      </c>
      <c r="AN26" s="79" t="b">
        <v>0</v>
      </c>
      <c r="AO26" s="85" t="s">
        <v>1034</v>
      </c>
      <c r="AP26" s="79" t="s">
        <v>176</v>
      </c>
      <c r="AQ26" s="79">
        <v>0</v>
      </c>
      <c r="AR26" s="79">
        <v>0</v>
      </c>
      <c r="AS26" s="79"/>
      <c r="AT26" s="79"/>
      <c r="AU26" s="79"/>
      <c r="AV26" s="79"/>
      <c r="AW26" s="79"/>
      <c r="AX26" s="79"/>
      <c r="AY26" s="79"/>
      <c r="AZ26" s="79"/>
      <c r="BA26">
        <v>1</v>
      </c>
      <c r="BB26" s="78" t="str">
        <f>REPLACE(INDEX(GroupVertices[Group],MATCH(Edges25[[#This Row],[Vertex 1]],GroupVertices[Vertex],0)),1,1,"")</f>
        <v>1</v>
      </c>
      <c r="BC26" s="78" t="str">
        <f>REPLACE(INDEX(GroupVertices[Group],MATCH(Edges25[[#This Row],[Vertex 2]],GroupVertices[Vertex],0)),1,1,"")</f>
        <v>1</v>
      </c>
      <c r="BD26" s="48">
        <v>2</v>
      </c>
      <c r="BE26" s="49">
        <v>9.090909090909092</v>
      </c>
      <c r="BF26" s="48">
        <v>0</v>
      </c>
      <c r="BG26" s="49">
        <v>0</v>
      </c>
      <c r="BH26" s="48">
        <v>0</v>
      </c>
      <c r="BI26" s="49">
        <v>0</v>
      </c>
      <c r="BJ26" s="48">
        <v>20</v>
      </c>
      <c r="BK26" s="49">
        <v>90.9090909090909</v>
      </c>
      <c r="BL26" s="48">
        <v>22</v>
      </c>
    </row>
    <row r="27" spans="1:64" ht="15">
      <c r="A27" s="64" t="s">
        <v>235</v>
      </c>
      <c r="B27" s="64" t="s">
        <v>245</v>
      </c>
      <c r="C27" s="65"/>
      <c r="D27" s="66"/>
      <c r="E27" s="67"/>
      <c r="F27" s="68"/>
      <c r="G27" s="65"/>
      <c r="H27" s="69"/>
      <c r="I27" s="70"/>
      <c r="J27" s="70"/>
      <c r="K27" s="34" t="s">
        <v>65</v>
      </c>
      <c r="L27" s="77">
        <v>37</v>
      </c>
      <c r="M27" s="77"/>
      <c r="N27" s="72"/>
      <c r="O27" s="79" t="s">
        <v>324</v>
      </c>
      <c r="P27" s="81">
        <v>43752.22216435185</v>
      </c>
      <c r="Q27" s="79" t="s">
        <v>340</v>
      </c>
      <c r="R27" s="79"/>
      <c r="S27" s="79"/>
      <c r="T27" s="79" t="s">
        <v>571</v>
      </c>
      <c r="U27" s="79"/>
      <c r="V27" s="83" t="s">
        <v>718</v>
      </c>
      <c r="W27" s="81">
        <v>43752.22216435185</v>
      </c>
      <c r="X27" s="83" t="s">
        <v>778</v>
      </c>
      <c r="Y27" s="79"/>
      <c r="Z27" s="79"/>
      <c r="AA27" s="85" t="s">
        <v>962</v>
      </c>
      <c r="AB27" s="79"/>
      <c r="AC27" s="79" t="b">
        <v>0</v>
      </c>
      <c r="AD27" s="79">
        <v>0</v>
      </c>
      <c r="AE27" s="85" t="s">
        <v>1123</v>
      </c>
      <c r="AF27" s="79" t="b">
        <v>0</v>
      </c>
      <c r="AG27" s="79" t="s">
        <v>1128</v>
      </c>
      <c r="AH27" s="79"/>
      <c r="AI27" s="85" t="s">
        <v>1123</v>
      </c>
      <c r="AJ27" s="79" t="b">
        <v>0</v>
      </c>
      <c r="AK27" s="79">
        <v>110</v>
      </c>
      <c r="AL27" s="85" t="s">
        <v>972</v>
      </c>
      <c r="AM27" s="79" t="s">
        <v>1139</v>
      </c>
      <c r="AN27" s="79" t="b">
        <v>0</v>
      </c>
      <c r="AO27" s="85" t="s">
        <v>972</v>
      </c>
      <c r="AP27" s="79" t="s">
        <v>176</v>
      </c>
      <c r="AQ27" s="79">
        <v>0</v>
      </c>
      <c r="AR27" s="79">
        <v>0</v>
      </c>
      <c r="AS27" s="79"/>
      <c r="AT27" s="79"/>
      <c r="AU27" s="79"/>
      <c r="AV27" s="79"/>
      <c r="AW27" s="79"/>
      <c r="AX27" s="79"/>
      <c r="AY27" s="79"/>
      <c r="AZ27" s="79"/>
      <c r="BA27">
        <v>1</v>
      </c>
      <c r="BB27" s="78" t="str">
        <f>REPLACE(INDEX(GroupVertices[Group],MATCH(Edges25[[#This Row],[Vertex 1]],GroupVertices[Vertex],0)),1,1,"")</f>
        <v>3</v>
      </c>
      <c r="BC27" s="78" t="str">
        <f>REPLACE(INDEX(GroupVertices[Group],MATCH(Edges25[[#This Row],[Vertex 2]],GroupVertices[Vertex],0)),1,1,"")</f>
        <v>3</v>
      </c>
      <c r="BD27" s="48">
        <v>0</v>
      </c>
      <c r="BE27" s="49">
        <v>0</v>
      </c>
      <c r="BF27" s="48">
        <v>0</v>
      </c>
      <c r="BG27" s="49">
        <v>0</v>
      </c>
      <c r="BH27" s="48">
        <v>0</v>
      </c>
      <c r="BI27" s="49">
        <v>0</v>
      </c>
      <c r="BJ27" s="48">
        <v>15</v>
      </c>
      <c r="BK27" s="49">
        <v>100</v>
      </c>
      <c r="BL27" s="48">
        <v>15</v>
      </c>
    </row>
    <row r="28" spans="1:64" ht="15">
      <c r="A28" s="64" t="s">
        <v>236</v>
      </c>
      <c r="B28" s="64" t="s">
        <v>245</v>
      </c>
      <c r="C28" s="65"/>
      <c r="D28" s="66"/>
      <c r="E28" s="67"/>
      <c r="F28" s="68"/>
      <c r="G28" s="65"/>
      <c r="H28" s="69"/>
      <c r="I28" s="70"/>
      <c r="J28" s="70"/>
      <c r="K28" s="34" t="s">
        <v>65</v>
      </c>
      <c r="L28" s="77">
        <v>38</v>
      </c>
      <c r="M28" s="77"/>
      <c r="N28" s="72"/>
      <c r="O28" s="79" t="s">
        <v>324</v>
      </c>
      <c r="P28" s="81">
        <v>43752.234143518515</v>
      </c>
      <c r="Q28" s="79" t="s">
        <v>340</v>
      </c>
      <c r="R28" s="79"/>
      <c r="S28" s="79"/>
      <c r="T28" s="79" t="s">
        <v>571</v>
      </c>
      <c r="U28" s="79"/>
      <c r="V28" s="83" t="s">
        <v>719</v>
      </c>
      <c r="W28" s="81">
        <v>43752.234143518515</v>
      </c>
      <c r="X28" s="83" t="s">
        <v>779</v>
      </c>
      <c r="Y28" s="79"/>
      <c r="Z28" s="79"/>
      <c r="AA28" s="85" t="s">
        <v>963</v>
      </c>
      <c r="AB28" s="79"/>
      <c r="AC28" s="79" t="b">
        <v>0</v>
      </c>
      <c r="AD28" s="79">
        <v>0</v>
      </c>
      <c r="AE28" s="85" t="s">
        <v>1123</v>
      </c>
      <c r="AF28" s="79" t="b">
        <v>0</v>
      </c>
      <c r="AG28" s="79" t="s">
        <v>1128</v>
      </c>
      <c r="AH28" s="79"/>
      <c r="AI28" s="85" t="s">
        <v>1123</v>
      </c>
      <c r="AJ28" s="79" t="b">
        <v>0</v>
      </c>
      <c r="AK28" s="79">
        <v>110</v>
      </c>
      <c r="AL28" s="85" t="s">
        <v>972</v>
      </c>
      <c r="AM28" s="79" t="s">
        <v>1149</v>
      </c>
      <c r="AN28" s="79" t="b">
        <v>0</v>
      </c>
      <c r="AO28" s="85" t="s">
        <v>972</v>
      </c>
      <c r="AP28" s="79" t="s">
        <v>176</v>
      </c>
      <c r="AQ28" s="79">
        <v>0</v>
      </c>
      <c r="AR28" s="79">
        <v>0</v>
      </c>
      <c r="AS28" s="79"/>
      <c r="AT28" s="79"/>
      <c r="AU28" s="79"/>
      <c r="AV28" s="79"/>
      <c r="AW28" s="79"/>
      <c r="AX28" s="79"/>
      <c r="AY28" s="79"/>
      <c r="AZ28" s="79"/>
      <c r="BA28">
        <v>1</v>
      </c>
      <c r="BB28" s="78" t="str">
        <f>REPLACE(INDEX(GroupVertices[Group],MATCH(Edges25[[#This Row],[Vertex 1]],GroupVertices[Vertex],0)),1,1,"")</f>
        <v>3</v>
      </c>
      <c r="BC28" s="78" t="str">
        <f>REPLACE(INDEX(GroupVertices[Group],MATCH(Edges25[[#This Row],[Vertex 2]],GroupVertices[Vertex],0)),1,1,"")</f>
        <v>3</v>
      </c>
      <c r="BD28" s="48">
        <v>0</v>
      </c>
      <c r="BE28" s="49">
        <v>0</v>
      </c>
      <c r="BF28" s="48">
        <v>0</v>
      </c>
      <c r="BG28" s="49">
        <v>0</v>
      </c>
      <c r="BH28" s="48">
        <v>0</v>
      </c>
      <c r="BI28" s="49">
        <v>0</v>
      </c>
      <c r="BJ28" s="48">
        <v>15</v>
      </c>
      <c r="BK28" s="49">
        <v>100</v>
      </c>
      <c r="BL28" s="48">
        <v>15</v>
      </c>
    </row>
    <row r="29" spans="1:64" ht="15">
      <c r="A29" s="64" t="s">
        <v>237</v>
      </c>
      <c r="B29" s="64" t="s">
        <v>245</v>
      </c>
      <c r="C29" s="65"/>
      <c r="D29" s="66"/>
      <c r="E29" s="67"/>
      <c r="F29" s="68"/>
      <c r="G29" s="65"/>
      <c r="H29" s="69"/>
      <c r="I29" s="70"/>
      <c r="J29" s="70"/>
      <c r="K29" s="34" t="s">
        <v>65</v>
      </c>
      <c r="L29" s="77">
        <v>39</v>
      </c>
      <c r="M29" s="77"/>
      <c r="N29" s="72"/>
      <c r="O29" s="79" t="s">
        <v>324</v>
      </c>
      <c r="P29" s="81">
        <v>43752.49239583333</v>
      </c>
      <c r="Q29" s="79" t="s">
        <v>340</v>
      </c>
      <c r="R29" s="79"/>
      <c r="S29" s="79"/>
      <c r="T29" s="79" t="s">
        <v>571</v>
      </c>
      <c r="U29" s="79"/>
      <c r="V29" s="83" t="s">
        <v>720</v>
      </c>
      <c r="W29" s="81">
        <v>43752.49239583333</v>
      </c>
      <c r="X29" s="83" t="s">
        <v>780</v>
      </c>
      <c r="Y29" s="79"/>
      <c r="Z29" s="79"/>
      <c r="AA29" s="85" t="s">
        <v>964</v>
      </c>
      <c r="AB29" s="79"/>
      <c r="AC29" s="79" t="b">
        <v>0</v>
      </c>
      <c r="AD29" s="79">
        <v>0</v>
      </c>
      <c r="AE29" s="85" t="s">
        <v>1123</v>
      </c>
      <c r="AF29" s="79" t="b">
        <v>0</v>
      </c>
      <c r="AG29" s="79" t="s">
        <v>1128</v>
      </c>
      <c r="AH29" s="79"/>
      <c r="AI29" s="85" t="s">
        <v>1123</v>
      </c>
      <c r="AJ29" s="79" t="b">
        <v>0</v>
      </c>
      <c r="AK29" s="79">
        <v>110</v>
      </c>
      <c r="AL29" s="85" t="s">
        <v>972</v>
      </c>
      <c r="AM29" s="79" t="s">
        <v>1149</v>
      </c>
      <c r="AN29" s="79" t="b">
        <v>0</v>
      </c>
      <c r="AO29" s="85" t="s">
        <v>972</v>
      </c>
      <c r="AP29" s="79" t="s">
        <v>176</v>
      </c>
      <c r="AQ29" s="79">
        <v>0</v>
      </c>
      <c r="AR29" s="79">
        <v>0</v>
      </c>
      <c r="AS29" s="79"/>
      <c r="AT29" s="79"/>
      <c r="AU29" s="79"/>
      <c r="AV29" s="79"/>
      <c r="AW29" s="79"/>
      <c r="AX29" s="79"/>
      <c r="AY29" s="79"/>
      <c r="AZ29" s="79"/>
      <c r="BA29">
        <v>1</v>
      </c>
      <c r="BB29" s="78" t="str">
        <f>REPLACE(INDEX(GroupVertices[Group],MATCH(Edges25[[#This Row],[Vertex 1]],GroupVertices[Vertex],0)),1,1,"")</f>
        <v>3</v>
      </c>
      <c r="BC29" s="78" t="str">
        <f>REPLACE(INDEX(GroupVertices[Group],MATCH(Edges25[[#This Row],[Vertex 2]],GroupVertices[Vertex],0)),1,1,"")</f>
        <v>3</v>
      </c>
      <c r="BD29" s="48">
        <v>0</v>
      </c>
      <c r="BE29" s="49">
        <v>0</v>
      </c>
      <c r="BF29" s="48">
        <v>0</v>
      </c>
      <c r="BG29" s="49">
        <v>0</v>
      </c>
      <c r="BH29" s="48">
        <v>0</v>
      </c>
      <c r="BI29" s="49">
        <v>0</v>
      </c>
      <c r="BJ29" s="48">
        <v>15</v>
      </c>
      <c r="BK29" s="49">
        <v>100</v>
      </c>
      <c r="BL29" s="48">
        <v>15</v>
      </c>
    </row>
    <row r="30" spans="1:64" ht="15">
      <c r="A30" s="64" t="s">
        <v>238</v>
      </c>
      <c r="B30" s="64" t="s">
        <v>245</v>
      </c>
      <c r="C30" s="65"/>
      <c r="D30" s="66"/>
      <c r="E30" s="67"/>
      <c r="F30" s="68"/>
      <c r="G30" s="65"/>
      <c r="H30" s="69"/>
      <c r="I30" s="70"/>
      <c r="J30" s="70"/>
      <c r="K30" s="34" t="s">
        <v>65</v>
      </c>
      <c r="L30" s="77">
        <v>40</v>
      </c>
      <c r="M30" s="77"/>
      <c r="N30" s="72"/>
      <c r="O30" s="79" t="s">
        <v>324</v>
      </c>
      <c r="P30" s="81">
        <v>43752.49385416666</v>
      </c>
      <c r="Q30" s="79" t="s">
        <v>340</v>
      </c>
      <c r="R30" s="79"/>
      <c r="S30" s="79"/>
      <c r="T30" s="79" t="s">
        <v>571</v>
      </c>
      <c r="U30" s="79"/>
      <c r="V30" s="83" t="s">
        <v>721</v>
      </c>
      <c r="W30" s="81">
        <v>43752.49385416666</v>
      </c>
      <c r="X30" s="83" t="s">
        <v>781</v>
      </c>
      <c r="Y30" s="79"/>
      <c r="Z30" s="79"/>
      <c r="AA30" s="85" t="s">
        <v>965</v>
      </c>
      <c r="AB30" s="79"/>
      <c r="AC30" s="79" t="b">
        <v>0</v>
      </c>
      <c r="AD30" s="79">
        <v>0</v>
      </c>
      <c r="AE30" s="85" t="s">
        <v>1123</v>
      </c>
      <c r="AF30" s="79" t="b">
        <v>0</v>
      </c>
      <c r="AG30" s="79" t="s">
        <v>1128</v>
      </c>
      <c r="AH30" s="79"/>
      <c r="AI30" s="85" t="s">
        <v>1123</v>
      </c>
      <c r="AJ30" s="79" t="b">
        <v>0</v>
      </c>
      <c r="AK30" s="79">
        <v>110</v>
      </c>
      <c r="AL30" s="85" t="s">
        <v>972</v>
      </c>
      <c r="AM30" s="79" t="s">
        <v>1138</v>
      </c>
      <c r="AN30" s="79" t="b">
        <v>0</v>
      </c>
      <c r="AO30" s="85" t="s">
        <v>972</v>
      </c>
      <c r="AP30" s="79" t="s">
        <v>176</v>
      </c>
      <c r="AQ30" s="79">
        <v>0</v>
      </c>
      <c r="AR30" s="79">
        <v>0</v>
      </c>
      <c r="AS30" s="79"/>
      <c r="AT30" s="79"/>
      <c r="AU30" s="79"/>
      <c r="AV30" s="79"/>
      <c r="AW30" s="79"/>
      <c r="AX30" s="79"/>
      <c r="AY30" s="79"/>
      <c r="AZ30" s="79"/>
      <c r="BA30">
        <v>1</v>
      </c>
      <c r="BB30" s="78" t="str">
        <f>REPLACE(INDEX(GroupVertices[Group],MATCH(Edges25[[#This Row],[Vertex 1]],GroupVertices[Vertex],0)),1,1,"")</f>
        <v>3</v>
      </c>
      <c r="BC30" s="78" t="str">
        <f>REPLACE(INDEX(GroupVertices[Group],MATCH(Edges25[[#This Row],[Vertex 2]],GroupVertices[Vertex],0)),1,1,"")</f>
        <v>3</v>
      </c>
      <c r="BD30" s="48">
        <v>0</v>
      </c>
      <c r="BE30" s="49">
        <v>0</v>
      </c>
      <c r="BF30" s="48">
        <v>0</v>
      </c>
      <c r="BG30" s="49">
        <v>0</v>
      </c>
      <c r="BH30" s="48">
        <v>0</v>
      </c>
      <c r="BI30" s="49">
        <v>0</v>
      </c>
      <c r="BJ30" s="48">
        <v>15</v>
      </c>
      <c r="BK30" s="49">
        <v>100</v>
      </c>
      <c r="BL30" s="48">
        <v>15</v>
      </c>
    </row>
    <row r="31" spans="1:64" ht="15">
      <c r="A31" s="64" t="s">
        <v>239</v>
      </c>
      <c r="B31" s="64" t="s">
        <v>239</v>
      </c>
      <c r="C31" s="65"/>
      <c r="D31" s="66"/>
      <c r="E31" s="67"/>
      <c r="F31" s="68"/>
      <c r="G31" s="65"/>
      <c r="H31" s="69"/>
      <c r="I31" s="70"/>
      <c r="J31" s="70"/>
      <c r="K31" s="34" t="s">
        <v>65</v>
      </c>
      <c r="L31" s="77">
        <v>41</v>
      </c>
      <c r="M31" s="77"/>
      <c r="N31" s="72"/>
      <c r="O31" s="79" t="s">
        <v>176</v>
      </c>
      <c r="P31" s="81">
        <v>43752.51043981482</v>
      </c>
      <c r="Q31" s="79" t="s">
        <v>344</v>
      </c>
      <c r="R31" s="83" t="s">
        <v>473</v>
      </c>
      <c r="S31" s="79" t="s">
        <v>529</v>
      </c>
      <c r="T31" s="79" t="s">
        <v>574</v>
      </c>
      <c r="U31" s="83" t="s">
        <v>672</v>
      </c>
      <c r="V31" s="83" t="s">
        <v>672</v>
      </c>
      <c r="W31" s="81">
        <v>43752.51043981482</v>
      </c>
      <c r="X31" s="83" t="s">
        <v>782</v>
      </c>
      <c r="Y31" s="79"/>
      <c r="Z31" s="79"/>
      <c r="AA31" s="85" t="s">
        <v>966</v>
      </c>
      <c r="AB31" s="79"/>
      <c r="AC31" s="79" t="b">
        <v>0</v>
      </c>
      <c r="AD31" s="79">
        <v>0</v>
      </c>
      <c r="AE31" s="85" t="s">
        <v>1123</v>
      </c>
      <c r="AF31" s="79" t="b">
        <v>0</v>
      </c>
      <c r="AG31" s="79" t="s">
        <v>1128</v>
      </c>
      <c r="AH31" s="79"/>
      <c r="AI31" s="85" t="s">
        <v>1123</v>
      </c>
      <c r="AJ31" s="79" t="b">
        <v>0</v>
      </c>
      <c r="AK31" s="79">
        <v>0</v>
      </c>
      <c r="AL31" s="85" t="s">
        <v>1123</v>
      </c>
      <c r="AM31" s="79" t="s">
        <v>1150</v>
      </c>
      <c r="AN31" s="79" t="b">
        <v>0</v>
      </c>
      <c r="AO31" s="85" t="s">
        <v>966</v>
      </c>
      <c r="AP31" s="79" t="s">
        <v>176</v>
      </c>
      <c r="AQ31" s="79">
        <v>0</v>
      </c>
      <c r="AR31" s="79">
        <v>0</v>
      </c>
      <c r="AS31" s="79"/>
      <c r="AT31" s="79"/>
      <c r="AU31" s="79"/>
      <c r="AV31" s="79"/>
      <c r="AW31" s="79"/>
      <c r="AX31" s="79"/>
      <c r="AY31" s="79"/>
      <c r="AZ31" s="79"/>
      <c r="BA31">
        <v>1</v>
      </c>
      <c r="BB31" s="78" t="str">
        <f>REPLACE(INDEX(GroupVertices[Group],MATCH(Edges25[[#This Row],[Vertex 1]],GroupVertices[Vertex],0)),1,1,"")</f>
        <v>10</v>
      </c>
      <c r="BC31" s="78" t="str">
        <f>REPLACE(INDEX(GroupVertices[Group],MATCH(Edges25[[#This Row],[Vertex 2]],GroupVertices[Vertex],0)),1,1,"")</f>
        <v>10</v>
      </c>
      <c r="BD31" s="48">
        <v>0</v>
      </c>
      <c r="BE31" s="49">
        <v>0</v>
      </c>
      <c r="BF31" s="48">
        <v>0</v>
      </c>
      <c r="BG31" s="49">
        <v>0</v>
      </c>
      <c r="BH31" s="48">
        <v>0</v>
      </c>
      <c r="BI31" s="49">
        <v>0</v>
      </c>
      <c r="BJ31" s="48">
        <v>13</v>
      </c>
      <c r="BK31" s="49">
        <v>100</v>
      </c>
      <c r="BL31" s="48">
        <v>13</v>
      </c>
    </row>
    <row r="32" spans="1:64" ht="15">
      <c r="A32" s="64" t="s">
        <v>240</v>
      </c>
      <c r="B32" s="64" t="s">
        <v>245</v>
      </c>
      <c r="C32" s="65"/>
      <c r="D32" s="66"/>
      <c r="E32" s="67"/>
      <c r="F32" s="68"/>
      <c r="G32" s="65"/>
      <c r="H32" s="69"/>
      <c r="I32" s="70"/>
      <c r="J32" s="70"/>
      <c r="K32" s="34" t="s">
        <v>65</v>
      </c>
      <c r="L32" s="77">
        <v>42</v>
      </c>
      <c r="M32" s="77"/>
      <c r="N32" s="72"/>
      <c r="O32" s="79" t="s">
        <v>324</v>
      </c>
      <c r="P32" s="81">
        <v>43752.83526620371</v>
      </c>
      <c r="Q32" s="79" t="s">
        <v>340</v>
      </c>
      <c r="R32" s="79"/>
      <c r="S32" s="79"/>
      <c r="T32" s="79" t="s">
        <v>571</v>
      </c>
      <c r="U32" s="79"/>
      <c r="V32" s="83" t="s">
        <v>722</v>
      </c>
      <c r="W32" s="81">
        <v>43752.83526620371</v>
      </c>
      <c r="X32" s="83" t="s">
        <v>783</v>
      </c>
      <c r="Y32" s="79"/>
      <c r="Z32" s="79"/>
      <c r="AA32" s="85" t="s">
        <v>967</v>
      </c>
      <c r="AB32" s="79"/>
      <c r="AC32" s="79" t="b">
        <v>0</v>
      </c>
      <c r="AD32" s="79">
        <v>0</v>
      </c>
      <c r="AE32" s="85" t="s">
        <v>1123</v>
      </c>
      <c r="AF32" s="79" t="b">
        <v>0</v>
      </c>
      <c r="AG32" s="79" t="s">
        <v>1128</v>
      </c>
      <c r="AH32" s="79"/>
      <c r="AI32" s="85" t="s">
        <v>1123</v>
      </c>
      <c r="AJ32" s="79" t="b">
        <v>0</v>
      </c>
      <c r="AK32" s="79">
        <v>114</v>
      </c>
      <c r="AL32" s="85" t="s">
        <v>972</v>
      </c>
      <c r="AM32" s="79" t="s">
        <v>1149</v>
      </c>
      <c r="AN32" s="79" t="b">
        <v>0</v>
      </c>
      <c r="AO32" s="85" t="s">
        <v>972</v>
      </c>
      <c r="AP32" s="79" t="s">
        <v>176</v>
      </c>
      <c r="AQ32" s="79">
        <v>0</v>
      </c>
      <c r="AR32" s="79">
        <v>0</v>
      </c>
      <c r="AS32" s="79"/>
      <c r="AT32" s="79"/>
      <c r="AU32" s="79"/>
      <c r="AV32" s="79"/>
      <c r="AW32" s="79"/>
      <c r="AX32" s="79"/>
      <c r="AY32" s="79"/>
      <c r="AZ32" s="79"/>
      <c r="BA32">
        <v>1</v>
      </c>
      <c r="BB32" s="78" t="str">
        <f>REPLACE(INDEX(GroupVertices[Group],MATCH(Edges25[[#This Row],[Vertex 1]],GroupVertices[Vertex],0)),1,1,"")</f>
        <v>3</v>
      </c>
      <c r="BC32" s="78" t="str">
        <f>REPLACE(INDEX(GroupVertices[Group],MATCH(Edges25[[#This Row],[Vertex 2]],GroupVertices[Vertex],0)),1,1,"")</f>
        <v>3</v>
      </c>
      <c r="BD32" s="48">
        <v>0</v>
      </c>
      <c r="BE32" s="49">
        <v>0</v>
      </c>
      <c r="BF32" s="48">
        <v>0</v>
      </c>
      <c r="BG32" s="49">
        <v>0</v>
      </c>
      <c r="BH32" s="48">
        <v>0</v>
      </c>
      <c r="BI32" s="49">
        <v>0</v>
      </c>
      <c r="BJ32" s="48">
        <v>15</v>
      </c>
      <c r="BK32" s="49">
        <v>100</v>
      </c>
      <c r="BL32" s="48">
        <v>15</v>
      </c>
    </row>
    <row r="33" spans="1:64" ht="15">
      <c r="A33" s="64" t="s">
        <v>241</v>
      </c>
      <c r="B33" s="64" t="s">
        <v>245</v>
      </c>
      <c r="C33" s="65"/>
      <c r="D33" s="66"/>
      <c r="E33" s="67"/>
      <c r="F33" s="68"/>
      <c r="G33" s="65"/>
      <c r="H33" s="69"/>
      <c r="I33" s="70"/>
      <c r="J33" s="70"/>
      <c r="K33" s="34" t="s">
        <v>65</v>
      </c>
      <c r="L33" s="77">
        <v>43</v>
      </c>
      <c r="M33" s="77"/>
      <c r="N33" s="72"/>
      <c r="O33" s="79" t="s">
        <v>324</v>
      </c>
      <c r="P33" s="81">
        <v>43753.043333333335</v>
      </c>
      <c r="Q33" s="79" t="s">
        <v>340</v>
      </c>
      <c r="R33" s="79"/>
      <c r="S33" s="79"/>
      <c r="T33" s="79" t="s">
        <v>571</v>
      </c>
      <c r="U33" s="79"/>
      <c r="V33" s="83" t="s">
        <v>723</v>
      </c>
      <c r="W33" s="81">
        <v>43753.043333333335</v>
      </c>
      <c r="X33" s="83" t="s">
        <v>784</v>
      </c>
      <c r="Y33" s="79"/>
      <c r="Z33" s="79"/>
      <c r="AA33" s="85" t="s">
        <v>968</v>
      </c>
      <c r="AB33" s="79"/>
      <c r="AC33" s="79" t="b">
        <v>0</v>
      </c>
      <c r="AD33" s="79">
        <v>0</v>
      </c>
      <c r="AE33" s="85" t="s">
        <v>1123</v>
      </c>
      <c r="AF33" s="79" t="b">
        <v>0</v>
      </c>
      <c r="AG33" s="79" t="s">
        <v>1128</v>
      </c>
      <c r="AH33" s="79"/>
      <c r="AI33" s="85" t="s">
        <v>1123</v>
      </c>
      <c r="AJ33" s="79" t="b">
        <v>0</v>
      </c>
      <c r="AK33" s="79">
        <v>114</v>
      </c>
      <c r="AL33" s="85" t="s">
        <v>972</v>
      </c>
      <c r="AM33" s="79" t="s">
        <v>1148</v>
      </c>
      <c r="AN33" s="79" t="b">
        <v>0</v>
      </c>
      <c r="AO33" s="85" t="s">
        <v>972</v>
      </c>
      <c r="AP33" s="79" t="s">
        <v>176</v>
      </c>
      <c r="AQ33" s="79">
        <v>0</v>
      </c>
      <c r="AR33" s="79">
        <v>0</v>
      </c>
      <c r="AS33" s="79"/>
      <c r="AT33" s="79"/>
      <c r="AU33" s="79"/>
      <c r="AV33" s="79"/>
      <c r="AW33" s="79"/>
      <c r="AX33" s="79"/>
      <c r="AY33" s="79"/>
      <c r="AZ33" s="79"/>
      <c r="BA33">
        <v>1</v>
      </c>
      <c r="BB33" s="78" t="str">
        <f>REPLACE(INDEX(GroupVertices[Group],MATCH(Edges25[[#This Row],[Vertex 1]],GroupVertices[Vertex],0)),1,1,"")</f>
        <v>3</v>
      </c>
      <c r="BC33" s="78" t="str">
        <f>REPLACE(INDEX(GroupVertices[Group],MATCH(Edges25[[#This Row],[Vertex 2]],GroupVertices[Vertex],0)),1,1,"")</f>
        <v>3</v>
      </c>
      <c r="BD33" s="48">
        <v>0</v>
      </c>
      <c r="BE33" s="49">
        <v>0</v>
      </c>
      <c r="BF33" s="48">
        <v>0</v>
      </c>
      <c r="BG33" s="49">
        <v>0</v>
      </c>
      <c r="BH33" s="48">
        <v>0</v>
      </c>
      <c r="BI33" s="49">
        <v>0</v>
      </c>
      <c r="BJ33" s="48">
        <v>15</v>
      </c>
      <c r="BK33" s="49">
        <v>100</v>
      </c>
      <c r="BL33" s="48">
        <v>15</v>
      </c>
    </row>
    <row r="34" spans="1:64" ht="15">
      <c r="A34" s="64" t="s">
        <v>242</v>
      </c>
      <c r="B34" s="64" t="s">
        <v>280</v>
      </c>
      <c r="C34" s="65"/>
      <c r="D34" s="66"/>
      <c r="E34" s="67"/>
      <c r="F34" s="68"/>
      <c r="G34" s="65"/>
      <c r="H34" s="69"/>
      <c r="I34" s="70"/>
      <c r="J34" s="70"/>
      <c r="K34" s="34" t="s">
        <v>65</v>
      </c>
      <c r="L34" s="77">
        <v>44</v>
      </c>
      <c r="M34" s="77"/>
      <c r="N34" s="72"/>
      <c r="O34" s="79" t="s">
        <v>324</v>
      </c>
      <c r="P34" s="81">
        <v>43753.113900462966</v>
      </c>
      <c r="Q34" s="79" t="s">
        <v>345</v>
      </c>
      <c r="R34" s="79"/>
      <c r="S34" s="79"/>
      <c r="T34" s="79" t="s">
        <v>575</v>
      </c>
      <c r="U34" s="83" t="s">
        <v>673</v>
      </c>
      <c r="V34" s="83" t="s">
        <v>673</v>
      </c>
      <c r="W34" s="81">
        <v>43753.113900462966</v>
      </c>
      <c r="X34" s="83" t="s">
        <v>785</v>
      </c>
      <c r="Y34" s="79"/>
      <c r="Z34" s="79"/>
      <c r="AA34" s="85" t="s">
        <v>969</v>
      </c>
      <c r="AB34" s="79"/>
      <c r="AC34" s="79" t="b">
        <v>0</v>
      </c>
      <c r="AD34" s="79">
        <v>2</v>
      </c>
      <c r="AE34" s="85" t="s">
        <v>1124</v>
      </c>
      <c r="AF34" s="79" t="b">
        <v>0</v>
      </c>
      <c r="AG34" s="79" t="s">
        <v>1128</v>
      </c>
      <c r="AH34" s="79"/>
      <c r="AI34" s="85" t="s">
        <v>1123</v>
      </c>
      <c r="AJ34" s="79" t="b">
        <v>0</v>
      </c>
      <c r="AK34" s="79">
        <v>1</v>
      </c>
      <c r="AL34" s="85" t="s">
        <v>1123</v>
      </c>
      <c r="AM34" s="79" t="s">
        <v>1139</v>
      </c>
      <c r="AN34" s="79" t="b">
        <v>0</v>
      </c>
      <c r="AO34" s="85" t="s">
        <v>969</v>
      </c>
      <c r="AP34" s="79" t="s">
        <v>176</v>
      </c>
      <c r="AQ34" s="79">
        <v>0</v>
      </c>
      <c r="AR34" s="79">
        <v>0</v>
      </c>
      <c r="AS34" s="79"/>
      <c r="AT34" s="79"/>
      <c r="AU34" s="79"/>
      <c r="AV34" s="79"/>
      <c r="AW34" s="79"/>
      <c r="AX34" s="79"/>
      <c r="AY34" s="79"/>
      <c r="AZ34" s="79"/>
      <c r="BA34">
        <v>1</v>
      </c>
      <c r="BB34" s="78" t="str">
        <f>REPLACE(INDEX(GroupVertices[Group],MATCH(Edges25[[#This Row],[Vertex 1]],GroupVertices[Vertex],0)),1,1,"")</f>
        <v>9</v>
      </c>
      <c r="BC34" s="78" t="str">
        <f>REPLACE(INDEX(GroupVertices[Group],MATCH(Edges25[[#This Row],[Vertex 2]],GroupVertices[Vertex],0)),1,1,"")</f>
        <v>9</v>
      </c>
      <c r="BD34" s="48"/>
      <c r="BE34" s="49"/>
      <c r="BF34" s="48"/>
      <c r="BG34" s="49"/>
      <c r="BH34" s="48"/>
      <c r="BI34" s="49"/>
      <c r="BJ34" s="48"/>
      <c r="BK34" s="49"/>
      <c r="BL34" s="48"/>
    </row>
    <row r="35" spans="1:64" ht="15">
      <c r="A35" s="64" t="s">
        <v>243</v>
      </c>
      <c r="B35" s="64" t="s">
        <v>281</v>
      </c>
      <c r="C35" s="65"/>
      <c r="D35" s="66"/>
      <c r="E35" s="67"/>
      <c r="F35" s="68"/>
      <c r="G35" s="65"/>
      <c r="H35" s="69"/>
      <c r="I35" s="70"/>
      <c r="J35" s="70"/>
      <c r="K35" s="34" t="s">
        <v>65</v>
      </c>
      <c r="L35" s="77">
        <v>45</v>
      </c>
      <c r="M35" s="77"/>
      <c r="N35" s="72"/>
      <c r="O35" s="79" t="s">
        <v>324</v>
      </c>
      <c r="P35" s="81">
        <v>43753.14612268518</v>
      </c>
      <c r="Q35" s="79" t="s">
        <v>346</v>
      </c>
      <c r="R35" s="79"/>
      <c r="S35" s="79"/>
      <c r="T35" s="79" t="s">
        <v>575</v>
      </c>
      <c r="U35" s="79"/>
      <c r="V35" s="83" t="s">
        <v>724</v>
      </c>
      <c r="W35" s="81">
        <v>43753.14612268518</v>
      </c>
      <c r="X35" s="83" t="s">
        <v>786</v>
      </c>
      <c r="Y35" s="79"/>
      <c r="Z35" s="79"/>
      <c r="AA35" s="85" t="s">
        <v>970</v>
      </c>
      <c r="AB35" s="79"/>
      <c r="AC35" s="79" t="b">
        <v>0</v>
      </c>
      <c r="AD35" s="79">
        <v>0</v>
      </c>
      <c r="AE35" s="85" t="s">
        <v>1123</v>
      </c>
      <c r="AF35" s="79" t="b">
        <v>0</v>
      </c>
      <c r="AG35" s="79" t="s">
        <v>1128</v>
      </c>
      <c r="AH35" s="79"/>
      <c r="AI35" s="85" t="s">
        <v>1123</v>
      </c>
      <c r="AJ35" s="79" t="b">
        <v>0</v>
      </c>
      <c r="AK35" s="79">
        <v>1</v>
      </c>
      <c r="AL35" s="85" t="s">
        <v>969</v>
      </c>
      <c r="AM35" s="79" t="s">
        <v>1149</v>
      </c>
      <c r="AN35" s="79" t="b">
        <v>0</v>
      </c>
      <c r="AO35" s="85" t="s">
        <v>969</v>
      </c>
      <c r="AP35" s="79" t="s">
        <v>176</v>
      </c>
      <c r="AQ35" s="79">
        <v>0</v>
      </c>
      <c r="AR35" s="79">
        <v>0</v>
      </c>
      <c r="AS35" s="79"/>
      <c r="AT35" s="79"/>
      <c r="AU35" s="79"/>
      <c r="AV35" s="79"/>
      <c r="AW35" s="79"/>
      <c r="AX35" s="79"/>
      <c r="AY35" s="79"/>
      <c r="AZ35" s="79"/>
      <c r="BA35">
        <v>1</v>
      </c>
      <c r="BB35" s="78" t="str">
        <f>REPLACE(INDEX(GroupVertices[Group],MATCH(Edges25[[#This Row],[Vertex 1]],GroupVertices[Vertex],0)),1,1,"")</f>
        <v>9</v>
      </c>
      <c r="BC35" s="78" t="str">
        <f>REPLACE(INDEX(GroupVertices[Group],MATCH(Edges25[[#This Row],[Vertex 2]],GroupVertices[Vertex],0)),1,1,"")</f>
        <v>9</v>
      </c>
      <c r="BD35" s="48"/>
      <c r="BE35" s="49"/>
      <c r="BF35" s="48"/>
      <c r="BG35" s="49"/>
      <c r="BH35" s="48"/>
      <c r="BI35" s="49"/>
      <c r="BJ35" s="48"/>
      <c r="BK35" s="49"/>
      <c r="BL35" s="48"/>
    </row>
    <row r="36" spans="1:64" ht="15">
      <c r="A36" s="64" t="s">
        <v>244</v>
      </c>
      <c r="B36" s="64" t="s">
        <v>245</v>
      </c>
      <c r="C36" s="65"/>
      <c r="D36" s="66"/>
      <c r="E36" s="67"/>
      <c r="F36" s="68"/>
      <c r="G36" s="65"/>
      <c r="H36" s="69"/>
      <c r="I36" s="70"/>
      <c r="J36" s="70"/>
      <c r="K36" s="34" t="s">
        <v>65</v>
      </c>
      <c r="L36" s="77">
        <v>50</v>
      </c>
      <c r="M36" s="77"/>
      <c r="N36" s="72"/>
      <c r="O36" s="79" t="s">
        <v>324</v>
      </c>
      <c r="P36" s="81">
        <v>43753.20600694444</v>
      </c>
      <c r="Q36" s="79" t="s">
        <v>340</v>
      </c>
      <c r="R36" s="79"/>
      <c r="S36" s="79"/>
      <c r="T36" s="79" t="s">
        <v>571</v>
      </c>
      <c r="U36" s="79"/>
      <c r="V36" s="83" t="s">
        <v>725</v>
      </c>
      <c r="W36" s="81">
        <v>43753.20600694444</v>
      </c>
      <c r="X36" s="83" t="s">
        <v>787</v>
      </c>
      <c r="Y36" s="79"/>
      <c r="Z36" s="79"/>
      <c r="AA36" s="85" t="s">
        <v>971</v>
      </c>
      <c r="AB36" s="79"/>
      <c r="AC36" s="79" t="b">
        <v>0</v>
      </c>
      <c r="AD36" s="79">
        <v>0</v>
      </c>
      <c r="AE36" s="85" t="s">
        <v>1123</v>
      </c>
      <c r="AF36" s="79" t="b">
        <v>0</v>
      </c>
      <c r="AG36" s="79" t="s">
        <v>1128</v>
      </c>
      <c r="AH36" s="79"/>
      <c r="AI36" s="85" t="s">
        <v>1123</v>
      </c>
      <c r="AJ36" s="79" t="b">
        <v>0</v>
      </c>
      <c r="AK36" s="79">
        <v>114</v>
      </c>
      <c r="AL36" s="85" t="s">
        <v>972</v>
      </c>
      <c r="AM36" s="79" t="s">
        <v>1149</v>
      </c>
      <c r="AN36" s="79" t="b">
        <v>0</v>
      </c>
      <c r="AO36" s="85" t="s">
        <v>972</v>
      </c>
      <c r="AP36" s="79" t="s">
        <v>176</v>
      </c>
      <c r="AQ36" s="79">
        <v>0</v>
      </c>
      <c r="AR36" s="79">
        <v>0</v>
      </c>
      <c r="AS36" s="79"/>
      <c r="AT36" s="79"/>
      <c r="AU36" s="79"/>
      <c r="AV36" s="79"/>
      <c r="AW36" s="79"/>
      <c r="AX36" s="79"/>
      <c r="AY36" s="79"/>
      <c r="AZ36" s="79"/>
      <c r="BA36">
        <v>1</v>
      </c>
      <c r="BB36" s="78" t="str">
        <f>REPLACE(INDEX(GroupVertices[Group],MATCH(Edges25[[#This Row],[Vertex 1]],GroupVertices[Vertex],0)),1,1,"")</f>
        <v>3</v>
      </c>
      <c r="BC36" s="78" t="str">
        <f>REPLACE(INDEX(GroupVertices[Group],MATCH(Edges25[[#This Row],[Vertex 2]],GroupVertices[Vertex],0)),1,1,"")</f>
        <v>3</v>
      </c>
      <c r="BD36" s="48">
        <v>0</v>
      </c>
      <c r="BE36" s="49">
        <v>0</v>
      </c>
      <c r="BF36" s="48">
        <v>0</v>
      </c>
      <c r="BG36" s="49">
        <v>0</v>
      </c>
      <c r="BH36" s="48">
        <v>0</v>
      </c>
      <c r="BI36" s="49">
        <v>0</v>
      </c>
      <c r="BJ36" s="48">
        <v>15</v>
      </c>
      <c r="BK36" s="49">
        <v>100</v>
      </c>
      <c r="BL36" s="48">
        <v>15</v>
      </c>
    </row>
    <row r="37" spans="1:64" ht="15">
      <c r="A37" s="64" t="s">
        <v>245</v>
      </c>
      <c r="B37" s="64" t="s">
        <v>245</v>
      </c>
      <c r="C37" s="65"/>
      <c r="D37" s="66"/>
      <c r="E37" s="67"/>
      <c r="F37" s="68"/>
      <c r="G37" s="65"/>
      <c r="H37" s="69"/>
      <c r="I37" s="70"/>
      <c r="J37" s="70"/>
      <c r="K37" s="34" t="s">
        <v>65</v>
      </c>
      <c r="L37" s="77">
        <v>51</v>
      </c>
      <c r="M37" s="77"/>
      <c r="N37" s="72"/>
      <c r="O37" s="79" t="s">
        <v>176</v>
      </c>
      <c r="P37" s="81">
        <v>42510.46209490741</v>
      </c>
      <c r="Q37" s="79" t="s">
        <v>347</v>
      </c>
      <c r="R37" s="79"/>
      <c r="S37" s="79"/>
      <c r="T37" s="79" t="s">
        <v>571</v>
      </c>
      <c r="U37" s="83" t="s">
        <v>674</v>
      </c>
      <c r="V37" s="83" t="s">
        <v>674</v>
      </c>
      <c r="W37" s="81">
        <v>42510.46209490741</v>
      </c>
      <c r="X37" s="83" t="s">
        <v>788</v>
      </c>
      <c r="Y37" s="79"/>
      <c r="Z37" s="79"/>
      <c r="AA37" s="85" t="s">
        <v>972</v>
      </c>
      <c r="AB37" s="79"/>
      <c r="AC37" s="79" t="b">
        <v>0</v>
      </c>
      <c r="AD37" s="79">
        <v>222</v>
      </c>
      <c r="AE37" s="85" t="s">
        <v>1123</v>
      </c>
      <c r="AF37" s="79" t="b">
        <v>0</v>
      </c>
      <c r="AG37" s="79" t="s">
        <v>1128</v>
      </c>
      <c r="AH37" s="79"/>
      <c r="AI37" s="85" t="s">
        <v>1123</v>
      </c>
      <c r="AJ37" s="79" t="b">
        <v>0</v>
      </c>
      <c r="AK37" s="79">
        <v>114</v>
      </c>
      <c r="AL37" s="85" t="s">
        <v>1123</v>
      </c>
      <c r="AM37" s="79" t="s">
        <v>1139</v>
      </c>
      <c r="AN37" s="79" t="b">
        <v>0</v>
      </c>
      <c r="AO37" s="85" t="s">
        <v>972</v>
      </c>
      <c r="AP37" s="79" t="s">
        <v>1162</v>
      </c>
      <c r="AQ37" s="79">
        <v>0</v>
      </c>
      <c r="AR37" s="79">
        <v>0</v>
      </c>
      <c r="AS37" s="79"/>
      <c r="AT37" s="79"/>
      <c r="AU37" s="79"/>
      <c r="AV37" s="79"/>
      <c r="AW37" s="79"/>
      <c r="AX37" s="79"/>
      <c r="AY37" s="79"/>
      <c r="AZ37" s="79"/>
      <c r="BA37">
        <v>1</v>
      </c>
      <c r="BB37" s="78" t="str">
        <f>REPLACE(INDEX(GroupVertices[Group],MATCH(Edges25[[#This Row],[Vertex 1]],GroupVertices[Vertex],0)),1,1,"")</f>
        <v>3</v>
      </c>
      <c r="BC37" s="78" t="str">
        <f>REPLACE(INDEX(GroupVertices[Group],MATCH(Edges25[[#This Row],[Vertex 2]],GroupVertices[Vertex],0)),1,1,"")</f>
        <v>3</v>
      </c>
      <c r="BD37" s="48">
        <v>0</v>
      </c>
      <c r="BE37" s="49">
        <v>0</v>
      </c>
      <c r="BF37" s="48">
        <v>0</v>
      </c>
      <c r="BG37" s="49">
        <v>0</v>
      </c>
      <c r="BH37" s="48">
        <v>0</v>
      </c>
      <c r="BI37" s="49">
        <v>0</v>
      </c>
      <c r="BJ37" s="48">
        <v>13</v>
      </c>
      <c r="BK37" s="49">
        <v>100</v>
      </c>
      <c r="BL37" s="48">
        <v>13</v>
      </c>
    </row>
    <row r="38" spans="1:64" ht="15">
      <c r="A38" s="64" t="s">
        <v>246</v>
      </c>
      <c r="B38" s="64" t="s">
        <v>245</v>
      </c>
      <c r="C38" s="65"/>
      <c r="D38" s="66"/>
      <c r="E38" s="67"/>
      <c r="F38" s="68"/>
      <c r="G38" s="65"/>
      <c r="H38" s="69"/>
      <c r="I38" s="70"/>
      <c r="J38" s="70"/>
      <c r="K38" s="34" t="s">
        <v>65</v>
      </c>
      <c r="L38" s="77">
        <v>52</v>
      </c>
      <c r="M38" s="77"/>
      <c r="N38" s="72"/>
      <c r="O38" s="79" t="s">
        <v>324</v>
      </c>
      <c r="P38" s="81">
        <v>43753.230532407404</v>
      </c>
      <c r="Q38" s="79" t="s">
        <v>340</v>
      </c>
      <c r="R38" s="79"/>
      <c r="S38" s="79"/>
      <c r="T38" s="79" t="s">
        <v>571</v>
      </c>
      <c r="U38" s="79"/>
      <c r="V38" s="83" t="s">
        <v>726</v>
      </c>
      <c r="W38" s="81">
        <v>43753.230532407404</v>
      </c>
      <c r="X38" s="83" t="s">
        <v>789</v>
      </c>
      <c r="Y38" s="79"/>
      <c r="Z38" s="79"/>
      <c r="AA38" s="85" t="s">
        <v>973</v>
      </c>
      <c r="AB38" s="79"/>
      <c r="AC38" s="79" t="b">
        <v>0</v>
      </c>
      <c r="AD38" s="79">
        <v>0</v>
      </c>
      <c r="AE38" s="85" t="s">
        <v>1123</v>
      </c>
      <c r="AF38" s="79" t="b">
        <v>0</v>
      </c>
      <c r="AG38" s="79" t="s">
        <v>1128</v>
      </c>
      <c r="AH38" s="79"/>
      <c r="AI38" s="85" t="s">
        <v>1123</v>
      </c>
      <c r="AJ38" s="79" t="b">
        <v>0</v>
      </c>
      <c r="AK38" s="79">
        <v>114</v>
      </c>
      <c r="AL38" s="85" t="s">
        <v>972</v>
      </c>
      <c r="AM38" s="79" t="s">
        <v>1149</v>
      </c>
      <c r="AN38" s="79" t="b">
        <v>0</v>
      </c>
      <c r="AO38" s="85" t="s">
        <v>972</v>
      </c>
      <c r="AP38" s="79" t="s">
        <v>176</v>
      </c>
      <c r="AQ38" s="79">
        <v>0</v>
      </c>
      <c r="AR38" s="79">
        <v>0</v>
      </c>
      <c r="AS38" s="79"/>
      <c r="AT38" s="79"/>
      <c r="AU38" s="79"/>
      <c r="AV38" s="79"/>
      <c r="AW38" s="79"/>
      <c r="AX38" s="79"/>
      <c r="AY38" s="79"/>
      <c r="AZ38" s="79"/>
      <c r="BA38">
        <v>1</v>
      </c>
      <c r="BB38" s="78" t="str">
        <f>REPLACE(INDEX(GroupVertices[Group],MATCH(Edges25[[#This Row],[Vertex 1]],GroupVertices[Vertex],0)),1,1,"")</f>
        <v>3</v>
      </c>
      <c r="BC38" s="78" t="str">
        <f>REPLACE(INDEX(GroupVertices[Group],MATCH(Edges25[[#This Row],[Vertex 2]],GroupVertices[Vertex],0)),1,1,"")</f>
        <v>3</v>
      </c>
      <c r="BD38" s="48">
        <v>0</v>
      </c>
      <c r="BE38" s="49">
        <v>0</v>
      </c>
      <c r="BF38" s="48">
        <v>0</v>
      </c>
      <c r="BG38" s="49">
        <v>0</v>
      </c>
      <c r="BH38" s="48">
        <v>0</v>
      </c>
      <c r="BI38" s="49">
        <v>0</v>
      </c>
      <c r="BJ38" s="48">
        <v>15</v>
      </c>
      <c r="BK38" s="49">
        <v>100</v>
      </c>
      <c r="BL38" s="48">
        <v>15</v>
      </c>
    </row>
    <row r="39" spans="1:64" ht="15">
      <c r="A39" s="64" t="s">
        <v>247</v>
      </c>
      <c r="B39" s="64" t="s">
        <v>283</v>
      </c>
      <c r="C39" s="65"/>
      <c r="D39" s="66"/>
      <c r="E39" s="67"/>
      <c r="F39" s="68"/>
      <c r="G39" s="65"/>
      <c r="H39" s="69"/>
      <c r="I39" s="70"/>
      <c r="J39" s="70"/>
      <c r="K39" s="34" t="s">
        <v>65</v>
      </c>
      <c r="L39" s="77">
        <v>53</v>
      </c>
      <c r="M39" s="77"/>
      <c r="N39" s="72"/>
      <c r="O39" s="79" t="s">
        <v>324</v>
      </c>
      <c r="P39" s="81">
        <v>43753.45491898148</v>
      </c>
      <c r="Q39" s="79" t="s">
        <v>348</v>
      </c>
      <c r="R39" s="83" t="s">
        <v>474</v>
      </c>
      <c r="S39" s="79" t="s">
        <v>530</v>
      </c>
      <c r="T39" s="79" t="s">
        <v>576</v>
      </c>
      <c r="U39" s="79"/>
      <c r="V39" s="83" t="s">
        <v>727</v>
      </c>
      <c r="W39" s="81">
        <v>43753.45491898148</v>
      </c>
      <c r="X39" s="83" t="s">
        <v>790</v>
      </c>
      <c r="Y39" s="79"/>
      <c r="Z39" s="79"/>
      <c r="AA39" s="85" t="s">
        <v>974</v>
      </c>
      <c r="AB39" s="79"/>
      <c r="AC39" s="79" t="b">
        <v>0</v>
      </c>
      <c r="AD39" s="79">
        <v>1</v>
      </c>
      <c r="AE39" s="85" t="s">
        <v>1123</v>
      </c>
      <c r="AF39" s="79" t="b">
        <v>0</v>
      </c>
      <c r="AG39" s="79" t="s">
        <v>1128</v>
      </c>
      <c r="AH39" s="79"/>
      <c r="AI39" s="85" t="s">
        <v>1123</v>
      </c>
      <c r="AJ39" s="79" t="b">
        <v>0</v>
      </c>
      <c r="AK39" s="79">
        <v>0</v>
      </c>
      <c r="AL39" s="85" t="s">
        <v>1123</v>
      </c>
      <c r="AM39" s="79" t="s">
        <v>1141</v>
      </c>
      <c r="AN39" s="79" t="b">
        <v>0</v>
      </c>
      <c r="AO39" s="85" t="s">
        <v>974</v>
      </c>
      <c r="AP39" s="79" t="s">
        <v>176</v>
      </c>
      <c r="AQ39" s="79">
        <v>0</v>
      </c>
      <c r="AR39" s="79">
        <v>0</v>
      </c>
      <c r="AS39" s="79"/>
      <c r="AT39" s="79"/>
      <c r="AU39" s="79"/>
      <c r="AV39" s="79"/>
      <c r="AW39" s="79"/>
      <c r="AX39" s="79"/>
      <c r="AY39" s="79"/>
      <c r="AZ39" s="79"/>
      <c r="BA39">
        <v>1</v>
      </c>
      <c r="BB39" s="78" t="str">
        <f>REPLACE(INDEX(GroupVertices[Group],MATCH(Edges25[[#This Row],[Vertex 1]],GroupVertices[Vertex],0)),1,1,"")</f>
        <v>5</v>
      </c>
      <c r="BC39" s="78" t="str">
        <f>REPLACE(INDEX(GroupVertices[Group],MATCH(Edges25[[#This Row],[Vertex 2]],GroupVertices[Vertex],0)),1,1,"")</f>
        <v>5</v>
      </c>
      <c r="BD39" s="48"/>
      <c r="BE39" s="49"/>
      <c r="BF39" s="48"/>
      <c r="BG39" s="49"/>
      <c r="BH39" s="48"/>
      <c r="BI39" s="49"/>
      <c r="BJ39" s="48"/>
      <c r="BK39" s="49"/>
      <c r="BL39" s="48"/>
    </row>
    <row r="40" spans="1:64" ht="15">
      <c r="A40" s="64" t="s">
        <v>248</v>
      </c>
      <c r="B40" s="64" t="s">
        <v>283</v>
      </c>
      <c r="C40" s="65"/>
      <c r="D40" s="66"/>
      <c r="E40" s="67"/>
      <c r="F40" s="68"/>
      <c r="G40" s="65"/>
      <c r="H40" s="69"/>
      <c r="I40" s="70"/>
      <c r="J40" s="70"/>
      <c r="K40" s="34" t="s">
        <v>65</v>
      </c>
      <c r="L40" s="77">
        <v>54</v>
      </c>
      <c r="M40" s="77"/>
      <c r="N40" s="72"/>
      <c r="O40" s="79" t="s">
        <v>324</v>
      </c>
      <c r="P40" s="81">
        <v>43753.45606481482</v>
      </c>
      <c r="Q40" s="79" t="s">
        <v>349</v>
      </c>
      <c r="R40" s="83" t="s">
        <v>474</v>
      </c>
      <c r="S40" s="79" t="s">
        <v>530</v>
      </c>
      <c r="T40" s="79" t="s">
        <v>576</v>
      </c>
      <c r="U40" s="79"/>
      <c r="V40" s="83" t="s">
        <v>728</v>
      </c>
      <c r="W40" s="81">
        <v>43753.45606481482</v>
      </c>
      <c r="X40" s="83" t="s">
        <v>791</v>
      </c>
      <c r="Y40" s="79"/>
      <c r="Z40" s="79"/>
      <c r="AA40" s="85" t="s">
        <v>975</v>
      </c>
      <c r="AB40" s="79"/>
      <c r="AC40" s="79" t="b">
        <v>0</v>
      </c>
      <c r="AD40" s="79">
        <v>0</v>
      </c>
      <c r="AE40" s="85" t="s">
        <v>1123</v>
      </c>
      <c r="AF40" s="79" t="b">
        <v>0</v>
      </c>
      <c r="AG40" s="79" t="s">
        <v>1128</v>
      </c>
      <c r="AH40" s="79"/>
      <c r="AI40" s="85" t="s">
        <v>1123</v>
      </c>
      <c r="AJ40" s="79" t="b">
        <v>0</v>
      </c>
      <c r="AK40" s="79">
        <v>0</v>
      </c>
      <c r="AL40" s="85" t="s">
        <v>1123</v>
      </c>
      <c r="AM40" s="79" t="s">
        <v>1151</v>
      </c>
      <c r="AN40" s="79" t="b">
        <v>0</v>
      </c>
      <c r="AO40" s="85" t="s">
        <v>975</v>
      </c>
      <c r="AP40" s="79" t="s">
        <v>176</v>
      </c>
      <c r="AQ40" s="79">
        <v>0</v>
      </c>
      <c r="AR40" s="79">
        <v>0</v>
      </c>
      <c r="AS40" s="79"/>
      <c r="AT40" s="79"/>
      <c r="AU40" s="79"/>
      <c r="AV40" s="79"/>
      <c r="AW40" s="79"/>
      <c r="AX40" s="79"/>
      <c r="AY40" s="79"/>
      <c r="AZ40" s="79"/>
      <c r="BA40">
        <v>1</v>
      </c>
      <c r="BB40" s="78" t="str">
        <f>REPLACE(INDEX(GroupVertices[Group],MATCH(Edges25[[#This Row],[Vertex 1]],GroupVertices[Vertex],0)),1,1,"")</f>
        <v>5</v>
      </c>
      <c r="BC40" s="78" t="str">
        <f>REPLACE(INDEX(GroupVertices[Group],MATCH(Edges25[[#This Row],[Vertex 2]],GroupVertices[Vertex],0)),1,1,"")</f>
        <v>5</v>
      </c>
      <c r="BD40" s="48"/>
      <c r="BE40" s="49"/>
      <c r="BF40" s="48"/>
      <c r="BG40" s="49"/>
      <c r="BH40" s="48"/>
      <c r="BI40" s="49"/>
      <c r="BJ40" s="48"/>
      <c r="BK40" s="49"/>
      <c r="BL40" s="48"/>
    </row>
    <row r="41" spans="1:64" ht="15">
      <c r="A41" s="64" t="s">
        <v>249</v>
      </c>
      <c r="B41" s="64" t="s">
        <v>285</v>
      </c>
      <c r="C41" s="65"/>
      <c r="D41" s="66"/>
      <c r="E41" s="67"/>
      <c r="F41" s="68"/>
      <c r="G41" s="65"/>
      <c r="H41" s="69"/>
      <c r="I41" s="70"/>
      <c r="J41" s="70"/>
      <c r="K41" s="34" t="s">
        <v>65</v>
      </c>
      <c r="L41" s="77">
        <v>57</v>
      </c>
      <c r="M41" s="77"/>
      <c r="N41" s="72"/>
      <c r="O41" s="79" t="s">
        <v>324</v>
      </c>
      <c r="P41" s="81">
        <v>43754.76835648148</v>
      </c>
      <c r="Q41" s="79" t="s">
        <v>350</v>
      </c>
      <c r="R41" s="79"/>
      <c r="S41" s="79"/>
      <c r="T41" s="79"/>
      <c r="U41" s="79"/>
      <c r="V41" s="83" t="s">
        <v>729</v>
      </c>
      <c r="W41" s="81">
        <v>43754.76835648148</v>
      </c>
      <c r="X41" s="83" t="s">
        <v>792</v>
      </c>
      <c r="Y41" s="79"/>
      <c r="Z41" s="79"/>
      <c r="AA41" s="85" t="s">
        <v>976</v>
      </c>
      <c r="AB41" s="79"/>
      <c r="AC41" s="79" t="b">
        <v>0</v>
      </c>
      <c r="AD41" s="79">
        <v>0</v>
      </c>
      <c r="AE41" s="85" t="s">
        <v>1123</v>
      </c>
      <c r="AF41" s="79" t="b">
        <v>0</v>
      </c>
      <c r="AG41" s="79" t="s">
        <v>1128</v>
      </c>
      <c r="AH41" s="79"/>
      <c r="AI41" s="85" t="s">
        <v>1123</v>
      </c>
      <c r="AJ41" s="79" t="b">
        <v>0</v>
      </c>
      <c r="AK41" s="79">
        <v>4</v>
      </c>
      <c r="AL41" s="85" t="s">
        <v>1025</v>
      </c>
      <c r="AM41" s="79" t="s">
        <v>1138</v>
      </c>
      <c r="AN41" s="79" t="b">
        <v>0</v>
      </c>
      <c r="AO41" s="85" t="s">
        <v>1025</v>
      </c>
      <c r="AP41" s="79" t="s">
        <v>176</v>
      </c>
      <c r="AQ41" s="79">
        <v>0</v>
      </c>
      <c r="AR41" s="79">
        <v>0</v>
      </c>
      <c r="AS41" s="79"/>
      <c r="AT41" s="79"/>
      <c r="AU41" s="79"/>
      <c r="AV41" s="79"/>
      <c r="AW41" s="79"/>
      <c r="AX41" s="79"/>
      <c r="AY41" s="79"/>
      <c r="AZ41" s="79"/>
      <c r="BA41">
        <v>1</v>
      </c>
      <c r="BB41" s="78" t="str">
        <f>REPLACE(INDEX(GroupVertices[Group],MATCH(Edges25[[#This Row],[Vertex 1]],GroupVertices[Vertex],0)),1,1,"")</f>
        <v>1</v>
      </c>
      <c r="BC41" s="78" t="str">
        <f>REPLACE(INDEX(GroupVertices[Group],MATCH(Edges25[[#This Row],[Vertex 2]],GroupVertices[Vertex],0)),1,1,"")</f>
        <v>1</v>
      </c>
      <c r="BD41" s="48">
        <v>2</v>
      </c>
      <c r="BE41" s="49">
        <v>7.6923076923076925</v>
      </c>
      <c r="BF41" s="48">
        <v>0</v>
      </c>
      <c r="BG41" s="49">
        <v>0</v>
      </c>
      <c r="BH41" s="48">
        <v>0</v>
      </c>
      <c r="BI41" s="49">
        <v>0</v>
      </c>
      <c r="BJ41" s="48">
        <v>24</v>
      </c>
      <c r="BK41" s="49">
        <v>92.3076923076923</v>
      </c>
      <c r="BL41" s="48">
        <v>26</v>
      </c>
    </row>
    <row r="42" spans="1:64" ht="15">
      <c r="A42" s="64" t="s">
        <v>250</v>
      </c>
      <c r="B42" s="64" t="s">
        <v>285</v>
      </c>
      <c r="C42" s="65"/>
      <c r="D42" s="66"/>
      <c r="E42" s="67"/>
      <c r="F42" s="68"/>
      <c r="G42" s="65"/>
      <c r="H42" s="69"/>
      <c r="I42" s="70"/>
      <c r="J42" s="70"/>
      <c r="K42" s="34" t="s">
        <v>65</v>
      </c>
      <c r="L42" s="77">
        <v>59</v>
      </c>
      <c r="M42" s="77"/>
      <c r="N42" s="72"/>
      <c r="O42" s="79" t="s">
        <v>324</v>
      </c>
      <c r="P42" s="81">
        <v>43754.78381944444</v>
      </c>
      <c r="Q42" s="79" t="s">
        <v>350</v>
      </c>
      <c r="R42" s="79"/>
      <c r="S42" s="79"/>
      <c r="T42" s="79"/>
      <c r="U42" s="79"/>
      <c r="V42" s="83" t="s">
        <v>730</v>
      </c>
      <c r="W42" s="81">
        <v>43754.78381944444</v>
      </c>
      <c r="X42" s="83" t="s">
        <v>793</v>
      </c>
      <c r="Y42" s="79"/>
      <c r="Z42" s="79"/>
      <c r="AA42" s="85" t="s">
        <v>977</v>
      </c>
      <c r="AB42" s="79"/>
      <c r="AC42" s="79" t="b">
        <v>0</v>
      </c>
      <c r="AD42" s="79">
        <v>0</v>
      </c>
      <c r="AE42" s="85" t="s">
        <v>1123</v>
      </c>
      <c r="AF42" s="79" t="b">
        <v>0</v>
      </c>
      <c r="AG42" s="79" t="s">
        <v>1128</v>
      </c>
      <c r="AH42" s="79"/>
      <c r="AI42" s="85" t="s">
        <v>1123</v>
      </c>
      <c r="AJ42" s="79" t="b">
        <v>0</v>
      </c>
      <c r="AK42" s="79">
        <v>4</v>
      </c>
      <c r="AL42" s="85" t="s">
        <v>1025</v>
      </c>
      <c r="AM42" s="79" t="s">
        <v>1138</v>
      </c>
      <c r="AN42" s="79" t="b">
        <v>0</v>
      </c>
      <c r="AO42" s="85" t="s">
        <v>1025</v>
      </c>
      <c r="AP42" s="79" t="s">
        <v>176</v>
      </c>
      <c r="AQ42" s="79">
        <v>0</v>
      </c>
      <c r="AR42" s="79">
        <v>0</v>
      </c>
      <c r="AS42" s="79"/>
      <c r="AT42" s="79"/>
      <c r="AU42" s="79"/>
      <c r="AV42" s="79"/>
      <c r="AW42" s="79"/>
      <c r="AX42" s="79"/>
      <c r="AY42" s="79"/>
      <c r="AZ42" s="79"/>
      <c r="BA42">
        <v>1</v>
      </c>
      <c r="BB42" s="78" t="str">
        <f>REPLACE(INDEX(GroupVertices[Group],MATCH(Edges25[[#This Row],[Vertex 1]],GroupVertices[Vertex],0)),1,1,"")</f>
        <v>1</v>
      </c>
      <c r="BC42" s="78" t="str">
        <f>REPLACE(INDEX(GroupVertices[Group],MATCH(Edges25[[#This Row],[Vertex 2]],GroupVertices[Vertex],0)),1,1,"")</f>
        <v>1</v>
      </c>
      <c r="BD42" s="48"/>
      <c r="BE42" s="49"/>
      <c r="BF42" s="48"/>
      <c r="BG42" s="49"/>
      <c r="BH42" s="48"/>
      <c r="BI42" s="49"/>
      <c r="BJ42" s="48"/>
      <c r="BK42" s="49"/>
      <c r="BL42" s="48"/>
    </row>
    <row r="43" spans="1:64" ht="15">
      <c r="A43" s="64" t="s">
        <v>251</v>
      </c>
      <c r="B43" s="64" t="s">
        <v>263</v>
      </c>
      <c r="C43" s="65"/>
      <c r="D43" s="66"/>
      <c r="E43" s="67"/>
      <c r="F43" s="68"/>
      <c r="G43" s="65"/>
      <c r="H43" s="69"/>
      <c r="I43" s="70"/>
      <c r="J43" s="70"/>
      <c r="K43" s="34" t="s">
        <v>65</v>
      </c>
      <c r="L43" s="77">
        <v>61</v>
      </c>
      <c r="M43" s="77"/>
      <c r="N43" s="72"/>
      <c r="O43" s="79" t="s">
        <v>324</v>
      </c>
      <c r="P43" s="81">
        <v>43749.806597222225</v>
      </c>
      <c r="Q43" s="79" t="s">
        <v>339</v>
      </c>
      <c r="R43" s="79"/>
      <c r="S43" s="79"/>
      <c r="T43" s="79"/>
      <c r="U43" s="79"/>
      <c r="V43" s="83" t="s">
        <v>731</v>
      </c>
      <c r="W43" s="81">
        <v>43749.806597222225</v>
      </c>
      <c r="X43" s="83" t="s">
        <v>794</v>
      </c>
      <c r="Y43" s="79"/>
      <c r="Z43" s="79"/>
      <c r="AA43" s="85" t="s">
        <v>978</v>
      </c>
      <c r="AB43" s="79"/>
      <c r="AC43" s="79" t="b">
        <v>0</v>
      </c>
      <c r="AD43" s="79">
        <v>0</v>
      </c>
      <c r="AE43" s="85" t="s">
        <v>1123</v>
      </c>
      <c r="AF43" s="79" t="b">
        <v>0</v>
      </c>
      <c r="AG43" s="79" t="s">
        <v>1128</v>
      </c>
      <c r="AH43" s="79"/>
      <c r="AI43" s="85" t="s">
        <v>1123</v>
      </c>
      <c r="AJ43" s="79" t="b">
        <v>0</v>
      </c>
      <c r="AK43" s="79">
        <v>4</v>
      </c>
      <c r="AL43" s="85" t="s">
        <v>1034</v>
      </c>
      <c r="AM43" s="79" t="s">
        <v>1152</v>
      </c>
      <c r="AN43" s="79" t="b">
        <v>0</v>
      </c>
      <c r="AO43" s="85" t="s">
        <v>1034</v>
      </c>
      <c r="AP43" s="79" t="s">
        <v>176</v>
      </c>
      <c r="AQ43" s="79">
        <v>0</v>
      </c>
      <c r="AR43" s="79">
        <v>0</v>
      </c>
      <c r="AS43" s="79"/>
      <c r="AT43" s="79"/>
      <c r="AU43" s="79"/>
      <c r="AV43" s="79"/>
      <c r="AW43" s="79"/>
      <c r="AX43" s="79"/>
      <c r="AY43" s="79"/>
      <c r="AZ43" s="79"/>
      <c r="BA43">
        <v>2</v>
      </c>
      <c r="BB43" s="78" t="str">
        <f>REPLACE(INDEX(GroupVertices[Group],MATCH(Edges25[[#This Row],[Vertex 1]],GroupVertices[Vertex],0)),1,1,"")</f>
        <v>1</v>
      </c>
      <c r="BC43" s="78" t="str">
        <f>REPLACE(INDEX(GroupVertices[Group],MATCH(Edges25[[#This Row],[Vertex 2]],GroupVertices[Vertex],0)),1,1,"")</f>
        <v>1</v>
      </c>
      <c r="BD43" s="48">
        <v>2</v>
      </c>
      <c r="BE43" s="49">
        <v>9.090909090909092</v>
      </c>
      <c r="BF43" s="48">
        <v>0</v>
      </c>
      <c r="BG43" s="49">
        <v>0</v>
      </c>
      <c r="BH43" s="48">
        <v>0</v>
      </c>
      <c r="BI43" s="49">
        <v>0</v>
      </c>
      <c r="BJ43" s="48">
        <v>20</v>
      </c>
      <c r="BK43" s="49">
        <v>90.9090909090909</v>
      </c>
      <c r="BL43" s="48">
        <v>22</v>
      </c>
    </row>
    <row r="44" spans="1:64" ht="15">
      <c r="A44" s="64" t="s">
        <v>251</v>
      </c>
      <c r="B44" s="64" t="s">
        <v>285</v>
      </c>
      <c r="C44" s="65"/>
      <c r="D44" s="66"/>
      <c r="E44" s="67"/>
      <c r="F44" s="68"/>
      <c r="G44" s="65"/>
      <c r="H44" s="69"/>
      <c r="I44" s="70"/>
      <c r="J44" s="70"/>
      <c r="K44" s="34" t="s">
        <v>65</v>
      </c>
      <c r="L44" s="77">
        <v>62</v>
      </c>
      <c r="M44" s="77"/>
      <c r="N44" s="72"/>
      <c r="O44" s="79" t="s">
        <v>324</v>
      </c>
      <c r="P44" s="81">
        <v>43754.78576388889</v>
      </c>
      <c r="Q44" s="79" t="s">
        <v>350</v>
      </c>
      <c r="R44" s="79"/>
      <c r="S44" s="79"/>
      <c r="T44" s="79"/>
      <c r="U44" s="79"/>
      <c r="V44" s="83" t="s">
        <v>731</v>
      </c>
      <c r="W44" s="81">
        <v>43754.78576388889</v>
      </c>
      <c r="X44" s="83" t="s">
        <v>795</v>
      </c>
      <c r="Y44" s="79"/>
      <c r="Z44" s="79"/>
      <c r="AA44" s="85" t="s">
        <v>979</v>
      </c>
      <c r="AB44" s="79"/>
      <c r="AC44" s="79" t="b">
        <v>0</v>
      </c>
      <c r="AD44" s="79">
        <v>0</v>
      </c>
      <c r="AE44" s="85" t="s">
        <v>1123</v>
      </c>
      <c r="AF44" s="79" t="b">
        <v>0</v>
      </c>
      <c r="AG44" s="79" t="s">
        <v>1128</v>
      </c>
      <c r="AH44" s="79"/>
      <c r="AI44" s="85" t="s">
        <v>1123</v>
      </c>
      <c r="AJ44" s="79" t="b">
        <v>0</v>
      </c>
      <c r="AK44" s="79">
        <v>4</v>
      </c>
      <c r="AL44" s="85" t="s">
        <v>1025</v>
      </c>
      <c r="AM44" s="79" t="s">
        <v>1152</v>
      </c>
      <c r="AN44" s="79" t="b">
        <v>0</v>
      </c>
      <c r="AO44" s="85" t="s">
        <v>1025</v>
      </c>
      <c r="AP44" s="79" t="s">
        <v>176</v>
      </c>
      <c r="AQ44" s="79">
        <v>0</v>
      </c>
      <c r="AR44" s="79">
        <v>0</v>
      </c>
      <c r="AS44" s="79"/>
      <c r="AT44" s="79"/>
      <c r="AU44" s="79"/>
      <c r="AV44" s="79"/>
      <c r="AW44" s="79"/>
      <c r="AX44" s="79"/>
      <c r="AY44" s="79"/>
      <c r="AZ44" s="79"/>
      <c r="BA44">
        <v>1</v>
      </c>
      <c r="BB44" s="78" t="str">
        <f>REPLACE(INDEX(GroupVertices[Group],MATCH(Edges25[[#This Row],[Vertex 1]],GroupVertices[Vertex],0)),1,1,"")</f>
        <v>1</v>
      </c>
      <c r="BC44" s="78" t="str">
        <f>REPLACE(INDEX(GroupVertices[Group],MATCH(Edges25[[#This Row],[Vertex 2]],GroupVertices[Vertex],0)),1,1,"")</f>
        <v>1</v>
      </c>
      <c r="BD44" s="48"/>
      <c r="BE44" s="49"/>
      <c r="BF44" s="48"/>
      <c r="BG44" s="49"/>
      <c r="BH44" s="48"/>
      <c r="BI44" s="49"/>
      <c r="BJ44" s="48"/>
      <c r="BK44" s="49"/>
      <c r="BL44" s="48"/>
    </row>
    <row r="45" spans="1:64" ht="15">
      <c r="A45" s="64" t="s">
        <v>252</v>
      </c>
      <c r="B45" s="64" t="s">
        <v>286</v>
      </c>
      <c r="C45" s="65"/>
      <c r="D45" s="66"/>
      <c r="E45" s="67"/>
      <c r="F45" s="68"/>
      <c r="G45" s="65"/>
      <c r="H45" s="69"/>
      <c r="I45" s="70"/>
      <c r="J45" s="70"/>
      <c r="K45" s="34" t="s">
        <v>65</v>
      </c>
      <c r="L45" s="77">
        <v>64</v>
      </c>
      <c r="M45" s="77"/>
      <c r="N45" s="72"/>
      <c r="O45" s="79" t="s">
        <v>324</v>
      </c>
      <c r="P45" s="81">
        <v>43749.661099537036</v>
      </c>
      <c r="Q45" s="79" t="s">
        <v>351</v>
      </c>
      <c r="R45" s="83" t="s">
        <v>475</v>
      </c>
      <c r="S45" s="79" t="s">
        <v>531</v>
      </c>
      <c r="T45" s="79" t="s">
        <v>577</v>
      </c>
      <c r="U45" s="79"/>
      <c r="V45" s="83" t="s">
        <v>732</v>
      </c>
      <c r="W45" s="81">
        <v>43749.661099537036</v>
      </c>
      <c r="X45" s="83" t="s">
        <v>796</v>
      </c>
      <c r="Y45" s="79"/>
      <c r="Z45" s="79"/>
      <c r="AA45" s="85" t="s">
        <v>980</v>
      </c>
      <c r="AB45" s="79"/>
      <c r="AC45" s="79" t="b">
        <v>0</v>
      </c>
      <c r="AD45" s="79">
        <v>0</v>
      </c>
      <c r="AE45" s="85" t="s">
        <v>1123</v>
      </c>
      <c r="AF45" s="79" t="b">
        <v>0</v>
      </c>
      <c r="AG45" s="79" t="s">
        <v>1128</v>
      </c>
      <c r="AH45" s="79"/>
      <c r="AI45" s="85" t="s">
        <v>1123</v>
      </c>
      <c r="AJ45" s="79" t="b">
        <v>0</v>
      </c>
      <c r="AK45" s="79">
        <v>0</v>
      </c>
      <c r="AL45" s="85" t="s">
        <v>1123</v>
      </c>
      <c r="AM45" s="79" t="s">
        <v>1153</v>
      </c>
      <c r="AN45" s="79" t="b">
        <v>0</v>
      </c>
      <c r="AO45" s="85" t="s">
        <v>980</v>
      </c>
      <c r="AP45" s="79" t="s">
        <v>176</v>
      </c>
      <c r="AQ45" s="79">
        <v>0</v>
      </c>
      <c r="AR45" s="79">
        <v>0</v>
      </c>
      <c r="AS45" s="79"/>
      <c r="AT45" s="79"/>
      <c r="AU45" s="79"/>
      <c r="AV45" s="79"/>
      <c r="AW45" s="79"/>
      <c r="AX45" s="79"/>
      <c r="AY45" s="79"/>
      <c r="AZ45" s="79"/>
      <c r="BA45">
        <v>1</v>
      </c>
      <c r="BB45" s="78" t="str">
        <f>REPLACE(INDEX(GroupVertices[Group],MATCH(Edges25[[#This Row],[Vertex 1]],GroupVertices[Vertex],0)),1,1,"")</f>
        <v>12</v>
      </c>
      <c r="BC45" s="78" t="str">
        <f>REPLACE(INDEX(GroupVertices[Group],MATCH(Edges25[[#This Row],[Vertex 2]],GroupVertices[Vertex],0)),1,1,"")</f>
        <v>12</v>
      </c>
      <c r="BD45" s="48">
        <v>1</v>
      </c>
      <c r="BE45" s="49">
        <v>7.142857142857143</v>
      </c>
      <c r="BF45" s="48">
        <v>0</v>
      </c>
      <c r="BG45" s="49">
        <v>0</v>
      </c>
      <c r="BH45" s="48">
        <v>0</v>
      </c>
      <c r="BI45" s="49">
        <v>0</v>
      </c>
      <c r="BJ45" s="48">
        <v>13</v>
      </c>
      <c r="BK45" s="49">
        <v>92.85714285714286</v>
      </c>
      <c r="BL45" s="48">
        <v>14</v>
      </c>
    </row>
    <row r="46" spans="1:64" ht="15">
      <c r="A46" s="64" t="s">
        <v>252</v>
      </c>
      <c r="B46" s="64" t="s">
        <v>287</v>
      </c>
      <c r="C46" s="65"/>
      <c r="D46" s="66"/>
      <c r="E46" s="67"/>
      <c r="F46" s="68"/>
      <c r="G46" s="65"/>
      <c r="H46" s="69"/>
      <c r="I46" s="70"/>
      <c r="J46" s="70"/>
      <c r="K46" s="34" t="s">
        <v>65</v>
      </c>
      <c r="L46" s="77">
        <v>65</v>
      </c>
      <c r="M46" s="77"/>
      <c r="N46" s="72"/>
      <c r="O46" s="79" t="s">
        <v>324</v>
      </c>
      <c r="P46" s="81">
        <v>43752.42099537037</v>
      </c>
      <c r="Q46" s="79" t="s">
        <v>352</v>
      </c>
      <c r="R46" s="83" t="s">
        <v>476</v>
      </c>
      <c r="S46" s="79" t="s">
        <v>532</v>
      </c>
      <c r="T46" s="79" t="s">
        <v>578</v>
      </c>
      <c r="U46" s="79"/>
      <c r="V46" s="83" t="s">
        <v>732</v>
      </c>
      <c r="W46" s="81">
        <v>43752.42099537037</v>
      </c>
      <c r="X46" s="83" t="s">
        <v>797</v>
      </c>
      <c r="Y46" s="79"/>
      <c r="Z46" s="79"/>
      <c r="AA46" s="85" t="s">
        <v>981</v>
      </c>
      <c r="AB46" s="79"/>
      <c r="AC46" s="79" t="b">
        <v>0</v>
      </c>
      <c r="AD46" s="79">
        <v>0</v>
      </c>
      <c r="AE46" s="85" t="s">
        <v>1123</v>
      </c>
      <c r="AF46" s="79" t="b">
        <v>0</v>
      </c>
      <c r="AG46" s="79" t="s">
        <v>1128</v>
      </c>
      <c r="AH46" s="79"/>
      <c r="AI46" s="85" t="s">
        <v>1123</v>
      </c>
      <c r="AJ46" s="79" t="b">
        <v>0</v>
      </c>
      <c r="AK46" s="79">
        <v>0</v>
      </c>
      <c r="AL46" s="85" t="s">
        <v>1123</v>
      </c>
      <c r="AM46" s="79" t="s">
        <v>1153</v>
      </c>
      <c r="AN46" s="79" t="b">
        <v>0</v>
      </c>
      <c r="AO46" s="85" t="s">
        <v>981</v>
      </c>
      <c r="AP46" s="79" t="s">
        <v>176</v>
      </c>
      <c r="AQ46" s="79">
        <v>0</v>
      </c>
      <c r="AR46" s="79">
        <v>0</v>
      </c>
      <c r="AS46" s="79"/>
      <c r="AT46" s="79"/>
      <c r="AU46" s="79"/>
      <c r="AV46" s="79"/>
      <c r="AW46" s="79"/>
      <c r="AX46" s="79"/>
      <c r="AY46" s="79"/>
      <c r="AZ46" s="79"/>
      <c r="BA46">
        <v>1</v>
      </c>
      <c r="BB46" s="78" t="str">
        <f>REPLACE(INDEX(GroupVertices[Group],MATCH(Edges25[[#This Row],[Vertex 1]],GroupVertices[Vertex],0)),1,1,"")</f>
        <v>12</v>
      </c>
      <c r="BC46" s="78" t="str">
        <f>REPLACE(INDEX(GroupVertices[Group],MATCH(Edges25[[#This Row],[Vertex 2]],GroupVertices[Vertex],0)),1,1,"")</f>
        <v>12</v>
      </c>
      <c r="BD46" s="48">
        <v>1</v>
      </c>
      <c r="BE46" s="49">
        <v>5</v>
      </c>
      <c r="BF46" s="48">
        <v>0</v>
      </c>
      <c r="BG46" s="49">
        <v>0</v>
      </c>
      <c r="BH46" s="48">
        <v>0</v>
      </c>
      <c r="BI46" s="49">
        <v>0</v>
      </c>
      <c r="BJ46" s="48">
        <v>19</v>
      </c>
      <c r="BK46" s="49">
        <v>95</v>
      </c>
      <c r="BL46" s="48">
        <v>20</v>
      </c>
    </row>
    <row r="47" spans="1:64" ht="15">
      <c r="A47" s="64" t="s">
        <v>252</v>
      </c>
      <c r="B47" s="64" t="s">
        <v>288</v>
      </c>
      <c r="C47" s="65"/>
      <c r="D47" s="66"/>
      <c r="E47" s="67"/>
      <c r="F47" s="68"/>
      <c r="G47" s="65"/>
      <c r="H47" s="69"/>
      <c r="I47" s="70"/>
      <c r="J47" s="70"/>
      <c r="K47" s="34" t="s">
        <v>65</v>
      </c>
      <c r="L47" s="77">
        <v>66</v>
      </c>
      <c r="M47" s="77"/>
      <c r="N47" s="72"/>
      <c r="O47" s="79" t="s">
        <v>324</v>
      </c>
      <c r="P47" s="81">
        <v>43755.41804398148</v>
      </c>
      <c r="Q47" s="79" t="s">
        <v>353</v>
      </c>
      <c r="R47" s="83" t="s">
        <v>477</v>
      </c>
      <c r="S47" s="79" t="s">
        <v>533</v>
      </c>
      <c r="T47" s="79" t="s">
        <v>579</v>
      </c>
      <c r="U47" s="79"/>
      <c r="V47" s="83" t="s">
        <v>732</v>
      </c>
      <c r="W47" s="81">
        <v>43755.41804398148</v>
      </c>
      <c r="X47" s="83" t="s">
        <v>798</v>
      </c>
      <c r="Y47" s="79"/>
      <c r="Z47" s="79"/>
      <c r="AA47" s="85" t="s">
        <v>982</v>
      </c>
      <c r="AB47" s="79"/>
      <c r="AC47" s="79" t="b">
        <v>0</v>
      </c>
      <c r="AD47" s="79">
        <v>0</v>
      </c>
      <c r="AE47" s="85" t="s">
        <v>1123</v>
      </c>
      <c r="AF47" s="79" t="b">
        <v>0</v>
      </c>
      <c r="AG47" s="79" t="s">
        <v>1128</v>
      </c>
      <c r="AH47" s="79"/>
      <c r="AI47" s="85" t="s">
        <v>1123</v>
      </c>
      <c r="AJ47" s="79" t="b">
        <v>0</v>
      </c>
      <c r="AK47" s="79">
        <v>0</v>
      </c>
      <c r="AL47" s="85" t="s">
        <v>1123</v>
      </c>
      <c r="AM47" s="79" t="s">
        <v>1153</v>
      </c>
      <c r="AN47" s="79" t="b">
        <v>0</v>
      </c>
      <c r="AO47" s="85" t="s">
        <v>982</v>
      </c>
      <c r="AP47" s="79" t="s">
        <v>176</v>
      </c>
      <c r="AQ47" s="79">
        <v>0</v>
      </c>
      <c r="AR47" s="79">
        <v>0</v>
      </c>
      <c r="AS47" s="79"/>
      <c r="AT47" s="79"/>
      <c r="AU47" s="79"/>
      <c r="AV47" s="79"/>
      <c r="AW47" s="79"/>
      <c r="AX47" s="79"/>
      <c r="AY47" s="79"/>
      <c r="AZ47" s="79"/>
      <c r="BA47">
        <v>1</v>
      </c>
      <c r="BB47" s="78" t="str">
        <f>REPLACE(INDEX(GroupVertices[Group],MATCH(Edges25[[#This Row],[Vertex 1]],GroupVertices[Vertex],0)),1,1,"")</f>
        <v>12</v>
      </c>
      <c r="BC47" s="78" t="str">
        <f>REPLACE(INDEX(GroupVertices[Group],MATCH(Edges25[[#This Row],[Vertex 2]],GroupVertices[Vertex],0)),1,1,"")</f>
        <v>12</v>
      </c>
      <c r="BD47" s="48">
        <v>1</v>
      </c>
      <c r="BE47" s="49">
        <v>6.666666666666667</v>
      </c>
      <c r="BF47" s="48">
        <v>1</v>
      </c>
      <c r="BG47" s="49">
        <v>6.666666666666667</v>
      </c>
      <c r="BH47" s="48">
        <v>0</v>
      </c>
      <c r="BI47" s="49">
        <v>0</v>
      </c>
      <c r="BJ47" s="48">
        <v>13</v>
      </c>
      <c r="BK47" s="49">
        <v>86.66666666666667</v>
      </c>
      <c r="BL47" s="48">
        <v>15</v>
      </c>
    </row>
    <row r="48" spans="1:64" ht="15">
      <c r="A48" s="64" t="s">
        <v>252</v>
      </c>
      <c r="B48" s="64" t="s">
        <v>252</v>
      </c>
      <c r="C48" s="65"/>
      <c r="D48" s="66"/>
      <c r="E48" s="67"/>
      <c r="F48" s="68"/>
      <c r="G48" s="65"/>
      <c r="H48" s="69"/>
      <c r="I48" s="70"/>
      <c r="J48" s="70"/>
      <c r="K48" s="34" t="s">
        <v>65</v>
      </c>
      <c r="L48" s="77">
        <v>67</v>
      </c>
      <c r="M48" s="77"/>
      <c r="N48" s="72"/>
      <c r="O48" s="79" t="s">
        <v>176</v>
      </c>
      <c r="P48" s="81">
        <v>43752.54582175926</v>
      </c>
      <c r="Q48" s="79" t="s">
        <v>354</v>
      </c>
      <c r="R48" s="83" t="s">
        <v>478</v>
      </c>
      <c r="S48" s="79" t="s">
        <v>534</v>
      </c>
      <c r="T48" s="79" t="s">
        <v>580</v>
      </c>
      <c r="U48" s="79"/>
      <c r="V48" s="83" t="s">
        <v>732</v>
      </c>
      <c r="W48" s="81">
        <v>43752.54582175926</v>
      </c>
      <c r="X48" s="83" t="s">
        <v>799</v>
      </c>
      <c r="Y48" s="79"/>
      <c r="Z48" s="79"/>
      <c r="AA48" s="85" t="s">
        <v>983</v>
      </c>
      <c r="AB48" s="79"/>
      <c r="AC48" s="79" t="b">
        <v>0</v>
      </c>
      <c r="AD48" s="79">
        <v>0</v>
      </c>
      <c r="AE48" s="85" t="s">
        <v>1123</v>
      </c>
      <c r="AF48" s="79" t="b">
        <v>0</v>
      </c>
      <c r="AG48" s="79" t="s">
        <v>1128</v>
      </c>
      <c r="AH48" s="79"/>
      <c r="AI48" s="85" t="s">
        <v>1123</v>
      </c>
      <c r="AJ48" s="79" t="b">
        <v>0</v>
      </c>
      <c r="AK48" s="79">
        <v>0</v>
      </c>
      <c r="AL48" s="85" t="s">
        <v>1123</v>
      </c>
      <c r="AM48" s="79" t="s">
        <v>1153</v>
      </c>
      <c r="AN48" s="79" t="b">
        <v>0</v>
      </c>
      <c r="AO48" s="85" t="s">
        <v>983</v>
      </c>
      <c r="AP48" s="79" t="s">
        <v>176</v>
      </c>
      <c r="AQ48" s="79">
        <v>0</v>
      </c>
      <c r="AR48" s="79">
        <v>0</v>
      </c>
      <c r="AS48" s="79"/>
      <c r="AT48" s="79"/>
      <c r="AU48" s="79"/>
      <c r="AV48" s="79"/>
      <c r="AW48" s="79"/>
      <c r="AX48" s="79"/>
      <c r="AY48" s="79"/>
      <c r="AZ48" s="79"/>
      <c r="BA48">
        <v>2</v>
      </c>
      <c r="BB48" s="78" t="str">
        <f>REPLACE(INDEX(GroupVertices[Group],MATCH(Edges25[[#This Row],[Vertex 1]],GroupVertices[Vertex],0)),1,1,"")</f>
        <v>12</v>
      </c>
      <c r="BC48" s="78" t="str">
        <f>REPLACE(INDEX(GroupVertices[Group],MATCH(Edges25[[#This Row],[Vertex 2]],GroupVertices[Vertex],0)),1,1,"")</f>
        <v>12</v>
      </c>
      <c r="BD48" s="48">
        <v>0</v>
      </c>
      <c r="BE48" s="49">
        <v>0</v>
      </c>
      <c r="BF48" s="48">
        <v>1</v>
      </c>
      <c r="BG48" s="49">
        <v>2.5641025641025643</v>
      </c>
      <c r="BH48" s="48">
        <v>0</v>
      </c>
      <c r="BI48" s="49">
        <v>0</v>
      </c>
      <c r="BJ48" s="48">
        <v>38</v>
      </c>
      <c r="BK48" s="49">
        <v>97.43589743589743</v>
      </c>
      <c r="BL48" s="48">
        <v>39</v>
      </c>
    </row>
    <row r="49" spans="1:64" ht="15">
      <c r="A49" s="64" t="s">
        <v>252</v>
      </c>
      <c r="B49" s="64" t="s">
        <v>252</v>
      </c>
      <c r="C49" s="65"/>
      <c r="D49" s="66"/>
      <c r="E49" s="67"/>
      <c r="F49" s="68"/>
      <c r="G49" s="65"/>
      <c r="H49" s="69"/>
      <c r="I49" s="70"/>
      <c r="J49" s="70"/>
      <c r="K49" s="34" t="s">
        <v>65</v>
      </c>
      <c r="L49" s="77">
        <v>68</v>
      </c>
      <c r="M49" s="77"/>
      <c r="N49" s="72"/>
      <c r="O49" s="79" t="s">
        <v>176</v>
      </c>
      <c r="P49" s="81">
        <v>43752.605104166665</v>
      </c>
      <c r="Q49" s="79" t="s">
        <v>355</v>
      </c>
      <c r="R49" s="83" t="s">
        <v>478</v>
      </c>
      <c r="S49" s="79" t="s">
        <v>534</v>
      </c>
      <c r="T49" s="79" t="s">
        <v>581</v>
      </c>
      <c r="U49" s="79"/>
      <c r="V49" s="83" t="s">
        <v>732</v>
      </c>
      <c r="W49" s="81">
        <v>43752.605104166665</v>
      </c>
      <c r="X49" s="83" t="s">
        <v>800</v>
      </c>
      <c r="Y49" s="79"/>
      <c r="Z49" s="79"/>
      <c r="AA49" s="85" t="s">
        <v>984</v>
      </c>
      <c r="AB49" s="79"/>
      <c r="AC49" s="79" t="b">
        <v>0</v>
      </c>
      <c r="AD49" s="79">
        <v>0</v>
      </c>
      <c r="AE49" s="85" t="s">
        <v>1123</v>
      </c>
      <c r="AF49" s="79" t="b">
        <v>0</v>
      </c>
      <c r="AG49" s="79" t="s">
        <v>1128</v>
      </c>
      <c r="AH49" s="79"/>
      <c r="AI49" s="85" t="s">
        <v>1123</v>
      </c>
      <c r="AJ49" s="79" t="b">
        <v>0</v>
      </c>
      <c r="AK49" s="79">
        <v>0</v>
      </c>
      <c r="AL49" s="85" t="s">
        <v>1123</v>
      </c>
      <c r="AM49" s="79" t="s">
        <v>1151</v>
      </c>
      <c r="AN49" s="79" t="b">
        <v>0</v>
      </c>
      <c r="AO49" s="85" t="s">
        <v>984</v>
      </c>
      <c r="AP49" s="79" t="s">
        <v>176</v>
      </c>
      <c r="AQ49" s="79">
        <v>0</v>
      </c>
      <c r="AR49" s="79">
        <v>0</v>
      </c>
      <c r="AS49" s="79"/>
      <c r="AT49" s="79"/>
      <c r="AU49" s="79"/>
      <c r="AV49" s="79"/>
      <c r="AW49" s="79"/>
      <c r="AX49" s="79"/>
      <c r="AY49" s="79"/>
      <c r="AZ49" s="79"/>
      <c r="BA49">
        <v>2</v>
      </c>
      <c r="BB49" s="78" t="str">
        <f>REPLACE(INDEX(GroupVertices[Group],MATCH(Edges25[[#This Row],[Vertex 1]],GroupVertices[Vertex],0)),1,1,"")</f>
        <v>12</v>
      </c>
      <c r="BC49" s="78" t="str">
        <f>REPLACE(INDEX(GroupVertices[Group],MATCH(Edges25[[#This Row],[Vertex 2]],GroupVertices[Vertex],0)),1,1,"")</f>
        <v>12</v>
      </c>
      <c r="BD49" s="48">
        <v>0</v>
      </c>
      <c r="BE49" s="49">
        <v>0</v>
      </c>
      <c r="BF49" s="48">
        <v>1</v>
      </c>
      <c r="BG49" s="49">
        <v>2.5641025641025643</v>
      </c>
      <c r="BH49" s="48">
        <v>0</v>
      </c>
      <c r="BI49" s="49">
        <v>0</v>
      </c>
      <c r="BJ49" s="48">
        <v>38</v>
      </c>
      <c r="BK49" s="49">
        <v>97.43589743589743</v>
      </c>
      <c r="BL49" s="48">
        <v>39</v>
      </c>
    </row>
    <row r="50" spans="1:64" ht="15">
      <c r="A50" s="64" t="s">
        <v>253</v>
      </c>
      <c r="B50" s="64" t="s">
        <v>265</v>
      </c>
      <c r="C50" s="65"/>
      <c r="D50" s="66"/>
      <c r="E50" s="67"/>
      <c r="F50" s="68"/>
      <c r="G50" s="65"/>
      <c r="H50" s="69"/>
      <c r="I50" s="70"/>
      <c r="J50" s="70"/>
      <c r="K50" s="34" t="s">
        <v>65</v>
      </c>
      <c r="L50" s="77">
        <v>69</v>
      </c>
      <c r="M50" s="77"/>
      <c r="N50" s="72"/>
      <c r="O50" s="79" t="s">
        <v>324</v>
      </c>
      <c r="P50" s="81">
        <v>43748.84318287037</v>
      </c>
      <c r="Q50" s="79" t="s">
        <v>356</v>
      </c>
      <c r="R50" s="79"/>
      <c r="S50" s="79"/>
      <c r="T50" s="79"/>
      <c r="U50" s="79"/>
      <c r="V50" s="83" t="s">
        <v>733</v>
      </c>
      <c r="W50" s="81">
        <v>43748.84318287037</v>
      </c>
      <c r="X50" s="83" t="s">
        <v>801</v>
      </c>
      <c r="Y50" s="79"/>
      <c r="Z50" s="79"/>
      <c r="AA50" s="85" t="s">
        <v>985</v>
      </c>
      <c r="AB50" s="79"/>
      <c r="AC50" s="79" t="b">
        <v>0</v>
      </c>
      <c r="AD50" s="79">
        <v>0</v>
      </c>
      <c r="AE50" s="85" t="s">
        <v>1123</v>
      </c>
      <c r="AF50" s="79" t="b">
        <v>0</v>
      </c>
      <c r="AG50" s="79" t="s">
        <v>1128</v>
      </c>
      <c r="AH50" s="79"/>
      <c r="AI50" s="85" t="s">
        <v>1123</v>
      </c>
      <c r="AJ50" s="79" t="b">
        <v>0</v>
      </c>
      <c r="AK50" s="79">
        <v>3</v>
      </c>
      <c r="AL50" s="85" t="s">
        <v>1041</v>
      </c>
      <c r="AM50" s="79" t="s">
        <v>1138</v>
      </c>
      <c r="AN50" s="79" t="b">
        <v>0</v>
      </c>
      <c r="AO50" s="85" t="s">
        <v>1041</v>
      </c>
      <c r="AP50" s="79" t="s">
        <v>176</v>
      </c>
      <c r="AQ50" s="79">
        <v>0</v>
      </c>
      <c r="AR50" s="79">
        <v>0</v>
      </c>
      <c r="AS50" s="79"/>
      <c r="AT50" s="79"/>
      <c r="AU50" s="79"/>
      <c r="AV50" s="79"/>
      <c r="AW50" s="79"/>
      <c r="AX50" s="79"/>
      <c r="AY50" s="79"/>
      <c r="AZ50" s="79"/>
      <c r="BA50">
        <v>1</v>
      </c>
      <c r="BB50" s="78" t="str">
        <f>REPLACE(INDEX(GroupVertices[Group],MATCH(Edges25[[#This Row],[Vertex 1]],GroupVertices[Vertex],0)),1,1,"")</f>
        <v>8</v>
      </c>
      <c r="BC50" s="78" t="str">
        <f>REPLACE(INDEX(GroupVertices[Group],MATCH(Edges25[[#This Row],[Vertex 2]],GroupVertices[Vertex],0)),1,1,"")</f>
        <v>8</v>
      </c>
      <c r="BD50" s="48">
        <v>0</v>
      </c>
      <c r="BE50" s="49">
        <v>0</v>
      </c>
      <c r="BF50" s="48">
        <v>0</v>
      </c>
      <c r="BG50" s="49">
        <v>0</v>
      </c>
      <c r="BH50" s="48">
        <v>0</v>
      </c>
      <c r="BI50" s="49">
        <v>0</v>
      </c>
      <c r="BJ50" s="48">
        <v>26</v>
      </c>
      <c r="BK50" s="49">
        <v>100</v>
      </c>
      <c r="BL50" s="48">
        <v>26</v>
      </c>
    </row>
    <row r="51" spans="1:64" ht="15">
      <c r="A51" s="64" t="s">
        <v>253</v>
      </c>
      <c r="B51" s="64" t="s">
        <v>253</v>
      </c>
      <c r="C51" s="65"/>
      <c r="D51" s="66"/>
      <c r="E51" s="67"/>
      <c r="F51" s="68"/>
      <c r="G51" s="65"/>
      <c r="H51" s="69"/>
      <c r="I51" s="70"/>
      <c r="J51" s="70"/>
      <c r="K51" s="34" t="s">
        <v>65</v>
      </c>
      <c r="L51" s="77">
        <v>70</v>
      </c>
      <c r="M51" s="77"/>
      <c r="N51" s="72"/>
      <c r="O51" s="79" t="s">
        <v>176</v>
      </c>
      <c r="P51" s="81">
        <v>43755.057905092595</v>
      </c>
      <c r="Q51" s="79" t="s">
        <v>357</v>
      </c>
      <c r="R51" s="83" t="s">
        <v>479</v>
      </c>
      <c r="S51" s="79" t="s">
        <v>523</v>
      </c>
      <c r="T51" s="79" t="s">
        <v>582</v>
      </c>
      <c r="U51" s="79"/>
      <c r="V51" s="83" t="s">
        <v>733</v>
      </c>
      <c r="W51" s="81">
        <v>43755.057905092595</v>
      </c>
      <c r="X51" s="83" t="s">
        <v>802</v>
      </c>
      <c r="Y51" s="79"/>
      <c r="Z51" s="79"/>
      <c r="AA51" s="85" t="s">
        <v>986</v>
      </c>
      <c r="AB51" s="79"/>
      <c r="AC51" s="79" t="b">
        <v>0</v>
      </c>
      <c r="AD51" s="79">
        <v>0</v>
      </c>
      <c r="AE51" s="85" t="s">
        <v>1123</v>
      </c>
      <c r="AF51" s="79" t="b">
        <v>1</v>
      </c>
      <c r="AG51" s="79" t="s">
        <v>1128</v>
      </c>
      <c r="AH51" s="79"/>
      <c r="AI51" s="85" t="s">
        <v>1131</v>
      </c>
      <c r="AJ51" s="79" t="b">
        <v>0</v>
      </c>
      <c r="AK51" s="79">
        <v>1</v>
      </c>
      <c r="AL51" s="85" t="s">
        <v>1123</v>
      </c>
      <c r="AM51" s="79" t="s">
        <v>1138</v>
      </c>
      <c r="AN51" s="79" t="b">
        <v>0</v>
      </c>
      <c r="AO51" s="85" t="s">
        <v>986</v>
      </c>
      <c r="AP51" s="79" t="s">
        <v>176</v>
      </c>
      <c r="AQ51" s="79">
        <v>0</v>
      </c>
      <c r="AR51" s="79">
        <v>0</v>
      </c>
      <c r="AS51" s="79"/>
      <c r="AT51" s="79"/>
      <c r="AU51" s="79"/>
      <c r="AV51" s="79"/>
      <c r="AW51" s="79"/>
      <c r="AX51" s="79"/>
      <c r="AY51" s="79"/>
      <c r="AZ51" s="79"/>
      <c r="BA51">
        <v>1</v>
      </c>
      <c r="BB51" s="78" t="str">
        <f>REPLACE(INDEX(GroupVertices[Group],MATCH(Edges25[[#This Row],[Vertex 1]],GroupVertices[Vertex],0)),1,1,"")</f>
        <v>8</v>
      </c>
      <c r="BC51" s="78" t="str">
        <f>REPLACE(INDEX(GroupVertices[Group],MATCH(Edges25[[#This Row],[Vertex 2]],GroupVertices[Vertex],0)),1,1,"")</f>
        <v>8</v>
      </c>
      <c r="BD51" s="48">
        <v>0</v>
      </c>
      <c r="BE51" s="49">
        <v>0</v>
      </c>
      <c r="BF51" s="48">
        <v>0</v>
      </c>
      <c r="BG51" s="49">
        <v>0</v>
      </c>
      <c r="BH51" s="48">
        <v>0</v>
      </c>
      <c r="BI51" s="49">
        <v>0</v>
      </c>
      <c r="BJ51" s="48">
        <v>23</v>
      </c>
      <c r="BK51" s="49">
        <v>100</v>
      </c>
      <c r="BL51" s="48">
        <v>23</v>
      </c>
    </row>
    <row r="52" spans="1:64" ht="15">
      <c r="A52" s="64" t="s">
        <v>254</v>
      </c>
      <c r="B52" s="64" t="s">
        <v>253</v>
      </c>
      <c r="C52" s="65"/>
      <c r="D52" s="66"/>
      <c r="E52" s="67"/>
      <c r="F52" s="68"/>
      <c r="G52" s="65"/>
      <c r="H52" s="69"/>
      <c r="I52" s="70"/>
      <c r="J52" s="70"/>
      <c r="K52" s="34" t="s">
        <v>65</v>
      </c>
      <c r="L52" s="77">
        <v>71</v>
      </c>
      <c r="M52" s="77"/>
      <c r="N52" s="72"/>
      <c r="O52" s="79" t="s">
        <v>324</v>
      </c>
      <c r="P52" s="81">
        <v>43755.43418981481</v>
      </c>
      <c r="Q52" s="79" t="s">
        <v>358</v>
      </c>
      <c r="R52" s="79"/>
      <c r="S52" s="79"/>
      <c r="T52" s="79" t="s">
        <v>583</v>
      </c>
      <c r="U52" s="79"/>
      <c r="V52" s="83" t="s">
        <v>734</v>
      </c>
      <c r="W52" s="81">
        <v>43755.43418981481</v>
      </c>
      <c r="X52" s="83" t="s">
        <v>803</v>
      </c>
      <c r="Y52" s="79"/>
      <c r="Z52" s="79"/>
      <c r="AA52" s="85" t="s">
        <v>987</v>
      </c>
      <c r="AB52" s="79"/>
      <c r="AC52" s="79" t="b">
        <v>0</v>
      </c>
      <c r="AD52" s="79">
        <v>0</v>
      </c>
      <c r="AE52" s="85" t="s">
        <v>1123</v>
      </c>
      <c r="AF52" s="79" t="b">
        <v>1</v>
      </c>
      <c r="AG52" s="79" t="s">
        <v>1128</v>
      </c>
      <c r="AH52" s="79"/>
      <c r="AI52" s="85" t="s">
        <v>1131</v>
      </c>
      <c r="AJ52" s="79" t="b">
        <v>0</v>
      </c>
      <c r="AK52" s="79">
        <v>1</v>
      </c>
      <c r="AL52" s="85" t="s">
        <v>986</v>
      </c>
      <c r="AM52" s="79" t="s">
        <v>1154</v>
      </c>
      <c r="AN52" s="79" t="b">
        <v>0</v>
      </c>
      <c r="AO52" s="85" t="s">
        <v>986</v>
      </c>
      <c r="AP52" s="79" t="s">
        <v>176</v>
      </c>
      <c r="AQ52" s="79">
        <v>0</v>
      </c>
      <c r="AR52" s="79">
        <v>0</v>
      </c>
      <c r="AS52" s="79"/>
      <c r="AT52" s="79"/>
      <c r="AU52" s="79"/>
      <c r="AV52" s="79"/>
      <c r="AW52" s="79"/>
      <c r="AX52" s="79"/>
      <c r="AY52" s="79"/>
      <c r="AZ52" s="79"/>
      <c r="BA52">
        <v>1</v>
      </c>
      <c r="BB52" s="78" t="str">
        <f>REPLACE(INDEX(GroupVertices[Group],MATCH(Edges25[[#This Row],[Vertex 1]],GroupVertices[Vertex],0)),1,1,"")</f>
        <v>8</v>
      </c>
      <c r="BC52" s="78" t="str">
        <f>REPLACE(INDEX(GroupVertices[Group],MATCH(Edges25[[#This Row],[Vertex 2]],GroupVertices[Vertex],0)),1,1,"")</f>
        <v>8</v>
      </c>
      <c r="BD52" s="48">
        <v>0</v>
      </c>
      <c r="BE52" s="49">
        <v>0</v>
      </c>
      <c r="BF52" s="48">
        <v>0</v>
      </c>
      <c r="BG52" s="49">
        <v>0</v>
      </c>
      <c r="BH52" s="48">
        <v>0</v>
      </c>
      <c r="BI52" s="49">
        <v>0</v>
      </c>
      <c r="BJ52" s="48">
        <v>12</v>
      </c>
      <c r="BK52" s="49">
        <v>100</v>
      </c>
      <c r="BL52" s="48">
        <v>12</v>
      </c>
    </row>
    <row r="53" spans="1:64" ht="15">
      <c r="A53" s="64" t="s">
        <v>254</v>
      </c>
      <c r="B53" s="64" t="s">
        <v>265</v>
      </c>
      <c r="C53" s="65"/>
      <c r="D53" s="66"/>
      <c r="E53" s="67"/>
      <c r="F53" s="68"/>
      <c r="G53" s="65"/>
      <c r="H53" s="69"/>
      <c r="I53" s="70"/>
      <c r="J53" s="70"/>
      <c r="K53" s="34" t="s">
        <v>65</v>
      </c>
      <c r="L53" s="77">
        <v>72</v>
      </c>
      <c r="M53" s="77"/>
      <c r="N53" s="72"/>
      <c r="O53" s="79" t="s">
        <v>324</v>
      </c>
      <c r="P53" s="81">
        <v>43748.454039351855</v>
      </c>
      <c r="Q53" s="79" t="s">
        <v>356</v>
      </c>
      <c r="R53" s="79"/>
      <c r="S53" s="79"/>
      <c r="T53" s="79"/>
      <c r="U53" s="79"/>
      <c r="V53" s="83" t="s">
        <v>734</v>
      </c>
      <c r="W53" s="81">
        <v>43748.454039351855</v>
      </c>
      <c r="X53" s="83" t="s">
        <v>804</v>
      </c>
      <c r="Y53" s="79"/>
      <c r="Z53" s="79"/>
      <c r="AA53" s="85" t="s">
        <v>988</v>
      </c>
      <c r="AB53" s="79"/>
      <c r="AC53" s="79" t="b">
        <v>0</v>
      </c>
      <c r="AD53" s="79">
        <v>0</v>
      </c>
      <c r="AE53" s="85" t="s">
        <v>1123</v>
      </c>
      <c r="AF53" s="79" t="b">
        <v>0</v>
      </c>
      <c r="AG53" s="79" t="s">
        <v>1128</v>
      </c>
      <c r="AH53" s="79"/>
      <c r="AI53" s="85" t="s">
        <v>1123</v>
      </c>
      <c r="AJ53" s="79" t="b">
        <v>0</v>
      </c>
      <c r="AK53" s="79">
        <v>1</v>
      </c>
      <c r="AL53" s="85" t="s">
        <v>1041</v>
      </c>
      <c r="AM53" s="79" t="s">
        <v>1154</v>
      </c>
      <c r="AN53" s="79" t="b">
        <v>0</v>
      </c>
      <c r="AO53" s="85" t="s">
        <v>1041</v>
      </c>
      <c r="AP53" s="79" t="s">
        <v>176</v>
      </c>
      <c r="AQ53" s="79">
        <v>0</v>
      </c>
      <c r="AR53" s="79">
        <v>0</v>
      </c>
      <c r="AS53" s="79"/>
      <c r="AT53" s="79"/>
      <c r="AU53" s="79"/>
      <c r="AV53" s="79"/>
      <c r="AW53" s="79"/>
      <c r="AX53" s="79"/>
      <c r="AY53" s="79"/>
      <c r="AZ53" s="79"/>
      <c r="BA53">
        <v>1</v>
      </c>
      <c r="BB53" s="78" t="str">
        <f>REPLACE(INDEX(GroupVertices[Group],MATCH(Edges25[[#This Row],[Vertex 1]],GroupVertices[Vertex],0)),1,1,"")</f>
        <v>8</v>
      </c>
      <c r="BC53" s="78" t="str">
        <f>REPLACE(INDEX(GroupVertices[Group],MATCH(Edges25[[#This Row],[Vertex 2]],GroupVertices[Vertex],0)),1,1,"")</f>
        <v>8</v>
      </c>
      <c r="BD53" s="48">
        <v>0</v>
      </c>
      <c r="BE53" s="49">
        <v>0</v>
      </c>
      <c r="BF53" s="48">
        <v>0</v>
      </c>
      <c r="BG53" s="49">
        <v>0</v>
      </c>
      <c r="BH53" s="48">
        <v>0</v>
      </c>
      <c r="BI53" s="49">
        <v>0</v>
      </c>
      <c r="BJ53" s="48">
        <v>26</v>
      </c>
      <c r="BK53" s="49">
        <v>100</v>
      </c>
      <c r="BL53" s="48">
        <v>26</v>
      </c>
    </row>
    <row r="54" spans="1:64" ht="15">
      <c r="A54" s="64" t="s">
        <v>254</v>
      </c>
      <c r="B54" s="64" t="s">
        <v>266</v>
      </c>
      <c r="C54" s="65"/>
      <c r="D54" s="66"/>
      <c r="E54" s="67"/>
      <c r="F54" s="68"/>
      <c r="G54" s="65"/>
      <c r="H54" s="69"/>
      <c r="I54" s="70"/>
      <c r="J54" s="70"/>
      <c r="K54" s="34" t="s">
        <v>65</v>
      </c>
      <c r="L54" s="77">
        <v>73</v>
      </c>
      <c r="M54" s="77"/>
      <c r="N54" s="72"/>
      <c r="O54" s="79" t="s">
        <v>324</v>
      </c>
      <c r="P54" s="81">
        <v>43749.372395833336</v>
      </c>
      <c r="Q54" s="79" t="s">
        <v>359</v>
      </c>
      <c r="R54" s="79"/>
      <c r="S54" s="79"/>
      <c r="T54" s="79" t="s">
        <v>584</v>
      </c>
      <c r="U54" s="79"/>
      <c r="V54" s="83" t="s">
        <v>734</v>
      </c>
      <c r="W54" s="81">
        <v>43749.372395833336</v>
      </c>
      <c r="X54" s="83" t="s">
        <v>805</v>
      </c>
      <c r="Y54" s="79"/>
      <c r="Z54" s="79"/>
      <c r="AA54" s="85" t="s">
        <v>989</v>
      </c>
      <c r="AB54" s="79"/>
      <c r="AC54" s="79" t="b">
        <v>0</v>
      </c>
      <c r="AD54" s="79">
        <v>0</v>
      </c>
      <c r="AE54" s="85" t="s">
        <v>1123</v>
      </c>
      <c r="AF54" s="79" t="b">
        <v>1</v>
      </c>
      <c r="AG54" s="79" t="s">
        <v>1128</v>
      </c>
      <c r="AH54" s="79"/>
      <c r="AI54" s="85" t="s">
        <v>1041</v>
      </c>
      <c r="AJ54" s="79" t="b">
        <v>0</v>
      </c>
      <c r="AK54" s="79">
        <v>1</v>
      </c>
      <c r="AL54" s="85" t="s">
        <v>1044</v>
      </c>
      <c r="AM54" s="79" t="s">
        <v>1154</v>
      </c>
      <c r="AN54" s="79" t="b">
        <v>0</v>
      </c>
      <c r="AO54" s="85" t="s">
        <v>1044</v>
      </c>
      <c r="AP54" s="79" t="s">
        <v>176</v>
      </c>
      <c r="AQ54" s="79">
        <v>0</v>
      </c>
      <c r="AR54" s="79">
        <v>0</v>
      </c>
      <c r="AS54" s="79"/>
      <c r="AT54" s="79"/>
      <c r="AU54" s="79"/>
      <c r="AV54" s="79"/>
      <c r="AW54" s="79"/>
      <c r="AX54" s="79"/>
      <c r="AY54" s="79"/>
      <c r="AZ54" s="79"/>
      <c r="BA54">
        <v>2</v>
      </c>
      <c r="BB54" s="78" t="str">
        <f>REPLACE(INDEX(GroupVertices[Group],MATCH(Edges25[[#This Row],[Vertex 1]],GroupVertices[Vertex],0)),1,1,"")</f>
        <v>8</v>
      </c>
      <c r="BC54" s="78" t="str">
        <f>REPLACE(INDEX(GroupVertices[Group],MATCH(Edges25[[#This Row],[Vertex 2]],GroupVertices[Vertex],0)),1,1,"")</f>
        <v>8</v>
      </c>
      <c r="BD54" s="48">
        <v>0</v>
      </c>
      <c r="BE54" s="49">
        <v>0</v>
      </c>
      <c r="BF54" s="48">
        <v>1</v>
      </c>
      <c r="BG54" s="49">
        <v>4.166666666666667</v>
      </c>
      <c r="BH54" s="48">
        <v>0</v>
      </c>
      <c r="BI54" s="49">
        <v>0</v>
      </c>
      <c r="BJ54" s="48">
        <v>23</v>
      </c>
      <c r="BK54" s="49">
        <v>95.83333333333333</v>
      </c>
      <c r="BL54" s="48">
        <v>24</v>
      </c>
    </row>
    <row r="55" spans="1:64" ht="15">
      <c r="A55" s="64" t="s">
        <v>254</v>
      </c>
      <c r="B55" s="64" t="s">
        <v>266</v>
      </c>
      <c r="C55" s="65"/>
      <c r="D55" s="66"/>
      <c r="E55" s="67"/>
      <c r="F55" s="68"/>
      <c r="G55" s="65"/>
      <c r="H55" s="69"/>
      <c r="I55" s="70"/>
      <c r="J55" s="70"/>
      <c r="K55" s="34" t="s">
        <v>65</v>
      </c>
      <c r="L55" s="77">
        <v>74</v>
      </c>
      <c r="M55" s="77"/>
      <c r="N55" s="72"/>
      <c r="O55" s="79" t="s">
        <v>324</v>
      </c>
      <c r="P55" s="81">
        <v>43755.43434027778</v>
      </c>
      <c r="Q55" s="79" t="s">
        <v>360</v>
      </c>
      <c r="R55" s="79"/>
      <c r="S55" s="79"/>
      <c r="T55" s="79" t="s">
        <v>585</v>
      </c>
      <c r="U55" s="79"/>
      <c r="V55" s="83" t="s">
        <v>734</v>
      </c>
      <c r="W55" s="81">
        <v>43755.43434027778</v>
      </c>
      <c r="X55" s="83" t="s">
        <v>806</v>
      </c>
      <c r="Y55" s="79"/>
      <c r="Z55" s="79"/>
      <c r="AA55" s="85" t="s">
        <v>990</v>
      </c>
      <c r="AB55" s="79"/>
      <c r="AC55" s="79" t="b">
        <v>0</v>
      </c>
      <c r="AD55" s="79">
        <v>0</v>
      </c>
      <c r="AE55" s="85" t="s">
        <v>1123</v>
      </c>
      <c r="AF55" s="79" t="b">
        <v>1</v>
      </c>
      <c r="AG55" s="79" t="s">
        <v>1128</v>
      </c>
      <c r="AH55" s="79"/>
      <c r="AI55" s="85" t="s">
        <v>1132</v>
      </c>
      <c r="AJ55" s="79" t="b">
        <v>0</v>
      </c>
      <c r="AK55" s="79">
        <v>1</v>
      </c>
      <c r="AL55" s="85" t="s">
        <v>1046</v>
      </c>
      <c r="AM55" s="79" t="s">
        <v>1154</v>
      </c>
      <c r="AN55" s="79" t="b">
        <v>0</v>
      </c>
      <c r="AO55" s="85" t="s">
        <v>1046</v>
      </c>
      <c r="AP55" s="79" t="s">
        <v>176</v>
      </c>
      <c r="AQ55" s="79">
        <v>0</v>
      </c>
      <c r="AR55" s="79">
        <v>0</v>
      </c>
      <c r="AS55" s="79"/>
      <c r="AT55" s="79"/>
      <c r="AU55" s="79"/>
      <c r="AV55" s="79"/>
      <c r="AW55" s="79"/>
      <c r="AX55" s="79"/>
      <c r="AY55" s="79"/>
      <c r="AZ55" s="79"/>
      <c r="BA55">
        <v>2</v>
      </c>
      <c r="BB55" s="78" t="str">
        <f>REPLACE(INDEX(GroupVertices[Group],MATCH(Edges25[[#This Row],[Vertex 1]],GroupVertices[Vertex],0)),1,1,"")</f>
        <v>8</v>
      </c>
      <c r="BC55" s="78" t="str">
        <f>REPLACE(INDEX(GroupVertices[Group],MATCH(Edges25[[#This Row],[Vertex 2]],GroupVertices[Vertex],0)),1,1,"")</f>
        <v>8</v>
      </c>
      <c r="BD55" s="48">
        <v>0</v>
      </c>
      <c r="BE55" s="49">
        <v>0</v>
      </c>
      <c r="BF55" s="48">
        <v>0</v>
      </c>
      <c r="BG55" s="49">
        <v>0</v>
      </c>
      <c r="BH55" s="48">
        <v>0</v>
      </c>
      <c r="BI55" s="49">
        <v>0</v>
      </c>
      <c r="BJ55" s="48">
        <v>20</v>
      </c>
      <c r="BK55" s="49">
        <v>100</v>
      </c>
      <c r="BL55" s="48">
        <v>20</v>
      </c>
    </row>
    <row r="56" spans="1:64" ht="15">
      <c r="A56" s="64" t="s">
        <v>255</v>
      </c>
      <c r="B56" s="64" t="s">
        <v>285</v>
      </c>
      <c r="C56" s="65"/>
      <c r="D56" s="66"/>
      <c r="E56" s="67"/>
      <c r="F56" s="68"/>
      <c r="G56" s="65"/>
      <c r="H56" s="69"/>
      <c r="I56" s="70"/>
      <c r="J56" s="70"/>
      <c r="K56" s="34" t="s">
        <v>65</v>
      </c>
      <c r="L56" s="77">
        <v>75</v>
      </c>
      <c r="M56" s="77"/>
      <c r="N56" s="72"/>
      <c r="O56" s="79" t="s">
        <v>324</v>
      </c>
      <c r="P56" s="81">
        <v>43755.636099537034</v>
      </c>
      <c r="Q56" s="79" t="s">
        <v>350</v>
      </c>
      <c r="R56" s="79"/>
      <c r="S56" s="79"/>
      <c r="T56" s="79"/>
      <c r="U56" s="79"/>
      <c r="V56" s="83" t="s">
        <v>735</v>
      </c>
      <c r="W56" s="81">
        <v>43755.636099537034</v>
      </c>
      <c r="X56" s="83" t="s">
        <v>807</v>
      </c>
      <c r="Y56" s="79"/>
      <c r="Z56" s="79"/>
      <c r="AA56" s="85" t="s">
        <v>991</v>
      </c>
      <c r="AB56" s="79"/>
      <c r="AC56" s="79" t="b">
        <v>0</v>
      </c>
      <c r="AD56" s="79">
        <v>0</v>
      </c>
      <c r="AE56" s="85" t="s">
        <v>1123</v>
      </c>
      <c r="AF56" s="79" t="b">
        <v>0</v>
      </c>
      <c r="AG56" s="79" t="s">
        <v>1128</v>
      </c>
      <c r="AH56" s="79"/>
      <c r="AI56" s="85" t="s">
        <v>1123</v>
      </c>
      <c r="AJ56" s="79" t="b">
        <v>0</v>
      </c>
      <c r="AK56" s="79">
        <v>4</v>
      </c>
      <c r="AL56" s="85" t="s">
        <v>1025</v>
      </c>
      <c r="AM56" s="79" t="s">
        <v>1149</v>
      </c>
      <c r="AN56" s="79" t="b">
        <v>0</v>
      </c>
      <c r="AO56" s="85" t="s">
        <v>1025</v>
      </c>
      <c r="AP56" s="79" t="s">
        <v>176</v>
      </c>
      <c r="AQ56" s="79">
        <v>0</v>
      </c>
      <c r="AR56" s="79">
        <v>0</v>
      </c>
      <c r="AS56" s="79"/>
      <c r="AT56" s="79"/>
      <c r="AU56" s="79"/>
      <c r="AV56" s="79"/>
      <c r="AW56" s="79"/>
      <c r="AX56" s="79"/>
      <c r="AY56" s="79"/>
      <c r="AZ56" s="79"/>
      <c r="BA56">
        <v>1</v>
      </c>
      <c r="BB56" s="78" t="str">
        <f>REPLACE(INDEX(GroupVertices[Group],MATCH(Edges25[[#This Row],[Vertex 1]],GroupVertices[Vertex],0)),1,1,"")</f>
        <v>1</v>
      </c>
      <c r="BC56" s="78" t="str">
        <f>REPLACE(INDEX(GroupVertices[Group],MATCH(Edges25[[#This Row],[Vertex 2]],GroupVertices[Vertex],0)),1,1,"")</f>
        <v>1</v>
      </c>
      <c r="BD56" s="48"/>
      <c r="BE56" s="49"/>
      <c r="BF56" s="48"/>
      <c r="BG56" s="49"/>
      <c r="BH56" s="48"/>
      <c r="BI56" s="49"/>
      <c r="BJ56" s="48"/>
      <c r="BK56" s="49"/>
      <c r="BL56" s="48"/>
    </row>
    <row r="57" spans="1:64" ht="15">
      <c r="A57" s="64" t="s">
        <v>256</v>
      </c>
      <c r="B57" s="64" t="s">
        <v>275</v>
      </c>
      <c r="C57" s="65"/>
      <c r="D57" s="66"/>
      <c r="E57" s="67"/>
      <c r="F57" s="68"/>
      <c r="G57" s="65"/>
      <c r="H57" s="69"/>
      <c r="I57" s="70"/>
      <c r="J57" s="70"/>
      <c r="K57" s="34" t="s">
        <v>65</v>
      </c>
      <c r="L57" s="77">
        <v>77</v>
      </c>
      <c r="M57" s="77"/>
      <c r="N57" s="72"/>
      <c r="O57" s="79" t="s">
        <v>324</v>
      </c>
      <c r="P57" s="81">
        <v>43746.12850694444</v>
      </c>
      <c r="Q57" s="79" t="s">
        <v>361</v>
      </c>
      <c r="R57" s="83" t="s">
        <v>465</v>
      </c>
      <c r="S57" s="79" t="s">
        <v>521</v>
      </c>
      <c r="T57" s="79" t="s">
        <v>586</v>
      </c>
      <c r="U57" s="79"/>
      <c r="V57" s="83" t="s">
        <v>736</v>
      </c>
      <c r="W57" s="81">
        <v>43746.12850694444</v>
      </c>
      <c r="X57" s="83" t="s">
        <v>808</v>
      </c>
      <c r="Y57" s="79"/>
      <c r="Z57" s="79"/>
      <c r="AA57" s="85" t="s">
        <v>992</v>
      </c>
      <c r="AB57" s="79"/>
      <c r="AC57" s="79" t="b">
        <v>0</v>
      </c>
      <c r="AD57" s="79">
        <v>2</v>
      </c>
      <c r="AE57" s="85" t="s">
        <v>1123</v>
      </c>
      <c r="AF57" s="79" t="b">
        <v>0</v>
      </c>
      <c r="AG57" s="79" t="s">
        <v>1128</v>
      </c>
      <c r="AH57" s="79"/>
      <c r="AI57" s="85" t="s">
        <v>1123</v>
      </c>
      <c r="AJ57" s="79" t="b">
        <v>0</v>
      </c>
      <c r="AK57" s="79">
        <v>2</v>
      </c>
      <c r="AL57" s="85" t="s">
        <v>1123</v>
      </c>
      <c r="AM57" s="79" t="s">
        <v>1149</v>
      </c>
      <c r="AN57" s="79" t="b">
        <v>0</v>
      </c>
      <c r="AO57" s="85" t="s">
        <v>992</v>
      </c>
      <c r="AP57" s="79" t="s">
        <v>176</v>
      </c>
      <c r="AQ57" s="79">
        <v>0</v>
      </c>
      <c r="AR57" s="79">
        <v>0</v>
      </c>
      <c r="AS57" s="79"/>
      <c r="AT57" s="79"/>
      <c r="AU57" s="79"/>
      <c r="AV57" s="79"/>
      <c r="AW57" s="79"/>
      <c r="AX57" s="79"/>
      <c r="AY57" s="79"/>
      <c r="AZ57" s="79"/>
      <c r="BA57">
        <v>1</v>
      </c>
      <c r="BB57" s="78" t="str">
        <f>REPLACE(INDEX(GroupVertices[Group],MATCH(Edges25[[#This Row],[Vertex 1]],GroupVertices[Vertex],0)),1,1,"")</f>
        <v>4</v>
      </c>
      <c r="BC57" s="78" t="str">
        <f>REPLACE(INDEX(GroupVertices[Group],MATCH(Edges25[[#This Row],[Vertex 2]],GroupVertices[Vertex],0)),1,1,"")</f>
        <v>4</v>
      </c>
      <c r="BD57" s="48">
        <v>0</v>
      </c>
      <c r="BE57" s="49">
        <v>0</v>
      </c>
      <c r="BF57" s="48">
        <v>0</v>
      </c>
      <c r="BG57" s="49">
        <v>0</v>
      </c>
      <c r="BH57" s="48">
        <v>0</v>
      </c>
      <c r="BI57" s="49">
        <v>0</v>
      </c>
      <c r="BJ57" s="48">
        <v>17</v>
      </c>
      <c r="BK57" s="49">
        <v>100</v>
      </c>
      <c r="BL57" s="48">
        <v>17</v>
      </c>
    </row>
    <row r="58" spans="1:64" ht="15">
      <c r="A58" s="64" t="s">
        <v>256</v>
      </c>
      <c r="B58" s="64" t="s">
        <v>289</v>
      </c>
      <c r="C58" s="65"/>
      <c r="D58" s="66"/>
      <c r="E58" s="67"/>
      <c r="F58" s="68"/>
      <c r="G58" s="65"/>
      <c r="H58" s="69"/>
      <c r="I58" s="70"/>
      <c r="J58" s="70"/>
      <c r="K58" s="34" t="s">
        <v>65</v>
      </c>
      <c r="L58" s="77">
        <v>78</v>
      </c>
      <c r="M58" s="77"/>
      <c r="N58" s="72"/>
      <c r="O58" s="79" t="s">
        <v>324</v>
      </c>
      <c r="P58" s="81">
        <v>43749.7644212963</v>
      </c>
      <c r="Q58" s="79" t="s">
        <v>362</v>
      </c>
      <c r="R58" s="79"/>
      <c r="S58" s="79"/>
      <c r="T58" s="79" t="s">
        <v>587</v>
      </c>
      <c r="U58" s="79"/>
      <c r="V58" s="83" t="s">
        <v>736</v>
      </c>
      <c r="W58" s="81">
        <v>43749.7644212963</v>
      </c>
      <c r="X58" s="83" t="s">
        <v>809</v>
      </c>
      <c r="Y58" s="79"/>
      <c r="Z58" s="79"/>
      <c r="AA58" s="85" t="s">
        <v>993</v>
      </c>
      <c r="AB58" s="79"/>
      <c r="AC58" s="79" t="b">
        <v>0</v>
      </c>
      <c r="AD58" s="79">
        <v>0</v>
      </c>
      <c r="AE58" s="85" t="s">
        <v>1123</v>
      </c>
      <c r="AF58" s="79" t="b">
        <v>0</v>
      </c>
      <c r="AG58" s="79" t="s">
        <v>1128</v>
      </c>
      <c r="AH58" s="79"/>
      <c r="AI58" s="85" t="s">
        <v>1123</v>
      </c>
      <c r="AJ58" s="79" t="b">
        <v>0</v>
      </c>
      <c r="AK58" s="79">
        <v>0</v>
      </c>
      <c r="AL58" s="85" t="s">
        <v>1123</v>
      </c>
      <c r="AM58" s="79" t="s">
        <v>1138</v>
      </c>
      <c r="AN58" s="79" t="b">
        <v>0</v>
      </c>
      <c r="AO58" s="85" t="s">
        <v>993</v>
      </c>
      <c r="AP58" s="79" t="s">
        <v>176</v>
      </c>
      <c r="AQ58" s="79">
        <v>0</v>
      </c>
      <c r="AR58" s="79">
        <v>0</v>
      </c>
      <c r="AS58" s="79"/>
      <c r="AT58" s="79"/>
      <c r="AU58" s="79"/>
      <c r="AV58" s="79"/>
      <c r="AW58" s="79"/>
      <c r="AX58" s="79"/>
      <c r="AY58" s="79"/>
      <c r="AZ58" s="79"/>
      <c r="BA58">
        <v>1</v>
      </c>
      <c r="BB58" s="78" t="str">
        <f>REPLACE(INDEX(GroupVertices[Group],MATCH(Edges25[[#This Row],[Vertex 1]],GroupVertices[Vertex],0)),1,1,"")</f>
        <v>4</v>
      </c>
      <c r="BC58" s="78" t="str">
        <f>REPLACE(INDEX(GroupVertices[Group],MATCH(Edges25[[#This Row],[Vertex 2]],GroupVertices[Vertex],0)),1,1,"")</f>
        <v>4</v>
      </c>
      <c r="BD58" s="48">
        <v>2</v>
      </c>
      <c r="BE58" s="49">
        <v>4.878048780487805</v>
      </c>
      <c r="BF58" s="48">
        <v>0</v>
      </c>
      <c r="BG58" s="49">
        <v>0</v>
      </c>
      <c r="BH58" s="48">
        <v>0</v>
      </c>
      <c r="BI58" s="49">
        <v>0</v>
      </c>
      <c r="BJ58" s="48">
        <v>39</v>
      </c>
      <c r="BK58" s="49">
        <v>95.1219512195122</v>
      </c>
      <c r="BL58" s="48">
        <v>41</v>
      </c>
    </row>
    <row r="59" spans="1:64" ht="15">
      <c r="A59" s="64" t="s">
        <v>256</v>
      </c>
      <c r="B59" s="64" t="s">
        <v>290</v>
      </c>
      <c r="C59" s="65"/>
      <c r="D59" s="66"/>
      <c r="E59" s="67"/>
      <c r="F59" s="68"/>
      <c r="G59" s="65"/>
      <c r="H59" s="69"/>
      <c r="I59" s="70"/>
      <c r="J59" s="70"/>
      <c r="K59" s="34" t="s">
        <v>65</v>
      </c>
      <c r="L59" s="77">
        <v>79</v>
      </c>
      <c r="M59" s="77"/>
      <c r="N59" s="72"/>
      <c r="O59" s="79" t="s">
        <v>324</v>
      </c>
      <c r="P59" s="81">
        <v>43750.21871527778</v>
      </c>
      <c r="Q59" s="79" t="s">
        <v>363</v>
      </c>
      <c r="R59" s="83" t="s">
        <v>480</v>
      </c>
      <c r="S59" s="79" t="s">
        <v>535</v>
      </c>
      <c r="T59" s="79" t="s">
        <v>588</v>
      </c>
      <c r="U59" s="79"/>
      <c r="V59" s="83" t="s">
        <v>736</v>
      </c>
      <c r="W59" s="81">
        <v>43750.21871527778</v>
      </c>
      <c r="X59" s="83" t="s">
        <v>810</v>
      </c>
      <c r="Y59" s="79"/>
      <c r="Z59" s="79"/>
      <c r="AA59" s="85" t="s">
        <v>994</v>
      </c>
      <c r="AB59" s="79"/>
      <c r="AC59" s="79" t="b">
        <v>0</v>
      </c>
      <c r="AD59" s="79">
        <v>0</v>
      </c>
      <c r="AE59" s="85" t="s">
        <v>1123</v>
      </c>
      <c r="AF59" s="79" t="b">
        <v>0</v>
      </c>
      <c r="AG59" s="79" t="s">
        <v>1128</v>
      </c>
      <c r="AH59" s="79"/>
      <c r="AI59" s="85" t="s">
        <v>1123</v>
      </c>
      <c r="AJ59" s="79" t="b">
        <v>0</v>
      </c>
      <c r="AK59" s="79">
        <v>0</v>
      </c>
      <c r="AL59" s="85" t="s">
        <v>1123</v>
      </c>
      <c r="AM59" s="79" t="s">
        <v>1149</v>
      </c>
      <c r="AN59" s="79" t="b">
        <v>0</v>
      </c>
      <c r="AO59" s="85" t="s">
        <v>994</v>
      </c>
      <c r="AP59" s="79" t="s">
        <v>176</v>
      </c>
      <c r="AQ59" s="79">
        <v>0</v>
      </c>
      <c r="AR59" s="79">
        <v>0</v>
      </c>
      <c r="AS59" s="79"/>
      <c r="AT59" s="79"/>
      <c r="AU59" s="79"/>
      <c r="AV59" s="79"/>
      <c r="AW59" s="79"/>
      <c r="AX59" s="79"/>
      <c r="AY59" s="79"/>
      <c r="AZ59" s="79"/>
      <c r="BA59">
        <v>1</v>
      </c>
      <c r="BB59" s="78" t="str">
        <f>REPLACE(INDEX(GroupVertices[Group],MATCH(Edges25[[#This Row],[Vertex 1]],GroupVertices[Vertex],0)),1,1,"")</f>
        <v>4</v>
      </c>
      <c r="BC59" s="78" t="str">
        <f>REPLACE(INDEX(GroupVertices[Group],MATCH(Edges25[[#This Row],[Vertex 2]],GroupVertices[Vertex],0)),1,1,"")</f>
        <v>4</v>
      </c>
      <c r="BD59" s="48">
        <v>1</v>
      </c>
      <c r="BE59" s="49">
        <v>5.2631578947368425</v>
      </c>
      <c r="BF59" s="48">
        <v>1</v>
      </c>
      <c r="BG59" s="49">
        <v>5.2631578947368425</v>
      </c>
      <c r="BH59" s="48">
        <v>0</v>
      </c>
      <c r="BI59" s="49">
        <v>0</v>
      </c>
      <c r="BJ59" s="48">
        <v>17</v>
      </c>
      <c r="BK59" s="49">
        <v>89.47368421052632</v>
      </c>
      <c r="BL59" s="48">
        <v>19</v>
      </c>
    </row>
    <row r="60" spans="1:64" ht="15">
      <c r="A60" s="64" t="s">
        <v>256</v>
      </c>
      <c r="B60" s="64" t="s">
        <v>291</v>
      </c>
      <c r="C60" s="65"/>
      <c r="D60" s="66"/>
      <c r="E60" s="67"/>
      <c r="F60" s="68"/>
      <c r="G60" s="65"/>
      <c r="H60" s="69"/>
      <c r="I60" s="70"/>
      <c r="J60" s="70"/>
      <c r="K60" s="34" t="s">
        <v>65</v>
      </c>
      <c r="L60" s="77">
        <v>80</v>
      </c>
      <c r="M60" s="77"/>
      <c r="N60" s="72"/>
      <c r="O60" s="79" t="s">
        <v>324</v>
      </c>
      <c r="P60" s="81">
        <v>43755.75434027778</v>
      </c>
      <c r="Q60" s="79" t="s">
        <v>364</v>
      </c>
      <c r="R60" s="83" t="s">
        <v>481</v>
      </c>
      <c r="S60" s="79" t="s">
        <v>536</v>
      </c>
      <c r="T60" s="79" t="s">
        <v>589</v>
      </c>
      <c r="U60" s="79"/>
      <c r="V60" s="83" t="s">
        <v>736</v>
      </c>
      <c r="W60" s="81">
        <v>43755.75434027778</v>
      </c>
      <c r="X60" s="83" t="s">
        <v>811</v>
      </c>
      <c r="Y60" s="79"/>
      <c r="Z60" s="79"/>
      <c r="AA60" s="85" t="s">
        <v>995</v>
      </c>
      <c r="AB60" s="79"/>
      <c r="AC60" s="79" t="b">
        <v>0</v>
      </c>
      <c r="AD60" s="79">
        <v>2</v>
      </c>
      <c r="AE60" s="85" t="s">
        <v>1123</v>
      </c>
      <c r="AF60" s="79" t="b">
        <v>0</v>
      </c>
      <c r="AG60" s="79" t="s">
        <v>1128</v>
      </c>
      <c r="AH60" s="79"/>
      <c r="AI60" s="85" t="s">
        <v>1123</v>
      </c>
      <c r="AJ60" s="79" t="b">
        <v>0</v>
      </c>
      <c r="AK60" s="79">
        <v>1</v>
      </c>
      <c r="AL60" s="85" t="s">
        <v>1123</v>
      </c>
      <c r="AM60" s="79" t="s">
        <v>1138</v>
      </c>
      <c r="AN60" s="79" t="b">
        <v>0</v>
      </c>
      <c r="AO60" s="85" t="s">
        <v>995</v>
      </c>
      <c r="AP60" s="79" t="s">
        <v>176</v>
      </c>
      <c r="AQ60" s="79">
        <v>0</v>
      </c>
      <c r="AR60" s="79">
        <v>0</v>
      </c>
      <c r="AS60" s="79"/>
      <c r="AT60" s="79"/>
      <c r="AU60" s="79"/>
      <c r="AV60" s="79"/>
      <c r="AW60" s="79"/>
      <c r="AX60" s="79"/>
      <c r="AY60" s="79"/>
      <c r="AZ60" s="79"/>
      <c r="BA60">
        <v>1</v>
      </c>
      <c r="BB60" s="78" t="str">
        <f>REPLACE(INDEX(GroupVertices[Group],MATCH(Edges25[[#This Row],[Vertex 1]],GroupVertices[Vertex],0)),1,1,"")</f>
        <v>4</v>
      </c>
      <c r="BC60" s="78" t="str">
        <f>REPLACE(INDEX(GroupVertices[Group],MATCH(Edges25[[#This Row],[Vertex 2]],GroupVertices[Vertex],0)),1,1,"")</f>
        <v>4</v>
      </c>
      <c r="BD60" s="48">
        <v>0</v>
      </c>
      <c r="BE60" s="49">
        <v>0</v>
      </c>
      <c r="BF60" s="48">
        <v>0</v>
      </c>
      <c r="BG60" s="49">
        <v>0</v>
      </c>
      <c r="BH60" s="48">
        <v>0</v>
      </c>
      <c r="BI60" s="49">
        <v>0</v>
      </c>
      <c r="BJ60" s="48">
        <v>14</v>
      </c>
      <c r="BK60" s="49">
        <v>100</v>
      </c>
      <c r="BL60" s="48">
        <v>14</v>
      </c>
    </row>
    <row r="61" spans="1:64" ht="15">
      <c r="A61" s="64" t="s">
        <v>257</v>
      </c>
      <c r="B61" s="64" t="s">
        <v>291</v>
      </c>
      <c r="C61" s="65"/>
      <c r="D61" s="66"/>
      <c r="E61" s="67"/>
      <c r="F61" s="68"/>
      <c r="G61" s="65"/>
      <c r="H61" s="69"/>
      <c r="I61" s="70"/>
      <c r="J61" s="70"/>
      <c r="K61" s="34" t="s">
        <v>65</v>
      </c>
      <c r="L61" s="77">
        <v>81</v>
      </c>
      <c r="M61" s="77"/>
      <c r="N61" s="72"/>
      <c r="O61" s="79" t="s">
        <v>324</v>
      </c>
      <c r="P61" s="81">
        <v>43756.11975694444</v>
      </c>
      <c r="Q61" s="79" t="s">
        <v>365</v>
      </c>
      <c r="R61" s="83" t="s">
        <v>481</v>
      </c>
      <c r="S61" s="79" t="s">
        <v>536</v>
      </c>
      <c r="T61" s="79" t="s">
        <v>590</v>
      </c>
      <c r="U61" s="79"/>
      <c r="V61" s="83" t="s">
        <v>737</v>
      </c>
      <c r="W61" s="81">
        <v>43756.11975694444</v>
      </c>
      <c r="X61" s="83" t="s">
        <v>812</v>
      </c>
      <c r="Y61" s="79"/>
      <c r="Z61" s="79"/>
      <c r="AA61" s="85" t="s">
        <v>996</v>
      </c>
      <c r="AB61" s="79"/>
      <c r="AC61" s="79" t="b">
        <v>0</v>
      </c>
      <c r="AD61" s="79">
        <v>0</v>
      </c>
      <c r="AE61" s="85" t="s">
        <v>1123</v>
      </c>
      <c r="AF61" s="79" t="b">
        <v>0</v>
      </c>
      <c r="AG61" s="79" t="s">
        <v>1128</v>
      </c>
      <c r="AH61" s="79"/>
      <c r="AI61" s="85" t="s">
        <v>1123</v>
      </c>
      <c r="AJ61" s="79" t="b">
        <v>0</v>
      </c>
      <c r="AK61" s="79">
        <v>1</v>
      </c>
      <c r="AL61" s="85" t="s">
        <v>995</v>
      </c>
      <c r="AM61" s="79" t="s">
        <v>1139</v>
      </c>
      <c r="AN61" s="79" t="b">
        <v>0</v>
      </c>
      <c r="AO61" s="85" t="s">
        <v>995</v>
      </c>
      <c r="AP61" s="79" t="s">
        <v>176</v>
      </c>
      <c r="AQ61" s="79">
        <v>0</v>
      </c>
      <c r="AR61" s="79">
        <v>0</v>
      </c>
      <c r="AS61" s="79"/>
      <c r="AT61" s="79"/>
      <c r="AU61" s="79"/>
      <c r="AV61" s="79"/>
      <c r="AW61" s="79"/>
      <c r="AX61" s="79"/>
      <c r="AY61" s="79"/>
      <c r="AZ61" s="79"/>
      <c r="BA61">
        <v>1</v>
      </c>
      <c r="BB61" s="78" t="str">
        <f>REPLACE(INDEX(GroupVertices[Group],MATCH(Edges25[[#This Row],[Vertex 1]],GroupVertices[Vertex],0)),1,1,"")</f>
        <v>4</v>
      </c>
      <c r="BC61" s="78" t="str">
        <f>REPLACE(INDEX(GroupVertices[Group],MATCH(Edges25[[#This Row],[Vertex 2]],GroupVertices[Vertex],0)),1,1,"")</f>
        <v>4</v>
      </c>
      <c r="BD61" s="48"/>
      <c r="BE61" s="49"/>
      <c r="BF61" s="48"/>
      <c r="BG61" s="49"/>
      <c r="BH61" s="48"/>
      <c r="BI61" s="49"/>
      <c r="BJ61" s="48"/>
      <c r="BK61" s="49"/>
      <c r="BL61" s="48"/>
    </row>
    <row r="62" spans="1:64" ht="15">
      <c r="A62" s="64" t="s">
        <v>258</v>
      </c>
      <c r="B62" s="64" t="s">
        <v>292</v>
      </c>
      <c r="C62" s="65"/>
      <c r="D62" s="66"/>
      <c r="E62" s="67"/>
      <c r="F62" s="68"/>
      <c r="G62" s="65"/>
      <c r="H62" s="69"/>
      <c r="I62" s="70"/>
      <c r="J62" s="70"/>
      <c r="K62" s="34" t="s">
        <v>65</v>
      </c>
      <c r="L62" s="77">
        <v>83</v>
      </c>
      <c r="M62" s="77"/>
      <c r="N62" s="72"/>
      <c r="O62" s="79" t="s">
        <v>324</v>
      </c>
      <c r="P62" s="81">
        <v>43756.88365740741</v>
      </c>
      <c r="Q62" s="79" t="s">
        <v>366</v>
      </c>
      <c r="R62" s="79"/>
      <c r="S62" s="79"/>
      <c r="T62" s="79" t="s">
        <v>591</v>
      </c>
      <c r="U62" s="79"/>
      <c r="V62" s="83" t="s">
        <v>738</v>
      </c>
      <c r="W62" s="81">
        <v>43756.88365740741</v>
      </c>
      <c r="X62" s="83" t="s">
        <v>813</v>
      </c>
      <c r="Y62" s="79"/>
      <c r="Z62" s="79"/>
      <c r="AA62" s="85" t="s">
        <v>997</v>
      </c>
      <c r="AB62" s="79"/>
      <c r="AC62" s="79" t="b">
        <v>0</v>
      </c>
      <c r="AD62" s="79">
        <v>0</v>
      </c>
      <c r="AE62" s="85" t="s">
        <v>1123</v>
      </c>
      <c r="AF62" s="79" t="b">
        <v>0</v>
      </c>
      <c r="AG62" s="79" t="s">
        <v>1128</v>
      </c>
      <c r="AH62" s="79"/>
      <c r="AI62" s="85" t="s">
        <v>1123</v>
      </c>
      <c r="AJ62" s="79" t="b">
        <v>0</v>
      </c>
      <c r="AK62" s="79">
        <v>1</v>
      </c>
      <c r="AL62" s="85" t="s">
        <v>1030</v>
      </c>
      <c r="AM62" s="79" t="s">
        <v>1138</v>
      </c>
      <c r="AN62" s="79" t="b">
        <v>0</v>
      </c>
      <c r="AO62" s="85" t="s">
        <v>1030</v>
      </c>
      <c r="AP62" s="79" t="s">
        <v>176</v>
      </c>
      <c r="AQ62" s="79">
        <v>0</v>
      </c>
      <c r="AR62" s="79">
        <v>0</v>
      </c>
      <c r="AS62" s="79"/>
      <c r="AT62" s="79"/>
      <c r="AU62" s="79"/>
      <c r="AV62" s="79"/>
      <c r="AW62" s="79"/>
      <c r="AX62" s="79"/>
      <c r="AY62" s="79"/>
      <c r="AZ62" s="79"/>
      <c r="BA62">
        <v>1</v>
      </c>
      <c r="BB62" s="78" t="str">
        <f>REPLACE(INDEX(GroupVertices[Group],MATCH(Edges25[[#This Row],[Vertex 1]],GroupVertices[Vertex],0)),1,1,"")</f>
        <v>1</v>
      </c>
      <c r="BC62" s="78" t="str">
        <f>REPLACE(INDEX(GroupVertices[Group],MATCH(Edges25[[#This Row],[Vertex 2]],GroupVertices[Vertex],0)),1,1,"")</f>
        <v>1</v>
      </c>
      <c r="BD62" s="48">
        <v>0</v>
      </c>
      <c r="BE62" s="49">
        <v>0</v>
      </c>
      <c r="BF62" s="48">
        <v>0</v>
      </c>
      <c r="BG62" s="49">
        <v>0</v>
      </c>
      <c r="BH62" s="48">
        <v>0</v>
      </c>
      <c r="BI62" s="49">
        <v>0</v>
      </c>
      <c r="BJ62" s="48">
        <v>15</v>
      </c>
      <c r="BK62" s="49">
        <v>100</v>
      </c>
      <c r="BL62" s="48">
        <v>15</v>
      </c>
    </row>
    <row r="63" spans="1:64" ht="15">
      <c r="A63" s="64" t="s">
        <v>259</v>
      </c>
      <c r="B63" s="64" t="s">
        <v>293</v>
      </c>
      <c r="C63" s="65"/>
      <c r="D63" s="66"/>
      <c r="E63" s="67"/>
      <c r="F63" s="68"/>
      <c r="G63" s="65"/>
      <c r="H63" s="69"/>
      <c r="I63" s="70"/>
      <c r="J63" s="70"/>
      <c r="K63" s="34" t="s">
        <v>65</v>
      </c>
      <c r="L63" s="77">
        <v>85</v>
      </c>
      <c r="M63" s="77"/>
      <c r="N63" s="72"/>
      <c r="O63" s="79" t="s">
        <v>324</v>
      </c>
      <c r="P63" s="81">
        <v>43757.085486111115</v>
      </c>
      <c r="Q63" s="79" t="s">
        <v>367</v>
      </c>
      <c r="R63" s="79"/>
      <c r="S63" s="79"/>
      <c r="T63" s="79"/>
      <c r="U63" s="79"/>
      <c r="V63" s="83" t="s">
        <v>739</v>
      </c>
      <c r="W63" s="81">
        <v>43757.085486111115</v>
      </c>
      <c r="X63" s="83" t="s">
        <v>814</v>
      </c>
      <c r="Y63" s="79"/>
      <c r="Z63" s="79"/>
      <c r="AA63" s="85" t="s">
        <v>998</v>
      </c>
      <c r="AB63" s="79"/>
      <c r="AC63" s="79" t="b">
        <v>0</v>
      </c>
      <c r="AD63" s="79">
        <v>0</v>
      </c>
      <c r="AE63" s="85" t="s">
        <v>1123</v>
      </c>
      <c r="AF63" s="79" t="b">
        <v>1</v>
      </c>
      <c r="AG63" s="79" t="s">
        <v>1128</v>
      </c>
      <c r="AH63" s="79"/>
      <c r="AI63" s="85" t="s">
        <v>1133</v>
      </c>
      <c r="AJ63" s="79" t="b">
        <v>0</v>
      </c>
      <c r="AK63" s="79">
        <v>6</v>
      </c>
      <c r="AL63" s="85" t="s">
        <v>1018</v>
      </c>
      <c r="AM63" s="79" t="s">
        <v>1138</v>
      </c>
      <c r="AN63" s="79" t="b">
        <v>0</v>
      </c>
      <c r="AO63" s="85" t="s">
        <v>1018</v>
      </c>
      <c r="AP63" s="79" t="s">
        <v>176</v>
      </c>
      <c r="AQ63" s="79">
        <v>0</v>
      </c>
      <c r="AR63" s="79">
        <v>0</v>
      </c>
      <c r="AS63" s="79"/>
      <c r="AT63" s="79"/>
      <c r="AU63" s="79"/>
      <c r="AV63" s="79"/>
      <c r="AW63" s="79"/>
      <c r="AX63" s="79"/>
      <c r="AY63" s="79"/>
      <c r="AZ63" s="79"/>
      <c r="BA63">
        <v>1</v>
      </c>
      <c r="BB63" s="78" t="str">
        <f>REPLACE(INDEX(GroupVertices[Group],MATCH(Edges25[[#This Row],[Vertex 1]],GroupVertices[Vertex],0)),1,1,"")</f>
        <v>1</v>
      </c>
      <c r="BC63" s="78" t="str">
        <f>REPLACE(INDEX(GroupVertices[Group],MATCH(Edges25[[#This Row],[Vertex 2]],GroupVertices[Vertex],0)),1,1,"")</f>
        <v>1</v>
      </c>
      <c r="BD63" s="48"/>
      <c r="BE63" s="49"/>
      <c r="BF63" s="48"/>
      <c r="BG63" s="49"/>
      <c r="BH63" s="48"/>
      <c r="BI63" s="49"/>
      <c r="BJ63" s="48"/>
      <c r="BK63" s="49"/>
      <c r="BL63" s="48"/>
    </row>
    <row r="64" spans="1:64" ht="15">
      <c r="A64" s="64" t="s">
        <v>260</v>
      </c>
      <c r="B64" s="64" t="s">
        <v>295</v>
      </c>
      <c r="C64" s="65"/>
      <c r="D64" s="66"/>
      <c r="E64" s="67"/>
      <c r="F64" s="68"/>
      <c r="G64" s="65"/>
      <c r="H64" s="69"/>
      <c r="I64" s="70"/>
      <c r="J64" s="70"/>
      <c r="K64" s="34" t="s">
        <v>65</v>
      </c>
      <c r="L64" s="77">
        <v>88</v>
      </c>
      <c r="M64" s="77"/>
      <c r="N64" s="72"/>
      <c r="O64" s="79" t="s">
        <v>324</v>
      </c>
      <c r="P64" s="81">
        <v>43755.18916666666</v>
      </c>
      <c r="Q64" s="79" t="s">
        <v>368</v>
      </c>
      <c r="R64" s="79"/>
      <c r="S64" s="79"/>
      <c r="T64" s="79" t="s">
        <v>592</v>
      </c>
      <c r="U64" s="79"/>
      <c r="V64" s="83" t="s">
        <v>740</v>
      </c>
      <c r="W64" s="81">
        <v>43755.18916666666</v>
      </c>
      <c r="X64" s="83" t="s">
        <v>815</v>
      </c>
      <c r="Y64" s="79"/>
      <c r="Z64" s="79"/>
      <c r="AA64" s="85" t="s">
        <v>999</v>
      </c>
      <c r="AB64" s="79"/>
      <c r="AC64" s="79" t="b">
        <v>0</v>
      </c>
      <c r="AD64" s="79">
        <v>0</v>
      </c>
      <c r="AE64" s="85" t="s">
        <v>1123</v>
      </c>
      <c r="AF64" s="79" t="b">
        <v>0</v>
      </c>
      <c r="AG64" s="79" t="s">
        <v>1128</v>
      </c>
      <c r="AH64" s="79"/>
      <c r="AI64" s="85" t="s">
        <v>1123</v>
      </c>
      <c r="AJ64" s="79" t="b">
        <v>0</v>
      </c>
      <c r="AK64" s="79">
        <v>1</v>
      </c>
      <c r="AL64" s="85" t="s">
        <v>1021</v>
      </c>
      <c r="AM64" s="79" t="s">
        <v>1155</v>
      </c>
      <c r="AN64" s="79" t="b">
        <v>0</v>
      </c>
      <c r="AO64" s="85" t="s">
        <v>1021</v>
      </c>
      <c r="AP64" s="79" t="s">
        <v>176</v>
      </c>
      <c r="AQ64" s="79">
        <v>0</v>
      </c>
      <c r="AR64" s="79">
        <v>0</v>
      </c>
      <c r="AS64" s="79"/>
      <c r="AT64" s="79"/>
      <c r="AU64" s="79"/>
      <c r="AV64" s="79"/>
      <c r="AW64" s="79"/>
      <c r="AX64" s="79"/>
      <c r="AY64" s="79"/>
      <c r="AZ64" s="79"/>
      <c r="BA64">
        <v>1</v>
      </c>
      <c r="BB64" s="78" t="str">
        <f>REPLACE(INDEX(GroupVertices[Group],MATCH(Edges25[[#This Row],[Vertex 1]],GroupVertices[Vertex],0)),1,1,"")</f>
        <v>1</v>
      </c>
      <c r="BC64" s="78" t="str">
        <f>REPLACE(INDEX(GroupVertices[Group],MATCH(Edges25[[#This Row],[Vertex 2]],GroupVertices[Vertex],0)),1,1,"")</f>
        <v>1</v>
      </c>
      <c r="BD64" s="48">
        <v>0</v>
      </c>
      <c r="BE64" s="49">
        <v>0</v>
      </c>
      <c r="BF64" s="48">
        <v>0</v>
      </c>
      <c r="BG64" s="49">
        <v>0</v>
      </c>
      <c r="BH64" s="48">
        <v>0</v>
      </c>
      <c r="BI64" s="49">
        <v>0</v>
      </c>
      <c r="BJ64" s="48">
        <v>19</v>
      </c>
      <c r="BK64" s="49">
        <v>100</v>
      </c>
      <c r="BL64" s="48">
        <v>19</v>
      </c>
    </row>
    <row r="65" spans="1:64" ht="15">
      <c r="A65" s="64" t="s">
        <v>260</v>
      </c>
      <c r="B65" s="64" t="s">
        <v>293</v>
      </c>
      <c r="C65" s="65"/>
      <c r="D65" s="66"/>
      <c r="E65" s="67"/>
      <c r="F65" s="68"/>
      <c r="G65" s="65"/>
      <c r="H65" s="69"/>
      <c r="I65" s="70"/>
      <c r="J65" s="70"/>
      <c r="K65" s="34" t="s">
        <v>65</v>
      </c>
      <c r="L65" s="77">
        <v>90</v>
      </c>
      <c r="M65" s="77"/>
      <c r="N65" s="72"/>
      <c r="O65" s="79" t="s">
        <v>324</v>
      </c>
      <c r="P65" s="81">
        <v>43757.097395833334</v>
      </c>
      <c r="Q65" s="79" t="s">
        <v>367</v>
      </c>
      <c r="R65" s="79"/>
      <c r="S65" s="79"/>
      <c r="T65" s="79"/>
      <c r="U65" s="79"/>
      <c r="V65" s="83" t="s">
        <v>740</v>
      </c>
      <c r="W65" s="81">
        <v>43757.097395833334</v>
      </c>
      <c r="X65" s="83" t="s">
        <v>816</v>
      </c>
      <c r="Y65" s="79"/>
      <c r="Z65" s="79"/>
      <c r="AA65" s="85" t="s">
        <v>1000</v>
      </c>
      <c r="AB65" s="79"/>
      <c r="AC65" s="79" t="b">
        <v>0</v>
      </c>
      <c r="AD65" s="79">
        <v>0</v>
      </c>
      <c r="AE65" s="85" t="s">
        <v>1123</v>
      </c>
      <c r="AF65" s="79" t="b">
        <v>1</v>
      </c>
      <c r="AG65" s="79" t="s">
        <v>1128</v>
      </c>
      <c r="AH65" s="79"/>
      <c r="AI65" s="85" t="s">
        <v>1133</v>
      </c>
      <c r="AJ65" s="79" t="b">
        <v>0</v>
      </c>
      <c r="AK65" s="79">
        <v>6</v>
      </c>
      <c r="AL65" s="85" t="s">
        <v>1018</v>
      </c>
      <c r="AM65" s="79" t="s">
        <v>1155</v>
      </c>
      <c r="AN65" s="79" t="b">
        <v>0</v>
      </c>
      <c r="AO65" s="85" t="s">
        <v>1018</v>
      </c>
      <c r="AP65" s="79" t="s">
        <v>176</v>
      </c>
      <c r="AQ65" s="79">
        <v>0</v>
      </c>
      <c r="AR65" s="79">
        <v>0</v>
      </c>
      <c r="AS65" s="79"/>
      <c r="AT65" s="79"/>
      <c r="AU65" s="79"/>
      <c r="AV65" s="79"/>
      <c r="AW65" s="79"/>
      <c r="AX65" s="79"/>
      <c r="AY65" s="79"/>
      <c r="AZ65" s="79"/>
      <c r="BA65">
        <v>1</v>
      </c>
      <c r="BB65" s="78" t="str">
        <f>REPLACE(INDEX(GroupVertices[Group],MATCH(Edges25[[#This Row],[Vertex 1]],GroupVertices[Vertex],0)),1,1,"")</f>
        <v>1</v>
      </c>
      <c r="BC65" s="78" t="str">
        <f>REPLACE(INDEX(GroupVertices[Group],MATCH(Edges25[[#This Row],[Vertex 2]],GroupVertices[Vertex],0)),1,1,"")</f>
        <v>1</v>
      </c>
      <c r="BD65" s="48"/>
      <c r="BE65" s="49"/>
      <c r="BF65" s="48"/>
      <c r="BG65" s="49"/>
      <c r="BH65" s="48"/>
      <c r="BI65" s="49"/>
      <c r="BJ65" s="48"/>
      <c r="BK65" s="49"/>
      <c r="BL65" s="48"/>
    </row>
    <row r="66" spans="1:64" ht="15">
      <c r="A66" s="64" t="s">
        <v>261</v>
      </c>
      <c r="B66" s="64" t="s">
        <v>261</v>
      </c>
      <c r="C66" s="65"/>
      <c r="D66" s="66"/>
      <c r="E66" s="67"/>
      <c r="F66" s="68"/>
      <c r="G66" s="65"/>
      <c r="H66" s="69"/>
      <c r="I66" s="70"/>
      <c r="J66" s="70"/>
      <c r="K66" s="34" t="s">
        <v>65</v>
      </c>
      <c r="L66" s="77">
        <v>93</v>
      </c>
      <c r="M66" s="77"/>
      <c r="N66" s="72"/>
      <c r="O66" s="79" t="s">
        <v>176</v>
      </c>
      <c r="P66" s="81">
        <v>43751.48569444445</v>
      </c>
      <c r="Q66" s="79" t="s">
        <v>369</v>
      </c>
      <c r="R66" s="83" t="s">
        <v>482</v>
      </c>
      <c r="S66" s="79" t="s">
        <v>537</v>
      </c>
      <c r="T66" s="79" t="s">
        <v>593</v>
      </c>
      <c r="U66" s="79"/>
      <c r="V66" s="83" t="s">
        <v>741</v>
      </c>
      <c r="W66" s="81">
        <v>43751.48569444445</v>
      </c>
      <c r="X66" s="83" t="s">
        <v>817</v>
      </c>
      <c r="Y66" s="79"/>
      <c r="Z66" s="79"/>
      <c r="AA66" s="85" t="s">
        <v>1001</v>
      </c>
      <c r="AB66" s="79"/>
      <c r="AC66" s="79" t="b">
        <v>0</v>
      </c>
      <c r="AD66" s="79">
        <v>0</v>
      </c>
      <c r="AE66" s="85" t="s">
        <v>1123</v>
      </c>
      <c r="AF66" s="79" t="b">
        <v>0</v>
      </c>
      <c r="AG66" s="79" t="s">
        <v>1128</v>
      </c>
      <c r="AH66" s="79"/>
      <c r="AI66" s="85" t="s">
        <v>1123</v>
      </c>
      <c r="AJ66" s="79" t="b">
        <v>0</v>
      </c>
      <c r="AK66" s="79">
        <v>0</v>
      </c>
      <c r="AL66" s="85" t="s">
        <v>1123</v>
      </c>
      <c r="AM66" s="79" t="s">
        <v>1151</v>
      </c>
      <c r="AN66" s="79" t="b">
        <v>0</v>
      </c>
      <c r="AO66" s="85" t="s">
        <v>1001</v>
      </c>
      <c r="AP66" s="79" t="s">
        <v>176</v>
      </c>
      <c r="AQ66" s="79">
        <v>0</v>
      </c>
      <c r="AR66" s="79">
        <v>0</v>
      </c>
      <c r="AS66" s="79"/>
      <c r="AT66" s="79"/>
      <c r="AU66" s="79"/>
      <c r="AV66" s="79"/>
      <c r="AW66" s="79"/>
      <c r="AX66" s="79"/>
      <c r="AY66" s="79"/>
      <c r="AZ66" s="79"/>
      <c r="BA66">
        <v>2</v>
      </c>
      <c r="BB66" s="78" t="str">
        <f>REPLACE(INDEX(GroupVertices[Group],MATCH(Edges25[[#This Row],[Vertex 1]],GroupVertices[Vertex],0)),1,1,"")</f>
        <v>10</v>
      </c>
      <c r="BC66" s="78" t="str">
        <f>REPLACE(INDEX(GroupVertices[Group],MATCH(Edges25[[#This Row],[Vertex 2]],GroupVertices[Vertex],0)),1,1,"")</f>
        <v>10</v>
      </c>
      <c r="BD66" s="48">
        <v>1</v>
      </c>
      <c r="BE66" s="49">
        <v>10</v>
      </c>
      <c r="BF66" s="48">
        <v>0</v>
      </c>
      <c r="BG66" s="49">
        <v>0</v>
      </c>
      <c r="BH66" s="48">
        <v>0</v>
      </c>
      <c r="BI66" s="49">
        <v>0</v>
      </c>
      <c r="BJ66" s="48">
        <v>9</v>
      </c>
      <c r="BK66" s="49">
        <v>90</v>
      </c>
      <c r="BL66" s="48">
        <v>10</v>
      </c>
    </row>
    <row r="67" spans="1:64" ht="15">
      <c r="A67" s="64" t="s">
        <v>261</v>
      </c>
      <c r="B67" s="64" t="s">
        <v>261</v>
      </c>
      <c r="C67" s="65"/>
      <c r="D67" s="66"/>
      <c r="E67" s="67"/>
      <c r="F67" s="68"/>
      <c r="G67" s="65"/>
      <c r="H67" s="69"/>
      <c r="I67" s="70"/>
      <c r="J67" s="70"/>
      <c r="K67" s="34" t="s">
        <v>65</v>
      </c>
      <c r="L67" s="77">
        <v>94</v>
      </c>
      <c r="M67" s="77"/>
      <c r="N67" s="72"/>
      <c r="O67" s="79" t="s">
        <v>176</v>
      </c>
      <c r="P67" s="81">
        <v>43758.462789351855</v>
      </c>
      <c r="Q67" s="79" t="s">
        <v>370</v>
      </c>
      <c r="R67" s="83" t="s">
        <v>483</v>
      </c>
      <c r="S67" s="79" t="s">
        <v>537</v>
      </c>
      <c r="T67" s="79" t="s">
        <v>593</v>
      </c>
      <c r="U67" s="79"/>
      <c r="V67" s="83" t="s">
        <v>741</v>
      </c>
      <c r="W67" s="81">
        <v>43758.462789351855</v>
      </c>
      <c r="X67" s="83" t="s">
        <v>818</v>
      </c>
      <c r="Y67" s="79"/>
      <c r="Z67" s="79"/>
      <c r="AA67" s="85" t="s">
        <v>1002</v>
      </c>
      <c r="AB67" s="79"/>
      <c r="AC67" s="79" t="b">
        <v>0</v>
      </c>
      <c r="AD67" s="79">
        <v>0</v>
      </c>
      <c r="AE67" s="85" t="s">
        <v>1123</v>
      </c>
      <c r="AF67" s="79" t="b">
        <v>0</v>
      </c>
      <c r="AG67" s="79" t="s">
        <v>1128</v>
      </c>
      <c r="AH67" s="79"/>
      <c r="AI67" s="85" t="s">
        <v>1123</v>
      </c>
      <c r="AJ67" s="79" t="b">
        <v>0</v>
      </c>
      <c r="AK67" s="79">
        <v>0</v>
      </c>
      <c r="AL67" s="85" t="s">
        <v>1123</v>
      </c>
      <c r="AM67" s="79" t="s">
        <v>1151</v>
      </c>
      <c r="AN67" s="79" t="b">
        <v>0</v>
      </c>
      <c r="AO67" s="85" t="s">
        <v>1002</v>
      </c>
      <c r="AP67" s="79" t="s">
        <v>176</v>
      </c>
      <c r="AQ67" s="79">
        <v>0</v>
      </c>
      <c r="AR67" s="79">
        <v>0</v>
      </c>
      <c r="AS67" s="79"/>
      <c r="AT67" s="79"/>
      <c r="AU67" s="79"/>
      <c r="AV67" s="79"/>
      <c r="AW67" s="79"/>
      <c r="AX67" s="79"/>
      <c r="AY67" s="79"/>
      <c r="AZ67" s="79"/>
      <c r="BA67">
        <v>2</v>
      </c>
      <c r="BB67" s="78" t="str">
        <f>REPLACE(INDEX(GroupVertices[Group],MATCH(Edges25[[#This Row],[Vertex 1]],GroupVertices[Vertex],0)),1,1,"")</f>
        <v>10</v>
      </c>
      <c r="BC67" s="78" t="str">
        <f>REPLACE(INDEX(GroupVertices[Group],MATCH(Edges25[[#This Row],[Vertex 2]],GroupVertices[Vertex],0)),1,1,"")</f>
        <v>10</v>
      </c>
      <c r="BD67" s="48">
        <v>0</v>
      </c>
      <c r="BE67" s="49">
        <v>0</v>
      </c>
      <c r="BF67" s="48">
        <v>0</v>
      </c>
      <c r="BG67" s="49">
        <v>0</v>
      </c>
      <c r="BH67" s="48">
        <v>0</v>
      </c>
      <c r="BI67" s="49">
        <v>0</v>
      </c>
      <c r="BJ67" s="48">
        <v>6</v>
      </c>
      <c r="BK67" s="49">
        <v>100</v>
      </c>
      <c r="BL67" s="48">
        <v>6</v>
      </c>
    </row>
    <row r="68" spans="1:64" ht="15">
      <c r="A68" s="64" t="s">
        <v>262</v>
      </c>
      <c r="B68" s="64" t="s">
        <v>296</v>
      </c>
      <c r="C68" s="65"/>
      <c r="D68" s="66"/>
      <c r="E68" s="67"/>
      <c r="F68" s="68"/>
      <c r="G68" s="65"/>
      <c r="H68" s="69"/>
      <c r="I68" s="70"/>
      <c r="J68" s="70"/>
      <c r="K68" s="34" t="s">
        <v>65</v>
      </c>
      <c r="L68" s="77">
        <v>95</v>
      </c>
      <c r="M68" s="77"/>
      <c r="N68" s="72"/>
      <c r="O68" s="79" t="s">
        <v>324</v>
      </c>
      <c r="P68" s="81">
        <v>43749.114652777775</v>
      </c>
      <c r="Q68" s="79" t="s">
        <v>371</v>
      </c>
      <c r="R68" s="83" t="s">
        <v>484</v>
      </c>
      <c r="S68" s="79" t="s">
        <v>538</v>
      </c>
      <c r="T68" s="79" t="s">
        <v>594</v>
      </c>
      <c r="U68" s="83" t="s">
        <v>675</v>
      </c>
      <c r="V68" s="83" t="s">
        <v>675</v>
      </c>
      <c r="W68" s="81">
        <v>43749.114652777775</v>
      </c>
      <c r="X68" s="83" t="s">
        <v>819</v>
      </c>
      <c r="Y68" s="79"/>
      <c r="Z68" s="79"/>
      <c r="AA68" s="85" t="s">
        <v>1003</v>
      </c>
      <c r="AB68" s="79"/>
      <c r="AC68" s="79" t="b">
        <v>0</v>
      </c>
      <c r="AD68" s="79">
        <v>3</v>
      </c>
      <c r="AE68" s="85" t="s">
        <v>1123</v>
      </c>
      <c r="AF68" s="79" t="b">
        <v>0</v>
      </c>
      <c r="AG68" s="79" t="s">
        <v>1128</v>
      </c>
      <c r="AH68" s="79"/>
      <c r="AI68" s="85" t="s">
        <v>1123</v>
      </c>
      <c r="AJ68" s="79" t="b">
        <v>0</v>
      </c>
      <c r="AK68" s="79">
        <v>0</v>
      </c>
      <c r="AL68" s="85" t="s">
        <v>1123</v>
      </c>
      <c r="AM68" s="79" t="s">
        <v>1156</v>
      </c>
      <c r="AN68" s="79" t="b">
        <v>0</v>
      </c>
      <c r="AO68" s="85" t="s">
        <v>1003</v>
      </c>
      <c r="AP68" s="79" t="s">
        <v>176</v>
      </c>
      <c r="AQ68" s="79">
        <v>0</v>
      </c>
      <c r="AR68" s="79">
        <v>0</v>
      </c>
      <c r="AS68" s="79"/>
      <c r="AT68" s="79"/>
      <c r="AU68" s="79"/>
      <c r="AV68" s="79"/>
      <c r="AW68" s="79"/>
      <c r="AX68" s="79"/>
      <c r="AY68" s="79"/>
      <c r="AZ68" s="79"/>
      <c r="BA68">
        <v>1</v>
      </c>
      <c r="BB68" s="78" t="str">
        <f>REPLACE(INDEX(GroupVertices[Group],MATCH(Edges25[[#This Row],[Vertex 1]],GroupVertices[Vertex],0)),1,1,"")</f>
        <v>2</v>
      </c>
      <c r="BC68" s="78" t="str">
        <f>REPLACE(INDEX(GroupVertices[Group],MATCH(Edges25[[#This Row],[Vertex 2]],GroupVertices[Vertex],0)),1,1,"")</f>
        <v>2</v>
      </c>
      <c r="BD68" s="48"/>
      <c r="BE68" s="49"/>
      <c r="BF68" s="48"/>
      <c r="BG68" s="49"/>
      <c r="BH68" s="48"/>
      <c r="BI68" s="49"/>
      <c r="BJ68" s="48"/>
      <c r="BK68" s="49"/>
      <c r="BL68" s="48"/>
    </row>
    <row r="69" spans="1:64" ht="15">
      <c r="A69" s="64" t="s">
        <v>262</v>
      </c>
      <c r="B69" s="64" t="s">
        <v>300</v>
      </c>
      <c r="C69" s="65"/>
      <c r="D69" s="66"/>
      <c r="E69" s="67"/>
      <c r="F69" s="68"/>
      <c r="G69" s="65"/>
      <c r="H69" s="69"/>
      <c r="I69" s="70"/>
      <c r="J69" s="70"/>
      <c r="K69" s="34" t="s">
        <v>65</v>
      </c>
      <c r="L69" s="77">
        <v>99</v>
      </c>
      <c r="M69" s="77"/>
      <c r="N69" s="72"/>
      <c r="O69" s="79" t="s">
        <v>324</v>
      </c>
      <c r="P69" s="81">
        <v>43750.90628472222</v>
      </c>
      <c r="Q69" s="79" t="s">
        <v>372</v>
      </c>
      <c r="R69" s="83" t="s">
        <v>485</v>
      </c>
      <c r="S69" s="79" t="s">
        <v>539</v>
      </c>
      <c r="T69" s="79" t="s">
        <v>595</v>
      </c>
      <c r="U69" s="83" t="s">
        <v>676</v>
      </c>
      <c r="V69" s="83" t="s">
        <v>676</v>
      </c>
      <c r="W69" s="81">
        <v>43750.90628472222</v>
      </c>
      <c r="X69" s="83" t="s">
        <v>820</v>
      </c>
      <c r="Y69" s="79"/>
      <c r="Z69" s="79"/>
      <c r="AA69" s="85" t="s">
        <v>1004</v>
      </c>
      <c r="AB69" s="79"/>
      <c r="AC69" s="79" t="b">
        <v>0</v>
      </c>
      <c r="AD69" s="79">
        <v>0</v>
      </c>
      <c r="AE69" s="85" t="s">
        <v>1125</v>
      </c>
      <c r="AF69" s="79" t="b">
        <v>0</v>
      </c>
      <c r="AG69" s="79" t="s">
        <v>1128</v>
      </c>
      <c r="AH69" s="79"/>
      <c r="AI69" s="85" t="s">
        <v>1123</v>
      </c>
      <c r="AJ69" s="79" t="b">
        <v>0</v>
      </c>
      <c r="AK69" s="79">
        <v>0</v>
      </c>
      <c r="AL69" s="85" t="s">
        <v>1123</v>
      </c>
      <c r="AM69" s="79" t="s">
        <v>1156</v>
      </c>
      <c r="AN69" s="79" t="b">
        <v>0</v>
      </c>
      <c r="AO69" s="85" t="s">
        <v>1004</v>
      </c>
      <c r="AP69" s="79" t="s">
        <v>176</v>
      </c>
      <c r="AQ69" s="79">
        <v>0</v>
      </c>
      <c r="AR69" s="79">
        <v>0</v>
      </c>
      <c r="AS69" s="79"/>
      <c r="AT69" s="79"/>
      <c r="AU69" s="79"/>
      <c r="AV69" s="79"/>
      <c r="AW69" s="79"/>
      <c r="AX69" s="79"/>
      <c r="AY69" s="79"/>
      <c r="AZ69" s="79"/>
      <c r="BA69">
        <v>1</v>
      </c>
      <c r="BB69" s="78" t="str">
        <f>REPLACE(INDEX(GroupVertices[Group],MATCH(Edges25[[#This Row],[Vertex 1]],GroupVertices[Vertex],0)),1,1,"")</f>
        <v>2</v>
      </c>
      <c r="BC69" s="78" t="str">
        <f>REPLACE(INDEX(GroupVertices[Group],MATCH(Edges25[[#This Row],[Vertex 2]],GroupVertices[Vertex],0)),1,1,"")</f>
        <v>2</v>
      </c>
      <c r="BD69" s="48"/>
      <c r="BE69" s="49"/>
      <c r="BF69" s="48"/>
      <c r="BG69" s="49"/>
      <c r="BH69" s="48"/>
      <c r="BI69" s="49"/>
      <c r="BJ69" s="48"/>
      <c r="BK69" s="49"/>
      <c r="BL69" s="48"/>
    </row>
    <row r="70" spans="1:64" ht="15">
      <c r="A70" s="64" t="s">
        <v>262</v>
      </c>
      <c r="B70" s="64" t="s">
        <v>301</v>
      </c>
      <c r="C70" s="65"/>
      <c r="D70" s="66"/>
      <c r="E70" s="67"/>
      <c r="F70" s="68"/>
      <c r="G70" s="65"/>
      <c r="H70" s="69"/>
      <c r="I70" s="70"/>
      <c r="J70" s="70"/>
      <c r="K70" s="34" t="s">
        <v>65</v>
      </c>
      <c r="L70" s="77">
        <v>100</v>
      </c>
      <c r="M70" s="77"/>
      <c r="N70" s="72"/>
      <c r="O70" s="79" t="s">
        <v>324</v>
      </c>
      <c r="P70" s="81">
        <v>43752.04524305555</v>
      </c>
      <c r="Q70" s="79" t="s">
        <v>373</v>
      </c>
      <c r="R70" s="83" t="s">
        <v>486</v>
      </c>
      <c r="S70" s="79" t="s">
        <v>540</v>
      </c>
      <c r="T70" s="79" t="s">
        <v>596</v>
      </c>
      <c r="U70" s="83" t="s">
        <v>677</v>
      </c>
      <c r="V70" s="83" t="s">
        <v>677</v>
      </c>
      <c r="W70" s="81">
        <v>43752.04524305555</v>
      </c>
      <c r="X70" s="83" t="s">
        <v>821</v>
      </c>
      <c r="Y70" s="79"/>
      <c r="Z70" s="79"/>
      <c r="AA70" s="85" t="s">
        <v>1005</v>
      </c>
      <c r="AB70" s="79"/>
      <c r="AC70" s="79" t="b">
        <v>0</v>
      </c>
      <c r="AD70" s="79">
        <v>1</v>
      </c>
      <c r="AE70" s="85" t="s">
        <v>1123</v>
      </c>
      <c r="AF70" s="79" t="b">
        <v>0</v>
      </c>
      <c r="AG70" s="79" t="s">
        <v>1128</v>
      </c>
      <c r="AH70" s="79"/>
      <c r="AI70" s="85" t="s">
        <v>1123</v>
      </c>
      <c r="AJ70" s="79" t="b">
        <v>0</v>
      </c>
      <c r="AK70" s="79">
        <v>0</v>
      </c>
      <c r="AL70" s="85" t="s">
        <v>1123</v>
      </c>
      <c r="AM70" s="79" t="s">
        <v>1156</v>
      </c>
      <c r="AN70" s="79" t="b">
        <v>0</v>
      </c>
      <c r="AO70" s="85" t="s">
        <v>1005</v>
      </c>
      <c r="AP70" s="79" t="s">
        <v>176</v>
      </c>
      <c r="AQ70" s="79">
        <v>0</v>
      </c>
      <c r="AR70" s="79">
        <v>0</v>
      </c>
      <c r="AS70" s="79"/>
      <c r="AT70" s="79"/>
      <c r="AU70" s="79"/>
      <c r="AV70" s="79"/>
      <c r="AW70" s="79"/>
      <c r="AX70" s="79"/>
      <c r="AY70" s="79"/>
      <c r="AZ70" s="79"/>
      <c r="BA70">
        <v>1</v>
      </c>
      <c r="BB70" s="78" t="str">
        <f>REPLACE(INDEX(GroupVertices[Group],MATCH(Edges25[[#This Row],[Vertex 1]],GroupVertices[Vertex],0)),1,1,"")</f>
        <v>2</v>
      </c>
      <c r="BC70" s="78" t="str">
        <f>REPLACE(INDEX(GroupVertices[Group],MATCH(Edges25[[#This Row],[Vertex 2]],GroupVertices[Vertex],0)),1,1,"")</f>
        <v>2</v>
      </c>
      <c r="BD70" s="48">
        <v>0</v>
      </c>
      <c r="BE70" s="49">
        <v>0</v>
      </c>
      <c r="BF70" s="48">
        <v>0</v>
      </c>
      <c r="BG70" s="49">
        <v>0</v>
      </c>
      <c r="BH70" s="48">
        <v>0</v>
      </c>
      <c r="BI70" s="49">
        <v>0</v>
      </c>
      <c r="BJ70" s="48">
        <v>18</v>
      </c>
      <c r="BK70" s="49">
        <v>100</v>
      </c>
      <c r="BL70" s="48">
        <v>18</v>
      </c>
    </row>
    <row r="71" spans="1:64" ht="15">
      <c r="A71" s="64" t="s">
        <v>262</v>
      </c>
      <c r="B71" s="64" t="s">
        <v>302</v>
      </c>
      <c r="C71" s="65"/>
      <c r="D71" s="66"/>
      <c r="E71" s="67"/>
      <c r="F71" s="68"/>
      <c r="G71" s="65"/>
      <c r="H71" s="69"/>
      <c r="I71" s="70"/>
      <c r="J71" s="70"/>
      <c r="K71" s="34" t="s">
        <v>65</v>
      </c>
      <c r="L71" s="77">
        <v>101</v>
      </c>
      <c r="M71" s="77"/>
      <c r="N71" s="72"/>
      <c r="O71" s="79" t="s">
        <v>324</v>
      </c>
      <c r="P71" s="81">
        <v>43752.90644675926</v>
      </c>
      <c r="Q71" s="79" t="s">
        <v>374</v>
      </c>
      <c r="R71" s="83" t="s">
        <v>487</v>
      </c>
      <c r="S71" s="79" t="s">
        <v>541</v>
      </c>
      <c r="T71" s="79" t="s">
        <v>597</v>
      </c>
      <c r="U71" s="83" t="s">
        <v>678</v>
      </c>
      <c r="V71" s="83" t="s">
        <v>678</v>
      </c>
      <c r="W71" s="81">
        <v>43752.90644675926</v>
      </c>
      <c r="X71" s="83" t="s">
        <v>822</v>
      </c>
      <c r="Y71" s="79"/>
      <c r="Z71" s="79"/>
      <c r="AA71" s="85" t="s">
        <v>1006</v>
      </c>
      <c r="AB71" s="79"/>
      <c r="AC71" s="79" t="b">
        <v>0</v>
      </c>
      <c r="AD71" s="79">
        <v>0</v>
      </c>
      <c r="AE71" s="85" t="s">
        <v>1123</v>
      </c>
      <c r="AF71" s="79" t="b">
        <v>0</v>
      </c>
      <c r="AG71" s="79" t="s">
        <v>1128</v>
      </c>
      <c r="AH71" s="79"/>
      <c r="AI71" s="85" t="s">
        <v>1123</v>
      </c>
      <c r="AJ71" s="79" t="b">
        <v>0</v>
      </c>
      <c r="AK71" s="79">
        <v>0</v>
      </c>
      <c r="AL71" s="85" t="s">
        <v>1123</v>
      </c>
      <c r="AM71" s="79" t="s">
        <v>1156</v>
      </c>
      <c r="AN71" s="79" t="b">
        <v>0</v>
      </c>
      <c r="AO71" s="85" t="s">
        <v>1006</v>
      </c>
      <c r="AP71" s="79" t="s">
        <v>176</v>
      </c>
      <c r="AQ71" s="79">
        <v>0</v>
      </c>
      <c r="AR71" s="79">
        <v>0</v>
      </c>
      <c r="AS71" s="79"/>
      <c r="AT71" s="79"/>
      <c r="AU71" s="79"/>
      <c r="AV71" s="79"/>
      <c r="AW71" s="79"/>
      <c r="AX71" s="79"/>
      <c r="AY71" s="79"/>
      <c r="AZ71" s="79"/>
      <c r="BA71">
        <v>1</v>
      </c>
      <c r="BB71" s="78" t="str">
        <f>REPLACE(INDEX(GroupVertices[Group],MATCH(Edges25[[#This Row],[Vertex 1]],GroupVertices[Vertex],0)),1,1,"")</f>
        <v>2</v>
      </c>
      <c r="BC71" s="78" t="str">
        <f>REPLACE(INDEX(GroupVertices[Group],MATCH(Edges25[[#This Row],[Vertex 2]],GroupVertices[Vertex],0)),1,1,"")</f>
        <v>2</v>
      </c>
      <c r="BD71" s="48">
        <v>2</v>
      </c>
      <c r="BE71" s="49">
        <v>11.764705882352942</v>
      </c>
      <c r="BF71" s="48">
        <v>0</v>
      </c>
      <c r="BG71" s="49">
        <v>0</v>
      </c>
      <c r="BH71" s="48">
        <v>0</v>
      </c>
      <c r="BI71" s="49">
        <v>0</v>
      </c>
      <c r="BJ71" s="48">
        <v>15</v>
      </c>
      <c r="BK71" s="49">
        <v>88.23529411764706</v>
      </c>
      <c r="BL71" s="48">
        <v>17</v>
      </c>
    </row>
    <row r="72" spans="1:64" ht="15">
      <c r="A72" s="64" t="s">
        <v>262</v>
      </c>
      <c r="B72" s="64" t="s">
        <v>303</v>
      </c>
      <c r="C72" s="65"/>
      <c r="D72" s="66"/>
      <c r="E72" s="67"/>
      <c r="F72" s="68"/>
      <c r="G72" s="65"/>
      <c r="H72" s="69"/>
      <c r="I72" s="70"/>
      <c r="J72" s="70"/>
      <c r="K72" s="34" t="s">
        <v>65</v>
      </c>
      <c r="L72" s="77">
        <v>102</v>
      </c>
      <c r="M72" s="77"/>
      <c r="N72" s="72"/>
      <c r="O72" s="79" t="s">
        <v>324</v>
      </c>
      <c r="P72" s="81">
        <v>43753.11467592593</v>
      </c>
      <c r="Q72" s="79" t="s">
        <v>375</v>
      </c>
      <c r="R72" s="83" t="s">
        <v>488</v>
      </c>
      <c r="S72" s="79" t="s">
        <v>542</v>
      </c>
      <c r="T72" s="79" t="s">
        <v>598</v>
      </c>
      <c r="U72" s="83" t="s">
        <v>679</v>
      </c>
      <c r="V72" s="83" t="s">
        <v>679</v>
      </c>
      <c r="W72" s="81">
        <v>43753.11467592593</v>
      </c>
      <c r="X72" s="83" t="s">
        <v>823</v>
      </c>
      <c r="Y72" s="79"/>
      <c r="Z72" s="79"/>
      <c r="AA72" s="85" t="s">
        <v>1007</v>
      </c>
      <c r="AB72" s="79"/>
      <c r="AC72" s="79" t="b">
        <v>0</v>
      </c>
      <c r="AD72" s="79">
        <v>1</v>
      </c>
      <c r="AE72" s="85" t="s">
        <v>1123</v>
      </c>
      <c r="AF72" s="79" t="b">
        <v>0</v>
      </c>
      <c r="AG72" s="79" t="s">
        <v>1128</v>
      </c>
      <c r="AH72" s="79"/>
      <c r="AI72" s="85" t="s">
        <v>1123</v>
      </c>
      <c r="AJ72" s="79" t="b">
        <v>0</v>
      </c>
      <c r="AK72" s="79">
        <v>0</v>
      </c>
      <c r="AL72" s="85" t="s">
        <v>1123</v>
      </c>
      <c r="AM72" s="79" t="s">
        <v>1156</v>
      </c>
      <c r="AN72" s="79" t="b">
        <v>0</v>
      </c>
      <c r="AO72" s="85" t="s">
        <v>1007</v>
      </c>
      <c r="AP72" s="79" t="s">
        <v>176</v>
      </c>
      <c r="AQ72" s="79">
        <v>0</v>
      </c>
      <c r="AR72" s="79">
        <v>0</v>
      </c>
      <c r="AS72" s="79"/>
      <c r="AT72" s="79"/>
      <c r="AU72" s="79"/>
      <c r="AV72" s="79"/>
      <c r="AW72" s="79"/>
      <c r="AX72" s="79"/>
      <c r="AY72" s="79"/>
      <c r="AZ72" s="79"/>
      <c r="BA72">
        <v>1</v>
      </c>
      <c r="BB72" s="78" t="str">
        <f>REPLACE(INDEX(GroupVertices[Group],MATCH(Edges25[[#This Row],[Vertex 1]],GroupVertices[Vertex],0)),1,1,"")</f>
        <v>2</v>
      </c>
      <c r="BC72" s="78" t="str">
        <f>REPLACE(INDEX(GroupVertices[Group],MATCH(Edges25[[#This Row],[Vertex 2]],GroupVertices[Vertex],0)),1,1,"")</f>
        <v>2</v>
      </c>
      <c r="BD72" s="48">
        <v>0</v>
      </c>
      <c r="BE72" s="49">
        <v>0</v>
      </c>
      <c r="BF72" s="48">
        <v>0</v>
      </c>
      <c r="BG72" s="49">
        <v>0</v>
      </c>
      <c r="BH72" s="48">
        <v>0</v>
      </c>
      <c r="BI72" s="49">
        <v>0</v>
      </c>
      <c r="BJ72" s="48">
        <v>32</v>
      </c>
      <c r="BK72" s="49">
        <v>100</v>
      </c>
      <c r="BL72" s="48">
        <v>32</v>
      </c>
    </row>
    <row r="73" spans="1:64" ht="15">
      <c r="A73" s="64" t="s">
        <v>262</v>
      </c>
      <c r="B73" s="64" t="s">
        <v>304</v>
      </c>
      <c r="C73" s="65"/>
      <c r="D73" s="66"/>
      <c r="E73" s="67"/>
      <c r="F73" s="68"/>
      <c r="G73" s="65"/>
      <c r="H73" s="69"/>
      <c r="I73" s="70"/>
      <c r="J73" s="70"/>
      <c r="K73" s="34" t="s">
        <v>65</v>
      </c>
      <c r="L73" s="77">
        <v>103</v>
      </c>
      <c r="M73" s="77"/>
      <c r="N73" s="72"/>
      <c r="O73" s="79" t="s">
        <v>324</v>
      </c>
      <c r="P73" s="81">
        <v>43753.42023148148</v>
      </c>
      <c r="Q73" s="79" t="s">
        <v>376</v>
      </c>
      <c r="R73" s="83" t="s">
        <v>489</v>
      </c>
      <c r="S73" s="79" t="s">
        <v>543</v>
      </c>
      <c r="T73" s="79" t="s">
        <v>599</v>
      </c>
      <c r="U73" s="83" t="s">
        <v>680</v>
      </c>
      <c r="V73" s="83" t="s">
        <v>680</v>
      </c>
      <c r="W73" s="81">
        <v>43753.42023148148</v>
      </c>
      <c r="X73" s="83" t="s">
        <v>824</v>
      </c>
      <c r="Y73" s="79"/>
      <c r="Z73" s="79"/>
      <c r="AA73" s="85" t="s">
        <v>1008</v>
      </c>
      <c r="AB73" s="79"/>
      <c r="AC73" s="79" t="b">
        <v>0</v>
      </c>
      <c r="AD73" s="79">
        <v>1</v>
      </c>
      <c r="AE73" s="85" t="s">
        <v>1123</v>
      </c>
      <c r="AF73" s="79" t="b">
        <v>0</v>
      </c>
      <c r="AG73" s="79" t="s">
        <v>1128</v>
      </c>
      <c r="AH73" s="79"/>
      <c r="AI73" s="85" t="s">
        <v>1123</v>
      </c>
      <c r="AJ73" s="79" t="b">
        <v>0</v>
      </c>
      <c r="AK73" s="79">
        <v>0</v>
      </c>
      <c r="AL73" s="85" t="s">
        <v>1123</v>
      </c>
      <c r="AM73" s="79" t="s">
        <v>1156</v>
      </c>
      <c r="AN73" s="79" t="b">
        <v>0</v>
      </c>
      <c r="AO73" s="85" t="s">
        <v>1008</v>
      </c>
      <c r="AP73" s="79" t="s">
        <v>176</v>
      </c>
      <c r="AQ73" s="79">
        <v>0</v>
      </c>
      <c r="AR73" s="79">
        <v>0</v>
      </c>
      <c r="AS73" s="79"/>
      <c r="AT73" s="79"/>
      <c r="AU73" s="79"/>
      <c r="AV73" s="79"/>
      <c r="AW73" s="79"/>
      <c r="AX73" s="79"/>
      <c r="AY73" s="79"/>
      <c r="AZ73" s="79"/>
      <c r="BA73">
        <v>1</v>
      </c>
      <c r="BB73" s="78" t="str">
        <f>REPLACE(INDEX(GroupVertices[Group],MATCH(Edges25[[#This Row],[Vertex 1]],GroupVertices[Vertex],0)),1,1,"")</f>
        <v>2</v>
      </c>
      <c r="BC73" s="78" t="str">
        <f>REPLACE(INDEX(GroupVertices[Group],MATCH(Edges25[[#This Row],[Vertex 2]],GroupVertices[Vertex],0)),1,1,"")</f>
        <v>2</v>
      </c>
      <c r="BD73" s="48">
        <v>1</v>
      </c>
      <c r="BE73" s="49">
        <v>6.666666666666667</v>
      </c>
      <c r="BF73" s="48">
        <v>0</v>
      </c>
      <c r="BG73" s="49">
        <v>0</v>
      </c>
      <c r="BH73" s="48">
        <v>0</v>
      </c>
      <c r="BI73" s="49">
        <v>0</v>
      </c>
      <c r="BJ73" s="48">
        <v>14</v>
      </c>
      <c r="BK73" s="49">
        <v>93.33333333333333</v>
      </c>
      <c r="BL73" s="48">
        <v>15</v>
      </c>
    </row>
    <row r="74" spans="1:64" ht="15">
      <c r="A74" s="64" t="s">
        <v>248</v>
      </c>
      <c r="B74" s="64" t="s">
        <v>305</v>
      </c>
      <c r="C74" s="65"/>
      <c r="D74" s="66"/>
      <c r="E74" s="67"/>
      <c r="F74" s="68"/>
      <c r="G74" s="65"/>
      <c r="H74" s="69"/>
      <c r="I74" s="70"/>
      <c r="J74" s="70"/>
      <c r="K74" s="34" t="s">
        <v>65</v>
      </c>
      <c r="L74" s="77">
        <v>104</v>
      </c>
      <c r="M74" s="77"/>
      <c r="N74" s="72"/>
      <c r="O74" s="79" t="s">
        <v>324</v>
      </c>
      <c r="P74" s="81">
        <v>43753.50270833333</v>
      </c>
      <c r="Q74" s="79" t="s">
        <v>377</v>
      </c>
      <c r="R74" s="83" t="s">
        <v>490</v>
      </c>
      <c r="S74" s="79" t="s">
        <v>544</v>
      </c>
      <c r="T74" s="79" t="s">
        <v>600</v>
      </c>
      <c r="U74" s="83" t="s">
        <v>681</v>
      </c>
      <c r="V74" s="83" t="s">
        <v>681</v>
      </c>
      <c r="W74" s="81">
        <v>43753.50270833333</v>
      </c>
      <c r="X74" s="83" t="s">
        <v>825</v>
      </c>
      <c r="Y74" s="79"/>
      <c r="Z74" s="79"/>
      <c r="AA74" s="85" t="s">
        <v>1009</v>
      </c>
      <c r="AB74" s="79"/>
      <c r="AC74" s="79" t="b">
        <v>0</v>
      </c>
      <c r="AD74" s="79">
        <v>1</v>
      </c>
      <c r="AE74" s="85" t="s">
        <v>1123</v>
      </c>
      <c r="AF74" s="79" t="b">
        <v>0</v>
      </c>
      <c r="AG74" s="79" t="s">
        <v>1128</v>
      </c>
      <c r="AH74" s="79"/>
      <c r="AI74" s="85" t="s">
        <v>1123</v>
      </c>
      <c r="AJ74" s="79" t="b">
        <v>0</v>
      </c>
      <c r="AK74" s="79">
        <v>0</v>
      </c>
      <c r="AL74" s="85" t="s">
        <v>1123</v>
      </c>
      <c r="AM74" s="79" t="s">
        <v>1151</v>
      </c>
      <c r="AN74" s="79" t="b">
        <v>0</v>
      </c>
      <c r="AO74" s="85" t="s">
        <v>1009</v>
      </c>
      <c r="AP74" s="79" t="s">
        <v>176</v>
      </c>
      <c r="AQ74" s="79">
        <v>0</v>
      </c>
      <c r="AR74" s="79">
        <v>0</v>
      </c>
      <c r="AS74" s="79"/>
      <c r="AT74" s="79"/>
      <c r="AU74" s="79"/>
      <c r="AV74" s="79"/>
      <c r="AW74" s="79"/>
      <c r="AX74" s="79"/>
      <c r="AY74" s="79"/>
      <c r="AZ74" s="79"/>
      <c r="BA74">
        <v>1</v>
      </c>
      <c r="BB74" s="78" t="str">
        <f>REPLACE(INDEX(GroupVertices[Group],MATCH(Edges25[[#This Row],[Vertex 1]],GroupVertices[Vertex],0)),1,1,"")</f>
        <v>5</v>
      </c>
      <c r="BC74" s="78" t="str">
        <f>REPLACE(INDEX(GroupVertices[Group],MATCH(Edges25[[#This Row],[Vertex 2]],GroupVertices[Vertex],0)),1,1,"")</f>
        <v>5</v>
      </c>
      <c r="BD74" s="48">
        <v>1</v>
      </c>
      <c r="BE74" s="49">
        <v>4.545454545454546</v>
      </c>
      <c r="BF74" s="48">
        <v>1</v>
      </c>
      <c r="BG74" s="49">
        <v>4.545454545454546</v>
      </c>
      <c r="BH74" s="48">
        <v>0</v>
      </c>
      <c r="BI74" s="49">
        <v>0</v>
      </c>
      <c r="BJ74" s="48">
        <v>20</v>
      </c>
      <c r="BK74" s="49">
        <v>90.9090909090909</v>
      </c>
      <c r="BL74" s="48">
        <v>22</v>
      </c>
    </row>
    <row r="75" spans="1:64" ht="15">
      <c r="A75" s="64" t="s">
        <v>262</v>
      </c>
      <c r="B75" s="64" t="s">
        <v>305</v>
      </c>
      <c r="C75" s="65"/>
      <c r="D75" s="66"/>
      <c r="E75" s="67"/>
      <c r="F75" s="68"/>
      <c r="G75" s="65"/>
      <c r="H75" s="69"/>
      <c r="I75" s="70"/>
      <c r="J75" s="70"/>
      <c r="K75" s="34" t="s">
        <v>65</v>
      </c>
      <c r="L75" s="77">
        <v>105</v>
      </c>
      <c r="M75" s="77"/>
      <c r="N75" s="72"/>
      <c r="O75" s="79" t="s">
        <v>324</v>
      </c>
      <c r="P75" s="81">
        <v>43753.48961805556</v>
      </c>
      <c r="Q75" s="79" t="s">
        <v>378</v>
      </c>
      <c r="R75" s="83" t="s">
        <v>490</v>
      </c>
      <c r="S75" s="79" t="s">
        <v>544</v>
      </c>
      <c r="T75" s="79" t="s">
        <v>600</v>
      </c>
      <c r="U75" s="83" t="s">
        <v>681</v>
      </c>
      <c r="V75" s="83" t="s">
        <v>681</v>
      </c>
      <c r="W75" s="81">
        <v>43753.48961805556</v>
      </c>
      <c r="X75" s="83" t="s">
        <v>826</v>
      </c>
      <c r="Y75" s="79"/>
      <c r="Z75" s="79"/>
      <c r="AA75" s="85" t="s">
        <v>1010</v>
      </c>
      <c r="AB75" s="79"/>
      <c r="AC75" s="79" t="b">
        <v>0</v>
      </c>
      <c r="AD75" s="79">
        <v>1</v>
      </c>
      <c r="AE75" s="85" t="s">
        <v>1123</v>
      </c>
      <c r="AF75" s="79" t="b">
        <v>0</v>
      </c>
      <c r="AG75" s="79" t="s">
        <v>1128</v>
      </c>
      <c r="AH75" s="79"/>
      <c r="AI75" s="85" t="s">
        <v>1123</v>
      </c>
      <c r="AJ75" s="79" t="b">
        <v>0</v>
      </c>
      <c r="AK75" s="79">
        <v>0</v>
      </c>
      <c r="AL75" s="85" t="s">
        <v>1123</v>
      </c>
      <c r="AM75" s="79" t="s">
        <v>1156</v>
      </c>
      <c r="AN75" s="79" t="b">
        <v>0</v>
      </c>
      <c r="AO75" s="85" t="s">
        <v>1010</v>
      </c>
      <c r="AP75" s="79" t="s">
        <v>176</v>
      </c>
      <c r="AQ75" s="79">
        <v>0</v>
      </c>
      <c r="AR75" s="79">
        <v>0</v>
      </c>
      <c r="AS75" s="79"/>
      <c r="AT75" s="79"/>
      <c r="AU75" s="79"/>
      <c r="AV75" s="79"/>
      <c r="AW75" s="79"/>
      <c r="AX75" s="79"/>
      <c r="AY75" s="79"/>
      <c r="AZ75" s="79"/>
      <c r="BA75">
        <v>1</v>
      </c>
      <c r="BB75" s="78" t="str">
        <f>REPLACE(INDEX(GroupVertices[Group],MATCH(Edges25[[#This Row],[Vertex 1]],GroupVertices[Vertex],0)),1,1,"")</f>
        <v>2</v>
      </c>
      <c r="BC75" s="78" t="str">
        <f>REPLACE(INDEX(GroupVertices[Group],MATCH(Edges25[[#This Row],[Vertex 2]],GroupVertices[Vertex],0)),1,1,"")</f>
        <v>5</v>
      </c>
      <c r="BD75" s="48">
        <v>1</v>
      </c>
      <c r="BE75" s="49">
        <v>5</v>
      </c>
      <c r="BF75" s="48">
        <v>1</v>
      </c>
      <c r="BG75" s="49">
        <v>5</v>
      </c>
      <c r="BH75" s="48">
        <v>0</v>
      </c>
      <c r="BI75" s="49">
        <v>0</v>
      </c>
      <c r="BJ75" s="48">
        <v>18</v>
      </c>
      <c r="BK75" s="49">
        <v>90</v>
      </c>
      <c r="BL75" s="48">
        <v>20</v>
      </c>
    </row>
    <row r="76" spans="1:64" ht="15">
      <c r="A76" s="64" t="s">
        <v>262</v>
      </c>
      <c r="B76" s="64" t="s">
        <v>306</v>
      </c>
      <c r="C76" s="65"/>
      <c r="D76" s="66"/>
      <c r="E76" s="67"/>
      <c r="F76" s="68"/>
      <c r="G76" s="65"/>
      <c r="H76" s="69"/>
      <c r="I76" s="70"/>
      <c r="J76" s="70"/>
      <c r="K76" s="34" t="s">
        <v>65</v>
      </c>
      <c r="L76" s="77">
        <v>107</v>
      </c>
      <c r="M76" s="77"/>
      <c r="N76" s="72"/>
      <c r="O76" s="79" t="s">
        <v>324</v>
      </c>
      <c r="P76" s="81">
        <v>43755.11466435185</v>
      </c>
      <c r="Q76" s="79" t="s">
        <v>379</v>
      </c>
      <c r="R76" s="83" t="s">
        <v>485</v>
      </c>
      <c r="S76" s="79" t="s">
        <v>539</v>
      </c>
      <c r="T76" s="79" t="s">
        <v>595</v>
      </c>
      <c r="U76" s="83" t="s">
        <v>682</v>
      </c>
      <c r="V76" s="83" t="s">
        <v>682</v>
      </c>
      <c r="W76" s="81">
        <v>43755.11466435185</v>
      </c>
      <c r="X76" s="83" t="s">
        <v>827</v>
      </c>
      <c r="Y76" s="79"/>
      <c r="Z76" s="79"/>
      <c r="AA76" s="85" t="s">
        <v>1011</v>
      </c>
      <c r="AB76" s="79"/>
      <c r="AC76" s="79" t="b">
        <v>0</v>
      </c>
      <c r="AD76" s="79">
        <v>2</v>
      </c>
      <c r="AE76" s="85" t="s">
        <v>1125</v>
      </c>
      <c r="AF76" s="79" t="b">
        <v>0</v>
      </c>
      <c r="AG76" s="79" t="s">
        <v>1128</v>
      </c>
      <c r="AH76" s="79"/>
      <c r="AI76" s="85" t="s">
        <v>1123</v>
      </c>
      <c r="AJ76" s="79" t="b">
        <v>0</v>
      </c>
      <c r="AK76" s="79">
        <v>0</v>
      </c>
      <c r="AL76" s="85" t="s">
        <v>1123</v>
      </c>
      <c r="AM76" s="79" t="s">
        <v>1156</v>
      </c>
      <c r="AN76" s="79" t="b">
        <v>0</v>
      </c>
      <c r="AO76" s="85" t="s">
        <v>1011</v>
      </c>
      <c r="AP76" s="79" t="s">
        <v>176</v>
      </c>
      <c r="AQ76" s="79">
        <v>0</v>
      </c>
      <c r="AR76" s="79">
        <v>0</v>
      </c>
      <c r="AS76" s="79"/>
      <c r="AT76" s="79"/>
      <c r="AU76" s="79"/>
      <c r="AV76" s="79"/>
      <c r="AW76" s="79"/>
      <c r="AX76" s="79"/>
      <c r="AY76" s="79"/>
      <c r="AZ76" s="79"/>
      <c r="BA76">
        <v>2</v>
      </c>
      <c r="BB76" s="78" t="str">
        <f>REPLACE(INDEX(GroupVertices[Group],MATCH(Edges25[[#This Row],[Vertex 1]],GroupVertices[Vertex],0)),1,1,"")</f>
        <v>2</v>
      </c>
      <c r="BC76" s="78" t="str">
        <f>REPLACE(INDEX(GroupVertices[Group],MATCH(Edges25[[#This Row],[Vertex 2]],GroupVertices[Vertex],0)),1,1,"")</f>
        <v>2</v>
      </c>
      <c r="BD76" s="48"/>
      <c r="BE76" s="49"/>
      <c r="BF76" s="48"/>
      <c r="BG76" s="49"/>
      <c r="BH76" s="48"/>
      <c r="BI76" s="49"/>
      <c r="BJ76" s="48"/>
      <c r="BK76" s="49"/>
      <c r="BL76" s="48"/>
    </row>
    <row r="77" spans="1:64" ht="15">
      <c r="A77" s="64" t="s">
        <v>262</v>
      </c>
      <c r="B77" s="64" t="s">
        <v>308</v>
      </c>
      <c r="C77" s="65"/>
      <c r="D77" s="66"/>
      <c r="E77" s="67"/>
      <c r="F77" s="68"/>
      <c r="G77" s="65"/>
      <c r="H77" s="69"/>
      <c r="I77" s="70"/>
      <c r="J77" s="70"/>
      <c r="K77" s="34" t="s">
        <v>65</v>
      </c>
      <c r="L77" s="77">
        <v>110</v>
      </c>
      <c r="M77" s="77"/>
      <c r="N77" s="72"/>
      <c r="O77" s="79" t="s">
        <v>324</v>
      </c>
      <c r="P77" s="81">
        <v>43756.5937962963</v>
      </c>
      <c r="Q77" s="79" t="s">
        <v>380</v>
      </c>
      <c r="R77" s="83" t="s">
        <v>491</v>
      </c>
      <c r="S77" s="79" t="s">
        <v>545</v>
      </c>
      <c r="T77" s="79" t="s">
        <v>601</v>
      </c>
      <c r="U77" s="83" t="s">
        <v>683</v>
      </c>
      <c r="V77" s="83" t="s">
        <v>683</v>
      </c>
      <c r="W77" s="81">
        <v>43756.5937962963</v>
      </c>
      <c r="X77" s="83" t="s">
        <v>828</v>
      </c>
      <c r="Y77" s="79"/>
      <c r="Z77" s="79"/>
      <c r="AA77" s="85" t="s">
        <v>1012</v>
      </c>
      <c r="AB77" s="79"/>
      <c r="AC77" s="79" t="b">
        <v>0</v>
      </c>
      <c r="AD77" s="79">
        <v>0</v>
      </c>
      <c r="AE77" s="85" t="s">
        <v>1123</v>
      </c>
      <c r="AF77" s="79" t="b">
        <v>0</v>
      </c>
      <c r="AG77" s="79" t="s">
        <v>1128</v>
      </c>
      <c r="AH77" s="79"/>
      <c r="AI77" s="85" t="s">
        <v>1123</v>
      </c>
      <c r="AJ77" s="79" t="b">
        <v>0</v>
      </c>
      <c r="AK77" s="79">
        <v>0</v>
      </c>
      <c r="AL77" s="85" t="s">
        <v>1123</v>
      </c>
      <c r="AM77" s="79" t="s">
        <v>1156</v>
      </c>
      <c r="AN77" s="79" t="b">
        <v>0</v>
      </c>
      <c r="AO77" s="85" t="s">
        <v>1012</v>
      </c>
      <c r="AP77" s="79" t="s">
        <v>176</v>
      </c>
      <c r="AQ77" s="79">
        <v>0</v>
      </c>
      <c r="AR77" s="79">
        <v>0</v>
      </c>
      <c r="AS77" s="79"/>
      <c r="AT77" s="79"/>
      <c r="AU77" s="79"/>
      <c r="AV77" s="79"/>
      <c r="AW77" s="79"/>
      <c r="AX77" s="79"/>
      <c r="AY77" s="79"/>
      <c r="AZ77" s="79"/>
      <c r="BA77">
        <v>2</v>
      </c>
      <c r="BB77" s="78" t="str">
        <f>REPLACE(INDEX(GroupVertices[Group],MATCH(Edges25[[#This Row],[Vertex 1]],GroupVertices[Vertex],0)),1,1,"")</f>
        <v>2</v>
      </c>
      <c r="BC77" s="78" t="str">
        <f>REPLACE(INDEX(GroupVertices[Group],MATCH(Edges25[[#This Row],[Vertex 2]],GroupVertices[Vertex],0)),1,1,"")</f>
        <v>2</v>
      </c>
      <c r="BD77" s="48">
        <v>0</v>
      </c>
      <c r="BE77" s="49">
        <v>0</v>
      </c>
      <c r="BF77" s="48">
        <v>0</v>
      </c>
      <c r="BG77" s="49">
        <v>0</v>
      </c>
      <c r="BH77" s="48">
        <v>0</v>
      </c>
      <c r="BI77" s="49">
        <v>0</v>
      </c>
      <c r="BJ77" s="48">
        <v>7</v>
      </c>
      <c r="BK77" s="49">
        <v>100</v>
      </c>
      <c r="BL77" s="48">
        <v>7</v>
      </c>
    </row>
    <row r="78" spans="1:64" ht="15">
      <c r="A78" s="64" t="s">
        <v>262</v>
      </c>
      <c r="B78" s="64" t="s">
        <v>308</v>
      </c>
      <c r="C78" s="65"/>
      <c r="D78" s="66"/>
      <c r="E78" s="67"/>
      <c r="F78" s="68"/>
      <c r="G78" s="65"/>
      <c r="H78" s="69"/>
      <c r="I78" s="70"/>
      <c r="J78" s="70"/>
      <c r="K78" s="34" t="s">
        <v>65</v>
      </c>
      <c r="L78" s="77">
        <v>111</v>
      </c>
      <c r="M78" s="77"/>
      <c r="N78" s="72"/>
      <c r="O78" s="79" t="s">
        <v>324</v>
      </c>
      <c r="P78" s="81">
        <v>43758.62856481481</v>
      </c>
      <c r="Q78" s="79" t="s">
        <v>381</v>
      </c>
      <c r="R78" s="83" t="s">
        <v>492</v>
      </c>
      <c r="S78" s="79" t="s">
        <v>545</v>
      </c>
      <c r="T78" s="79" t="s">
        <v>602</v>
      </c>
      <c r="U78" s="83" t="s">
        <v>684</v>
      </c>
      <c r="V78" s="83" t="s">
        <v>684</v>
      </c>
      <c r="W78" s="81">
        <v>43758.62856481481</v>
      </c>
      <c r="X78" s="83" t="s">
        <v>829</v>
      </c>
      <c r="Y78" s="79"/>
      <c r="Z78" s="79"/>
      <c r="AA78" s="85" t="s">
        <v>1013</v>
      </c>
      <c r="AB78" s="79"/>
      <c r="AC78" s="79" t="b">
        <v>0</v>
      </c>
      <c r="AD78" s="79">
        <v>1</v>
      </c>
      <c r="AE78" s="85" t="s">
        <v>1123</v>
      </c>
      <c r="AF78" s="79" t="b">
        <v>0</v>
      </c>
      <c r="AG78" s="79" t="s">
        <v>1128</v>
      </c>
      <c r="AH78" s="79"/>
      <c r="AI78" s="85" t="s">
        <v>1123</v>
      </c>
      <c r="AJ78" s="79" t="b">
        <v>0</v>
      </c>
      <c r="AK78" s="79">
        <v>0</v>
      </c>
      <c r="AL78" s="85" t="s">
        <v>1123</v>
      </c>
      <c r="AM78" s="79" t="s">
        <v>1156</v>
      </c>
      <c r="AN78" s="79" t="b">
        <v>0</v>
      </c>
      <c r="AO78" s="85" t="s">
        <v>1013</v>
      </c>
      <c r="AP78" s="79" t="s">
        <v>176</v>
      </c>
      <c r="AQ78" s="79">
        <v>0</v>
      </c>
      <c r="AR78" s="79">
        <v>0</v>
      </c>
      <c r="AS78" s="79"/>
      <c r="AT78" s="79"/>
      <c r="AU78" s="79"/>
      <c r="AV78" s="79"/>
      <c r="AW78" s="79"/>
      <c r="AX78" s="79"/>
      <c r="AY78" s="79"/>
      <c r="AZ78" s="79"/>
      <c r="BA78">
        <v>2</v>
      </c>
      <c r="BB78" s="78" t="str">
        <f>REPLACE(INDEX(GroupVertices[Group],MATCH(Edges25[[#This Row],[Vertex 1]],GroupVertices[Vertex],0)),1,1,"")</f>
        <v>2</v>
      </c>
      <c r="BC78" s="78" t="str">
        <f>REPLACE(INDEX(GroupVertices[Group],MATCH(Edges25[[#This Row],[Vertex 2]],GroupVertices[Vertex],0)),1,1,"")</f>
        <v>2</v>
      </c>
      <c r="BD78" s="48">
        <v>0</v>
      </c>
      <c r="BE78" s="49">
        <v>0</v>
      </c>
      <c r="BF78" s="48">
        <v>0</v>
      </c>
      <c r="BG78" s="49">
        <v>0</v>
      </c>
      <c r="BH78" s="48">
        <v>0</v>
      </c>
      <c r="BI78" s="49">
        <v>0</v>
      </c>
      <c r="BJ78" s="48">
        <v>6</v>
      </c>
      <c r="BK78" s="49">
        <v>100</v>
      </c>
      <c r="BL78" s="48">
        <v>6</v>
      </c>
    </row>
    <row r="79" spans="1:64" ht="15">
      <c r="A79" s="64" t="s">
        <v>262</v>
      </c>
      <c r="B79" s="64" t="s">
        <v>262</v>
      </c>
      <c r="C79" s="65"/>
      <c r="D79" s="66"/>
      <c r="E79" s="67"/>
      <c r="F79" s="68"/>
      <c r="G79" s="65"/>
      <c r="H79" s="69"/>
      <c r="I79" s="70"/>
      <c r="J79" s="70"/>
      <c r="K79" s="34" t="s">
        <v>65</v>
      </c>
      <c r="L79" s="77">
        <v>113</v>
      </c>
      <c r="M79" s="77"/>
      <c r="N79" s="72"/>
      <c r="O79" s="79" t="s">
        <v>176</v>
      </c>
      <c r="P79" s="81">
        <v>43747.11474537037</v>
      </c>
      <c r="Q79" s="79" t="s">
        <v>382</v>
      </c>
      <c r="R79" s="83" t="s">
        <v>493</v>
      </c>
      <c r="S79" s="79" t="s">
        <v>546</v>
      </c>
      <c r="T79" s="79" t="s">
        <v>603</v>
      </c>
      <c r="U79" s="83" t="s">
        <v>685</v>
      </c>
      <c r="V79" s="83" t="s">
        <v>685</v>
      </c>
      <c r="W79" s="81">
        <v>43747.11474537037</v>
      </c>
      <c r="X79" s="83" t="s">
        <v>830</v>
      </c>
      <c r="Y79" s="79"/>
      <c r="Z79" s="79"/>
      <c r="AA79" s="85" t="s">
        <v>1014</v>
      </c>
      <c r="AB79" s="79"/>
      <c r="AC79" s="79" t="b">
        <v>0</v>
      </c>
      <c r="AD79" s="79">
        <v>0</v>
      </c>
      <c r="AE79" s="85" t="s">
        <v>1123</v>
      </c>
      <c r="AF79" s="79" t="b">
        <v>0</v>
      </c>
      <c r="AG79" s="79" t="s">
        <v>1128</v>
      </c>
      <c r="AH79" s="79"/>
      <c r="AI79" s="85" t="s">
        <v>1123</v>
      </c>
      <c r="AJ79" s="79" t="b">
        <v>0</v>
      </c>
      <c r="AK79" s="79">
        <v>0</v>
      </c>
      <c r="AL79" s="85" t="s">
        <v>1123</v>
      </c>
      <c r="AM79" s="79" t="s">
        <v>1156</v>
      </c>
      <c r="AN79" s="79" t="b">
        <v>0</v>
      </c>
      <c r="AO79" s="85" t="s">
        <v>1014</v>
      </c>
      <c r="AP79" s="79" t="s">
        <v>176</v>
      </c>
      <c r="AQ79" s="79">
        <v>0</v>
      </c>
      <c r="AR79" s="79">
        <v>0</v>
      </c>
      <c r="AS79" s="79"/>
      <c r="AT79" s="79"/>
      <c r="AU79" s="79"/>
      <c r="AV79" s="79"/>
      <c r="AW79" s="79"/>
      <c r="AX79" s="79"/>
      <c r="AY79" s="79"/>
      <c r="AZ79" s="79"/>
      <c r="BA79">
        <v>4</v>
      </c>
      <c r="BB79" s="78" t="str">
        <f>REPLACE(INDEX(GroupVertices[Group],MATCH(Edges25[[#This Row],[Vertex 1]],GroupVertices[Vertex],0)),1,1,"")</f>
        <v>2</v>
      </c>
      <c r="BC79" s="78" t="str">
        <f>REPLACE(INDEX(GroupVertices[Group],MATCH(Edges25[[#This Row],[Vertex 2]],GroupVertices[Vertex],0)),1,1,"")</f>
        <v>2</v>
      </c>
      <c r="BD79" s="48">
        <v>0</v>
      </c>
      <c r="BE79" s="49">
        <v>0</v>
      </c>
      <c r="BF79" s="48">
        <v>0</v>
      </c>
      <c r="BG79" s="49">
        <v>0</v>
      </c>
      <c r="BH79" s="48">
        <v>0</v>
      </c>
      <c r="BI79" s="49">
        <v>0</v>
      </c>
      <c r="BJ79" s="48">
        <v>11</v>
      </c>
      <c r="BK79" s="49">
        <v>100</v>
      </c>
      <c r="BL79" s="48">
        <v>11</v>
      </c>
    </row>
    <row r="80" spans="1:64" ht="15">
      <c r="A80" s="64" t="s">
        <v>262</v>
      </c>
      <c r="B80" s="64" t="s">
        <v>262</v>
      </c>
      <c r="C80" s="65"/>
      <c r="D80" s="66"/>
      <c r="E80" s="67"/>
      <c r="F80" s="68"/>
      <c r="G80" s="65"/>
      <c r="H80" s="69"/>
      <c r="I80" s="70"/>
      <c r="J80" s="70"/>
      <c r="K80" s="34" t="s">
        <v>65</v>
      </c>
      <c r="L80" s="77">
        <v>114</v>
      </c>
      <c r="M80" s="77"/>
      <c r="N80" s="72"/>
      <c r="O80" s="79" t="s">
        <v>176</v>
      </c>
      <c r="P80" s="81">
        <v>43752.42016203704</v>
      </c>
      <c r="Q80" s="79" t="s">
        <v>383</v>
      </c>
      <c r="R80" s="83" t="s">
        <v>494</v>
      </c>
      <c r="S80" s="79" t="s">
        <v>547</v>
      </c>
      <c r="T80" s="79" t="s">
        <v>604</v>
      </c>
      <c r="U80" s="83" t="s">
        <v>686</v>
      </c>
      <c r="V80" s="83" t="s">
        <v>686</v>
      </c>
      <c r="W80" s="81">
        <v>43752.42016203704</v>
      </c>
      <c r="X80" s="83" t="s">
        <v>831</v>
      </c>
      <c r="Y80" s="79"/>
      <c r="Z80" s="79"/>
      <c r="AA80" s="85" t="s">
        <v>1015</v>
      </c>
      <c r="AB80" s="79"/>
      <c r="AC80" s="79" t="b">
        <v>0</v>
      </c>
      <c r="AD80" s="79">
        <v>0</v>
      </c>
      <c r="AE80" s="85" t="s">
        <v>1123</v>
      </c>
      <c r="AF80" s="79" t="b">
        <v>0</v>
      </c>
      <c r="AG80" s="79" t="s">
        <v>1128</v>
      </c>
      <c r="AH80" s="79"/>
      <c r="AI80" s="85" t="s">
        <v>1123</v>
      </c>
      <c r="AJ80" s="79" t="b">
        <v>0</v>
      </c>
      <c r="AK80" s="79">
        <v>0</v>
      </c>
      <c r="AL80" s="85" t="s">
        <v>1123</v>
      </c>
      <c r="AM80" s="79" t="s">
        <v>1156</v>
      </c>
      <c r="AN80" s="79" t="b">
        <v>0</v>
      </c>
      <c r="AO80" s="85" t="s">
        <v>1015</v>
      </c>
      <c r="AP80" s="79" t="s">
        <v>176</v>
      </c>
      <c r="AQ80" s="79">
        <v>0</v>
      </c>
      <c r="AR80" s="79">
        <v>0</v>
      </c>
      <c r="AS80" s="79"/>
      <c r="AT80" s="79"/>
      <c r="AU80" s="79"/>
      <c r="AV80" s="79"/>
      <c r="AW80" s="79"/>
      <c r="AX80" s="79"/>
      <c r="AY80" s="79"/>
      <c r="AZ80" s="79"/>
      <c r="BA80">
        <v>4</v>
      </c>
      <c r="BB80" s="78" t="str">
        <f>REPLACE(INDEX(GroupVertices[Group],MATCH(Edges25[[#This Row],[Vertex 1]],GroupVertices[Vertex],0)),1,1,"")</f>
        <v>2</v>
      </c>
      <c r="BC80" s="78" t="str">
        <f>REPLACE(INDEX(GroupVertices[Group],MATCH(Edges25[[#This Row],[Vertex 2]],GroupVertices[Vertex],0)),1,1,"")</f>
        <v>2</v>
      </c>
      <c r="BD80" s="48">
        <v>1</v>
      </c>
      <c r="BE80" s="49">
        <v>5</v>
      </c>
      <c r="BF80" s="48">
        <v>0</v>
      </c>
      <c r="BG80" s="49">
        <v>0</v>
      </c>
      <c r="BH80" s="48">
        <v>0</v>
      </c>
      <c r="BI80" s="49">
        <v>0</v>
      </c>
      <c r="BJ80" s="48">
        <v>19</v>
      </c>
      <c r="BK80" s="49">
        <v>95</v>
      </c>
      <c r="BL80" s="48">
        <v>20</v>
      </c>
    </row>
    <row r="81" spans="1:64" ht="15">
      <c r="A81" s="64" t="s">
        <v>262</v>
      </c>
      <c r="B81" s="64" t="s">
        <v>262</v>
      </c>
      <c r="C81" s="65"/>
      <c r="D81" s="66"/>
      <c r="E81" s="67"/>
      <c r="F81" s="68"/>
      <c r="G81" s="65"/>
      <c r="H81" s="69"/>
      <c r="I81" s="70"/>
      <c r="J81" s="70"/>
      <c r="K81" s="34" t="s">
        <v>65</v>
      </c>
      <c r="L81" s="77">
        <v>115</v>
      </c>
      <c r="M81" s="77"/>
      <c r="N81" s="72"/>
      <c r="O81" s="79" t="s">
        <v>176</v>
      </c>
      <c r="P81" s="81">
        <v>43753.59384259259</v>
      </c>
      <c r="Q81" s="79" t="s">
        <v>384</v>
      </c>
      <c r="R81" s="83" t="s">
        <v>495</v>
      </c>
      <c r="S81" s="79" t="s">
        <v>548</v>
      </c>
      <c r="T81" s="79" t="s">
        <v>605</v>
      </c>
      <c r="U81" s="79"/>
      <c r="V81" s="83" t="s">
        <v>742</v>
      </c>
      <c r="W81" s="81">
        <v>43753.59384259259</v>
      </c>
      <c r="X81" s="83" t="s">
        <v>832</v>
      </c>
      <c r="Y81" s="79"/>
      <c r="Z81" s="79"/>
      <c r="AA81" s="85" t="s">
        <v>1016</v>
      </c>
      <c r="AB81" s="79"/>
      <c r="AC81" s="79" t="b">
        <v>0</v>
      </c>
      <c r="AD81" s="79">
        <v>0</v>
      </c>
      <c r="AE81" s="85" t="s">
        <v>1123</v>
      </c>
      <c r="AF81" s="79" t="b">
        <v>0</v>
      </c>
      <c r="AG81" s="79" t="s">
        <v>1128</v>
      </c>
      <c r="AH81" s="79"/>
      <c r="AI81" s="85" t="s">
        <v>1123</v>
      </c>
      <c r="AJ81" s="79" t="b">
        <v>0</v>
      </c>
      <c r="AK81" s="79">
        <v>0</v>
      </c>
      <c r="AL81" s="85" t="s">
        <v>1123</v>
      </c>
      <c r="AM81" s="79" t="s">
        <v>1156</v>
      </c>
      <c r="AN81" s="79" t="b">
        <v>0</v>
      </c>
      <c r="AO81" s="85" t="s">
        <v>1016</v>
      </c>
      <c r="AP81" s="79" t="s">
        <v>176</v>
      </c>
      <c r="AQ81" s="79">
        <v>0</v>
      </c>
      <c r="AR81" s="79">
        <v>0</v>
      </c>
      <c r="AS81" s="79"/>
      <c r="AT81" s="79"/>
      <c r="AU81" s="79"/>
      <c r="AV81" s="79"/>
      <c r="AW81" s="79"/>
      <c r="AX81" s="79"/>
      <c r="AY81" s="79"/>
      <c r="AZ81" s="79"/>
      <c r="BA81">
        <v>4</v>
      </c>
      <c r="BB81" s="78" t="str">
        <f>REPLACE(INDEX(GroupVertices[Group],MATCH(Edges25[[#This Row],[Vertex 1]],GroupVertices[Vertex],0)),1,1,"")</f>
        <v>2</v>
      </c>
      <c r="BC81" s="78" t="str">
        <f>REPLACE(INDEX(GroupVertices[Group],MATCH(Edges25[[#This Row],[Vertex 2]],GroupVertices[Vertex],0)),1,1,"")</f>
        <v>2</v>
      </c>
      <c r="BD81" s="48">
        <v>2</v>
      </c>
      <c r="BE81" s="49">
        <v>13.333333333333334</v>
      </c>
      <c r="BF81" s="48">
        <v>0</v>
      </c>
      <c r="BG81" s="49">
        <v>0</v>
      </c>
      <c r="BH81" s="48">
        <v>0</v>
      </c>
      <c r="BI81" s="49">
        <v>0</v>
      </c>
      <c r="BJ81" s="48">
        <v>13</v>
      </c>
      <c r="BK81" s="49">
        <v>86.66666666666667</v>
      </c>
      <c r="BL81" s="48">
        <v>15</v>
      </c>
    </row>
    <row r="82" spans="1:64" ht="15">
      <c r="A82" s="64" t="s">
        <v>262</v>
      </c>
      <c r="B82" s="64" t="s">
        <v>262</v>
      </c>
      <c r="C82" s="65"/>
      <c r="D82" s="66"/>
      <c r="E82" s="67"/>
      <c r="F82" s="68"/>
      <c r="G82" s="65"/>
      <c r="H82" s="69"/>
      <c r="I82" s="70"/>
      <c r="J82" s="70"/>
      <c r="K82" s="34" t="s">
        <v>65</v>
      </c>
      <c r="L82" s="77">
        <v>116</v>
      </c>
      <c r="M82" s="77"/>
      <c r="N82" s="72"/>
      <c r="O82" s="79" t="s">
        <v>176</v>
      </c>
      <c r="P82" s="81">
        <v>43758.11460648148</v>
      </c>
      <c r="Q82" s="79" t="s">
        <v>385</v>
      </c>
      <c r="R82" s="83" t="s">
        <v>496</v>
      </c>
      <c r="S82" s="79" t="s">
        <v>539</v>
      </c>
      <c r="T82" s="79" t="s">
        <v>606</v>
      </c>
      <c r="U82" s="79"/>
      <c r="V82" s="83" t="s">
        <v>742</v>
      </c>
      <c r="W82" s="81">
        <v>43758.11460648148</v>
      </c>
      <c r="X82" s="83" t="s">
        <v>833</v>
      </c>
      <c r="Y82" s="79"/>
      <c r="Z82" s="79"/>
      <c r="AA82" s="85" t="s">
        <v>1017</v>
      </c>
      <c r="AB82" s="79"/>
      <c r="AC82" s="79" t="b">
        <v>0</v>
      </c>
      <c r="AD82" s="79">
        <v>0</v>
      </c>
      <c r="AE82" s="85" t="s">
        <v>1123</v>
      </c>
      <c r="AF82" s="79" t="b">
        <v>0</v>
      </c>
      <c r="AG82" s="79" t="s">
        <v>1128</v>
      </c>
      <c r="AH82" s="79"/>
      <c r="AI82" s="85" t="s">
        <v>1123</v>
      </c>
      <c r="AJ82" s="79" t="b">
        <v>0</v>
      </c>
      <c r="AK82" s="79">
        <v>0</v>
      </c>
      <c r="AL82" s="85" t="s">
        <v>1123</v>
      </c>
      <c r="AM82" s="79" t="s">
        <v>1156</v>
      </c>
      <c r="AN82" s="79" t="b">
        <v>0</v>
      </c>
      <c r="AO82" s="85" t="s">
        <v>1017</v>
      </c>
      <c r="AP82" s="79" t="s">
        <v>176</v>
      </c>
      <c r="AQ82" s="79">
        <v>0</v>
      </c>
      <c r="AR82" s="79">
        <v>0</v>
      </c>
      <c r="AS82" s="79"/>
      <c r="AT82" s="79"/>
      <c r="AU82" s="79"/>
      <c r="AV82" s="79"/>
      <c r="AW82" s="79"/>
      <c r="AX82" s="79"/>
      <c r="AY82" s="79"/>
      <c r="AZ82" s="79"/>
      <c r="BA82">
        <v>4</v>
      </c>
      <c r="BB82" s="78" t="str">
        <f>REPLACE(INDEX(GroupVertices[Group],MATCH(Edges25[[#This Row],[Vertex 1]],GroupVertices[Vertex],0)),1,1,"")</f>
        <v>2</v>
      </c>
      <c r="BC82" s="78" t="str">
        <f>REPLACE(INDEX(GroupVertices[Group],MATCH(Edges25[[#This Row],[Vertex 2]],GroupVertices[Vertex],0)),1,1,"")</f>
        <v>2</v>
      </c>
      <c r="BD82" s="48">
        <v>1</v>
      </c>
      <c r="BE82" s="49">
        <v>2.6315789473684212</v>
      </c>
      <c r="BF82" s="48">
        <v>0</v>
      </c>
      <c r="BG82" s="49">
        <v>0</v>
      </c>
      <c r="BH82" s="48">
        <v>0</v>
      </c>
      <c r="BI82" s="49">
        <v>0</v>
      </c>
      <c r="BJ82" s="48">
        <v>37</v>
      </c>
      <c r="BK82" s="49">
        <v>97.36842105263158</v>
      </c>
      <c r="BL82" s="48">
        <v>38</v>
      </c>
    </row>
    <row r="83" spans="1:64" ht="15">
      <c r="A83" s="64" t="s">
        <v>263</v>
      </c>
      <c r="B83" s="64" t="s">
        <v>309</v>
      </c>
      <c r="C83" s="65"/>
      <c r="D83" s="66"/>
      <c r="E83" s="67"/>
      <c r="F83" s="68"/>
      <c r="G83" s="65"/>
      <c r="H83" s="69"/>
      <c r="I83" s="70"/>
      <c r="J83" s="70"/>
      <c r="K83" s="34" t="s">
        <v>65</v>
      </c>
      <c r="L83" s="77">
        <v>117</v>
      </c>
      <c r="M83" s="77"/>
      <c r="N83" s="72"/>
      <c r="O83" s="79" t="s">
        <v>324</v>
      </c>
      <c r="P83" s="81">
        <v>43735.59732638889</v>
      </c>
      <c r="Q83" s="79" t="s">
        <v>386</v>
      </c>
      <c r="R83" s="83" t="s">
        <v>497</v>
      </c>
      <c r="S83" s="79" t="s">
        <v>523</v>
      </c>
      <c r="T83" s="79" t="s">
        <v>607</v>
      </c>
      <c r="U83" s="79"/>
      <c r="V83" s="83" t="s">
        <v>743</v>
      </c>
      <c r="W83" s="81">
        <v>43735.59732638889</v>
      </c>
      <c r="X83" s="83" t="s">
        <v>834</v>
      </c>
      <c r="Y83" s="79"/>
      <c r="Z83" s="79"/>
      <c r="AA83" s="85" t="s">
        <v>1018</v>
      </c>
      <c r="AB83" s="79"/>
      <c r="AC83" s="79" t="b">
        <v>0</v>
      </c>
      <c r="AD83" s="79">
        <v>10</v>
      </c>
      <c r="AE83" s="85" t="s">
        <v>1123</v>
      </c>
      <c r="AF83" s="79" t="b">
        <v>1</v>
      </c>
      <c r="AG83" s="79" t="s">
        <v>1128</v>
      </c>
      <c r="AH83" s="79"/>
      <c r="AI83" s="85" t="s">
        <v>1133</v>
      </c>
      <c r="AJ83" s="79" t="b">
        <v>0</v>
      </c>
      <c r="AK83" s="79">
        <v>6</v>
      </c>
      <c r="AL83" s="85" t="s">
        <v>1123</v>
      </c>
      <c r="AM83" s="79" t="s">
        <v>1139</v>
      </c>
      <c r="AN83" s="79" t="b">
        <v>0</v>
      </c>
      <c r="AO83" s="85" t="s">
        <v>1018</v>
      </c>
      <c r="AP83" s="79" t="s">
        <v>1162</v>
      </c>
      <c r="AQ83" s="79">
        <v>0</v>
      </c>
      <c r="AR83" s="79">
        <v>0</v>
      </c>
      <c r="AS83" s="79"/>
      <c r="AT83" s="79"/>
      <c r="AU83" s="79"/>
      <c r="AV83" s="79"/>
      <c r="AW83" s="79"/>
      <c r="AX83" s="79"/>
      <c r="AY83" s="79"/>
      <c r="AZ83" s="79"/>
      <c r="BA83">
        <v>1</v>
      </c>
      <c r="BB83" s="78" t="str">
        <f>REPLACE(INDEX(GroupVertices[Group],MATCH(Edges25[[#This Row],[Vertex 1]],GroupVertices[Vertex],0)),1,1,"")</f>
        <v>1</v>
      </c>
      <c r="BC83" s="78" t="str">
        <f>REPLACE(INDEX(GroupVertices[Group],MATCH(Edges25[[#This Row],[Vertex 2]],GroupVertices[Vertex],0)),1,1,"")</f>
        <v>1</v>
      </c>
      <c r="BD83" s="48">
        <v>3</v>
      </c>
      <c r="BE83" s="49">
        <v>10.344827586206897</v>
      </c>
      <c r="BF83" s="48">
        <v>0</v>
      </c>
      <c r="BG83" s="49">
        <v>0</v>
      </c>
      <c r="BH83" s="48">
        <v>0</v>
      </c>
      <c r="BI83" s="49">
        <v>0</v>
      </c>
      <c r="BJ83" s="48">
        <v>26</v>
      </c>
      <c r="BK83" s="49">
        <v>89.65517241379311</v>
      </c>
      <c r="BL83" s="48">
        <v>29</v>
      </c>
    </row>
    <row r="84" spans="1:64" ht="15">
      <c r="A84" s="64" t="s">
        <v>263</v>
      </c>
      <c r="B84" s="64" t="s">
        <v>310</v>
      </c>
      <c r="C84" s="65"/>
      <c r="D84" s="66"/>
      <c r="E84" s="67"/>
      <c r="F84" s="68"/>
      <c r="G84" s="65"/>
      <c r="H84" s="69"/>
      <c r="I84" s="70"/>
      <c r="J84" s="70"/>
      <c r="K84" s="34" t="s">
        <v>65</v>
      </c>
      <c r="L84" s="77">
        <v>120</v>
      </c>
      <c r="M84" s="77"/>
      <c r="N84" s="72"/>
      <c r="O84" s="79" t="s">
        <v>324</v>
      </c>
      <c r="P84" s="81">
        <v>43748.580555555556</v>
      </c>
      <c r="Q84" s="79" t="s">
        <v>387</v>
      </c>
      <c r="R84" s="83" t="s">
        <v>498</v>
      </c>
      <c r="S84" s="79" t="s">
        <v>523</v>
      </c>
      <c r="T84" s="79" t="s">
        <v>608</v>
      </c>
      <c r="U84" s="79"/>
      <c r="V84" s="83" t="s">
        <v>743</v>
      </c>
      <c r="W84" s="81">
        <v>43748.580555555556</v>
      </c>
      <c r="X84" s="83" t="s">
        <v>835</v>
      </c>
      <c r="Y84" s="79"/>
      <c r="Z84" s="79"/>
      <c r="AA84" s="85" t="s">
        <v>1019</v>
      </c>
      <c r="AB84" s="79"/>
      <c r="AC84" s="79" t="b">
        <v>0</v>
      </c>
      <c r="AD84" s="79">
        <v>0</v>
      </c>
      <c r="AE84" s="85" t="s">
        <v>1123</v>
      </c>
      <c r="AF84" s="79" t="b">
        <v>1</v>
      </c>
      <c r="AG84" s="79" t="s">
        <v>1128</v>
      </c>
      <c r="AH84" s="79"/>
      <c r="AI84" s="85" t="s">
        <v>1134</v>
      </c>
      <c r="AJ84" s="79" t="b">
        <v>0</v>
      </c>
      <c r="AK84" s="79">
        <v>0</v>
      </c>
      <c r="AL84" s="85" t="s">
        <v>1123</v>
      </c>
      <c r="AM84" s="79" t="s">
        <v>1139</v>
      </c>
      <c r="AN84" s="79" t="b">
        <v>0</v>
      </c>
      <c r="AO84" s="85" t="s">
        <v>1019</v>
      </c>
      <c r="AP84" s="79" t="s">
        <v>176</v>
      </c>
      <c r="AQ84" s="79">
        <v>0</v>
      </c>
      <c r="AR84" s="79">
        <v>0</v>
      </c>
      <c r="AS84" s="79"/>
      <c r="AT84" s="79"/>
      <c r="AU84" s="79"/>
      <c r="AV84" s="79"/>
      <c r="AW84" s="79"/>
      <c r="AX84" s="79"/>
      <c r="AY84" s="79"/>
      <c r="AZ84" s="79"/>
      <c r="BA84">
        <v>1</v>
      </c>
      <c r="BB84" s="78" t="str">
        <f>REPLACE(INDEX(GroupVertices[Group],MATCH(Edges25[[#This Row],[Vertex 1]],GroupVertices[Vertex],0)),1,1,"")</f>
        <v>1</v>
      </c>
      <c r="BC84" s="78" t="str">
        <f>REPLACE(INDEX(GroupVertices[Group],MATCH(Edges25[[#This Row],[Vertex 2]],GroupVertices[Vertex],0)),1,1,"")</f>
        <v>1</v>
      </c>
      <c r="BD84" s="48">
        <v>2</v>
      </c>
      <c r="BE84" s="49">
        <v>7.6923076923076925</v>
      </c>
      <c r="BF84" s="48">
        <v>1</v>
      </c>
      <c r="BG84" s="49">
        <v>3.8461538461538463</v>
      </c>
      <c r="BH84" s="48">
        <v>0</v>
      </c>
      <c r="BI84" s="49">
        <v>0</v>
      </c>
      <c r="BJ84" s="48">
        <v>23</v>
      </c>
      <c r="BK84" s="49">
        <v>88.46153846153847</v>
      </c>
      <c r="BL84" s="48">
        <v>26</v>
      </c>
    </row>
    <row r="85" spans="1:64" ht="15">
      <c r="A85" s="64" t="s">
        <v>263</v>
      </c>
      <c r="B85" s="64" t="s">
        <v>311</v>
      </c>
      <c r="C85" s="65"/>
      <c r="D85" s="66"/>
      <c r="E85" s="67"/>
      <c r="F85" s="68"/>
      <c r="G85" s="65"/>
      <c r="H85" s="69"/>
      <c r="I85" s="70"/>
      <c r="J85" s="70"/>
      <c r="K85" s="34" t="s">
        <v>65</v>
      </c>
      <c r="L85" s="77">
        <v>121</v>
      </c>
      <c r="M85" s="77"/>
      <c r="N85" s="72"/>
      <c r="O85" s="79" t="s">
        <v>325</v>
      </c>
      <c r="P85" s="81">
        <v>43749.86800925926</v>
      </c>
      <c r="Q85" s="79" t="s">
        <v>388</v>
      </c>
      <c r="R85" s="79"/>
      <c r="S85" s="79"/>
      <c r="T85" s="79" t="s">
        <v>609</v>
      </c>
      <c r="U85" s="79"/>
      <c r="V85" s="83" t="s">
        <v>743</v>
      </c>
      <c r="W85" s="81">
        <v>43749.86800925926</v>
      </c>
      <c r="X85" s="83" t="s">
        <v>836</v>
      </c>
      <c r="Y85" s="79"/>
      <c r="Z85" s="79"/>
      <c r="AA85" s="85" t="s">
        <v>1020</v>
      </c>
      <c r="AB85" s="85" t="s">
        <v>1122</v>
      </c>
      <c r="AC85" s="79" t="b">
        <v>0</v>
      </c>
      <c r="AD85" s="79">
        <v>4</v>
      </c>
      <c r="AE85" s="85" t="s">
        <v>1126</v>
      </c>
      <c r="AF85" s="79" t="b">
        <v>0</v>
      </c>
      <c r="AG85" s="79" t="s">
        <v>1128</v>
      </c>
      <c r="AH85" s="79"/>
      <c r="AI85" s="85" t="s">
        <v>1123</v>
      </c>
      <c r="AJ85" s="79" t="b">
        <v>0</v>
      </c>
      <c r="AK85" s="79">
        <v>0</v>
      </c>
      <c r="AL85" s="85" t="s">
        <v>1123</v>
      </c>
      <c r="AM85" s="79" t="s">
        <v>1139</v>
      </c>
      <c r="AN85" s="79" t="b">
        <v>0</v>
      </c>
      <c r="AO85" s="85" t="s">
        <v>1122</v>
      </c>
      <c r="AP85" s="79" t="s">
        <v>176</v>
      </c>
      <c r="AQ85" s="79">
        <v>0</v>
      </c>
      <c r="AR85" s="79">
        <v>0</v>
      </c>
      <c r="AS85" s="79"/>
      <c r="AT85" s="79"/>
      <c r="AU85" s="79"/>
      <c r="AV85" s="79"/>
      <c r="AW85" s="79"/>
      <c r="AX85" s="79"/>
      <c r="AY85" s="79"/>
      <c r="AZ85" s="79"/>
      <c r="BA85">
        <v>1</v>
      </c>
      <c r="BB85" s="78" t="str">
        <f>REPLACE(INDEX(GroupVertices[Group],MATCH(Edges25[[#This Row],[Vertex 1]],GroupVertices[Vertex],0)),1,1,"")</f>
        <v>1</v>
      </c>
      <c r="BC85" s="78" t="str">
        <f>REPLACE(INDEX(GroupVertices[Group],MATCH(Edges25[[#This Row],[Vertex 2]],GroupVertices[Vertex],0)),1,1,"")</f>
        <v>1</v>
      </c>
      <c r="BD85" s="48"/>
      <c r="BE85" s="49"/>
      <c r="BF85" s="48"/>
      <c r="BG85" s="49"/>
      <c r="BH85" s="48"/>
      <c r="BI85" s="49"/>
      <c r="BJ85" s="48"/>
      <c r="BK85" s="49"/>
      <c r="BL85" s="48"/>
    </row>
    <row r="86" spans="1:64" ht="15">
      <c r="A86" s="64" t="s">
        <v>263</v>
      </c>
      <c r="B86" s="64" t="s">
        <v>312</v>
      </c>
      <c r="C86" s="65"/>
      <c r="D86" s="66"/>
      <c r="E86" s="67"/>
      <c r="F86" s="68"/>
      <c r="G86" s="65"/>
      <c r="H86" s="69"/>
      <c r="I86" s="70"/>
      <c r="J86" s="70"/>
      <c r="K86" s="34" t="s">
        <v>65</v>
      </c>
      <c r="L86" s="77">
        <v>122</v>
      </c>
      <c r="M86" s="77"/>
      <c r="N86" s="72"/>
      <c r="O86" s="79" t="s">
        <v>324</v>
      </c>
      <c r="P86" s="81">
        <v>43755.02842592593</v>
      </c>
      <c r="Q86" s="79" t="s">
        <v>389</v>
      </c>
      <c r="R86" s="79"/>
      <c r="S86" s="79"/>
      <c r="T86" s="79" t="s">
        <v>610</v>
      </c>
      <c r="U86" s="83" t="s">
        <v>687</v>
      </c>
      <c r="V86" s="83" t="s">
        <v>687</v>
      </c>
      <c r="W86" s="81">
        <v>43755.02842592593</v>
      </c>
      <c r="X86" s="83" t="s">
        <v>837</v>
      </c>
      <c r="Y86" s="79"/>
      <c r="Z86" s="79"/>
      <c r="AA86" s="85" t="s">
        <v>1021</v>
      </c>
      <c r="AB86" s="79"/>
      <c r="AC86" s="79" t="b">
        <v>0</v>
      </c>
      <c r="AD86" s="79">
        <v>4</v>
      </c>
      <c r="AE86" s="85" t="s">
        <v>1123</v>
      </c>
      <c r="AF86" s="79" t="b">
        <v>0</v>
      </c>
      <c r="AG86" s="79" t="s">
        <v>1128</v>
      </c>
      <c r="AH86" s="79"/>
      <c r="AI86" s="85" t="s">
        <v>1123</v>
      </c>
      <c r="AJ86" s="79" t="b">
        <v>0</v>
      </c>
      <c r="AK86" s="79">
        <v>1</v>
      </c>
      <c r="AL86" s="85" t="s">
        <v>1123</v>
      </c>
      <c r="AM86" s="79" t="s">
        <v>1146</v>
      </c>
      <c r="AN86" s="79" t="b">
        <v>0</v>
      </c>
      <c r="AO86" s="85" t="s">
        <v>1021</v>
      </c>
      <c r="AP86" s="79" t="s">
        <v>176</v>
      </c>
      <c r="AQ86" s="79">
        <v>0</v>
      </c>
      <c r="AR86" s="79">
        <v>0</v>
      </c>
      <c r="AS86" s="79"/>
      <c r="AT86" s="79"/>
      <c r="AU86" s="79"/>
      <c r="AV86" s="79"/>
      <c r="AW86" s="79"/>
      <c r="AX86" s="79"/>
      <c r="AY86" s="79"/>
      <c r="AZ86" s="79"/>
      <c r="BA86">
        <v>1</v>
      </c>
      <c r="BB86" s="78" t="str">
        <f>REPLACE(INDEX(GroupVertices[Group],MATCH(Edges25[[#This Row],[Vertex 1]],GroupVertices[Vertex],0)),1,1,"")</f>
        <v>1</v>
      </c>
      <c r="BC86" s="78" t="str">
        <f>REPLACE(INDEX(GroupVertices[Group],MATCH(Edges25[[#This Row],[Vertex 2]],GroupVertices[Vertex],0)),1,1,"")</f>
        <v>1</v>
      </c>
      <c r="BD86" s="48"/>
      <c r="BE86" s="49"/>
      <c r="BF86" s="48"/>
      <c r="BG86" s="49"/>
      <c r="BH86" s="48"/>
      <c r="BI86" s="49"/>
      <c r="BJ86" s="48"/>
      <c r="BK86" s="49"/>
      <c r="BL86" s="48"/>
    </row>
    <row r="87" spans="1:64" ht="15">
      <c r="A87" s="64" t="s">
        <v>263</v>
      </c>
      <c r="B87" s="64" t="s">
        <v>314</v>
      </c>
      <c r="C87" s="65"/>
      <c r="D87" s="66"/>
      <c r="E87" s="67"/>
      <c r="F87" s="68"/>
      <c r="G87" s="65"/>
      <c r="H87" s="69"/>
      <c r="I87" s="70"/>
      <c r="J87" s="70"/>
      <c r="K87" s="34" t="s">
        <v>65</v>
      </c>
      <c r="L87" s="77">
        <v>125</v>
      </c>
      <c r="M87" s="77"/>
      <c r="N87" s="72"/>
      <c r="O87" s="79" t="s">
        <v>324</v>
      </c>
      <c r="P87" s="81">
        <v>43755.04008101852</v>
      </c>
      <c r="Q87" s="79" t="s">
        <v>390</v>
      </c>
      <c r="R87" s="83" t="s">
        <v>499</v>
      </c>
      <c r="S87" s="79" t="s">
        <v>549</v>
      </c>
      <c r="T87" s="79" t="s">
        <v>611</v>
      </c>
      <c r="U87" s="79"/>
      <c r="V87" s="83" t="s">
        <v>743</v>
      </c>
      <c r="W87" s="81">
        <v>43755.04008101852</v>
      </c>
      <c r="X87" s="83" t="s">
        <v>838</v>
      </c>
      <c r="Y87" s="79"/>
      <c r="Z87" s="79"/>
      <c r="AA87" s="85" t="s">
        <v>1022</v>
      </c>
      <c r="AB87" s="79"/>
      <c r="AC87" s="79" t="b">
        <v>0</v>
      </c>
      <c r="AD87" s="79">
        <v>0</v>
      </c>
      <c r="AE87" s="85" t="s">
        <v>1123</v>
      </c>
      <c r="AF87" s="79" t="b">
        <v>0</v>
      </c>
      <c r="AG87" s="79" t="s">
        <v>1128</v>
      </c>
      <c r="AH87" s="79"/>
      <c r="AI87" s="85" t="s">
        <v>1123</v>
      </c>
      <c r="AJ87" s="79" t="b">
        <v>0</v>
      </c>
      <c r="AK87" s="79">
        <v>0</v>
      </c>
      <c r="AL87" s="85" t="s">
        <v>1123</v>
      </c>
      <c r="AM87" s="79" t="s">
        <v>1138</v>
      </c>
      <c r="AN87" s="79" t="b">
        <v>0</v>
      </c>
      <c r="AO87" s="85" t="s">
        <v>1022</v>
      </c>
      <c r="AP87" s="79" t="s">
        <v>176</v>
      </c>
      <c r="AQ87" s="79">
        <v>0</v>
      </c>
      <c r="AR87" s="79">
        <v>0</v>
      </c>
      <c r="AS87" s="79"/>
      <c r="AT87" s="79"/>
      <c r="AU87" s="79"/>
      <c r="AV87" s="79"/>
      <c r="AW87" s="79"/>
      <c r="AX87" s="79"/>
      <c r="AY87" s="79"/>
      <c r="AZ87" s="79"/>
      <c r="BA87">
        <v>1</v>
      </c>
      <c r="BB87" s="78" t="str">
        <f>REPLACE(INDEX(GroupVertices[Group],MATCH(Edges25[[#This Row],[Vertex 1]],GroupVertices[Vertex],0)),1,1,"")</f>
        <v>1</v>
      </c>
      <c r="BC87" s="78" t="str">
        <f>REPLACE(INDEX(GroupVertices[Group],MATCH(Edges25[[#This Row],[Vertex 2]],GroupVertices[Vertex],0)),1,1,"")</f>
        <v>1</v>
      </c>
      <c r="BD87" s="48"/>
      <c r="BE87" s="49"/>
      <c r="BF87" s="48"/>
      <c r="BG87" s="49"/>
      <c r="BH87" s="48"/>
      <c r="BI87" s="49"/>
      <c r="BJ87" s="48"/>
      <c r="BK87" s="49"/>
      <c r="BL87" s="48"/>
    </row>
    <row r="88" spans="1:64" ht="15">
      <c r="A88" s="64" t="s">
        <v>263</v>
      </c>
      <c r="B88" s="64" t="s">
        <v>316</v>
      </c>
      <c r="C88" s="65"/>
      <c r="D88" s="66"/>
      <c r="E88" s="67"/>
      <c r="F88" s="68"/>
      <c r="G88" s="65"/>
      <c r="H88" s="69"/>
      <c r="I88" s="70"/>
      <c r="J88" s="70"/>
      <c r="K88" s="34" t="s">
        <v>65</v>
      </c>
      <c r="L88" s="77">
        <v>127</v>
      </c>
      <c r="M88" s="77"/>
      <c r="N88" s="72"/>
      <c r="O88" s="79" t="s">
        <v>324</v>
      </c>
      <c r="P88" s="81">
        <v>43755.41678240741</v>
      </c>
      <c r="Q88" s="79" t="s">
        <v>391</v>
      </c>
      <c r="R88" s="83" t="s">
        <v>500</v>
      </c>
      <c r="S88" s="79" t="s">
        <v>550</v>
      </c>
      <c r="T88" s="79" t="s">
        <v>612</v>
      </c>
      <c r="U88" s="79"/>
      <c r="V88" s="83" t="s">
        <v>743</v>
      </c>
      <c r="W88" s="81">
        <v>43755.41678240741</v>
      </c>
      <c r="X88" s="83" t="s">
        <v>839</v>
      </c>
      <c r="Y88" s="79"/>
      <c r="Z88" s="79"/>
      <c r="AA88" s="85" t="s">
        <v>1023</v>
      </c>
      <c r="AB88" s="79"/>
      <c r="AC88" s="79" t="b">
        <v>0</v>
      </c>
      <c r="AD88" s="79">
        <v>1</v>
      </c>
      <c r="AE88" s="85" t="s">
        <v>1123</v>
      </c>
      <c r="AF88" s="79" t="b">
        <v>0</v>
      </c>
      <c r="AG88" s="79" t="s">
        <v>1128</v>
      </c>
      <c r="AH88" s="79"/>
      <c r="AI88" s="85" t="s">
        <v>1123</v>
      </c>
      <c r="AJ88" s="79" t="b">
        <v>0</v>
      </c>
      <c r="AK88" s="79">
        <v>0</v>
      </c>
      <c r="AL88" s="85" t="s">
        <v>1123</v>
      </c>
      <c r="AM88" s="79" t="s">
        <v>1157</v>
      </c>
      <c r="AN88" s="79" t="b">
        <v>0</v>
      </c>
      <c r="AO88" s="85" t="s">
        <v>1023</v>
      </c>
      <c r="AP88" s="79" t="s">
        <v>176</v>
      </c>
      <c r="AQ88" s="79">
        <v>0</v>
      </c>
      <c r="AR88" s="79">
        <v>0</v>
      </c>
      <c r="AS88" s="79"/>
      <c r="AT88" s="79"/>
      <c r="AU88" s="79"/>
      <c r="AV88" s="79"/>
      <c r="AW88" s="79"/>
      <c r="AX88" s="79"/>
      <c r="AY88" s="79"/>
      <c r="AZ88" s="79"/>
      <c r="BA88">
        <v>1</v>
      </c>
      <c r="BB88" s="78" t="str">
        <f>REPLACE(INDEX(GroupVertices[Group],MATCH(Edges25[[#This Row],[Vertex 1]],GroupVertices[Vertex],0)),1,1,"")</f>
        <v>1</v>
      </c>
      <c r="BC88" s="78" t="str">
        <f>REPLACE(INDEX(GroupVertices[Group],MATCH(Edges25[[#This Row],[Vertex 2]],GroupVertices[Vertex],0)),1,1,"")</f>
        <v>1</v>
      </c>
      <c r="BD88" s="48"/>
      <c r="BE88" s="49"/>
      <c r="BF88" s="48"/>
      <c r="BG88" s="49"/>
      <c r="BH88" s="48"/>
      <c r="BI88" s="49"/>
      <c r="BJ88" s="48"/>
      <c r="BK88" s="49"/>
      <c r="BL88" s="48"/>
    </row>
    <row r="89" spans="1:64" ht="15">
      <c r="A89" s="64" t="s">
        <v>263</v>
      </c>
      <c r="B89" s="64" t="s">
        <v>285</v>
      </c>
      <c r="C89" s="65"/>
      <c r="D89" s="66"/>
      <c r="E89" s="67"/>
      <c r="F89" s="68"/>
      <c r="G89" s="65"/>
      <c r="H89" s="69"/>
      <c r="I89" s="70"/>
      <c r="J89" s="70"/>
      <c r="K89" s="34" t="s">
        <v>65</v>
      </c>
      <c r="L89" s="77">
        <v>128</v>
      </c>
      <c r="M89" s="77"/>
      <c r="N89" s="72"/>
      <c r="O89" s="79" t="s">
        <v>324</v>
      </c>
      <c r="P89" s="81">
        <v>43748.961875</v>
      </c>
      <c r="Q89" s="79" t="s">
        <v>392</v>
      </c>
      <c r="R89" s="79"/>
      <c r="S89" s="79"/>
      <c r="T89" s="79" t="s">
        <v>613</v>
      </c>
      <c r="U89" s="83" t="s">
        <v>688</v>
      </c>
      <c r="V89" s="83" t="s">
        <v>688</v>
      </c>
      <c r="W89" s="81">
        <v>43748.961875</v>
      </c>
      <c r="X89" s="83" t="s">
        <v>840</v>
      </c>
      <c r="Y89" s="79"/>
      <c r="Z89" s="79"/>
      <c r="AA89" s="85" t="s">
        <v>1024</v>
      </c>
      <c r="AB89" s="79"/>
      <c r="AC89" s="79" t="b">
        <v>0</v>
      </c>
      <c r="AD89" s="79">
        <v>2</v>
      </c>
      <c r="AE89" s="85" t="s">
        <v>1123</v>
      </c>
      <c r="AF89" s="79" t="b">
        <v>0</v>
      </c>
      <c r="AG89" s="79" t="s">
        <v>1128</v>
      </c>
      <c r="AH89" s="79"/>
      <c r="AI89" s="85" t="s">
        <v>1123</v>
      </c>
      <c r="AJ89" s="79" t="b">
        <v>0</v>
      </c>
      <c r="AK89" s="79">
        <v>0</v>
      </c>
      <c r="AL89" s="85" t="s">
        <v>1123</v>
      </c>
      <c r="AM89" s="79" t="s">
        <v>1139</v>
      </c>
      <c r="AN89" s="79" t="b">
        <v>0</v>
      </c>
      <c r="AO89" s="85" t="s">
        <v>1024</v>
      </c>
      <c r="AP89" s="79" t="s">
        <v>176</v>
      </c>
      <c r="AQ89" s="79">
        <v>0</v>
      </c>
      <c r="AR89" s="79">
        <v>0</v>
      </c>
      <c r="AS89" s="79"/>
      <c r="AT89" s="79"/>
      <c r="AU89" s="79"/>
      <c r="AV89" s="79"/>
      <c r="AW89" s="79"/>
      <c r="AX89" s="79"/>
      <c r="AY89" s="79"/>
      <c r="AZ89" s="79"/>
      <c r="BA89">
        <v>5</v>
      </c>
      <c r="BB89" s="78" t="str">
        <f>REPLACE(INDEX(GroupVertices[Group],MATCH(Edges25[[#This Row],[Vertex 1]],GroupVertices[Vertex],0)),1,1,"")</f>
        <v>1</v>
      </c>
      <c r="BC89" s="78" t="str">
        <f>REPLACE(INDEX(GroupVertices[Group],MATCH(Edges25[[#This Row],[Vertex 2]],GroupVertices[Vertex],0)),1,1,"")</f>
        <v>1</v>
      </c>
      <c r="BD89" s="48"/>
      <c r="BE89" s="49"/>
      <c r="BF89" s="48"/>
      <c r="BG89" s="49"/>
      <c r="BH89" s="48"/>
      <c r="BI89" s="49"/>
      <c r="BJ89" s="48"/>
      <c r="BK89" s="49"/>
      <c r="BL89" s="48"/>
    </row>
    <row r="90" spans="1:64" ht="15">
      <c r="A90" s="64" t="s">
        <v>263</v>
      </c>
      <c r="B90" s="64" t="s">
        <v>285</v>
      </c>
      <c r="C90" s="65"/>
      <c r="D90" s="66"/>
      <c r="E90" s="67"/>
      <c r="F90" s="68"/>
      <c r="G90" s="65"/>
      <c r="H90" s="69"/>
      <c r="I90" s="70"/>
      <c r="J90" s="70"/>
      <c r="K90" s="34" t="s">
        <v>65</v>
      </c>
      <c r="L90" s="77">
        <v>130</v>
      </c>
      <c r="M90" s="77"/>
      <c r="N90" s="72"/>
      <c r="O90" s="79" t="s">
        <v>324</v>
      </c>
      <c r="P90" s="81">
        <v>43754.76329861111</v>
      </c>
      <c r="Q90" s="79" t="s">
        <v>393</v>
      </c>
      <c r="R90" s="83" t="s">
        <v>501</v>
      </c>
      <c r="S90" s="79" t="s">
        <v>551</v>
      </c>
      <c r="T90" s="79" t="s">
        <v>614</v>
      </c>
      <c r="U90" s="79"/>
      <c r="V90" s="83" t="s">
        <v>743</v>
      </c>
      <c r="W90" s="81">
        <v>43754.76329861111</v>
      </c>
      <c r="X90" s="83" t="s">
        <v>841</v>
      </c>
      <c r="Y90" s="79"/>
      <c r="Z90" s="79"/>
      <c r="AA90" s="85" t="s">
        <v>1025</v>
      </c>
      <c r="AB90" s="79"/>
      <c r="AC90" s="79" t="b">
        <v>0</v>
      </c>
      <c r="AD90" s="79">
        <v>5</v>
      </c>
      <c r="AE90" s="85" t="s">
        <v>1123</v>
      </c>
      <c r="AF90" s="79" t="b">
        <v>0</v>
      </c>
      <c r="AG90" s="79" t="s">
        <v>1128</v>
      </c>
      <c r="AH90" s="79"/>
      <c r="AI90" s="85" t="s">
        <v>1123</v>
      </c>
      <c r="AJ90" s="79" t="b">
        <v>0</v>
      </c>
      <c r="AK90" s="79">
        <v>4</v>
      </c>
      <c r="AL90" s="85" t="s">
        <v>1123</v>
      </c>
      <c r="AM90" s="79" t="s">
        <v>1138</v>
      </c>
      <c r="AN90" s="79" t="b">
        <v>0</v>
      </c>
      <c r="AO90" s="85" t="s">
        <v>1025</v>
      </c>
      <c r="AP90" s="79" t="s">
        <v>176</v>
      </c>
      <c r="AQ90" s="79">
        <v>0</v>
      </c>
      <c r="AR90" s="79">
        <v>0</v>
      </c>
      <c r="AS90" s="79"/>
      <c r="AT90" s="79"/>
      <c r="AU90" s="79"/>
      <c r="AV90" s="79"/>
      <c r="AW90" s="79"/>
      <c r="AX90" s="79"/>
      <c r="AY90" s="79"/>
      <c r="AZ90" s="79"/>
      <c r="BA90">
        <v>5</v>
      </c>
      <c r="BB90" s="78" t="str">
        <f>REPLACE(INDEX(GroupVertices[Group],MATCH(Edges25[[#This Row],[Vertex 1]],GroupVertices[Vertex],0)),1,1,"")</f>
        <v>1</v>
      </c>
      <c r="BC90" s="78" t="str">
        <f>REPLACE(INDEX(GroupVertices[Group],MATCH(Edges25[[#This Row],[Vertex 2]],GroupVertices[Vertex],0)),1,1,"")</f>
        <v>1</v>
      </c>
      <c r="BD90" s="48"/>
      <c r="BE90" s="49"/>
      <c r="BF90" s="48"/>
      <c r="BG90" s="49"/>
      <c r="BH90" s="48"/>
      <c r="BI90" s="49"/>
      <c r="BJ90" s="48"/>
      <c r="BK90" s="49"/>
      <c r="BL90" s="48"/>
    </row>
    <row r="91" spans="1:64" ht="15">
      <c r="A91" s="64" t="s">
        <v>263</v>
      </c>
      <c r="B91" s="64" t="s">
        <v>285</v>
      </c>
      <c r="C91" s="65"/>
      <c r="D91" s="66"/>
      <c r="E91" s="67"/>
      <c r="F91" s="68"/>
      <c r="G91" s="65"/>
      <c r="H91" s="69"/>
      <c r="I91" s="70"/>
      <c r="J91" s="70"/>
      <c r="K91" s="34" t="s">
        <v>65</v>
      </c>
      <c r="L91" s="77">
        <v>131</v>
      </c>
      <c r="M91" s="77"/>
      <c r="N91" s="72"/>
      <c r="O91" s="79" t="s">
        <v>325</v>
      </c>
      <c r="P91" s="81">
        <v>43754.76565972222</v>
      </c>
      <c r="Q91" s="79" t="s">
        <v>394</v>
      </c>
      <c r="R91" s="79"/>
      <c r="S91" s="79"/>
      <c r="T91" s="79" t="s">
        <v>615</v>
      </c>
      <c r="U91" s="83" t="s">
        <v>689</v>
      </c>
      <c r="V91" s="83" t="s">
        <v>689</v>
      </c>
      <c r="W91" s="81">
        <v>43754.76565972222</v>
      </c>
      <c r="X91" s="83" t="s">
        <v>842</v>
      </c>
      <c r="Y91" s="79"/>
      <c r="Z91" s="79"/>
      <c r="AA91" s="85" t="s">
        <v>1026</v>
      </c>
      <c r="AB91" s="85" t="s">
        <v>1025</v>
      </c>
      <c r="AC91" s="79" t="b">
        <v>0</v>
      </c>
      <c r="AD91" s="79">
        <v>2</v>
      </c>
      <c r="AE91" s="85" t="s">
        <v>1127</v>
      </c>
      <c r="AF91" s="79" t="b">
        <v>0</v>
      </c>
      <c r="AG91" s="79" t="s">
        <v>1128</v>
      </c>
      <c r="AH91" s="79"/>
      <c r="AI91" s="85" t="s">
        <v>1123</v>
      </c>
      <c r="AJ91" s="79" t="b">
        <v>0</v>
      </c>
      <c r="AK91" s="79">
        <v>0</v>
      </c>
      <c r="AL91" s="85" t="s">
        <v>1123</v>
      </c>
      <c r="AM91" s="79" t="s">
        <v>1138</v>
      </c>
      <c r="AN91" s="79" t="b">
        <v>0</v>
      </c>
      <c r="AO91" s="85" t="s">
        <v>1025</v>
      </c>
      <c r="AP91" s="79" t="s">
        <v>176</v>
      </c>
      <c r="AQ91" s="79">
        <v>0</v>
      </c>
      <c r="AR91" s="79">
        <v>0</v>
      </c>
      <c r="AS91" s="79"/>
      <c r="AT91" s="79"/>
      <c r="AU91" s="79"/>
      <c r="AV91" s="79"/>
      <c r="AW91" s="79"/>
      <c r="AX91" s="79"/>
      <c r="AY91" s="79"/>
      <c r="AZ91" s="79"/>
      <c r="BA91">
        <v>3</v>
      </c>
      <c r="BB91" s="78" t="str">
        <f>REPLACE(INDEX(GroupVertices[Group],MATCH(Edges25[[#This Row],[Vertex 1]],GroupVertices[Vertex],0)),1,1,"")</f>
        <v>1</v>
      </c>
      <c r="BC91" s="78" t="str">
        <f>REPLACE(INDEX(GroupVertices[Group],MATCH(Edges25[[#This Row],[Vertex 2]],GroupVertices[Vertex],0)),1,1,"")</f>
        <v>1</v>
      </c>
      <c r="BD91" s="48"/>
      <c r="BE91" s="49"/>
      <c r="BF91" s="48"/>
      <c r="BG91" s="49"/>
      <c r="BH91" s="48"/>
      <c r="BI91" s="49"/>
      <c r="BJ91" s="48"/>
      <c r="BK91" s="49"/>
      <c r="BL91" s="48"/>
    </row>
    <row r="92" spans="1:64" ht="15">
      <c r="A92" s="64" t="s">
        <v>263</v>
      </c>
      <c r="B92" s="64" t="s">
        <v>285</v>
      </c>
      <c r="C92" s="65"/>
      <c r="D92" s="66"/>
      <c r="E92" s="67"/>
      <c r="F92" s="68"/>
      <c r="G92" s="65"/>
      <c r="H92" s="69"/>
      <c r="I92" s="70"/>
      <c r="J92" s="70"/>
      <c r="K92" s="34" t="s">
        <v>65</v>
      </c>
      <c r="L92" s="77">
        <v>132</v>
      </c>
      <c r="M92" s="77"/>
      <c r="N92" s="72"/>
      <c r="O92" s="79" t="s">
        <v>325</v>
      </c>
      <c r="P92" s="81">
        <v>43754.767280092594</v>
      </c>
      <c r="Q92" s="79" t="s">
        <v>395</v>
      </c>
      <c r="R92" s="79"/>
      <c r="S92" s="79"/>
      <c r="T92" s="79" t="s">
        <v>615</v>
      </c>
      <c r="U92" s="83" t="s">
        <v>690</v>
      </c>
      <c r="V92" s="83" t="s">
        <v>690</v>
      </c>
      <c r="W92" s="81">
        <v>43754.767280092594</v>
      </c>
      <c r="X92" s="83" t="s">
        <v>843</v>
      </c>
      <c r="Y92" s="79"/>
      <c r="Z92" s="79"/>
      <c r="AA92" s="85" t="s">
        <v>1027</v>
      </c>
      <c r="AB92" s="85" t="s">
        <v>1025</v>
      </c>
      <c r="AC92" s="79" t="b">
        <v>0</v>
      </c>
      <c r="AD92" s="79">
        <v>1</v>
      </c>
      <c r="AE92" s="85" t="s">
        <v>1127</v>
      </c>
      <c r="AF92" s="79" t="b">
        <v>0</v>
      </c>
      <c r="AG92" s="79" t="s">
        <v>1128</v>
      </c>
      <c r="AH92" s="79"/>
      <c r="AI92" s="85" t="s">
        <v>1123</v>
      </c>
      <c r="AJ92" s="79" t="b">
        <v>0</v>
      </c>
      <c r="AK92" s="79">
        <v>0</v>
      </c>
      <c r="AL92" s="85" t="s">
        <v>1123</v>
      </c>
      <c r="AM92" s="79" t="s">
        <v>1138</v>
      </c>
      <c r="AN92" s="79" t="b">
        <v>0</v>
      </c>
      <c r="AO92" s="85" t="s">
        <v>1025</v>
      </c>
      <c r="AP92" s="79" t="s">
        <v>176</v>
      </c>
      <c r="AQ92" s="79">
        <v>0</v>
      </c>
      <c r="AR92" s="79">
        <v>0</v>
      </c>
      <c r="AS92" s="79"/>
      <c r="AT92" s="79"/>
      <c r="AU92" s="79"/>
      <c r="AV92" s="79"/>
      <c r="AW92" s="79"/>
      <c r="AX92" s="79"/>
      <c r="AY92" s="79"/>
      <c r="AZ92" s="79"/>
      <c r="BA92">
        <v>3</v>
      </c>
      <c r="BB92" s="78" t="str">
        <f>REPLACE(INDEX(GroupVertices[Group],MATCH(Edges25[[#This Row],[Vertex 1]],GroupVertices[Vertex],0)),1,1,"")</f>
        <v>1</v>
      </c>
      <c r="BC92" s="78" t="str">
        <f>REPLACE(INDEX(GroupVertices[Group],MATCH(Edges25[[#This Row],[Vertex 2]],GroupVertices[Vertex],0)),1,1,"")</f>
        <v>1</v>
      </c>
      <c r="BD92" s="48"/>
      <c r="BE92" s="49"/>
      <c r="BF92" s="48"/>
      <c r="BG92" s="49"/>
      <c r="BH92" s="48"/>
      <c r="BI92" s="49"/>
      <c r="BJ92" s="48"/>
      <c r="BK92" s="49"/>
      <c r="BL92" s="48"/>
    </row>
    <row r="93" spans="1:64" ht="15">
      <c r="A93" s="64" t="s">
        <v>263</v>
      </c>
      <c r="B93" s="64" t="s">
        <v>285</v>
      </c>
      <c r="C93" s="65"/>
      <c r="D93" s="66"/>
      <c r="E93" s="67"/>
      <c r="F93" s="68"/>
      <c r="G93" s="65"/>
      <c r="H93" s="69"/>
      <c r="I93" s="70"/>
      <c r="J93" s="70"/>
      <c r="K93" s="34" t="s">
        <v>65</v>
      </c>
      <c r="L93" s="77">
        <v>133</v>
      </c>
      <c r="M93" s="77"/>
      <c r="N93" s="72"/>
      <c r="O93" s="79" t="s">
        <v>325</v>
      </c>
      <c r="P93" s="81">
        <v>43754.76907407407</v>
      </c>
      <c r="Q93" s="79" t="s">
        <v>396</v>
      </c>
      <c r="R93" s="79"/>
      <c r="S93" s="79"/>
      <c r="T93" s="79" t="s">
        <v>615</v>
      </c>
      <c r="U93" s="83" t="s">
        <v>691</v>
      </c>
      <c r="V93" s="83" t="s">
        <v>691</v>
      </c>
      <c r="W93" s="81">
        <v>43754.76907407407</v>
      </c>
      <c r="X93" s="83" t="s">
        <v>844</v>
      </c>
      <c r="Y93" s="79"/>
      <c r="Z93" s="79"/>
      <c r="AA93" s="85" t="s">
        <v>1028</v>
      </c>
      <c r="AB93" s="85" t="s">
        <v>1026</v>
      </c>
      <c r="AC93" s="79" t="b">
        <v>0</v>
      </c>
      <c r="AD93" s="79">
        <v>1</v>
      </c>
      <c r="AE93" s="85" t="s">
        <v>1127</v>
      </c>
      <c r="AF93" s="79" t="b">
        <v>0</v>
      </c>
      <c r="AG93" s="79" t="s">
        <v>1128</v>
      </c>
      <c r="AH93" s="79"/>
      <c r="AI93" s="85" t="s">
        <v>1123</v>
      </c>
      <c r="AJ93" s="79" t="b">
        <v>0</v>
      </c>
      <c r="AK93" s="79">
        <v>0</v>
      </c>
      <c r="AL93" s="85" t="s">
        <v>1123</v>
      </c>
      <c r="AM93" s="79" t="s">
        <v>1138</v>
      </c>
      <c r="AN93" s="79" t="b">
        <v>0</v>
      </c>
      <c r="AO93" s="85" t="s">
        <v>1026</v>
      </c>
      <c r="AP93" s="79" t="s">
        <v>176</v>
      </c>
      <c r="AQ93" s="79">
        <v>0</v>
      </c>
      <c r="AR93" s="79">
        <v>0</v>
      </c>
      <c r="AS93" s="79"/>
      <c r="AT93" s="79"/>
      <c r="AU93" s="79"/>
      <c r="AV93" s="79"/>
      <c r="AW93" s="79"/>
      <c r="AX93" s="79"/>
      <c r="AY93" s="79"/>
      <c r="AZ93" s="79"/>
      <c r="BA93">
        <v>3</v>
      </c>
      <c r="BB93" s="78" t="str">
        <f>REPLACE(INDEX(GroupVertices[Group],MATCH(Edges25[[#This Row],[Vertex 1]],GroupVertices[Vertex],0)),1,1,"")</f>
        <v>1</v>
      </c>
      <c r="BC93" s="78" t="str">
        <f>REPLACE(INDEX(GroupVertices[Group],MATCH(Edges25[[#This Row],[Vertex 2]],GroupVertices[Vertex],0)),1,1,"")</f>
        <v>1</v>
      </c>
      <c r="BD93" s="48"/>
      <c r="BE93" s="49"/>
      <c r="BF93" s="48"/>
      <c r="BG93" s="49"/>
      <c r="BH93" s="48"/>
      <c r="BI93" s="49"/>
      <c r="BJ93" s="48"/>
      <c r="BK93" s="49"/>
      <c r="BL93" s="48"/>
    </row>
    <row r="94" spans="1:64" ht="15">
      <c r="A94" s="64" t="s">
        <v>263</v>
      </c>
      <c r="B94" s="64" t="s">
        <v>285</v>
      </c>
      <c r="C94" s="65"/>
      <c r="D94" s="66"/>
      <c r="E94" s="67"/>
      <c r="F94" s="68"/>
      <c r="G94" s="65"/>
      <c r="H94" s="69"/>
      <c r="I94" s="70"/>
      <c r="J94" s="70"/>
      <c r="K94" s="34" t="s">
        <v>65</v>
      </c>
      <c r="L94" s="77">
        <v>135</v>
      </c>
      <c r="M94" s="77"/>
      <c r="N94" s="72"/>
      <c r="O94" s="79" t="s">
        <v>324</v>
      </c>
      <c r="P94" s="81">
        <v>43757.55863425926</v>
      </c>
      <c r="Q94" s="79" t="s">
        <v>397</v>
      </c>
      <c r="R94" s="83" t="s">
        <v>502</v>
      </c>
      <c r="S94" s="79" t="s">
        <v>552</v>
      </c>
      <c r="T94" s="79" t="s">
        <v>616</v>
      </c>
      <c r="U94" s="79"/>
      <c r="V94" s="83" t="s">
        <v>743</v>
      </c>
      <c r="W94" s="81">
        <v>43757.55863425926</v>
      </c>
      <c r="X94" s="83" t="s">
        <v>845</v>
      </c>
      <c r="Y94" s="79"/>
      <c r="Z94" s="79"/>
      <c r="AA94" s="85" t="s">
        <v>1029</v>
      </c>
      <c r="AB94" s="79"/>
      <c r="AC94" s="79" t="b">
        <v>0</v>
      </c>
      <c r="AD94" s="79">
        <v>5</v>
      </c>
      <c r="AE94" s="85" t="s">
        <v>1123</v>
      </c>
      <c r="AF94" s="79" t="b">
        <v>0</v>
      </c>
      <c r="AG94" s="79" t="s">
        <v>1128</v>
      </c>
      <c r="AH94" s="79"/>
      <c r="AI94" s="85" t="s">
        <v>1123</v>
      </c>
      <c r="AJ94" s="79" t="b">
        <v>0</v>
      </c>
      <c r="AK94" s="79">
        <v>0</v>
      </c>
      <c r="AL94" s="85" t="s">
        <v>1123</v>
      </c>
      <c r="AM94" s="79" t="s">
        <v>1149</v>
      </c>
      <c r="AN94" s="79" t="b">
        <v>0</v>
      </c>
      <c r="AO94" s="85" t="s">
        <v>1029</v>
      </c>
      <c r="AP94" s="79" t="s">
        <v>176</v>
      </c>
      <c r="AQ94" s="79">
        <v>0</v>
      </c>
      <c r="AR94" s="79">
        <v>0</v>
      </c>
      <c r="AS94" s="79"/>
      <c r="AT94" s="79"/>
      <c r="AU94" s="79"/>
      <c r="AV94" s="79"/>
      <c r="AW94" s="79"/>
      <c r="AX94" s="79"/>
      <c r="AY94" s="79"/>
      <c r="AZ94" s="79"/>
      <c r="BA94">
        <v>5</v>
      </c>
      <c r="BB94" s="78" t="str">
        <f>REPLACE(INDEX(GroupVertices[Group],MATCH(Edges25[[#This Row],[Vertex 1]],GroupVertices[Vertex],0)),1,1,"")</f>
        <v>1</v>
      </c>
      <c r="BC94" s="78" t="str">
        <f>REPLACE(INDEX(GroupVertices[Group],MATCH(Edges25[[#This Row],[Vertex 2]],GroupVertices[Vertex],0)),1,1,"")</f>
        <v>1</v>
      </c>
      <c r="BD94" s="48"/>
      <c r="BE94" s="49"/>
      <c r="BF94" s="48"/>
      <c r="BG94" s="49"/>
      <c r="BH94" s="48"/>
      <c r="BI94" s="49"/>
      <c r="BJ94" s="48"/>
      <c r="BK94" s="49"/>
      <c r="BL94" s="48"/>
    </row>
    <row r="95" spans="1:64" ht="15">
      <c r="A95" s="64" t="s">
        <v>263</v>
      </c>
      <c r="B95" s="64" t="s">
        <v>292</v>
      </c>
      <c r="C95" s="65"/>
      <c r="D95" s="66"/>
      <c r="E95" s="67"/>
      <c r="F95" s="68"/>
      <c r="G95" s="65"/>
      <c r="H95" s="69"/>
      <c r="I95" s="70"/>
      <c r="J95" s="70"/>
      <c r="K95" s="34" t="s">
        <v>65</v>
      </c>
      <c r="L95" s="77">
        <v>150</v>
      </c>
      <c r="M95" s="77"/>
      <c r="N95" s="72"/>
      <c r="O95" s="79" t="s">
        <v>324</v>
      </c>
      <c r="P95" s="81">
        <v>43756.88060185185</v>
      </c>
      <c r="Q95" s="79" t="s">
        <v>398</v>
      </c>
      <c r="R95" s="79"/>
      <c r="S95" s="79"/>
      <c r="T95" s="79" t="s">
        <v>591</v>
      </c>
      <c r="U95" s="83" t="s">
        <v>692</v>
      </c>
      <c r="V95" s="83" t="s">
        <v>692</v>
      </c>
      <c r="W95" s="81">
        <v>43756.88060185185</v>
      </c>
      <c r="X95" s="83" t="s">
        <v>846</v>
      </c>
      <c r="Y95" s="79"/>
      <c r="Z95" s="79"/>
      <c r="AA95" s="85" t="s">
        <v>1030</v>
      </c>
      <c r="AB95" s="79"/>
      <c r="AC95" s="79" t="b">
        <v>0</v>
      </c>
      <c r="AD95" s="79">
        <v>11</v>
      </c>
      <c r="AE95" s="85" t="s">
        <v>1123</v>
      </c>
      <c r="AF95" s="79" t="b">
        <v>0</v>
      </c>
      <c r="AG95" s="79" t="s">
        <v>1128</v>
      </c>
      <c r="AH95" s="79"/>
      <c r="AI95" s="85" t="s">
        <v>1123</v>
      </c>
      <c r="AJ95" s="79" t="b">
        <v>0</v>
      </c>
      <c r="AK95" s="79">
        <v>1</v>
      </c>
      <c r="AL95" s="85" t="s">
        <v>1123</v>
      </c>
      <c r="AM95" s="79" t="s">
        <v>1138</v>
      </c>
      <c r="AN95" s="79" t="b">
        <v>0</v>
      </c>
      <c r="AO95" s="85" t="s">
        <v>1030</v>
      </c>
      <c r="AP95" s="79" t="s">
        <v>176</v>
      </c>
      <c r="AQ95" s="79">
        <v>0</v>
      </c>
      <c r="AR95" s="79">
        <v>0</v>
      </c>
      <c r="AS95" s="79"/>
      <c r="AT95" s="79"/>
      <c r="AU95" s="79"/>
      <c r="AV95" s="79"/>
      <c r="AW95" s="79"/>
      <c r="AX95" s="79"/>
      <c r="AY95" s="79"/>
      <c r="AZ95" s="79"/>
      <c r="BA95">
        <v>5</v>
      </c>
      <c r="BB95" s="78" t="str">
        <f>REPLACE(INDEX(GroupVertices[Group],MATCH(Edges25[[#This Row],[Vertex 1]],GroupVertices[Vertex],0)),1,1,"")</f>
        <v>1</v>
      </c>
      <c r="BC95" s="78" t="str">
        <f>REPLACE(INDEX(GroupVertices[Group],MATCH(Edges25[[#This Row],[Vertex 2]],GroupVertices[Vertex],0)),1,1,"")</f>
        <v>1</v>
      </c>
      <c r="BD95" s="48">
        <v>0</v>
      </c>
      <c r="BE95" s="49">
        <v>0</v>
      </c>
      <c r="BF95" s="48">
        <v>0</v>
      </c>
      <c r="BG95" s="49">
        <v>0</v>
      </c>
      <c r="BH95" s="48">
        <v>0</v>
      </c>
      <c r="BI95" s="49">
        <v>0</v>
      </c>
      <c r="BJ95" s="48">
        <v>13</v>
      </c>
      <c r="BK95" s="49">
        <v>100</v>
      </c>
      <c r="BL95" s="48">
        <v>13</v>
      </c>
    </row>
    <row r="96" spans="1:64" ht="15">
      <c r="A96" s="64" t="s">
        <v>263</v>
      </c>
      <c r="B96" s="64" t="s">
        <v>292</v>
      </c>
      <c r="C96" s="65"/>
      <c r="D96" s="66"/>
      <c r="E96" s="67"/>
      <c r="F96" s="68"/>
      <c r="G96" s="65"/>
      <c r="H96" s="69"/>
      <c r="I96" s="70"/>
      <c r="J96" s="70"/>
      <c r="K96" s="34" t="s">
        <v>65</v>
      </c>
      <c r="L96" s="77">
        <v>152</v>
      </c>
      <c r="M96" s="77"/>
      <c r="N96" s="72"/>
      <c r="O96" s="79" t="s">
        <v>324</v>
      </c>
      <c r="P96" s="81">
        <v>43758.81125</v>
      </c>
      <c r="Q96" s="79" t="s">
        <v>399</v>
      </c>
      <c r="R96" s="79"/>
      <c r="S96" s="79"/>
      <c r="T96" s="79" t="s">
        <v>617</v>
      </c>
      <c r="U96" s="83" t="s">
        <v>693</v>
      </c>
      <c r="V96" s="83" t="s">
        <v>693</v>
      </c>
      <c r="W96" s="81">
        <v>43758.81125</v>
      </c>
      <c r="X96" s="83" t="s">
        <v>847</v>
      </c>
      <c r="Y96" s="79"/>
      <c r="Z96" s="79"/>
      <c r="AA96" s="85" t="s">
        <v>1031</v>
      </c>
      <c r="AB96" s="79"/>
      <c r="AC96" s="79" t="b">
        <v>0</v>
      </c>
      <c r="AD96" s="79">
        <v>5</v>
      </c>
      <c r="AE96" s="85" t="s">
        <v>1123</v>
      </c>
      <c r="AF96" s="79" t="b">
        <v>0</v>
      </c>
      <c r="AG96" s="79" t="s">
        <v>1128</v>
      </c>
      <c r="AH96" s="79"/>
      <c r="AI96" s="85" t="s">
        <v>1123</v>
      </c>
      <c r="AJ96" s="79" t="b">
        <v>0</v>
      </c>
      <c r="AK96" s="79">
        <v>0</v>
      </c>
      <c r="AL96" s="85" t="s">
        <v>1123</v>
      </c>
      <c r="AM96" s="79" t="s">
        <v>1149</v>
      </c>
      <c r="AN96" s="79" t="b">
        <v>0</v>
      </c>
      <c r="AO96" s="85" t="s">
        <v>1031</v>
      </c>
      <c r="AP96" s="79" t="s">
        <v>176</v>
      </c>
      <c r="AQ96" s="79">
        <v>0</v>
      </c>
      <c r="AR96" s="79">
        <v>0</v>
      </c>
      <c r="AS96" s="79"/>
      <c r="AT96" s="79"/>
      <c r="AU96" s="79"/>
      <c r="AV96" s="79"/>
      <c r="AW96" s="79"/>
      <c r="AX96" s="79"/>
      <c r="AY96" s="79"/>
      <c r="AZ96" s="79"/>
      <c r="BA96">
        <v>5</v>
      </c>
      <c r="BB96" s="78" t="str">
        <f>REPLACE(INDEX(GroupVertices[Group],MATCH(Edges25[[#This Row],[Vertex 1]],GroupVertices[Vertex],0)),1,1,"")</f>
        <v>1</v>
      </c>
      <c r="BC96" s="78" t="str">
        <f>REPLACE(INDEX(GroupVertices[Group],MATCH(Edges25[[#This Row],[Vertex 2]],GroupVertices[Vertex],0)),1,1,"")</f>
        <v>1</v>
      </c>
      <c r="BD96" s="48">
        <v>3</v>
      </c>
      <c r="BE96" s="49">
        <v>8.823529411764707</v>
      </c>
      <c r="BF96" s="48">
        <v>0</v>
      </c>
      <c r="BG96" s="49">
        <v>0</v>
      </c>
      <c r="BH96" s="48">
        <v>0</v>
      </c>
      <c r="BI96" s="49">
        <v>0</v>
      </c>
      <c r="BJ96" s="48">
        <v>31</v>
      </c>
      <c r="BK96" s="49">
        <v>91.17647058823529</v>
      </c>
      <c r="BL96" s="48">
        <v>34</v>
      </c>
    </row>
    <row r="97" spans="1:64" ht="15">
      <c r="A97" s="64" t="s">
        <v>263</v>
      </c>
      <c r="B97" s="64" t="s">
        <v>263</v>
      </c>
      <c r="C97" s="65"/>
      <c r="D97" s="66"/>
      <c r="E97" s="67"/>
      <c r="F97" s="68"/>
      <c r="G97" s="65"/>
      <c r="H97" s="69"/>
      <c r="I97" s="70"/>
      <c r="J97" s="70"/>
      <c r="K97" s="34" t="s">
        <v>65</v>
      </c>
      <c r="L97" s="77">
        <v>153</v>
      </c>
      <c r="M97" s="77"/>
      <c r="N97" s="72"/>
      <c r="O97" s="79" t="s">
        <v>176</v>
      </c>
      <c r="P97" s="81">
        <v>43746.12642361111</v>
      </c>
      <c r="Q97" s="79" t="s">
        <v>400</v>
      </c>
      <c r="R97" s="79"/>
      <c r="S97" s="79"/>
      <c r="T97" s="79" t="s">
        <v>618</v>
      </c>
      <c r="U97" s="83" t="s">
        <v>694</v>
      </c>
      <c r="V97" s="83" t="s">
        <v>694</v>
      </c>
      <c r="W97" s="81">
        <v>43746.12642361111</v>
      </c>
      <c r="X97" s="83" t="s">
        <v>848</v>
      </c>
      <c r="Y97" s="79"/>
      <c r="Z97" s="79"/>
      <c r="AA97" s="85" t="s">
        <v>1032</v>
      </c>
      <c r="AB97" s="79"/>
      <c r="AC97" s="79" t="b">
        <v>0</v>
      </c>
      <c r="AD97" s="79">
        <v>1</v>
      </c>
      <c r="AE97" s="85" t="s">
        <v>1123</v>
      </c>
      <c r="AF97" s="79" t="b">
        <v>0</v>
      </c>
      <c r="AG97" s="79" t="s">
        <v>1128</v>
      </c>
      <c r="AH97" s="79"/>
      <c r="AI97" s="85" t="s">
        <v>1123</v>
      </c>
      <c r="AJ97" s="79" t="b">
        <v>0</v>
      </c>
      <c r="AK97" s="79">
        <v>0</v>
      </c>
      <c r="AL97" s="85" t="s">
        <v>1123</v>
      </c>
      <c r="AM97" s="79" t="s">
        <v>1138</v>
      </c>
      <c r="AN97" s="79" t="b">
        <v>0</v>
      </c>
      <c r="AO97" s="85" t="s">
        <v>1032</v>
      </c>
      <c r="AP97" s="79" t="s">
        <v>176</v>
      </c>
      <c r="AQ97" s="79">
        <v>0</v>
      </c>
      <c r="AR97" s="79">
        <v>0</v>
      </c>
      <c r="AS97" s="79"/>
      <c r="AT97" s="79"/>
      <c r="AU97" s="79"/>
      <c r="AV97" s="79"/>
      <c r="AW97" s="79"/>
      <c r="AX97" s="79"/>
      <c r="AY97" s="79"/>
      <c r="AZ97" s="79"/>
      <c r="BA97">
        <v>8</v>
      </c>
      <c r="BB97" s="78" t="str">
        <f>REPLACE(INDEX(GroupVertices[Group],MATCH(Edges25[[#This Row],[Vertex 1]],GroupVertices[Vertex],0)),1,1,"")</f>
        <v>1</v>
      </c>
      <c r="BC97" s="78" t="str">
        <f>REPLACE(INDEX(GroupVertices[Group],MATCH(Edges25[[#This Row],[Vertex 2]],GroupVertices[Vertex],0)),1,1,"")</f>
        <v>1</v>
      </c>
      <c r="BD97" s="48">
        <v>1</v>
      </c>
      <c r="BE97" s="49">
        <v>9.090909090909092</v>
      </c>
      <c r="BF97" s="48">
        <v>0</v>
      </c>
      <c r="BG97" s="49">
        <v>0</v>
      </c>
      <c r="BH97" s="48">
        <v>0</v>
      </c>
      <c r="BI97" s="49">
        <v>0</v>
      </c>
      <c r="BJ97" s="48">
        <v>10</v>
      </c>
      <c r="BK97" s="49">
        <v>90.9090909090909</v>
      </c>
      <c r="BL97" s="48">
        <v>11</v>
      </c>
    </row>
    <row r="98" spans="1:64" ht="15">
      <c r="A98" s="64" t="s">
        <v>263</v>
      </c>
      <c r="B98" s="64" t="s">
        <v>263</v>
      </c>
      <c r="C98" s="65"/>
      <c r="D98" s="66"/>
      <c r="E98" s="67"/>
      <c r="F98" s="68"/>
      <c r="G98" s="65"/>
      <c r="H98" s="69"/>
      <c r="I98" s="70"/>
      <c r="J98" s="70"/>
      <c r="K98" s="34" t="s">
        <v>65</v>
      </c>
      <c r="L98" s="77">
        <v>154</v>
      </c>
      <c r="M98" s="77"/>
      <c r="N98" s="72"/>
      <c r="O98" s="79" t="s">
        <v>176</v>
      </c>
      <c r="P98" s="81">
        <v>43748.11447916667</v>
      </c>
      <c r="Q98" s="79" t="s">
        <v>401</v>
      </c>
      <c r="R98" s="79"/>
      <c r="S98" s="79"/>
      <c r="T98" s="79" t="s">
        <v>619</v>
      </c>
      <c r="U98" s="79"/>
      <c r="V98" s="83" t="s">
        <v>743</v>
      </c>
      <c r="W98" s="81">
        <v>43748.11447916667</v>
      </c>
      <c r="X98" s="83" t="s">
        <v>849</v>
      </c>
      <c r="Y98" s="79"/>
      <c r="Z98" s="79"/>
      <c r="AA98" s="85" t="s">
        <v>1033</v>
      </c>
      <c r="AB98" s="79"/>
      <c r="AC98" s="79" t="b">
        <v>0</v>
      </c>
      <c r="AD98" s="79">
        <v>6</v>
      </c>
      <c r="AE98" s="85" t="s">
        <v>1123</v>
      </c>
      <c r="AF98" s="79" t="b">
        <v>0</v>
      </c>
      <c r="AG98" s="79" t="s">
        <v>1128</v>
      </c>
      <c r="AH98" s="79"/>
      <c r="AI98" s="85" t="s">
        <v>1123</v>
      </c>
      <c r="AJ98" s="79" t="b">
        <v>0</v>
      </c>
      <c r="AK98" s="79">
        <v>0</v>
      </c>
      <c r="AL98" s="85" t="s">
        <v>1123</v>
      </c>
      <c r="AM98" s="79" t="s">
        <v>1149</v>
      </c>
      <c r="AN98" s="79" t="b">
        <v>0</v>
      </c>
      <c r="AO98" s="85" t="s">
        <v>1033</v>
      </c>
      <c r="AP98" s="79" t="s">
        <v>176</v>
      </c>
      <c r="AQ98" s="79">
        <v>0</v>
      </c>
      <c r="AR98" s="79">
        <v>0</v>
      </c>
      <c r="AS98" s="79"/>
      <c r="AT98" s="79"/>
      <c r="AU98" s="79"/>
      <c r="AV98" s="79"/>
      <c r="AW98" s="79"/>
      <c r="AX98" s="79"/>
      <c r="AY98" s="79"/>
      <c r="AZ98" s="79"/>
      <c r="BA98">
        <v>8</v>
      </c>
      <c r="BB98" s="78" t="str">
        <f>REPLACE(INDEX(GroupVertices[Group],MATCH(Edges25[[#This Row],[Vertex 1]],GroupVertices[Vertex],0)),1,1,"")</f>
        <v>1</v>
      </c>
      <c r="BC98" s="78" t="str">
        <f>REPLACE(INDEX(GroupVertices[Group],MATCH(Edges25[[#This Row],[Vertex 2]],GroupVertices[Vertex],0)),1,1,"")</f>
        <v>1</v>
      </c>
      <c r="BD98" s="48">
        <v>2</v>
      </c>
      <c r="BE98" s="49">
        <v>9.523809523809524</v>
      </c>
      <c r="BF98" s="48">
        <v>0</v>
      </c>
      <c r="BG98" s="49">
        <v>0</v>
      </c>
      <c r="BH98" s="48">
        <v>0</v>
      </c>
      <c r="BI98" s="49">
        <v>0</v>
      </c>
      <c r="BJ98" s="48">
        <v>19</v>
      </c>
      <c r="BK98" s="49">
        <v>90.47619047619048</v>
      </c>
      <c r="BL98" s="48">
        <v>21</v>
      </c>
    </row>
    <row r="99" spans="1:64" ht="15">
      <c r="A99" s="64" t="s">
        <v>263</v>
      </c>
      <c r="B99" s="64" t="s">
        <v>263</v>
      </c>
      <c r="C99" s="65"/>
      <c r="D99" s="66"/>
      <c r="E99" s="67"/>
      <c r="F99" s="68"/>
      <c r="G99" s="65"/>
      <c r="H99" s="69"/>
      <c r="I99" s="70"/>
      <c r="J99" s="70"/>
      <c r="K99" s="34" t="s">
        <v>65</v>
      </c>
      <c r="L99" s="77">
        <v>155</v>
      </c>
      <c r="M99" s="77"/>
      <c r="N99" s="72"/>
      <c r="O99" s="79" t="s">
        <v>176</v>
      </c>
      <c r="P99" s="81">
        <v>43749.79087962963</v>
      </c>
      <c r="Q99" s="79" t="s">
        <v>402</v>
      </c>
      <c r="R99" s="79"/>
      <c r="S99" s="79"/>
      <c r="T99" s="79" t="s">
        <v>620</v>
      </c>
      <c r="U99" s="83" t="s">
        <v>695</v>
      </c>
      <c r="V99" s="83" t="s">
        <v>695</v>
      </c>
      <c r="W99" s="81">
        <v>43749.79087962963</v>
      </c>
      <c r="X99" s="83" t="s">
        <v>850</v>
      </c>
      <c r="Y99" s="79"/>
      <c r="Z99" s="79"/>
      <c r="AA99" s="85" t="s">
        <v>1034</v>
      </c>
      <c r="AB99" s="79"/>
      <c r="AC99" s="79" t="b">
        <v>0</v>
      </c>
      <c r="AD99" s="79">
        <v>3</v>
      </c>
      <c r="AE99" s="85" t="s">
        <v>1123</v>
      </c>
      <c r="AF99" s="79" t="b">
        <v>0</v>
      </c>
      <c r="AG99" s="79" t="s">
        <v>1128</v>
      </c>
      <c r="AH99" s="79"/>
      <c r="AI99" s="85" t="s">
        <v>1123</v>
      </c>
      <c r="AJ99" s="79" t="b">
        <v>0</v>
      </c>
      <c r="AK99" s="79">
        <v>4</v>
      </c>
      <c r="AL99" s="85" t="s">
        <v>1123</v>
      </c>
      <c r="AM99" s="79" t="s">
        <v>1139</v>
      </c>
      <c r="AN99" s="79" t="b">
        <v>0</v>
      </c>
      <c r="AO99" s="85" t="s">
        <v>1034</v>
      </c>
      <c r="AP99" s="79" t="s">
        <v>176</v>
      </c>
      <c r="AQ99" s="79">
        <v>0</v>
      </c>
      <c r="AR99" s="79">
        <v>0</v>
      </c>
      <c r="AS99" s="79"/>
      <c r="AT99" s="79"/>
      <c r="AU99" s="79"/>
      <c r="AV99" s="79"/>
      <c r="AW99" s="79"/>
      <c r="AX99" s="79"/>
      <c r="AY99" s="79"/>
      <c r="AZ99" s="79"/>
      <c r="BA99">
        <v>8</v>
      </c>
      <c r="BB99" s="78" t="str">
        <f>REPLACE(INDEX(GroupVertices[Group],MATCH(Edges25[[#This Row],[Vertex 1]],GroupVertices[Vertex],0)),1,1,"")</f>
        <v>1</v>
      </c>
      <c r="BC99" s="78" t="str">
        <f>REPLACE(INDEX(GroupVertices[Group],MATCH(Edges25[[#This Row],[Vertex 2]],GroupVertices[Vertex],0)),1,1,"")</f>
        <v>1</v>
      </c>
      <c r="BD99" s="48">
        <v>2</v>
      </c>
      <c r="BE99" s="49">
        <v>6.896551724137931</v>
      </c>
      <c r="BF99" s="48">
        <v>0</v>
      </c>
      <c r="BG99" s="49">
        <v>0</v>
      </c>
      <c r="BH99" s="48">
        <v>0</v>
      </c>
      <c r="BI99" s="49">
        <v>0</v>
      </c>
      <c r="BJ99" s="48">
        <v>27</v>
      </c>
      <c r="BK99" s="49">
        <v>93.10344827586206</v>
      </c>
      <c r="BL99" s="48">
        <v>29</v>
      </c>
    </row>
    <row r="100" spans="1:64" ht="15">
      <c r="A100" s="64" t="s">
        <v>263</v>
      </c>
      <c r="B100" s="64" t="s">
        <v>263</v>
      </c>
      <c r="C100" s="65"/>
      <c r="D100" s="66"/>
      <c r="E100" s="67"/>
      <c r="F100" s="68"/>
      <c r="G100" s="65"/>
      <c r="H100" s="69"/>
      <c r="I100" s="70"/>
      <c r="J100" s="70"/>
      <c r="K100" s="34" t="s">
        <v>65</v>
      </c>
      <c r="L100" s="77">
        <v>156</v>
      </c>
      <c r="M100" s="77"/>
      <c r="N100" s="72"/>
      <c r="O100" s="79" t="s">
        <v>176</v>
      </c>
      <c r="P100" s="81">
        <v>43755.00707175926</v>
      </c>
      <c r="Q100" s="79" t="s">
        <v>403</v>
      </c>
      <c r="R100" s="83" t="s">
        <v>503</v>
      </c>
      <c r="S100" s="79" t="s">
        <v>553</v>
      </c>
      <c r="T100" s="79" t="s">
        <v>621</v>
      </c>
      <c r="U100" s="79"/>
      <c r="V100" s="83" t="s">
        <v>743</v>
      </c>
      <c r="W100" s="81">
        <v>43755.00707175926</v>
      </c>
      <c r="X100" s="83" t="s">
        <v>851</v>
      </c>
      <c r="Y100" s="79"/>
      <c r="Z100" s="79"/>
      <c r="AA100" s="85" t="s">
        <v>1035</v>
      </c>
      <c r="AB100" s="79"/>
      <c r="AC100" s="79" t="b">
        <v>0</v>
      </c>
      <c r="AD100" s="79">
        <v>0</v>
      </c>
      <c r="AE100" s="85" t="s">
        <v>1123</v>
      </c>
      <c r="AF100" s="79" t="b">
        <v>0</v>
      </c>
      <c r="AG100" s="79" t="s">
        <v>1128</v>
      </c>
      <c r="AH100" s="79"/>
      <c r="AI100" s="85" t="s">
        <v>1123</v>
      </c>
      <c r="AJ100" s="79" t="b">
        <v>0</v>
      </c>
      <c r="AK100" s="79">
        <v>0</v>
      </c>
      <c r="AL100" s="85" t="s">
        <v>1123</v>
      </c>
      <c r="AM100" s="79" t="s">
        <v>1138</v>
      </c>
      <c r="AN100" s="79" t="b">
        <v>0</v>
      </c>
      <c r="AO100" s="85" t="s">
        <v>1035</v>
      </c>
      <c r="AP100" s="79" t="s">
        <v>176</v>
      </c>
      <c r="AQ100" s="79">
        <v>0</v>
      </c>
      <c r="AR100" s="79">
        <v>0</v>
      </c>
      <c r="AS100" s="79"/>
      <c r="AT100" s="79"/>
      <c r="AU100" s="79"/>
      <c r="AV100" s="79"/>
      <c r="AW100" s="79"/>
      <c r="AX100" s="79"/>
      <c r="AY100" s="79"/>
      <c r="AZ100" s="79"/>
      <c r="BA100">
        <v>8</v>
      </c>
      <c r="BB100" s="78" t="str">
        <f>REPLACE(INDEX(GroupVertices[Group],MATCH(Edges25[[#This Row],[Vertex 1]],GroupVertices[Vertex],0)),1,1,"")</f>
        <v>1</v>
      </c>
      <c r="BC100" s="78" t="str">
        <f>REPLACE(INDEX(GroupVertices[Group],MATCH(Edges25[[#This Row],[Vertex 2]],GroupVertices[Vertex],0)),1,1,"")</f>
        <v>1</v>
      </c>
      <c r="BD100" s="48">
        <v>1</v>
      </c>
      <c r="BE100" s="49">
        <v>4.545454545454546</v>
      </c>
      <c r="BF100" s="48">
        <v>0</v>
      </c>
      <c r="BG100" s="49">
        <v>0</v>
      </c>
      <c r="BH100" s="48">
        <v>0</v>
      </c>
      <c r="BI100" s="49">
        <v>0</v>
      </c>
      <c r="BJ100" s="48">
        <v>21</v>
      </c>
      <c r="BK100" s="49">
        <v>95.45454545454545</v>
      </c>
      <c r="BL100" s="48">
        <v>22</v>
      </c>
    </row>
    <row r="101" spans="1:64" ht="15">
      <c r="A101" s="64" t="s">
        <v>263</v>
      </c>
      <c r="B101" s="64" t="s">
        <v>263</v>
      </c>
      <c r="C101" s="65"/>
      <c r="D101" s="66"/>
      <c r="E101" s="67"/>
      <c r="F101" s="68"/>
      <c r="G101" s="65"/>
      <c r="H101" s="69"/>
      <c r="I101" s="70"/>
      <c r="J101" s="70"/>
      <c r="K101" s="34" t="s">
        <v>65</v>
      </c>
      <c r="L101" s="77">
        <v>157</v>
      </c>
      <c r="M101" s="77"/>
      <c r="N101" s="72"/>
      <c r="O101" s="79" t="s">
        <v>176</v>
      </c>
      <c r="P101" s="81">
        <v>43755.663194444445</v>
      </c>
      <c r="Q101" s="79" t="s">
        <v>404</v>
      </c>
      <c r="R101" s="83" t="s">
        <v>504</v>
      </c>
      <c r="S101" s="79" t="s">
        <v>553</v>
      </c>
      <c r="T101" s="79" t="s">
        <v>622</v>
      </c>
      <c r="U101" s="79"/>
      <c r="V101" s="83" t="s">
        <v>743</v>
      </c>
      <c r="W101" s="81">
        <v>43755.663194444445</v>
      </c>
      <c r="X101" s="83" t="s">
        <v>852</v>
      </c>
      <c r="Y101" s="79"/>
      <c r="Z101" s="79"/>
      <c r="AA101" s="85" t="s">
        <v>1036</v>
      </c>
      <c r="AB101" s="79"/>
      <c r="AC101" s="79" t="b">
        <v>0</v>
      </c>
      <c r="AD101" s="79">
        <v>1</v>
      </c>
      <c r="AE101" s="85" t="s">
        <v>1123</v>
      </c>
      <c r="AF101" s="79" t="b">
        <v>0</v>
      </c>
      <c r="AG101" s="79" t="s">
        <v>1128</v>
      </c>
      <c r="AH101" s="79"/>
      <c r="AI101" s="85" t="s">
        <v>1123</v>
      </c>
      <c r="AJ101" s="79" t="b">
        <v>0</v>
      </c>
      <c r="AK101" s="79">
        <v>0</v>
      </c>
      <c r="AL101" s="85" t="s">
        <v>1123</v>
      </c>
      <c r="AM101" s="79" t="s">
        <v>1146</v>
      </c>
      <c r="AN101" s="79" t="b">
        <v>0</v>
      </c>
      <c r="AO101" s="85" t="s">
        <v>1036</v>
      </c>
      <c r="AP101" s="79" t="s">
        <v>176</v>
      </c>
      <c r="AQ101" s="79">
        <v>0</v>
      </c>
      <c r="AR101" s="79">
        <v>0</v>
      </c>
      <c r="AS101" s="79"/>
      <c r="AT101" s="79"/>
      <c r="AU101" s="79"/>
      <c r="AV101" s="79"/>
      <c r="AW101" s="79"/>
      <c r="AX101" s="79"/>
      <c r="AY101" s="79"/>
      <c r="AZ101" s="79"/>
      <c r="BA101">
        <v>8</v>
      </c>
      <c r="BB101" s="78" t="str">
        <f>REPLACE(INDEX(GroupVertices[Group],MATCH(Edges25[[#This Row],[Vertex 1]],GroupVertices[Vertex],0)),1,1,"")</f>
        <v>1</v>
      </c>
      <c r="BC101" s="78" t="str">
        <f>REPLACE(INDEX(GroupVertices[Group],MATCH(Edges25[[#This Row],[Vertex 2]],GroupVertices[Vertex],0)),1,1,"")</f>
        <v>1</v>
      </c>
      <c r="BD101" s="48">
        <v>5</v>
      </c>
      <c r="BE101" s="49">
        <v>12.820512820512821</v>
      </c>
      <c r="BF101" s="48">
        <v>0</v>
      </c>
      <c r="BG101" s="49">
        <v>0</v>
      </c>
      <c r="BH101" s="48">
        <v>0</v>
      </c>
      <c r="BI101" s="49">
        <v>0</v>
      </c>
      <c r="BJ101" s="48">
        <v>34</v>
      </c>
      <c r="BK101" s="49">
        <v>87.17948717948718</v>
      </c>
      <c r="BL101" s="48">
        <v>39</v>
      </c>
    </row>
    <row r="102" spans="1:64" ht="15">
      <c r="A102" s="64" t="s">
        <v>263</v>
      </c>
      <c r="B102" s="64" t="s">
        <v>263</v>
      </c>
      <c r="C102" s="65"/>
      <c r="D102" s="66"/>
      <c r="E102" s="67"/>
      <c r="F102" s="68"/>
      <c r="G102" s="65"/>
      <c r="H102" s="69"/>
      <c r="I102" s="70"/>
      <c r="J102" s="70"/>
      <c r="K102" s="34" t="s">
        <v>65</v>
      </c>
      <c r="L102" s="77">
        <v>158</v>
      </c>
      <c r="M102" s="77"/>
      <c r="N102" s="72"/>
      <c r="O102" s="79" t="s">
        <v>176</v>
      </c>
      <c r="P102" s="81">
        <v>43755.66736111111</v>
      </c>
      <c r="Q102" s="79" t="s">
        <v>405</v>
      </c>
      <c r="R102" s="83" t="s">
        <v>503</v>
      </c>
      <c r="S102" s="79" t="s">
        <v>553</v>
      </c>
      <c r="T102" s="79" t="s">
        <v>623</v>
      </c>
      <c r="U102" s="83" t="s">
        <v>696</v>
      </c>
      <c r="V102" s="83" t="s">
        <v>696</v>
      </c>
      <c r="W102" s="81">
        <v>43755.66736111111</v>
      </c>
      <c r="X102" s="83" t="s">
        <v>853</v>
      </c>
      <c r="Y102" s="79"/>
      <c r="Z102" s="79"/>
      <c r="AA102" s="85" t="s">
        <v>1037</v>
      </c>
      <c r="AB102" s="79"/>
      <c r="AC102" s="79" t="b">
        <v>0</v>
      </c>
      <c r="AD102" s="79">
        <v>0</v>
      </c>
      <c r="AE102" s="85" t="s">
        <v>1123</v>
      </c>
      <c r="AF102" s="79" t="b">
        <v>0</v>
      </c>
      <c r="AG102" s="79" t="s">
        <v>1128</v>
      </c>
      <c r="AH102" s="79"/>
      <c r="AI102" s="85" t="s">
        <v>1123</v>
      </c>
      <c r="AJ102" s="79" t="b">
        <v>0</v>
      </c>
      <c r="AK102" s="79">
        <v>0</v>
      </c>
      <c r="AL102" s="85" t="s">
        <v>1123</v>
      </c>
      <c r="AM102" s="79" t="s">
        <v>1146</v>
      </c>
      <c r="AN102" s="79" t="b">
        <v>0</v>
      </c>
      <c r="AO102" s="85" t="s">
        <v>1037</v>
      </c>
      <c r="AP102" s="79" t="s">
        <v>176</v>
      </c>
      <c r="AQ102" s="79">
        <v>0</v>
      </c>
      <c r="AR102" s="79">
        <v>0</v>
      </c>
      <c r="AS102" s="79"/>
      <c r="AT102" s="79"/>
      <c r="AU102" s="79"/>
      <c r="AV102" s="79"/>
      <c r="AW102" s="79"/>
      <c r="AX102" s="79"/>
      <c r="AY102" s="79"/>
      <c r="AZ102" s="79"/>
      <c r="BA102">
        <v>8</v>
      </c>
      <c r="BB102" s="78" t="str">
        <f>REPLACE(INDEX(GroupVertices[Group],MATCH(Edges25[[#This Row],[Vertex 1]],GroupVertices[Vertex],0)),1,1,"")</f>
        <v>1</v>
      </c>
      <c r="BC102" s="78" t="str">
        <f>REPLACE(INDEX(GroupVertices[Group],MATCH(Edges25[[#This Row],[Vertex 2]],GroupVertices[Vertex],0)),1,1,"")</f>
        <v>1</v>
      </c>
      <c r="BD102" s="48">
        <v>2</v>
      </c>
      <c r="BE102" s="49">
        <v>5.405405405405405</v>
      </c>
      <c r="BF102" s="48">
        <v>0</v>
      </c>
      <c r="BG102" s="49">
        <v>0</v>
      </c>
      <c r="BH102" s="48">
        <v>0</v>
      </c>
      <c r="BI102" s="49">
        <v>0</v>
      </c>
      <c r="BJ102" s="48">
        <v>35</v>
      </c>
      <c r="BK102" s="49">
        <v>94.5945945945946</v>
      </c>
      <c r="BL102" s="48">
        <v>37</v>
      </c>
    </row>
    <row r="103" spans="1:64" ht="15">
      <c r="A103" s="64" t="s">
        <v>263</v>
      </c>
      <c r="B103" s="64" t="s">
        <v>263</v>
      </c>
      <c r="C103" s="65"/>
      <c r="D103" s="66"/>
      <c r="E103" s="67"/>
      <c r="F103" s="68"/>
      <c r="G103" s="65"/>
      <c r="H103" s="69"/>
      <c r="I103" s="70"/>
      <c r="J103" s="70"/>
      <c r="K103" s="34" t="s">
        <v>65</v>
      </c>
      <c r="L103" s="77">
        <v>159</v>
      </c>
      <c r="M103" s="77"/>
      <c r="N103" s="72"/>
      <c r="O103" s="79" t="s">
        <v>176</v>
      </c>
      <c r="P103" s="81">
        <v>43756.66527777778</v>
      </c>
      <c r="Q103" s="79" t="s">
        <v>406</v>
      </c>
      <c r="R103" s="83" t="s">
        <v>503</v>
      </c>
      <c r="S103" s="79" t="s">
        <v>553</v>
      </c>
      <c r="T103" s="79" t="s">
        <v>623</v>
      </c>
      <c r="U103" s="83" t="s">
        <v>697</v>
      </c>
      <c r="V103" s="83" t="s">
        <v>697</v>
      </c>
      <c r="W103" s="81">
        <v>43756.66527777778</v>
      </c>
      <c r="X103" s="83" t="s">
        <v>854</v>
      </c>
      <c r="Y103" s="79"/>
      <c r="Z103" s="79"/>
      <c r="AA103" s="85" t="s">
        <v>1038</v>
      </c>
      <c r="AB103" s="79"/>
      <c r="AC103" s="79" t="b">
        <v>0</v>
      </c>
      <c r="AD103" s="79">
        <v>2</v>
      </c>
      <c r="AE103" s="85" t="s">
        <v>1123</v>
      </c>
      <c r="AF103" s="79" t="b">
        <v>0</v>
      </c>
      <c r="AG103" s="79" t="s">
        <v>1128</v>
      </c>
      <c r="AH103" s="79"/>
      <c r="AI103" s="85" t="s">
        <v>1123</v>
      </c>
      <c r="AJ103" s="79" t="b">
        <v>0</v>
      </c>
      <c r="AK103" s="79">
        <v>0</v>
      </c>
      <c r="AL103" s="85" t="s">
        <v>1123</v>
      </c>
      <c r="AM103" s="79" t="s">
        <v>1146</v>
      </c>
      <c r="AN103" s="79" t="b">
        <v>0</v>
      </c>
      <c r="AO103" s="85" t="s">
        <v>1038</v>
      </c>
      <c r="AP103" s="79" t="s">
        <v>176</v>
      </c>
      <c r="AQ103" s="79">
        <v>0</v>
      </c>
      <c r="AR103" s="79">
        <v>0</v>
      </c>
      <c r="AS103" s="79"/>
      <c r="AT103" s="79"/>
      <c r="AU103" s="79"/>
      <c r="AV103" s="79"/>
      <c r="AW103" s="79"/>
      <c r="AX103" s="79"/>
      <c r="AY103" s="79"/>
      <c r="AZ103" s="79"/>
      <c r="BA103">
        <v>8</v>
      </c>
      <c r="BB103" s="78" t="str">
        <f>REPLACE(INDEX(GroupVertices[Group],MATCH(Edges25[[#This Row],[Vertex 1]],GroupVertices[Vertex],0)),1,1,"")</f>
        <v>1</v>
      </c>
      <c r="BC103" s="78" t="str">
        <f>REPLACE(INDEX(GroupVertices[Group],MATCH(Edges25[[#This Row],[Vertex 2]],GroupVertices[Vertex],0)),1,1,"")</f>
        <v>1</v>
      </c>
      <c r="BD103" s="48">
        <v>6</v>
      </c>
      <c r="BE103" s="49">
        <v>13.953488372093023</v>
      </c>
      <c r="BF103" s="48">
        <v>0</v>
      </c>
      <c r="BG103" s="49">
        <v>0</v>
      </c>
      <c r="BH103" s="48">
        <v>0</v>
      </c>
      <c r="BI103" s="49">
        <v>0</v>
      </c>
      <c r="BJ103" s="48">
        <v>37</v>
      </c>
      <c r="BK103" s="49">
        <v>86.04651162790698</v>
      </c>
      <c r="BL103" s="48">
        <v>43</v>
      </c>
    </row>
    <row r="104" spans="1:64" ht="15">
      <c r="A104" s="64" t="s">
        <v>263</v>
      </c>
      <c r="B104" s="64" t="s">
        <v>263</v>
      </c>
      <c r="C104" s="65"/>
      <c r="D104" s="66"/>
      <c r="E104" s="67"/>
      <c r="F104" s="68"/>
      <c r="G104" s="65"/>
      <c r="H104" s="69"/>
      <c r="I104" s="70"/>
      <c r="J104" s="70"/>
      <c r="K104" s="34" t="s">
        <v>65</v>
      </c>
      <c r="L104" s="77">
        <v>160</v>
      </c>
      <c r="M104" s="77"/>
      <c r="N104" s="72"/>
      <c r="O104" s="79" t="s">
        <v>176</v>
      </c>
      <c r="P104" s="81">
        <v>43757.53056712963</v>
      </c>
      <c r="Q104" s="79" t="s">
        <v>407</v>
      </c>
      <c r="R104" s="79"/>
      <c r="S104" s="79"/>
      <c r="T104" s="79" t="s">
        <v>593</v>
      </c>
      <c r="U104" s="83" t="s">
        <v>698</v>
      </c>
      <c r="V104" s="83" t="s">
        <v>698</v>
      </c>
      <c r="W104" s="81">
        <v>43757.53056712963</v>
      </c>
      <c r="X104" s="83" t="s">
        <v>855</v>
      </c>
      <c r="Y104" s="79"/>
      <c r="Z104" s="79"/>
      <c r="AA104" s="85" t="s">
        <v>1039</v>
      </c>
      <c r="AB104" s="79"/>
      <c r="AC104" s="79" t="b">
        <v>0</v>
      </c>
      <c r="AD104" s="79">
        <v>9</v>
      </c>
      <c r="AE104" s="85" t="s">
        <v>1123</v>
      </c>
      <c r="AF104" s="79" t="b">
        <v>0</v>
      </c>
      <c r="AG104" s="79" t="s">
        <v>1128</v>
      </c>
      <c r="AH104" s="79"/>
      <c r="AI104" s="85" t="s">
        <v>1123</v>
      </c>
      <c r="AJ104" s="79" t="b">
        <v>0</v>
      </c>
      <c r="AK104" s="79">
        <v>0</v>
      </c>
      <c r="AL104" s="85" t="s">
        <v>1123</v>
      </c>
      <c r="AM104" s="79" t="s">
        <v>1149</v>
      </c>
      <c r="AN104" s="79" t="b">
        <v>0</v>
      </c>
      <c r="AO104" s="85" t="s">
        <v>1039</v>
      </c>
      <c r="AP104" s="79" t="s">
        <v>176</v>
      </c>
      <c r="AQ104" s="79">
        <v>0</v>
      </c>
      <c r="AR104" s="79">
        <v>0</v>
      </c>
      <c r="AS104" s="79"/>
      <c r="AT104" s="79"/>
      <c r="AU104" s="79"/>
      <c r="AV104" s="79"/>
      <c r="AW104" s="79"/>
      <c r="AX104" s="79"/>
      <c r="AY104" s="79"/>
      <c r="AZ104" s="79"/>
      <c r="BA104">
        <v>8</v>
      </c>
      <c r="BB104" s="78" t="str">
        <f>REPLACE(INDEX(GroupVertices[Group],MATCH(Edges25[[#This Row],[Vertex 1]],GroupVertices[Vertex],0)),1,1,"")</f>
        <v>1</v>
      </c>
      <c r="BC104" s="78" t="str">
        <f>REPLACE(INDEX(GroupVertices[Group],MATCH(Edges25[[#This Row],[Vertex 2]],GroupVertices[Vertex],0)),1,1,"")</f>
        <v>1</v>
      </c>
      <c r="BD104" s="48">
        <v>2</v>
      </c>
      <c r="BE104" s="49">
        <v>7.142857142857143</v>
      </c>
      <c r="BF104" s="48">
        <v>0</v>
      </c>
      <c r="BG104" s="49">
        <v>0</v>
      </c>
      <c r="BH104" s="48">
        <v>0</v>
      </c>
      <c r="BI104" s="49">
        <v>0</v>
      </c>
      <c r="BJ104" s="48">
        <v>26</v>
      </c>
      <c r="BK104" s="49">
        <v>92.85714285714286</v>
      </c>
      <c r="BL104" s="48">
        <v>28</v>
      </c>
    </row>
    <row r="105" spans="1:64" ht="15">
      <c r="A105" s="64" t="s">
        <v>264</v>
      </c>
      <c r="B105" s="64" t="s">
        <v>320</v>
      </c>
      <c r="C105" s="65"/>
      <c r="D105" s="66"/>
      <c r="E105" s="67"/>
      <c r="F105" s="68"/>
      <c r="G105" s="65"/>
      <c r="H105" s="69"/>
      <c r="I105" s="70"/>
      <c r="J105" s="70"/>
      <c r="K105" s="34" t="s">
        <v>65</v>
      </c>
      <c r="L105" s="77">
        <v>161</v>
      </c>
      <c r="M105" s="77"/>
      <c r="N105" s="72"/>
      <c r="O105" s="79" t="s">
        <v>324</v>
      </c>
      <c r="P105" s="81">
        <v>43758.96986111111</v>
      </c>
      <c r="Q105" s="79" t="s">
        <v>408</v>
      </c>
      <c r="R105" s="83" t="s">
        <v>474</v>
      </c>
      <c r="S105" s="79" t="s">
        <v>530</v>
      </c>
      <c r="T105" s="79" t="s">
        <v>624</v>
      </c>
      <c r="U105" s="79"/>
      <c r="V105" s="83" t="s">
        <v>744</v>
      </c>
      <c r="W105" s="81">
        <v>43758.96986111111</v>
      </c>
      <c r="X105" s="83" t="s">
        <v>856</v>
      </c>
      <c r="Y105" s="79"/>
      <c r="Z105" s="79"/>
      <c r="AA105" s="85" t="s">
        <v>1040</v>
      </c>
      <c r="AB105" s="79"/>
      <c r="AC105" s="79" t="b">
        <v>0</v>
      </c>
      <c r="AD105" s="79">
        <v>0</v>
      </c>
      <c r="AE105" s="85" t="s">
        <v>1123</v>
      </c>
      <c r="AF105" s="79" t="b">
        <v>0</v>
      </c>
      <c r="AG105" s="79" t="s">
        <v>1128</v>
      </c>
      <c r="AH105" s="79"/>
      <c r="AI105" s="85" t="s">
        <v>1123</v>
      </c>
      <c r="AJ105" s="79" t="b">
        <v>0</v>
      </c>
      <c r="AK105" s="79">
        <v>1</v>
      </c>
      <c r="AL105" s="85" t="s">
        <v>975</v>
      </c>
      <c r="AM105" s="79" t="s">
        <v>1158</v>
      </c>
      <c r="AN105" s="79" t="b">
        <v>0</v>
      </c>
      <c r="AO105" s="85" t="s">
        <v>975</v>
      </c>
      <c r="AP105" s="79" t="s">
        <v>176</v>
      </c>
      <c r="AQ105" s="79">
        <v>0</v>
      </c>
      <c r="AR105" s="79">
        <v>0</v>
      </c>
      <c r="AS105" s="79"/>
      <c r="AT105" s="79"/>
      <c r="AU105" s="79"/>
      <c r="AV105" s="79"/>
      <c r="AW105" s="79"/>
      <c r="AX105" s="79"/>
      <c r="AY105" s="79"/>
      <c r="AZ105" s="79"/>
      <c r="BA105">
        <v>1</v>
      </c>
      <c r="BB105" s="78" t="str">
        <f>REPLACE(INDEX(GroupVertices[Group],MATCH(Edges25[[#This Row],[Vertex 1]],GroupVertices[Vertex],0)),1,1,"")</f>
        <v>5</v>
      </c>
      <c r="BC105" s="78" t="str">
        <f>REPLACE(INDEX(GroupVertices[Group],MATCH(Edges25[[#This Row],[Vertex 2]],GroupVertices[Vertex],0)),1,1,"")</f>
        <v>5</v>
      </c>
      <c r="BD105" s="48">
        <v>0</v>
      </c>
      <c r="BE105" s="49">
        <v>0</v>
      </c>
      <c r="BF105" s="48">
        <v>0</v>
      </c>
      <c r="BG105" s="49">
        <v>0</v>
      </c>
      <c r="BH105" s="48">
        <v>0</v>
      </c>
      <c r="BI105" s="49">
        <v>0</v>
      </c>
      <c r="BJ105" s="48">
        <v>18</v>
      </c>
      <c r="BK105" s="49">
        <v>100</v>
      </c>
      <c r="BL105" s="48">
        <v>18</v>
      </c>
    </row>
    <row r="106" spans="1:64" ht="15">
      <c r="A106" s="64" t="s">
        <v>265</v>
      </c>
      <c r="B106" s="64" t="s">
        <v>265</v>
      </c>
      <c r="C106" s="65"/>
      <c r="D106" s="66"/>
      <c r="E106" s="67"/>
      <c r="F106" s="68"/>
      <c r="G106" s="65"/>
      <c r="H106" s="69"/>
      <c r="I106" s="70"/>
      <c r="J106" s="70"/>
      <c r="K106" s="34" t="s">
        <v>65</v>
      </c>
      <c r="L106" s="77">
        <v>165</v>
      </c>
      <c r="M106" s="77"/>
      <c r="N106" s="72"/>
      <c r="O106" s="79" t="s">
        <v>176</v>
      </c>
      <c r="P106" s="81">
        <v>43747.71451388889</v>
      </c>
      <c r="Q106" s="79" t="s">
        <v>409</v>
      </c>
      <c r="R106" s="79"/>
      <c r="S106" s="79"/>
      <c r="T106" s="79" t="s">
        <v>625</v>
      </c>
      <c r="U106" s="79"/>
      <c r="V106" s="83" t="s">
        <v>745</v>
      </c>
      <c r="W106" s="81">
        <v>43747.71451388889</v>
      </c>
      <c r="X106" s="83" t="s">
        <v>857</v>
      </c>
      <c r="Y106" s="79"/>
      <c r="Z106" s="79"/>
      <c r="AA106" s="85" t="s">
        <v>1041</v>
      </c>
      <c r="AB106" s="79"/>
      <c r="AC106" s="79" t="b">
        <v>0</v>
      </c>
      <c r="AD106" s="79">
        <v>1</v>
      </c>
      <c r="AE106" s="85" t="s">
        <v>1123</v>
      </c>
      <c r="AF106" s="79" t="b">
        <v>0</v>
      </c>
      <c r="AG106" s="79" t="s">
        <v>1128</v>
      </c>
      <c r="AH106" s="79"/>
      <c r="AI106" s="85" t="s">
        <v>1123</v>
      </c>
      <c r="AJ106" s="79" t="b">
        <v>0</v>
      </c>
      <c r="AK106" s="79">
        <v>1</v>
      </c>
      <c r="AL106" s="85" t="s">
        <v>1123</v>
      </c>
      <c r="AM106" s="79" t="s">
        <v>1149</v>
      </c>
      <c r="AN106" s="79" t="b">
        <v>0</v>
      </c>
      <c r="AO106" s="85" t="s">
        <v>1041</v>
      </c>
      <c r="AP106" s="79" t="s">
        <v>176</v>
      </c>
      <c r="AQ106" s="79">
        <v>0</v>
      </c>
      <c r="AR106" s="79">
        <v>0</v>
      </c>
      <c r="AS106" s="79"/>
      <c r="AT106" s="79"/>
      <c r="AU106" s="79"/>
      <c r="AV106" s="79"/>
      <c r="AW106" s="79"/>
      <c r="AX106" s="79"/>
      <c r="AY106" s="79"/>
      <c r="AZ106" s="79"/>
      <c r="BA106">
        <v>1</v>
      </c>
      <c r="BB106" s="78" t="str">
        <f>REPLACE(INDEX(GroupVertices[Group],MATCH(Edges25[[#This Row],[Vertex 1]],GroupVertices[Vertex],0)),1,1,"")</f>
        <v>8</v>
      </c>
      <c r="BC106" s="78" t="str">
        <f>REPLACE(INDEX(GroupVertices[Group],MATCH(Edges25[[#This Row],[Vertex 2]],GroupVertices[Vertex],0)),1,1,"")</f>
        <v>8</v>
      </c>
      <c r="BD106" s="48">
        <v>0</v>
      </c>
      <c r="BE106" s="49">
        <v>0</v>
      </c>
      <c r="BF106" s="48">
        <v>1</v>
      </c>
      <c r="BG106" s="49">
        <v>2.5641025641025643</v>
      </c>
      <c r="BH106" s="48">
        <v>0</v>
      </c>
      <c r="BI106" s="49">
        <v>0</v>
      </c>
      <c r="BJ106" s="48">
        <v>38</v>
      </c>
      <c r="BK106" s="49">
        <v>97.43589743589743</v>
      </c>
      <c r="BL106" s="48">
        <v>39</v>
      </c>
    </row>
    <row r="107" spans="1:64" ht="15">
      <c r="A107" s="64" t="s">
        <v>266</v>
      </c>
      <c r="B107" s="64" t="s">
        <v>265</v>
      </c>
      <c r="C107" s="65"/>
      <c r="D107" s="66"/>
      <c r="E107" s="67"/>
      <c r="F107" s="68"/>
      <c r="G107" s="65"/>
      <c r="H107" s="69"/>
      <c r="I107" s="70"/>
      <c r="J107" s="70"/>
      <c r="K107" s="34" t="s">
        <v>65</v>
      </c>
      <c r="L107" s="77">
        <v>166</v>
      </c>
      <c r="M107" s="77"/>
      <c r="N107" s="72"/>
      <c r="O107" s="79" t="s">
        <v>324</v>
      </c>
      <c r="P107" s="81">
        <v>43748.83603009259</v>
      </c>
      <c r="Q107" s="79" t="s">
        <v>356</v>
      </c>
      <c r="R107" s="79"/>
      <c r="S107" s="79"/>
      <c r="T107" s="79"/>
      <c r="U107" s="79"/>
      <c r="V107" s="83" t="s">
        <v>746</v>
      </c>
      <c r="W107" s="81">
        <v>43748.83603009259</v>
      </c>
      <c r="X107" s="83" t="s">
        <v>858</v>
      </c>
      <c r="Y107" s="79"/>
      <c r="Z107" s="79"/>
      <c r="AA107" s="85" t="s">
        <v>1042</v>
      </c>
      <c r="AB107" s="79"/>
      <c r="AC107" s="79" t="b">
        <v>0</v>
      </c>
      <c r="AD107" s="79">
        <v>0</v>
      </c>
      <c r="AE107" s="85" t="s">
        <v>1123</v>
      </c>
      <c r="AF107" s="79" t="b">
        <v>0</v>
      </c>
      <c r="AG107" s="79" t="s">
        <v>1128</v>
      </c>
      <c r="AH107" s="79"/>
      <c r="AI107" s="85" t="s">
        <v>1123</v>
      </c>
      <c r="AJ107" s="79" t="b">
        <v>0</v>
      </c>
      <c r="AK107" s="79">
        <v>3</v>
      </c>
      <c r="AL107" s="85" t="s">
        <v>1041</v>
      </c>
      <c r="AM107" s="79" t="s">
        <v>1138</v>
      </c>
      <c r="AN107" s="79" t="b">
        <v>0</v>
      </c>
      <c r="AO107" s="85" t="s">
        <v>1041</v>
      </c>
      <c r="AP107" s="79" t="s">
        <v>176</v>
      </c>
      <c r="AQ107" s="79">
        <v>0</v>
      </c>
      <c r="AR107" s="79">
        <v>0</v>
      </c>
      <c r="AS107" s="79"/>
      <c r="AT107" s="79"/>
      <c r="AU107" s="79"/>
      <c r="AV107" s="79"/>
      <c r="AW107" s="79"/>
      <c r="AX107" s="79"/>
      <c r="AY107" s="79"/>
      <c r="AZ107" s="79"/>
      <c r="BA107">
        <v>1</v>
      </c>
      <c r="BB107" s="78" t="str">
        <f>REPLACE(INDEX(GroupVertices[Group],MATCH(Edges25[[#This Row],[Vertex 1]],GroupVertices[Vertex],0)),1,1,"")</f>
        <v>8</v>
      </c>
      <c r="BC107" s="78" t="str">
        <f>REPLACE(INDEX(GroupVertices[Group],MATCH(Edges25[[#This Row],[Vertex 2]],GroupVertices[Vertex],0)),1,1,"")</f>
        <v>8</v>
      </c>
      <c r="BD107" s="48">
        <v>0</v>
      </c>
      <c r="BE107" s="49">
        <v>0</v>
      </c>
      <c r="BF107" s="48">
        <v>0</v>
      </c>
      <c r="BG107" s="49">
        <v>0</v>
      </c>
      <c r="BH107" s="48">
        <v>0</v>
      </c>
      <c r="BI107" s="49">
        <v>0</v>
      </c>
      <c r="BJ107" s="48">
        <v>26</v>
      </c>
      <c r="BK107" s="49">
        <v>100</v>
      </c>
      <c r="BL107" s="48">
        <v>26</v>
      </c>
    </row>
    <row r="108" spans="1:64" ht="15">
      <c r="A108" s="64" t="s">
        <v>266</v>
      </c>
      <c r="B108" s="64" t="s">
        <v>266</v>
      </c>
      <c r="C108" s="65"/>
      <c r="D108" s="66"/>
      <c r="E108" s="67"/>
      <c r="F108" s="68"/>
      <c r="G108" s="65"/>
      <c r="H108" s="69"/>
      <c r="I108" s="70"/>
      <c r="J108" s="70"/>
      <c r="K108" s="34" t="s">
        <v>65</v>
      </c>
      <c r="L108" s="77">
        <v>167</v>
      </c>
      <c r="M108" s="77"/>
      <c r="N108" s="72"/>
      <c r="O108" s="79" t="s">
        <v>176</v>
      </c>
      <c r="P108" s="81">
        <v>43748.83306712963</v>
      </c>
      <c r="Q108" s="79" t="s">
        <v>410</v>
      </c>
      <c r="R108" s="83" t="s">
        <v>505</v>
      </c>
      <c r="S108" s="79" t="s">
        <v>523</v>
      </c>
      <c r="T108" s="79" t="s">
        <v>626</v>
      </c>
      <c r="U108" s="79"/>
      <c r="V108" s="83" t="s">
        <v>746</v>
      </c>
      <c r="W108" s="81">
        <v>43748.83306712963</v>
      </c>
      <c r="X108" s="83" t="s">
        <v>859</v>
      </c>
      <c r="Y108" s="79"/>
      <c r="Z108" s="79"/>
      <c r="AA108" s="85" t="s">
        <v>1043</v>
      </c>
      <c r="AB108" s="79"/>
      <c r="AC108" s="79" t="b">
        <v>0</v>
      </c>
      <c r="AD108" s="79">
        <v>1</v>
      </c>
      <c r="AE108" s="85" t="s">
        <v>1123</v>
      </c>
      <c r="AF108" s="79" t="b">
        <v>1</v>
      </c>
      <c r="AG108" s="79" t="s">
        <v>1128</v>
      </c>
      <c r="AH108" s="79"/>
      <c r="AI108" s="85" t="s">
        <v>1041</v>
      </c>
      <c r="AJ108" s="79" t="b">
        <v>0</v>
      </c>
      <c r="AK108" s="79">
        <v>0</v>
      </c>
      <c r="AL108" s="85" t="s">
        <v>1123</v>
      </c>
      <c r="AM108" s="79" t="s">
        <v>1138</v>
      </c>
      <c r="AN108" s="79" t="b">
        <v>0</v>
      </c>
      <c r="AO108" s="85" t="s">
        <v>1043</v>
      </c>
      <c r="AP108" s="79" t="s">
        <v>176</v>
      </c>
      <c r="AQ108" s="79">
        <v>0</v>
      </c>
      <c r="AR108" s="79">
        <v>0</v>
      </c>
      <c r="AS108" s="79"/>
      <c r="AT108" s="79"/>
      <c r="AU108" s="79"/>
      <c r="AV108" s="79"/>
      <c r="AW108" s="79"/>
      <c r="AX108" s="79"/>
      <c r="AY108" s="79"/>
      <c r="AZ108" s="79"/>
      <c r="BA108">
        <v>7</v>
      </c>
      <c r="BB108" s="78" t="str">
        <f>REPLACE(INDEX(GroupVertices[Group],MATCH(Edges25[[#This Row],[Vertex 1]],GroupVertices[Vertex],0)),1,1,"")</f>
        <v>8</v>
      </c>
      <c r="BC108" s="78" t="str">
        <f>REPLACE(INDEX(GroupVertices[Group],MATCH(Edges25[[#This Row],[Vertex 2]],GroupVertices[Vertex],0)),1,1,"")</f>
        <v>8</v>
      </c>
      <c r="BD108" s="48">
        <v>0</v>
      </c>
      <c r="BE108" s="49">
        <v>0</v>
      </c>
      <c r="BF108" s="48">
        <v>2</v>
      </c>
      <c r="BG108" s="49">
        <v>4.651162790697675</v>
      </c>
      <c r="BH108" s="48">
        <v>0</v>
      </c>
      <c r="BI108" s="49">
        <v>0</v>
      </c>
      <c r="BJ108" s="48">
        <v>41</v>
      </c>
      <c r="BK108" s="49">
        <v>95.34883720930233</v>
      </c>
      <c r="BL108" s="48">
        <v>43</v>
      </c>
    </row>
    <row r="109" spans="1:64" ht="15">
      <c r="A109" s="64" t="s">
        <v>266</v>
      </c>
      <c r="B109" s="64" t="s">
        <v>266</v>
      </c>
      <c r="C109" s="65"/>
      <c r="D109" s="66"/>
      <c r="E109" s="67"/>
      <c r="F109" s="68"/>
      <c r="G109" s="65"/>
      <c r="H109" s="69"/>
      <c r="I109" s="70"/>
      <c r="J109" s="70"/>
      <c r="K109" s="34" t="s">
        <v>65</v>
      </c>
      <c r="L109" s="77">
        <v>168</v>
      </c>
      <c r="M109" s="77"/>
      <c r="N109" s="72"/>
      <c r="O109" s="79" t="s">
        <v>176</v>
      </c>
      <c r="P109" s="81">
        <v>43748.835960648146</v>
      </c>
      <c r="Q109" s="79" t="s">
        <v>411</v>
      </c>
      <c r="R109" s="83" t="s">
        <v>505</v>
      </c>
      <c r="S109" s="79" t="s">
        <v>523</v>
      </c>
      <c r="T109" s="79" t="s">
        <v>627</v>
      </c>
      <c r="U109" s="79"/>
      <c r="V109" s="83" t="s">
        <v>746</v>
      </c>
      <c r="W109" s="81">
        <v>43748.835960648146</v>
      </c>
      <c r="X109" s="83" t="s">
        <v>860</v>
      </c>
      <c r="Y109" s="79"/>
      <c r="Z109" s="79"/>
      <c r="AA109" s="85" t="s">
        <v>1044</v>
      </c>
      <c r="AB109" s="79"/>
      <c r="AC109" s="79" t="b">
        <v>0</v>
      </c>
      <c r="AD109" s="79">
        <v>1</v>
      </c>
      <c r="AE109" s="85" t="s">
        <v>1123</v>
      </c>
      <c r="AF109" s="79" t="b">
        <v>1</v>
      </c>
      <c r="AG109" s="79" t="s">
        <v>1128</v>
      </c>
      <c r="AH109" s="79"/>
      <c r="AI109" s="85" t="s">
        <v>1041</v>
      </c>
      <c r="AJ109" s="79" t="b">
        <v>0</v>
      </c>
      <c r="AK109" s="79">
        <v>1</v>
      </c>
      <c r="AL109" s="85" t="s">
        <v>1123</v>
      </c>
      <c r="AM109" s="79" t="s">
        <v>1138</v>
      </c>
      <c r="AN109" s="79" t="b">
        <v>0</v>
      </c>
      <c r="AO109" s="85" t="s">
        <v>1044</v>
      </c>
      <c r="AP109" s="79" t="s">
        <v>176</v>
      </c>
      <c r="AQ109" s="79">
        <v>0</v>
      </c>
      <c r="AR109" s="79">
        <v>0</v>
      </c>
      <c r="AS109" s="79"/>
      <c r="AT109" s="79"/>
      <c r="AU109" s="79"/>
      <c r="AV109" s="79"/>
      <c r="AW109" s="79"/>
      <c r="AX109" s="79"/>
      <c r="AY109" s="79"/>
      <c r="AZ109" s="79"/>
      <c r="BA109">
        <v>7</v>
      </c>
      <c r="BB109" s="78" t="str">
        <f>REPLACE(INDEX(GroupVertices[Group],MATCH(Edges25[[#This Row],[Vertex 1]],GroupVertices[Vertex],0)),1,1,"")</f>
        <v>8</v>
      </c>
      <c r="BC109" s="78" t="str">
        <f>REPLACE(INDEX(GroupVertices[Group],MATCH(Edges25[[#This Row],[Vertex 2]],GroupVertices[Vertex],0)),1,1,"")</f>
        <v>8</v>
      </c>
      <c r="BD109" s="48">
        <v>0</v>
      </c>
      <c r="BE109" s="49">
        <v>0</v>
      </c>
      <c r="BF109" s="48">
        <v>1</v>
      </c>
      <c r="BG109" s="49">
        <v>2.5641025641025643</v>
      </c>
      <c r="BH109" s="48">
        <v>0</v>
      </c>
      <c r="BI109" s="49">
        <v>0</v>
      </c>
      <c r="BJ109" s="48">
        <v>38</v>
      </c>
      <c r="BK109" s="49">
        <v>97.43589743589743</v>
      </c>
      <c r="BL109" s="48">
        <v>39</v>
      </c>
    </row>
    <row r="110" spans="1:64" ht="15">
      <c r="A110" s="64" t="s">
        <v>266</v>
      </c>
      <c r="B110" s="64" t="s">
        <v>266</v>
      </c>
      <c r="C110" s="65"/>
      <c r="D110" s="66"/>
      <c r="E110" s="67"/>
      <c r="F110" s="68"/>
      <c r="G110" s="65"/>
      <c r="H110" s="69"/>
      <c r="I110" s="70"/>
      <c r="J110" s="70"/>
      <c r="K110" s="34" t="s">
        <v>65</v>
      </c>
      <c r="L110" s="77">
        <v>169</v>
      </c>
      <c r="M110" s="77"/>
      <c r="N110" s="72"/>
      <c r="O110" s="79" t="s">
        <v>176</v>
      </c>
      <c r="P110" s="81">
        <v>43748.85060185185</v>
      </c>
      <c r="Q110" s="79" t="s">
        <v>412</v>
      </c>
      <c r="R110" s="79"/>
      <c r="S110" s="79"/>
      <c r="T110" s="79" t="s">
        <v>628</v>
      </c>
      <c r="U110" s="79"/>
      <c r="V110" s="83" t="s">
        <v>746</v>
      </c>
      <c r="W110" s="81">
        <v>43748.85060185185</v>
      </c>
      <c r="X110" s="83" t="s">
        <v>861</v>
      </c>
      <c r="Y110" s="79"/>
      <c r="Z110" s="79"/>
      <c r="AA110" s="85" t="s">
        <v>1045</v>
      </c>
      <c r="AB110" s="79"/>
      <c r="AC110" s="79" t="b">
        <v>0</v>
      </c>
      <c r="AD110" s="79">
        <v>2</v>
      </c>
      <c r="AE110" s="85" t="s">
        <v>1123</v>
      </c>
      <c r="AF110" s="79" t="b">
        <v>0</v>
      </c>
      <c r="AG110" s="79" t="s">
        <v>1128</v>
      </c>
      <c r="AH110" s="79"/>
      <c r="AI110" s="85" t="s">
        <v>1123</v>
      </c>
      <c r="AJ110" s="79" t="b">
        <v>0</v>
      </c>
      <c r="AK110" s="79">
        <v>1</v>
      </c>
      <c r="AL110" s="85" t="s">
        <v>1123</v>
      </c>
      <c r="AM110" s="79" t="s">
        <v>1138</v>
      </c>
      <c r="AN110" s="79" t="b">
        <v>0</v>
      </c>
      <c r="AO110" s="85" t="s">
        <v>1045</v>
      </c>
      <c r="AP110" s="79" t="s">
        <v>176</v>
      </c>
      <c r="AQ110" s="79">
        <v>0</v>
      </c>
      <c r="AR110" s="79">
        <v>0</v>
      </c>
      <c r="AS110" s="79"/>
      <c r="AT110" s="79"/>
      <c r="AU110" s="79"/>
      <c r="AV110" s="79"/>
      <c r="AW110" s="79"/>
      <c r="AX110" s="79"/>
      <c r="AY110" s="79"/>
      <c r="AZ110" s="79"/>
      <c r="BA110">
        <v>7</v>
      </c>
      <c r="BB110" s="78" t="str">
        <f>REPLACE(INDEX(GroupVertices[Group],MATCH(Edges25[[#This Row],[Vertex 1]],GroupVertices[Vertex],0)),1,1,"")</f>
        <v>8</v>
      </c>
      <c r="BC110" s="78" t="str">
        <f>REPLACE(INDEX(GroupVertices[Group],MATCH(Edges25[[#This Row],[Vertex 2]],GroupVertices[Vertex],0)),1,1,"")</f>
        <v>8</v>
      </c>
      <c r="BD110" s="48">
        <v>1</v>
      </c>
      <c r="BE110" s="49">
        <v>2.380952380952381</v>
      </c>
      <c r="BF110" s="48">
        <v>0</v>
      </c>
      <c r="BG110" s="49">
        <v>0</v>
      </c>
      <c r="BH110" s="48">
        <v>0</v>
      </c>
      <c r="BI110" s="49">
        <v>0</v>
      </c>
      <c r="BJ110" s="48">
        <v>41</v>
      </c>
      <c r="BK110" s="49">
        <v>97.61904761904762</v>
      </c>
      <c r="BL110" s="48">
        <v>42</v>
      </c>
    </row>
    <row r="111" spans="1:64" ht="15">
      <c r="A111" s="64" t="s">
        <v>266</v>
      </c>
      <c r="B111" s="64" t="s">
        <v>266</v>
      </c>
      <c r="C111" s="65"/>
      <c r="D111" s="66"/>
      <c r="E111" s="67"/>
      <c r="F111" s="68"/>
      <c r="G111" s="65"/>
      <c r="H111" s="69"/>
      <c r="I111" s="70"/>
      <c r="J111" s="70"/>
      <c r="K111" s="34" t="s">
        <v>65</v>
      </c>
      <c r="L111" s="77">
        <v>170</v>
      </c>
      <c r="M111" s="77"/>
      <c r="N111" s="72"/>
      <c r="O111" s="79" t="s">
        <v>176</v>
      </c>
      <c r="P111" s="81">
        <v>43755.04886574074</v>
      </c>
      <c r="Q111" s="79" t="s">
        <v>413</v>
      </c>
      <c r="R111" s="83" t="s">
        <v>506</v>
      </c>
      <c r="S111" s="79" t="s">
        <v>523</v>
      </c>
      <c r="T111" s="79" t="s">
        <v>629</v>
      </c>
      <c r="U111" s="79"/>
      <c r="V111" s="83" t="s">
        <v>746</v>
      </c>
      <c r="W111" s="81">
        <v>43755.04886574074</v>
      </c>
      <c r="X111" s="83" t="s">
        <v>862</v>
      </c>
      <c r="Y111" s="79"/>
      <c r="Z111" s="79"/>
      <c r="AA111" s="85" t="s">
        <v>1046</v>
      </c>
      <c r="AB111" s="79"/>
      <c r="AC111" s="79" t="b">
        <v>0</v>
      </c>
      <c r="AD111" s="79">
        <v>0</v>
      </c>
      <c r="AE111" s="85" t="s">
        <v>1123</v>
      </c>
      <c r="AF111" s="79" t="b">
        <v>1</v>
      </c>
      <c r="AG111" s="79" t="s">
        <v>1128</v>
      </c>
      <c r="AH111" s="79"/>
      <c r="AI111" s="85" t="s">
        <v>1132</v>
      </c>
      <c r="AJ111" s="79" t="b">
        <v>0</v>
      </c>
      <c r="AK111" s="79">
        <v>1</v>
      </c>
      <c r="AL111" s="85" t="s">
        <v>1123</v>
      </c>
      <c r="AM111" s="79" t="s">
        <v>1138</v>
      </c>
      <c r="AN111" s="79" t="b">
        <v>0</v>
      </c>
      <c r="AO111" s="85" t="s">
        <v>1046</v>
      </c>
      <c r="AP111" s="79" t="s">
        <v>176</v>
      </c>
      <c r="AQ111" s="79">
        <v>0</v>
      </c>
      <c r="AR111" s="79">
        <v>0</v>
      </c>
      <c r="AS111" s="79"/>
      <c r="AT111" s="79"/>
      <c r="AU111" s="79"/>
      <c r="AV111" s="79"/>
      <c r="AW111" s="79"/>
      <c r="AX111" s="79"/>
      <c r="AY111" s="79"/>
      <c r="AZ111" s="79"/>
      <c r="BA111">
        <v>7</v>
      </c>
      <c r="BB111" s="78" t="str">
        <f>REPLACE(INDEX(GroupVertices[Group],MATCH(Edges25[[#This Row],[Vertex 1]],GroupVertices[Vertex],0)),1,1,"")</f>
        <v>8</v>
      </c>
      <c r="BC111" s="78" t="str">
        <f>REPLACE(INDEX(GroupVertices[Group],MATCH(Edges25[[#This Row],[Vertex 2]],GroupVertices[Vertex],0)),1,1,"")</f>
        <v>8</v>
      </c>
      <c r="BD111" s="48">
        <v>0</v>
      </c>
      <c r="BE111" s="49">
        <v>0</v>
      </c>
      <c r="BF111" s="48">
        <v>0</v>
      </c>
      <c r="BG111" s="49">
        <v>0</v>
      </c>
      <c r="BH111" s="48">
        <v>0</v>
      </c>
      <c r="BI111" s="49">
        <v>0</v>
      </c>
      <c r="BJ111" s="48">
        <v>29</v>
      </c>
      <c r="BK111" s="49">
        <v>100</v>
      </c>
      <c r="BL111" s="48">
        <v>29</v>
      </c>
    </row>
    <row r="112" spans="1:64" ht="15">
      <c r="A112" s="64" t="s">
        <v>266</v>
      </c>
      <c r="B112" s="64" t="s">
        <v>266</v>
      </c>
      <c r="C112" s="65"/>
      <c r="D112" s="66"/>
      <c r="E112" s="67"/>
      <c r="F112" s="68"/>
      <c r="G112" s="65"/>
      <c r="H112" s="69"/>
      <c r="I112" s="70"/>
      <c r="J112" s="70"/>
      <c r="K112" s="34" t="s">
        <v>65</v>
      </c>
      <c r="L112" s="77">
        <v>171</v>
      </c>
      <c r="M112" s="77"/>
      <c r="N112" s="72"/>
      <c r="O112" s="79" t="s">
        <v>176</v>
      </c>
      <c r="P112" s="81">
        <v>43758.98045138889</v>
      </c>
      <c r="Q112" s="79" t="s">
        <v>414</v>
      </c>
      <c r="R112" s="83" t="s">
        <v>507</v>
      </c>
      <c r="S112" s="79" t="s">
        <v>523</v>
      </c>
      <c r="T112" s="79" t="s">
        <v>630</v>
      </c>
      <c r="U112" s="79"/>
      <c r="V112" s="83" t="s">
        <v>746</v>
      </c>
      <c r="W112" s="81">
        <v>43758.98045138889</v>
      </c>
      <c r="X112" s="83" t="s">
        <v>863</v>
      </c>
      <c r="Y112" s="79"/>
      <c r="Z112" s="79"/>
      <c r="AA112" s="85" t="s">
        <v>1047</v>
      </c>
      <c r="AB112" s="79"/>
      <c r="AC112" s="79" t="b">
        <v>0</v>
      </c>
      <c r="AD112" s="79">
        <v>0</v>
      </c>
      <c r="AE112" s="85" t="s">
        <v>1123</v>
      </c>
      <c r="AF112" s="79" t="b">
        <v>1</v>
      </c>
      <c r="AG112" s="79" t="s">
        <v>1128</v>
      </c>
      <c r="AH112" s="79"/>
      <c r="AI112" s="85" t="s">
        <v>1135</v>
      </c>
      <c r="AJ112" s="79" t="b">
        <v>0</v>
      </c>
      <c r="AK112" s="79">
        <v>0</v>
      </c>
      <c r="AL112" s="85" t="s">
        <v>1123</v>
      </c>
      <c r="AM112" s="79" t="s">
        <v>1138</v>
      </c>
      <c r="AN112" s="79" t="b">
        <v>0</v>
      </c>
      <c r="AO112" s="85" t="s">
        <v>1047</v>
      </c>
      <c r="AP112" s="79" t="s">
        <v>176</v>
      </c>
      <c r="AQ112" s="79">
        <v>0</v>
      </c>
      <c r="AR112" s="79">
        <v>0</v>
      </c>
      <c r="AS112" s="79"/>
      <c r="AT112" s="79"/>
      <c r="AU112" s="79"/>
      <c r="AV112" s="79"/>
      <c r="AW112" s="79"/>
      <c r="AX112" s="79"/>
      <c r="AY112" s="79"/>
      <c r="AZ112" s="79"/>
      <c r="BA112">
        <v>7</v>
      </c>
      <c r="BB112" s="78" t="str">
        <f>REPLACE(INDEX(GroupVertices[Group],MATCH(Edges25[[#This Row],[Vertex 1]],GroupVertices[Vertex],0)),1,1,"")</f>
        <v>8</v>
      </c>
      <c r="BC112" s="78" t="str">
        <f>REPLACE(INDEX(GroupVertices[Group],MATCH(Edges25[[#This Row],[Vertex 2]],GroupVertices[Vertex],0)),1,1,"")</f>
        <v>8</v>
      </c>
      <c r="BD112" s="48">
        <v>0</v>
      </c>
      <c r="BE112" s="49">
        <v>0</v>
      </c>
      <c r="BF112" s="48">
        <v>0</v>
      </c>
      <c r="BG112" s="49">
        <v>0</v>
      </c>
      <c r="BH112" s="48">
        <v>0</v>
      </c>
      <c r="BI112" s="49">
        <v>0</v>
      </c>
      <c r="BJ112" s="48">
        <v>23</v>
      </c>
      <c r="BK112" s="49">
        <v>100</v>
      </c>
      <c r="BL112" s="48">
        <v>23</v>
      </c>
    </row>
    <row r="113" spans="1:64" ht="15">
      <c r="A113" s="64" t="s">
        <v>266</v>
      </c>
      <c r="B113" s="64" t="s">
        <v>266</v>
      </c>
      <c r="C113" s="65"/>
      <c r="D113" s="66"/>
      <c r="E113" s="67"/>
      <c r="F113" s="68"/>
      <c r="G113" s="65"/>
      <c r="H113" s="69"/>
      <c r="I113" s="70"/>
      <c r="J113" s="70"/>
      <c r="K113" s="34" t="s">
        <v>65</v>
      </c>
      <c r="L113" s="77">
        <v>172</v>
      </c>
      <c r="M113" s="77"/>
      <c r="N113" s="72"/>
      <c r="O113" s="79" t="s">
        <v>176</v>
      </c>
      <c r="P113" s="81">
        <v>43759.16355324074</v>
      </c>
      <c r="Q113" s="79" t="s">
        <v>415</v>
      </c>
      <c r="R113" s="83" t="s">
        <v>507</v>
      </c>
      <c r="S113" s="79" t="s">
        <v>523</v>
      </c>
      <c r="T113" s="79" t="s">
        <v>631</v>
      </c>
      <c r="U113" s="79"/>
      <c r="V113" s="83" t="s">
        <v>746</v>
      </c>
      <c r="W113" s="81">
        <v>43759.16355324074</v>
      </c>
      <c r="X113" s="83" t="s">
        <v>864</v>
      </c>
      <c r="Y113" s="79"/>
      <c r="Z113" s="79"/>
      <c r="AA113" s="85" t="s">
        <v>1048</v>
      </c>
      <c r="AB113" s="79"/>
      <c r="AC113" s="79" t="b">
        <v>0</v>
      </c>
      <c r="AD113" s="79">
        <v>0</v>
      </c>
      <c r="AE113" s="85" t="s">
        <v>1123</v>
      </c>
      <c r="AF113" s="79" t="b">
        <v>1</v>
      </c>
      <c r="AG113" s="79" t="s">
        <v>1128</v>
      </c>
      <c r="AH113" s="79"/>
      <c r="AI113" s="85" t="s">
        <v>1135</v>
      </c>
      <c r="AJ113" s="79" t="b">
        <v>0</v>
      </c>
      <c r="AK113" s="79">
        <v>0</v>
      </c>
      <c r="AL113" s="85" t="s">
        <v>1123</v>
      </c>
      <c r="AM113" s="79" t="s">
        <v>1138</v>
      </c>
      <c r="AN113" s="79" t="b">
        <v>0</v>
      </c>
      <c r="AO113" s="85" t="s">
        <v>1048</v>
      </c>
      <c r="AP113" s="79" t="s">
        <v>176</v>
      </c>
      <c r="AQ113" s="79">
        <v>0</v>
      </c>
      <c r="AR113" s="79">
        <v>0</v>
      </c>
      <c r="AS113" s="79"/>
      <c r="AT113" s="79"/>
      <c r="AU113" s="79"/>
      <c r="AV113" s="79"/>
      <c r="AW113" s="79"/>
      <c r="AX113" s="79"/>
      <c r="AY113" s="79"/>
      <c r="AZ113" s="79"/>
      <c r="BA113">
        <v>7</v>
      </c>
      <c r="BB113" s="78" t="str">
        <f>REPLACE(INDEX(GroupVertices[Group],MATCH(Edges25[[#This Row],[Vertex 1]],GroupVertices[Vertex],0)),1,1,"")</f>
        <v>8</v>
      </c>
      <c r="BC113" s="78" t="str">
        <f>REPLACE(INDEX(GroupVertices[Group],MATCH(Edges25[[#This Row],[Vertex 2]],GroupVertices[Vertex],0)),1,1,"")</f>
        <v>8</v>
      </c>
      <c r="BD113" s="48">
        <v>0</v>
      </c>
      <c r="BE113" s="49">
        <v>0</v>
      </c>
      <c r="BF113" s="48">
        <v>0</v>
      </c>
      <c r="BG113" s="49">
        <v>0</v>
      </c>
      <c r="BH113" s="48">
        <v>0</v>
      </c>
      <c r="BI113" s="49">
        <v>0</v>
      </c>
      <c r="BJ113" s="48">
        <v>28</v>
      </c>
      <c r="BK113" s="49">
        <v>100</v>
      </c>
      <c r="BL113" s="48">
        <v>28</v>
      </c>
    </row>
    <row r="114" spans="1:64" ht="15">
      <c r="A114" s="64" t="s">
        <v>266</v>
      </c>
      <c r="B114" s="64" t="s">
        <v>266</v>
      </c>
      <c r="C114" s="65"/>
      <c r="D114" s="66"/>
      <c r="E114" s="67"/>
      <c r="F114" s="68"/>
      <c r="G114" s="65"/>
      <c r="H114" s="69"/>
      <c r="I114" s="70"/>
      <c r="J114" s="70"/>
      <c r="K114" s="34" t="s">
        <v>65</v>
      </c>
      <c r="L114" s="77">
        <v>173</v>
      </c>
      <c r="M114" s="77"/>
      <c r="N114" s="72"/>
      <c r="O114" s="79" t="s">
        <v>176</v>
      </c>
      <c r="P114" s="81">
        <v>43759.209652777776</v>
      </c>
      <c r="Q114" s="79" t="s">
        <v>416</v>
      </c>
      <c r="R114" s="83" t="s">
        <v>507</v>
      </c>
      <c r="S114" s="79" t="s">
        <v>523</v>
      </c>
      <c r="T114" s="79" t="s">
        <v>632</v>
      </c>
      <c r="U114" s="79"/>
      <c r="V114" s="83" t="s">
        <v>746</v>
      </c>
      <c r="W114" s="81">
        <v>43759.209652777776</v>
      </c>
      <c r="X114" s="83" t="s">
        <v>865</v>
      </c>
      <c r="Y114" s="79"/>
      <c r="Z114" s="79"/>
      <c r="AA114" s="85" t="s">
        <v>1049</v>
      </c>
      <c r="AB114" s="79"/>
      <c r="AC114" s="79" t="b">
        <v>0</v>
      </c>
      <c r="AD114" s="79">
        <v>0</v>
      </c>
      <c r="AE114" s="85" t="s">
        <v>1123</v>
      </c>
      <c r="AF114" s="79" t="b">
        <v>1</v>
      </c>
      <c r="AG114" s="79" t="s">
        <v>1128</v>
      </c>
      <c r="AH114" s="79"/>
      <c r="AI114" s="85" t="s">
        <v>1135</v>
      </c>
      <c r="AJ114" s="79" t="b">
        <v>0</v>
      </c>
      <c r="AK114" s="79">
        <v>0</v>
      </c>
      <c r="AL114" s="85" t="s">
        <v>1123</v>
      </c>
      <c r="AM114" s="79" t="s">
        <v>1138</v>
      </c>
      <c r="AN114" s="79" t="b">
        <v>0</v>
      </c>
      <c r="AO114" s="85" t="s">
        <v>1049</v>
      </c>
      <c r="AP114" s="79" t="s">
        <v>176</v>
      </c>
      <c r="AQ114" s="79">
        <v>0</v>
      </c>
      <c r="AR114" s="79">
        <v>0</v>
      </c>
      <c r="AS114" s="79"/>
      <c r="AT114" s="79"/>
      <c r="AU114" s="79"/>
      <c r="AV114" s="79"/>
      <c r="AW114" s="79"/>
      <c r="AX114" s="79"/>
      <c r="AY114" s="79"/>
      <c r="AZ114" s="79"/>
      <c r="BA114">
        <v>7</v>
      </c>
      <c r="BB114" s="78" t="str">
        <f>REPLACE(INDEX(GroupVertices[Group],MATCH(Edges25[[#This Row],[Vertex 1]],GroupVertices[Vertex],0)),1,1,"")</f>
        <v>8</v>
      </c>
      <c r="BC114" s="78" t="str">
        <f>REPLACE(INDEX(GroupVertices[Group],MATCH(Edges25[[#This Row],[Vertex 2]],GroupVertices[Vertex],0)),1,1,"")</f>
        <v>8</v>
      </c>
      <c r="BD114" s="48">
        <v>3</v>
      </c>
      <c r="BE114" s="49">
        <v>9.67741935483871</v>
      </c>
      <c r="BF114" s="48">
        <v>0</v>
      </c>
      <c r="BG114" s="49">
        <v>0</v>
      </c>
      <c r="BH114" s="48">
        <v>0</v>
      </c>
      <c r="BI114" s="49">
        <v>0</v>
      </c>
      <c r="BJ114" s="48">
        <v>28</v>
      </c>
      <c r="BK114" s="49">
        <v>90.3225806451613</v>
      </c>
      <c r="BL114" s="48">
        <v>31</v>
      </c>
    </row>
    <row r="115" spans="1:64" ht="15">
      <c r="A115" s="64" t="s">
        <v>267</v>
      </c>
      <c r="B115" s="64" t="s">
        <v>321</v>
      </c>
      <c r="C115" s="65"/>
      <c r="D115" s="66"/>
      <c r="E115" s="67"/>
      <c r="F115" s="68"/>
      <c r="G115" s="65"/>
      <c r="H115" s="69"/>
      <c r="I115" s="70"/>
      <c r="J115" s="70"/>
      <c r="K115" s="34" t="s">
        <v>65</v>
      </c>
      <c r="L115" s="77">
        <v>174</v>
      </c>
      <c r="M115" s="77"/>
      <c r="N115" s="72"/>
      <c r="O115" s="79" t="s">
        <v>324</v>
      </c>
      <c r="P115" s="81">
        <v>43750.55226851852</v>
      </c>
      <c r="Q115" s="79" t="s">
        <v>417</v>
      </c>
      <c r="R115" s="83" t="s">
        <v>508</v>
      </c>
      <c r="S115" s="79" t="s">
        <v>554</v>
      </c>
      <c r="T115" s="79" t="s">
        <v>633</v>
      </c>
      <c r="U115" s="79"/>
      <c r="V115" s="83" t="s">
        <v>747</v>
      </c>
      <c r="W115" s="81">
        <v>43750.55226851852</v>
      </c>
      <c r="X115" s="83" t="s">
        <v>866</v>
      </c>
      <c r="Y115" s="79"/>
      <c r="Z115" s="79"/>
      <c r="AA115" s="85" t="s">
        <v>1050</v>
      </c>
      <c r="AB115" s="79"/>
      <c r="AC115" s="79" t="b">
        <v>0</v>
      </c>
      <c r="AD115" s="79">
        <v>1</v>
      </c>
      <c r="AE115" s="85" t="s">
        <v>1123</v>
      </c>
      <c r="AF115" s="79" t="b">
        <v>0</v>
      </c>
      <c r="AG115" s="79" t="s">
        <v>1128</v>
      </c>
      <c r="AH115" s="79"/>
      <c r="AI115" s="85" t="s">
        <v>1123</v>
      </c>
      <c r="AJ115" s="79" t="b">
        <v>0</v>
      </c>
      <c r="AK115" s="79">
        <v>0</v>
      </c>
      <c r="AL115" s="85" t="s">
        <v>1123</v>
      </c>
      <c r="AM115" s="79" t="s">
        <v>1141</v>
      </c>
      <c r="AN115" s="79" t="b">
        <v>0</v>
      </c>
      <c r="AO115" s="85" t="s">
        <v>1050</v>
      </c>
      <c r="AP115" s="79" t="s">
        <v>176</v>
      </c>
      <c r="AQ115" s="79">
        <v>0</v>
      </c>
      <c r="AR115" s="79">
        <v>0</v>
      </c>
      <c r="AS115" s="79"/>
      <c r="AT115" s="79"/>
      <c r="AU115" s="79"/>
      <c r="AV115" s="79"/>
      <c r="AW115" s="79"/>
      <c r="AX115" s="79"/>
      <c r="AY115" s="79"/>
      <c r="AZ115" s="79"/>
      <c r="BA115">
        <v>2</v>
      </c>
      <c r="BB115" s="78" t="str">
        <f>REPLACE(INDEX(GroupVertices[Group],MATCH(Edges25[[#This Row],[Vertex 1]],GroupVertices[Vertex],0)),1,1,"")</f>
        <v>7</v>
      </c>
      <c r="BC115" s="78" t="str">
        <f>REPLACE(INDEX(GroupVertices[Group],MATCH(Edges25[[#This Row],[Vertex 2]],GroupVertices[Vertex],0)),1,1,"")</f>
        <v>7</v>
      </c>
      <c r="BD115" s="48">
        <v>0</v>
      </c>
      <c r="BE115" s="49">
        <v>0</v>
      </c>
      <c r="BF115" s="48">
        <v>1</v>
      </c>
      <c r="BG115" s="49">
        <v>9.090909090909092</v>
      </c>
      <c r="BH115" s="48">
        <v>0</v>
      </c>
      <c r="BI115" s="49">
        <v>0</v>
      </c>
      <c r="BJ115" s="48">
        <v>10</v>
      </c>
      <c r="BK115" s="49">
        <v>90.9090909090909</v>
      </c>
      <c r="BL115" s="48">
        <v>11</v>
      </c>
    </row>
    <row r="116" spans="1:64" ht="15">
      <c r="A116" s="64" t="s">
        <v>267</v>
      </c>
      <c r="B116" s="64" t="s">
        <v>321</v>
      </c>
      <c r="C116" s="65"/>
      <c r="D116" s="66"/>
      <c r="E116" s="67"/>
      <c r="F116" s="68"/>
      <c r="G116" s="65"/>
      <c r="H116" s="69"/>
      <c r="I116" s="70"/>
      <c r="J116" s="70"/>
      <c r="K116" s="34" t="s">
        <v>65</v>
      </c>
      <c r="L116" s="77">
        <v>175</v>
      </c>
      <c r="M116" s="77"/>
      <c r="N116" s="72"/>
      <c r="O116" s="79" t="s">
        <v>324</v>
      </c>
      <c r="P116" s="81">
        <v>43757.94798611111</v>
      </c>
      <c r="Q116" s="79" t="s">
        <v>417</v>
      </c>
      <c r="R116" s="83" t="s">
        <v>508</v>
      </c>
      <c r="S116" s="79" t="s">
        <v>554</v>
      </c>
      <c r="T116" s="79" t="s">
        <v>633</v>
      </c>
      <c r="U116" s="79"/>
      <c r="V116" s="83" t="s">
        <v>747</v>
      </c>
      <c r="W116" s="81">
        <v>43757.94798611111</v>
      </c>
      <c r="X116" s="83" t="s">
        <v>867</v>
      </c>
      <c r="Y116" s="79"/>
      <c r="Z116" s="79"/>
      <c r="AA116" s="85" t="s">
        <v>1051</v>
      </c>
      <c r="AB116" s="79"/>
      <c r="AC116" s="79" t="b">
        <v>0</v>
      </c>
      <c r="AD116" s="79">
        <v>0</v>
      </c>
      <c r="AE116" s="85" t="s">
        <v>1123</v>
      </c>
      <c r="AF116" s="79" t="b">
        <v>0</v>
      </c>
      <c r="AG116" s="79" t="s">
        <v>1128</v>
      </c>
      <c r="AH116" s="79"/>
      <c r="AI116" s="85" t="s">
        <v>1123</v>
      </c>
      <c r="AJ116" s="79" t="b">
        <v>0</v>
      </c>
      <c r="AK116" s="79">
        <v>0</v>
      </c>
      <c r="AL116" s="85" t="s">
        <v>1123</v>
      </c>
      <c r="AM116" s="79" t="s">
        <v>1141</v>
      </c>
      <c r="AN116" s="79" t="b">
        <v>0</v>
      </c>
      <c r="AO116" s="85" t="s">
        <v>1051</v>
      </c>
      <c r="AP116" s="79" t="s">
        <v>176</v>
      </c>
      <c r="AQ116" s="79">
        <v>0</v>
      </c>
      <c r="AR116" s="79">
        <v>0</v>
      </c>
      <c r="AS116" s="79"/>
      <c r="AT116" s="79"/>
      <c r="AU116" s="79"/>
      <c r="AV116" s="79"/>
      <c r="AW116" s="79"/>
      <c r="AX116" s="79"/>
      <c r="AY116" s="79"/>
      <c r="AZ116" s="79"/>
      <c r="BA116">
        <v>2</v>
      </c>
      <c r="BB116" s="78" t="str">
        <f>REPLACE(INDEX(GroupVertices[Group],MATCH(Edges25[[#This Row],[Vertex 1]],GroupVertices[Vertex],0)),1,1,"")</f>
        <v>7</v>
      </c>
      <c r="BC116" s="78" t="str">
        <f>REPLACE(INDEX(GroupVertices[Group],MATCH(Edges25[[#This Row],[Vertex 2]],GroupVertices[Vertex],0)),1,1,"")</f>
        <v>7</v>
      </c>
      <c r="BD116" s="48">
        <v>0</v>
      </c>
      <c r="BE116" s="49">
        <v>0</v>
      </c>
      <c r="BF116" s="48">
        <v>1</v>
      </c>
      <c r="BG116" s="49">
        <v>9.090909090909092</v>
      </c>
      <c r="BH116" s="48">
        <v>0</v>
      </c>
      <c r="BI116" s="49">
        <v>0</v>
      </c>
      <c r="BJ116" s="48">
        <v>10</v>
      </c>
      <c r="BK116" s="49">
        <v>90.9090909090909</v>
      </c>
      <c r="BL116" s="48">
        <v>11</v>
      </c>
    </row>
    <row r="117" spans="1:64" ht="15">
      <c r="A117" s="64" t="s">
        <v>268</v>
      </c>
      <c r="B117" s="64" t="s">
        <v>321</v>
      </c>
      <c r="C117" s="65"/>
      <c r="D117" s="66"/>
      <c r="E117" s="67"/>
      <c r="F117" s="68"/>
      <c r="G117" s="65"/>
      <c r="H117" s="69"/>
      <c r="I117" s="70"/>
      <c r="J117" s="70"/>
      <c r="K117" s="34" t="s">
        <v>65</v>
      </c>
      <c r="L117" s="77">
        <v>176</v>
      </c>
      <c r="M117" s="77"/>
      <c r="N117" s="72"/>
      <c r="O117" s="79" t="s">
        <v>324</v>
      </c>
      <c r="P117" s="81">
        <v>43752.424212962964</v>
      </c>
      <c r="Q117" s="79" t="s">
        <v>418</v>
      </c>
      <c r="R117" s="83" t="s">
        <v>508</v>
      </c>
      <c r="S117" s="79" t="s">
        <v>554</v>
      </c>
      <c r="T117" s="79" t="s">
        <v>633</v>
      </c>
      <c r="U117" s="79"/>
      <c r="V117" s="83" t="s">
        <v>748</v>
      </c>
      <c r="W117" s="81">
        <v>43752.424212962964</v>
      </c>
      <c r="X117" s="83" t="s">
        <v>868</v>
      </c>
      <c r="Y117" s="79"/>
      <c r="Z117" s="79"/>
      <c r="AA117" s="85" t="s">
        <v>1052</v>
      </c>
      <c r="AB117" s="79"/>
      <c r="AC117" s="79" t="b">
        <v>0</v>
      </c>
      <c r="AD117" s="79">
        <v>0</v>
      </c>
      <c r="AE117" s="85" t="s">
        <v>1123</v>
      </c>
      <c r="AF117" s="79" t="b">
        <v>0</v>
      </c>
      <c r="AG117" s="79" t="s">
        <v>1128</v>
      </c>
      <c r="AH117" s="79"/>
      <c r="AI117" s="85" t="s">
        <v>1123</v>
      </c>
      <c r="AJ117" s="79" t="b">
        <v>0</v>
      </c>
      <c r="AK117" s="79">
        <v>1</v>
      </c>
      <c r="AL117" s="85" t="s">
        <v>1050</v>
      </c>
      <c r="AM117" s="79" t="s">
        <v>1141</v>
      </c>
      <c r="AN117" s="79" t="b">
        <v>0</v>
      </c>
      <c r="AO117" s="85" t="s">
        <v>1050</v>
      </c>
      <c r="AP117" s="79" t="s">
        <v>176</v>
      </c>
      <c r="AQ117" s="79">
        <v>0</v>
      </c>
      <c r="AR117" s="79">
        <v>0</v>
      </c>
      <c r="AS117" s="79"/>
      <c r="AT117" s="79"/>
      <c r="AU117" s="79"/>
      <c r="AV117" s="79"/>
      <c r="AW117" s="79"/>
      <c r="AX117" s="79"/>
      <c r="AY117" s="79"/>
      <c r="AZ117" s="79"/>
      <c r="BA117">
        <v>1</v>
      </c>
      <c r="BB117" s="78" t="str">
        <f>REPLACE(INDEX(GroupVertices[Group],MATCH(Edges25[[#This Row],[Vertex 1]],GroupVertices[Vertex],0)),1,1,"")</f>
        <v>7</v>
      </c>
      <c r="BC117" s="78" t="str">
        <f>REPLACE(INDEX(GroupVertices[Group],MATCH(Edges25[[#This Row],[Vertex 2]],GroupVertices[Vertex],0)),1,1,"")</f>
        <v>7</v>
      </c>
      <c r="BD117" s="48">
        <v>0</v>
      </c>
      <c r="BE117" s="49">
        <v>0</v>
      </c>
      <c r="BF117" s="48">
        <v>1</v>
      </c>
      <c r="BG117" s="49">
        <v>7.6923076923076925</v>
      </c>
      <c r="BH117" s="48">
        <v>0</v>
      </c>
      <c r="BI117" s="49">
        <v>0</v>
      </c>
      <c r="BJ117" s="48">
        <v>12</v>
      </c>
      <c r="BK117" s="49">
        <v>92.3076923076923</v>
      </c>
      <c r="BL117" s="48">
        <v>13</v>
      </c>
    </row>
    <row r="118" spans="1:64" ht="15">
      <c r="A118" s="64" t="s">
        <v>269</v>
      </c>
      <c r="B118" s="64" t="s">
        <v>268</v>
      </c>
      <c r="C118" s="65"/>
      <c r="D118" s="66"/>
      <c r="E118" s="67"/>
      <c r="F118" s="68"/>
      <c r="G118" s="65"/>
      <c r="H118" s="69"/>
      <c r="I118" s="70"/>
      <c r="J118" s="70"/>
      <c r="K118" s="34" t="s">
        <v>66</v>
      </c>
      <c r="L118" s="77">
        <v>180</v>
      </c>
      <c r="M118" s="77"/>
      <c r="N118" s="72"/>
      <c r="O118" s="79" t="s">
        <v>324</v>
      </c>
      <c r="P118" s="81">
        <v>43744.94793981482</v>
      </c>
      <c r="Q118" s="79" t="s">
        <v>419</v>
      </c>
      <c r="R118" s="83" t="s">
        <v>468</v>
      </c>
      <c r="S118" s="79" t="s">
        <v>524</v>
      </c>
      <c r="T118" s="79" t="s">
        <v>566</v>
      </c>
      <c r="U118" s="83" t="s">
        <v>669</v>
      </c>
      <c r="V118" s="83" t="s">
        <v>669</v>
      </c>
      <c r="W118" s="81">
        <v>43744.94793981482</v>
      </c>
      <c r="X118" s="83" t="s">
        <v>869</v>
      </c>
      <c r="Y118" s="79"/>
      <c r="Z118" s="79"/>
      <c r="AA118" s="85" t="s">
        <v>1053</v>
      </c>
      <c r="AB118" s="79"/>
      <c r="AC118" s="79" t="b">
        <v>0</v>
      </c>
      <c r="AD118" s="79">
        <v>0</v>
      </c>
      <c r="AE118" s="85" t="s">
        <v>1123</v>
      </c>
      <c r="AF118" s="79" t="b">
        <v>0</v>
      </c>
      <c r="AG118" s="79" t="s">
        <v>1128</v>
      </c>
      <c r="AH118" s="79"/>
      <c r="AI118" s="85" t="s">
        <v>1123</v>
      </c>
      <c r="AJ118" s="79" t="b">
        <v>0</v>
      </c>
      <c r="AK118" s="79">
        <v>1</v>
      </c>
      <c r="AL118" s="85" t="s">
        <v>1123</v>
      </c>
      <c r="AM118" s="79" t="s">
        <v>1141</v>
      </c>
      <c r="AN118" s="79" t="b">
        <v>0</v>
      </c>
      <c r="AO118" s="85" t="s">
        <v>1053</v>
      </c>
      <c r="AP118" s="79" t="s">
        <v>1162</v>
      </c>
      <c r="AQ118" s="79">
        <v>0</v>
      </c>
      <c r="AR118" s="79">
        <v>0</v>
      </c>
      <c r="AS118" s="79"/>
      <c r="AT118" s="79"/>
      <c r="AU118" s="79"/>
      <c r="AV118" s="79"/>
      <c r="AW118" s="79"/>
      <c r="AX118" s="79"/>
      <c r="AY118" s="79"/>
      <c r="AZ118" s="79"/>
      <c r="BA118">
        <v>5</v>
      </c>
      <c r="BB118" s="78" t="str">
        <f>REPLACE(INDEX(GroupVertices[Group],MATCH(Edges25[[#This Row],[Vertex 1]],GroupVertices[Vertex],0)),1,1,"")</f>
        <v>7</v>
      </c>
      <c r="BC118" s="78" t="str">
        <f>REPLACE(INDEX(GroupVertices[Group],MATCH(Edges25[[#This Row],[Vertex 2]],GroupVertices[Vertex],0)),1,1,"")</f>
        <v>7</v>
      </c>
      <c r="BD118" s="48">
        <v>0</v>
      </c>
      <c r="BE118" s="49">
        <v>0</v>
      </c>
      <c r="BF118" s="48">
        <v>0</v>
      </c>
      <c r="BG118" s="49">
        <v>0</v>
      </c>
      <c r="BH118" s="48">
        <v>0</v>
      </c>
      <c r="BI118" s="49">
        <v>0</v>
      </c>
      <c r="BJ118" s="48">
        <v>11</v>
      </c>
      <c r="BK118" s="49">
        <v>100</v>
      </c>
      <c r="BL118" s="48">
        <v>11</v>
      </c>
    </row>
    <row r="119" spans="1:64" ht="15">
      <c r="A119" s="64" t="s">
        <v>269</v>
      </c>
      <c r="B119" s="64" t="s">
        <v>268</v>
      </c>
      <c r="C119" s="65"/>
      <c r="D119" s="66"/>
      <c r="E119" s="67"/>
      <c r="F119" s="68"/>
      <c r="G119" s="65"/>
      <c r="H119" s="69"/>
      <c r="I119" s="70"/>
      <c r="J119" s="70"/>
      <c r="K119" s="34" t="s">
        <v>66</v>
      </c>
      <c r="L119" s="77">
        <v>181</v>
      </c>
      <c r="M119" s="77"/>
      <c r="N119" s="72"/>
      <c r="O119" s="79" t="s">
        <v>324</v>
      </c>
      <c r="P119" s="81">
        <v>43746.95142361111</v>
      </c>
      <c r="Q119" s="79" t="s">
        <v>419</v>
      </c>
      <c r="R119" s="83" t="s">
        <v>468</v>
      </c>
      <c r="S119" s="79" t="s">
        <v>524</v>
      </c>
      <c r="T119" s="79" t="s">
        <v>566</v>
      </c>
      <c r="U119" s="83" t="s">
        <v>669</v>
      </c>
      <c r="V119" s="83" t="s">
        <v>669</v>
      </c>
      <c r="W119" s="81">
        <v>43746.95142361111</v>
      </c>
      <c r="X119" s="83" t="s">
        <v>870</v>
      </c>
      <c r="Y119" s="79"/>
      <c r="Z119" s="79"/>
      <c r="AA119" s="85" t="s">
        <v>1054</v>
      </c>
      <c r="AB119" s="79"/>
      <c r="AC119" s="79" t="b">
        <v>0</v>
      </c>
      <c r="AD119" s="79">
        <v>0</v>
      </c>
      <c r="AE119" s="85" t="s">
        <v>1123</v>
      </c>
      <c r="AF119" s="79" t="b">
        <v>0</v>
      </c>
      <c r="AG119" s="79" t="s">
        <v>1128</v>
      </c>
      <c r="AH119" s="79"/>
      <c r="AI119" s="85" t="s">
        <v>1123</v>
      </c>
      <c r="AJ119" s="79" t="b">
        <v>0</v>
      </c>
      <c r="AK119" s="79">
        <v>0</v>
      </c>
      <c r="AL119" s="85" t="s">
        <v>1123</v>
      </c>
      <c r="AM119" s="79" t="s">
        <v>1141</v>
      </c>
      <c r="AN119" s="79" t="b">
        <v>0</v>
      </c>
      <c r="AO119" s="85" t="s">
        <v>1054</v>
      </c>
      <c r="AP119" s="79" t="s">
        <v>176</v>
      </c>
      <c r="AQ119" s="79">
        <v>0</v>
      </c>
      <c r="AR119" s="79">
        <v>0</v>
      </c>
      <c r="AS119" s="79"/>
      <c r="AT119" s="79"/>
      <c r="AU119" s="79"/>
      <c r="AV119" s="79"/>
      <c r="AW119" s="79"/>
      <c r="AX119" s="79"/>
      <c r="AY119" s="79"/>
      <c r="AZ119" s="79"/>
      <c r="BA119">
        <v>5</v>
      </c>
      <c r="BB119" s="78" t="str">
        <f>REPLACE(INDEX(GroupVertices[Group],MATCH(Edges25[[#This Row],[Vertex 1]],GroupVertices[Vertex],0)),1,1,"")</f>
        <v>7</v>
      </c>
      <c r="BC119" s="78" t="str">
        <f>REPLACE(INDEX(GroupVertices[Group],MATCH(Edges25[[#This Row],[Vertex 2]],GroupVertices[Vertex],0)),1,1,"")</f>
        <v>7</v>
      </c>
      <c r="BD119" s="48">
        <v>0</v>
      </c>
      <c r="BE119" s="49">
        <v>0</v>
      </c>
      <c r="BF119" s="48">
        <v>0</v>
      </c>
      <c r="BG119" s="49">
        <v>0</v>
      </c>
      <c r="BH119" s="48">
        <v>0</v>
      </c>
      <c r="BI119" s="49">
        <v>0</v>
      </c>
      <c r="BJ119" s="48">
        <v>11</v>
      </c>
      <c r="BK119" s="49">
        <v>100</v>
      </c>
      <c r="BL119" s="48">
        <v>11</v>
      </c>
    </row>
    <row r="120" spans="1:64" ht="15">
      <c r="A120" s="64" t="s">
        <v>269</v>
      </c>
      <c r="B120" s="64" t="s">
        <v>268</v>
      </c>
      <c r="C120" s="65"/>
      <c r="D120" s="66"/>
      <c r="E120" s="67"/>
      <c r="F120" s="68"/>
      <c r="G120" s="65"/>
      <c r="H120" s="69"/>
      <c r="I120" s="70"/>
      <c r="J120" s="70"/>
      <c r="K120" s="34" t="s">
        <v>66</v>
      </c>
      <c r="L120" s="77">
        <v>182</v>
      </c>
      <c r="M120" s="77"/>
      <c r="N120" s="72"/>
      <c r="O120" s="79" t="s">
        <v>324</v>
      </c>
      <c r="P120" s="81">
        <v>43749.42488425926</v>
      </c>
      <c r="Q120" s="79" t="s">
        <v>420</v>
      </c>
      <c r="R120" s="83" t="s">
        <v>468</v>
      </c>
      <c r="S120" s="79" t="s">
        <v>524</v>
      </c>
      <c r="T120" s="79" t="s">
        <v>566</v>
      </c>
      <c r="U120" s="83" t="s">
        <v>669</v>
      </c>
      <c r="V120" s="83" t="s">
        <v>669</v>
      </c>
      <c r="W120" s="81">
        <v>43749.42488425926</v>
      </c>
      <c r="X120" s="83" t="s">
        <v>871</v>
      </c>
      <c r="Y120" s="79"/>
      <c r="Z120" s="79"/>
      <c r="AA120" s="85" t="s">
        <v>1055</v>
      </c>
      <c r="AB120" s="79"/>
      <c r="AC120" s="79" t="b">
        <v>0</v>
      </c>
      <c r="AD120" s="79">
        <v>0</v>
      </c>
      <c r="AE120" s="85" t="s">
        <v>1123</v>
      </c>
      <c r="AF120" s="79" t="b">
        <v>0</v>
      </c>
      <c r="AG120" s="79" t="s">
        <v>1128</v>
      </c>
      <c r="AH120" s="79"/>
      <c r="AI120" s="85" t="s">
        <v>1123</v>
      </c>
      <c r="AJ120" s="79" t="b">
        <v>0</v>
      </c>
      <c r="AK120" s="79">
        <v>0</v>
      </c>
      <c r="AL120" s="85" t="s">
        <v>1060</v>
      </c>
      <c r="AM120" s="79" t="s">
        <v>1138</v>
      </c>
      <c r="AN120" s="79" t="b">
        <v>0</v>
      </c>
      <c r="AO120" s="85" t="s">
        <v>1060</v>
      </c>
      <c r="AP120" s="79" t="s">
        <v>176</v>
      </c>
      <c r="AQ120" s="79">
        <v>0</v>
      </c>
      <c r="AR120" s="79">
        <v>0</v>
      </c>
      <c r="AS120" s="79"/>
      <c r="AT120" s="79"/>
      <c r="AU120" s="79"/>
      <c r="AV120" s="79"/>
      <c r="AW120" s="79"/>
      <c r="AX120" s="79"/>
      <c r="AY120" s="79"/>
      <c r="AZ120" s="79"/>
      <c r="BA120">
        <v>5</v>
      </c>
      <c r="BB120" s="78" t="str">
        <f>REPLACE(INDEX(GroupVertices[Group],MATCH(Edges25[[#This Row],[Vertex 1]],GroupVertices[Vertex],0)),1,1,"")</f>
        <v>7</v>
      </c>
      <c r="BC120" s="78" t="str">
        <f>REPLACE(INDEX(GroupVertices[Group],MATCH(Edges25[[#This Row],[Vertex 2]],GroupVertices[Vertex],0)),1,1,"")</f>
        <v>7</v>
      </c>
      <c r="BD120" s="48">
        <v>0</v>
      </c>
      <c r="BE120" s="49">
        <v>0</v>
      </c>
      <c r="BF120" s="48">
        <v>0</v>
      </c>
      <c r="BG120" s="49">
        <v>0</v>
      </c>
      <c r="BH120" s="48">
        <v>0</v>
      </c>
      <c r="BI120" s="49">
        <v>0</v>
      </c>
      <c r="BJ120" s="48">
        <v>13</v>
      </c>
      <c r="BK120" s="49">
        <v>100</v>
      </c>
      <c r="BL120" s="48">
        <v>13</v>
      </c>
    </row>
    <row r="121" spans="1:64" ht="15">
      <c r="A121" s="64" t="s">
        <v>269</v>
      </c>
      <c r="B121" s="64" t="s">
        <v>268</v>
      </c>
      <c r="C121" s="65"/>
      <c r="D121" s="66"/>
      <c r="E121" s="67"/>
      <c r="F121" s="68"/>
      <c r="G121" s="65"/>
      <c r="H121" s="69"/>
      <c r="I121" s="70"/>
      <c r="J121" s="70"/>
      <c r="K121" s="34" t="s">
        <v>66</v>
      </c>
      <c r="L121" s="77">
        <v>183</v>
      </c>
      <c r="M121" s="77"/>
      <c r="N121" s="72"/>
      <c r="O121" s="79" t="s">
        <v>324</v>
      </c>
      <c r="P121" s="81">
        <v>43749.93766203704</v>
      </c>
      <c r="Q121" s="79" t="s">
        <v>419</v>
      </c>
      <c r="R121" s="83" t="s">
        <v>468</v>
      </c>
      <c r="S121" s="79" t="s">
        <v>524</v>
      </c>
      <c r="T121" s="79" t="s">
        <v>566</v>
      </c>
      <c r="U121" s="83" t="s">
        <v>669</v>
      </c>
      <c r="V121" s="83" t="s">
        <v>669</v>
      </c>
      <c r="W121" s="81">
        <v>43749.93766203704</v>
      </c>
      <c r="X121" s="83" t="s">
        <v>872</v>
      </c>
      <c r="Y121" s="79"/>
      <c r="Z121" s="79"/>
      <c r="AA121" s="85" t="s">
        <v>1056</v>
      </c>
      <c r="AB121" s="79"/>
      <c r="AC121" s="79" t="b">
        <v>0</v>
      </c>
      <c r="AD121" s="79">
        <v>0</v>
      </c>
      <c r="AE121" s="85" t="s">
        <v>1123</v>
      </c>
      <c r="AF121" s="79" t="b">
        <v>0</v>
      </c>
      <c r="AG121" s="79" t="s">
        <v>1128</v>
      </c>
      <c r="AH121" s="79"/>
      <c r="AI121" s="85" t="s">
        <v>1123</v>
      </c>
      <c r="AJ121" s="79" t="b">
        <v>0</v>
      </c>
      <c r="AK121" s="79">
        <v>0</v>
      </c>
      <c r="AL121" s="85" t="s">
        <v>1123</v>
      </c>
      <c r="AM121" s="79" t="s">
        <v>1141</v>
      </c>
      <c r="AN121" s="79" t="b">
        <v>0</v>
      </c>
      <c r="AO121" s="85" t="s">
        <v>1056</v>
      </c>
      <c r="AP121" s="79" t="s">
        <v>176</v>
      </c>
      <c r="AQ121" s="79">
        <v>0</v>
      </c>
      <c r="AR121" s="79">
        <v>0</v>
      </c>
      <c r="AS121" s="79"/>
      <c r="AT121" s="79"/>
      <c r="AU121" s="79"/>
      <c r="AV121" s="79"/>
      <c r="AW121" s="79"/>
      <c r="AX121" s="79"/>
      <c r="AY121" s="79"/>
      <c r="AZ121" s="79"/>
      <c r="BA121">
        <v>5</v>
      </c>
      <c r="BB121" s="78" t="str">
        <f>REPLACE(INDEX(GroupVertices[Group],MATCH(Edges25[[#This Row],[Vertex 1]],GroupVertices[Vertex],0)),1,1,"")</f>
        <v>7</v>
      </c>
      <c r="BC121" s="78" t="str">
        <f>REPLACE(INDEX(GroupVertices[Group],MATCH(Edges25[[#This Row],[Vertex 2]],GroupVertices[Vertex],0)),1,1,"")</f>
        <v>7</v>
      </c>
      <c r="BD121" s="48">
        <v>0</v>
      </c>
      <c r="BE121" s="49">
        <v>0</v>
      </c>
      <c r="BF121" s="48">
        <v>0</v>
      </c>
      <c r="BG121" s="49">
        <v>0</v>
      </c>
      <c r="BH121" s="48">
        <v>0</v>
      </c>
      <c r="BI121" s="49">
        <v>0</v>
      </c>
      <c r="BJ121" s="48">
        <v>11</v>
      </c>
      <c r="BK121" s="49">
        <v>100</v>
      </c>
      <c r="BL121" s="48">
        <v>11</v>
      </c>
    </row>
    <row r="122" spans="1:64" ht="15">
      <c r="A122" s="64" t="s">
        <v>269</v>
      </c>
      <c r="B122" s="64" t="s">
        <v>268</v>
      </c>
      <c r="C122" s="65"/>
      <c r="D122" s="66"/>
      <c r="E122" s="67"/>
      <c r="F122" s="68"/>
      <c r="G122" s="65"/>
      <c r="H122" s="69"/>
      <c r="I122" s="70"/>
      <c r="J122" s="70"/>
      <c r="K122" s="34" t="s">
        <v>66</v>
      </c>
      <c r="L122" s="77">
        <v>184</v>
      </c>
      <c r="M122" s="77"/>
      <c r="N122" s="72"/>
      <c r="O122" s="79" t="s">
        <v>324</v>
      </c>
      <c r="P122" s="81">
        <v>43753.49674768518</v>
      </c>
      <c r="Q122" s="79" t="s">
        <v>420</v>
      </c>
      <c r="R122" s="83" t="s">
        <v>468</v>
      </c>
      <c r="S122" s="79" t="s">
        <v>524</v>
      </c>
      <c r="T122" s="79" t="s">
        <v>566</v>
      </c>
      <c r="U122" s="83" t="s">
        <v>669</v>
      </c>
      <c r="V122" s="83" t="s">
        <v>669</v>
      </c>
      <c r="W122" s="81">
        <v>43753.49674768518</v>
      </c>
      <c r="X122" s="83" t="s">
        <v>873</v>
      </c>
      <c r="Y122" s="79"/>
      <c r="Z122" s="79"/>
      <c r="AA122" s="85" t="s">
        <v>1057</v>
      </c>
      <c r="AB122" s="79"/>
      <c r="AC122" s="79" t="b">
        <v>0</v>
      </c>
      <c r="AD122" s="79">
        <v>0</v>
      </c>
      <c r="AE122" s="85" t="s">
        <v>1123</v>
      </c>
      <c r="AF122" s="79" t="b">
        <v>0</v>
      </c>
      <c r="AG122" s="79" t="s">
        <v>1128</v>
      </c>
      <c r="AH122" s="79"/>
      <c r="AI122" s="85" t="s">
        <v>1123</v>
      </c>
      <c r="AJ122" s="79" t="b">
        <v>0</v>
      </c>
      <c r="AK122" s="79">
        <v>0</v>
      </c>
      <c r="AL122" s="85" t="s">
        <v>1061</v>
      </c>
      <c r="AM122" s="79" t="s">
        <v>1138</v>
      </c>
      <c r="AN122" s="79" t="b">
        <v>0</v>
      </c>
      <c r="AO122" s="85" t="s">
        <v>1061</v>
      </c>
      <c r="AP122" s="79" t="s">
        <v>176</v>
      </c>
      <c r="AQ122" s="79">
        <v>0</v>
      </c>
      <c r="AR122" s="79">
        <v>0</v>
      </c>
      <c r="AS122" s="79"/>
      <c r="AT122" s="79"/>
      <c r="AU122" s="79"/>
      <c r="AV122" s="79"/>
      <c r="AW122" s="79"/>
      <c r="AX122" s="79"/>
      <c r="AY122" s="79"/>
      <c r="AZ122" s="79"/>
      <c r="BA122">
        <v>5</v>
      </c>
      <c r="BB122" s="78" t="str">
        <f>REPLACE(INDEX(GroupVertices[Group],MATCH(Edges25[[#This Row],[Vertex 1]],GroupVertices[Vertex],0)),1,1,"")</f>
        <v>7</v>
      </c>
      <c r="BC122" s="78" t="str">
        <f>REPLACE(INDEX(GroupVertices[Group],MATCH(Edges25[[#This Row],[Vertex 2]],GroupVertices[Vertex],0)),1,1,"")</f>
        <v>7</v>
      </c>
      <c r="BD122" s="48">
        <v>0</v>
      </c>
      <c r="BE122" s="49">
        <v>0</v>
      </c>
      <c r="BF122" s="48">
        <v>0</v>
      </c>
      <c r="BG122" s="49">
        <v>0</v>
      </c>
      <c r="BH122" s="48">
        <v>0</v>
      </c>
      <c r="BI122" s="49">
        <v>0</v>
      </c>
      <c r="BJ122" s="48">
        <v>13</v>
      </c>
      <c r="BK122" s="49">
        <v>100</v>
      </c>
      <c r="BL122" s="48">
        <v>13</v>
      </c>
    </row>
    <row r="123" spans="1:64" ht="15">
      <c r="A123" s="64" t="s">
        <v>268</v>
      </c>
      <c r="B123" s="64" t="s">
        <v>269</v>
      </c>
      <c r="C123" s="65"/>
      <c r="D123" s="66"/>
      <c r="E123" s="67"/>
      <c r="F123" s="68"/>
      <c r="G123" s="65"/>
      <c r="H123" s="69"/>
      <c r="I123" s="70"/>
      <c r="J123" s="70"/>
      <c r="K123" s="34" t="s">
        <v>66</v>
      </c>
      <c r="L123" s="77">
        <v>185</v>
      </c>
      <c r="M123" s="77"/>
      <c r="N123" s="72"/>
      <c r="O123" s="79" t="s">
        <v>324</v>
      </c>
      <c r="P123" s="81">
        <v>43749.4155787037</v>
      </c>
      <c r="Q123" s="79" t="s">
        <v>421</v>
      </c>
      <c r="R123" s="83" t="s">
        <v>468</v>
      </c>
      <c r="S123" s="79" t="s">
        <v>524</v>
      </c>
      <c r="T123" s="79" t="s">
        <v>566</v>
      </c>
      <c r="U123" s="83" t="s">
        <v>669</v>
      </c>
      <c r="V123" s="83" t="s">
        <v>669</v>
      </c>
      <c r="W123" s="81">
        <v>43749.4155787037</v>
      </c>
      <c r="X123" s="83" t="s">
        <v>874</v>
      </c>
      <c r="Y123" s="79"/>
      <c r="Z123" s="79"/>
      <c r="AA123" s="85" t="s">
        <v>1058</v>
      </c>
      <c r="AB123" s="79"/>
      <c r="AC123" s="79" t="b">
        <v>0</v>
      </c>
      <c r="AD123" s="79">
        <v>0</v>
      </c>
      <c r="AE123" s="85" t="s">
        <v>1123</v>
      </c>
      <c r="AF123" s="79" t="b">
        <v>0</v>
      </c>
      <c r="AG123" s="79" t="s">
        <v>1128</v>
      </c>
      <c r="AH123" s="79"/>
      <c r="AI123" s="85" t="s">
        <v>1123</v>
      </c>
      <c r="AJ123" s="79" t="b">
        <v>0</v>
      </c>
      <c r="AK123" s="79">
        <v>1</v>
      </c>
      <c r="AL123" s="85" t="s">
        <v>1053</v>
      </c>
      <c r="AM123" s="79" t="s">
        <v>1141</v>
      </c>
      <c r="AN123" s="79" t="b">
        <v>0</v>
      </c>
      <c r="AO123" s="85" t="s">
        <v>1053</v>
      </c>
      <c r="AP123" s="79" t="s">
        <v>176</v>
      </c>
      <c r="AQ123" s="79">
        <v>0</v>
      </c>
      <c r="AR123" s="79">
        <v>0</v>
      </c>
      <c r="AS123" s="79"/>
      <c r="AT123" s="79"/>
      <c r="AU123" s="79"/>
      <c r="AV123" s="79"/>
      <c r="AW123" s="79"/>
      <c r="AX123" s="79"/>
      <c r="AY123" s="79"/>
      <c r="AZ123" s="79"/>
      <c r="BA123">
        <v>2</v>
      </c>
      <c r="BB123" s="78" t="str">
        <f>REPLACE(INDEX(GroupVertices[Group],MATCH(Edges25[[#This Row],[Vertex 1]],GroupVertices[Vertex],0)),1,1,"")</f>
        <v>7</v>
      </c>
      <c r="BC123" s="78" t="str">
        <f>REPLACE(INDEX(GroupVertices[Group],MATCH(Edges25[[#This Row],[Vertex 2]],GroupVertices[Vertex],0)),1,1,"")</f>
        <v>7</v>
      </c>
      <c r="BD123" s="48">
        <v>0</v>
      </c>
      <c r="BE123" s="49">
        <v>0</v>
      </c>
      <c r="BF123" s="48">
        <v>0</v>
      </c>
      <c r="BG123" s="49">
        <v>0</v>
      </c>
      <c r="BH123" s="48">
        <v>0</v>
      </c>
      <c r="BI123" s="49">
        <v>0</v>
      </c>
      <c r="BJ123" s="48">
        <v>13</v>
      </c>
      <c r="BK123" s="49">
        <v>100</v>
      </c>
      <c r="BL123" s="48">
        <v>13</v>
      </c>
    </row>
    <row r="124" spans="1:64" ht="15">
      <c r="A124" s="64" t="s">
        <v>268</v>
      </c>
      <c r="B124" s="64" t="s">
        <v>269</v>
      </c>
      <c r="C124" s="65"/>
      <c r="D124" s="66"/>
      <c r="E124" s="67"/>
      <c r="F124" s="68"/>
      <c r="G124" s="65"/>
      <c r="H124" s="69"/>
      <c r="I124" s="70"/>
      <c r="J124" s="70"/>
      <c r="K124" s="34" t="s">
        <v>66</v>
      </c>
      <c r="L124" s="77">
        <v>186</v>
      </c>
      <c r="M124" s="77"/>
      <c r="N124" s="72"/>
      <c r="O124" s="79" t="s">
        <v>324</v>
      </c>
      <c r="P124" s="81">
        <v>43752.424409722225</v>
      </c>
      <c r="Q124" s="79" t="s">
        <v>421</v>
      </c>
      <c r="R124" s="83" t="s">
        <v>468</v>
      </c>
      <c r="S124" s="79" t="s">
        <v>524</v>
      </c>
      <c r="T124" s="79" t="s">
        <v>566</v>
      </c>
      <c r="U124" s="83" t="s">
        <v>669</v>
      </c>
      <c r="V124" s="83" t="s">
        <v>669</v>
      </c>
      <c r="W124" s="81">
        <v>43752.424409722225</v>
      </c>
      <c r="X124" s="83" t="s">
        <v>875</v>
      </c>
      <c r="Y124" s="79"/>
      <c r="Z124" s="79"/>
      <c r="AA124" s="85" t="s">
        <v>1059</v>
      </c>
      <c r="AB124" s="79"/>
      <c r="AC124" s="79" t="b">
        <v>0</v>
      </c>
      <c r="AD124" s="79">
        <v>0</v>
      </c>
      <c r="AE124" s="85" t="s">
        <v>1123</v>
      </c>
      <c r="AF124" s="79" t="b">
        <v>0</v>
      </c>
      <c r="AG124" s="79" t="s">
        <v>1128</v>
      </c>
      <c r="AH124" s="79"/>
      <c r="AI124" s="85" t="s">
        <v>1123</v>
      </c>
      <c r="AJ124" s="79" t="b">
        <v>0</v>
      </c>
      <c r="AK124" s="79">
        <v>1</v>
      </c>
      <c r="AL124" s="85" t="s">
        <v>1056</v>
      </c>
      <c r="AM124" s="79" t="s">
        <v>1141</v>
      </c>
      <c r="AN124" s="79" t="b">
        <v>0</v>
      </c>
      <c r="AO124" s="85" t="s">
        <v>1056</v>
      </c>
      <c r="AP124" s="79" t="s">
        <v>176</v>
      </c>
      <c r="AQ124" s="79">
        <v>0</v>
      </c>
      <c r="AR124" s="79">
        <v>0</v>
      </c>
      <c r="AS124" s="79"/>
      <c r="AT124" s="79"/>
      <c r="AU124" s="79"/>
      <c r="AV124" s="79"/>
      <c r="AW124" s="79"/>
      <c r="AX124" s="79"/>
      <c r="AY124" s="79"/>
      <c r="AZ124" s="79"/>
      <c r="BA124">
        <v>2</v>
      </c>
      <c r="BB124" s="78" t="str">
        <f>REPLACE(INDEX(GroupVertices[Group],MATCH(Edges25[[#This Row],[Vertex 1]],GroupVertices[Vertex],0)),1,1,"")</f>
        <v>7</v>
      </c>
      <c r="BC124" s="78" t="str">
        <f>REPLACE(INDEX(GroupVertices[Group],MATCH(Edges25[[#This Row],[Vertex 2]],GroupVertices[Vertex],0)),1,1,"")</f>
        <v>7</v>
      </c>
      <c r="BD124" s="48">
        <v>0</v>
      </c>
      <c r="BE124" s="49">
        <v>0</v>
      </c>
      <c r="BF124" s="48">
        <v>0</v>
      </c>
      <c r="BG124" s="49">
        <v>0</v>
      </c>
      <c r="BH124" s="48">
        <v>0</v>
      </c>
      <c r="BI124" s="49">
        <v>0</v>
      </c>
      <c r="BJ124" s="48">
        <v>13</v>
      </c>
      <c r="BK124" s="49">
        <v>100</v>
      </c>
      <c r="BL124" s="48">
        <v>13</v>
      </c>
    </row>
    <row r="125" spans="1:64" ht="15">
      <c r="A125" s="64" t="s">
        <v>268</v>
      </c>
      <c r="B125" s="64" t="s">
        <v>268</v>
      </c>
      <c r="C125" s="65"/>
      <c r="D125" s="66"/>
      <c r="E125" s="67"/>
      <c r="F125" s="68"/>
      <c r="G125" s="65"/>
      <c r="H125" s="69"/>
      <c r="I125" s="70"/>
      <c r="J125" s="70"/>
      <c r="K125" s="34" t="s">
        <v>65</v>
      </c>
      <c r="L125" s="77">
        <v>187</v>
      </c>
      <c r="M125" s="77"/>
      <c r="N125" s="72"/>
      <c r="O125" s="79" t="s">
        <v>176</v>
      </c>
      <c r="P125" s="81">
        <v>43749.239641203705</v>
      </c>
      <c r="Q125" s="79" t="s">
        <v>422</v>
      </c>
      <c r="R125" s="83" t="s">
        <v>468</v>
      </c>
      <c r="S125" s="79" t="s">
        <v>524</v>
      </c>
      <c r="T125" s="79" t="s">
        <v>566</v>
      </c>
      <c r="U125" s="83" t="s">
        <v>669</v>
      </c>
      <c r="V125" s="83" t="s">
        <v>669</v>
      </c>
      <c r="W125" s="81">
        <v>43749.239641203705</v>
      </c>
      <c r="X125" s="83" t="s">
        <v>876</v>
      </c>
      <c r="Y125" s="79"/>
      <c r="Z125" s="79"/>
      <c r="AA125" s="85" t="s">
        <v>1060</v>
      </c>
      <c r="AB125" s="79"/>
      <c r="AC125" s="79" t="b">
        <v>0</v>
      </c>
      <c r="AD125" s="79">
        <v>3</v>
      </c>
      <c r="AE125" s="85" t="s">
        <v>1123</v>
      </c>
      <c r="AF125" s="79" t="b">
        <v>0</v>
      </c>
      <c r="AG125" s="79" t="s">
        <v>1128</v>
      </c>
      <c r="AH125" s="79"/>
      <c r="AI125" s="85" t="s">
        <v>1123</v>
      </c>
      <c r="AJ125" s="79" t="b">
        <v>0</v>
      </c>
      <c r="AK125" s="79">
        <v>0</v>
      </c>
      <c r="AL125" s="85" t="s">
        <v>1123</v>
      </c>
      <c r="AM125" s="79" t="s">
        <v>1141</v>
      </c>
      <c r="AN125" s="79" t="b">
        <v>0</v>
      </c>
      <c r="AO125" s="85" t="s">
        <v>1060</v>
      </c>
      <c r="AP125" s="79" t="s">
        <v>176</v>
      </c>
      <c r="AQ125" s="79">
        <v>0</v>
      </c>
      <c r="AR125" s="79">
        <v>0</v>
      </c>
      <c r="AS125" s="79"/>
      <c r="AT125" s="79"/>
      <c r="AU125" s="79"/>
      <c r="AV125" s="79"/>
      <c r="AW125" s="79"/>
      <c r="AX125" s="79"/>
      <c r="AY125" s="79"/>
      <c r="AZ125" s="79"/>
      <c r="BA125">
        <v>3</v>
      </c>
      <c r="BB125" s="78" t="str">
        <f>REPLACE(INDEX(GroupVertices[Group],MATCH(Edges25[[#This Row],[Vertex 1]],GroupVertices[Vertex],0)),1,1,"")</f>
        <v>7</v>
      </c>
      <c r="BC125" s="78" t="str">
        <f>REPLACE(INDEX(GroupVertices[Group],MATCH(Edges25[[#This Row],[Vertex 2]],GroupVertices[Vertex],0)),1,1,"")</f>
        <v>7</v>
      </c>
      <c r="BD125" s="48">
        <v>0</v>
      </c>
      <c r="BE125" s="49">
        <v>0</v>
      </c>
      <c r="BF125" s="48">
        <v>0</v>
      </c>
      <c r="BG125" s="49">
        <v>0</v>
      </c>
      <c r="BH125" s="48">
        <v>0</v>
      </c>
      <c r="BI125" s="49">
        <v>0</v>
      </c>
      <c r="BJ125" s="48">
        <v>11</v>
      </c>
      <c r="BK125" s="49">
        <v>100</v>
      </c>
      <c r="BL125" s="48">
        <v>11</v>
      </c>
    </row>
    <row r="126" spans="1:64" ht="15">
      <c r="A126" s="64" t="s">
        <v>268</v>
      </c>
      <c r="B126" s="64" t="s">
        <v>268</v>
      </c>
      <c r="C126" s="65"/>
      <c r="D126" s="66"/>
      <c r="E126" s="67"/>
      <c r="F126" s="68"/>
      <c r="G126" s="65"/>
      <c r="H126" s="69"/>
      <c r="I126" s="70"/>
      <c r="J126" s="70"/>
      <c r="K126" s="34" t="s">
        <v>65</v>
      </c>
      <c r="L126" s="77">
        <v>188</v>
      </c>
      <c r="M126" s="77"/>
      <c r="N126" s="72"/>
      <c r="O126" s="79" t="s">
        <v>176</v>
      </c>
      <c r="P126" s="81">
        <v>43753.23267361111</v>
      </c>
      <c r="Q126" s="79" t="s">
        <v>422</v>
      </c>
      <c r="R126" s="83" t="s">
        <v>468</v>
      </c>
      <c r="S126" s="79" t="s">
        <v>524</v>
      </c>
      <c r="T126" s="79" t="s">
        <v>566</v>
      </c>
      <c r="U126" s="83" t="s">
        <v>669</v>
      </c>
      <c r="V126" s="83" t="s">
        <v>669</v>
      </c>
      <c r="W126" s="81">
        <v>43753.23267361111</v>
      </c>
      <c r="X126" s="83" t="s">
        <v>877</v>
      </c>
      <c r="Y126" s="79"/>
      <c r="Z126" s="79"/>
      <c r="AA126" s="85" t="s">
        <v>1061</v>
      </c>
      <c r="AB126" s="79"/>
      <c r="AC126" s="79" t="b">
        <v>0</v>
      </c>
      <c r="AD126" s="79">
        <v>3</v>
      </c>
      <c r="AE126" s="85" t="s">
        <v>1123</v>
      </c>
      <c r="AF126" s="79" t="b">
        <v>0</v>
      </c>
      <c r="AG126" s="79" t="s">
        <v>1128</v>
      </c>
      <c r="AH126" s="79"/>
      <c r="AI126" s="85" t="s">
        <v>1123</v>
      </c>
      <c r="AJ126" s="79" t="b">
        <v>0</v>
      </c>
      <c r="AK126" s="79">
        <v>0</v>
      </c>
      <c r="AL126" s="85" t="s">
        <v>1123</v>
      </c>
      <c r="AM126" s="79" t="s">
        <v>1141</v>
      </c>
      <c r="AN126" s="79" t="b">
        <v>0</v>
      </c>
      <c r="AO126" s="85" t="s">
        <v>1061</v>
      </c>
      <c r="AP126" s="79" t="s">
        <v>176</v>
      </c>
      <c r="AQ126" s="79">
        <v>0</v>
      </c>
      <c r="AR126" s="79">
        <v>0</v>
      </c>
      <c r="AS126" s="79"/>
      <c r="AT126" s="79"/>
      <c r="AU126" s="79"/>
      <c r="AV126" s="79"/>
      <c r="AW126" s="79"/>
      <c r="AX126" s="79"/>
      <c r="AY126" s="79"/>
      <c r="AZ126" s="79"/>
      <c r="BA126">
        <v>3</v>
      </c>
      <c r="BB126" s="78" t="str">
        <f>REPLACE(INDEX(GroupVertices[Group],MATCH(Edges25[[#This Row],[Vertex 1]],GroupVertices[Vertex],0)),1,1,"")</f>
        <v>7</v>
      </c>
      <c r="BC126" s="78" t="str">
        <f>REPLACE(INDEX(GroupVertices[Group],MATCH(Edges25[[#This Row],[Vertex 2]],GroupVertices[Vertex],0)),1,1,"")</f>
        <v>7</v>
      </c>
      <c r="BD126" s="48">
        <v>0</v>
      </c>
      <c r="BE126" s="49">
        <v>0</v>
      </c>
      <c r="BF126" s="48">
        <v>0</v>
      </c>
      <c r="BG126" s="49">
        <v>0</v>
      </c>
      <c r="BH126" s="48">
        <v>0</v>
      </c>
      <c r="BI126" s="49">
        <v>0</v>
      </c>
      <c r="BJ126" s="48">
        <v>11</v>
      </c>
      <c r="BK126" s="49">
        <v>100</v>
      </c>
      <c r="BL126" s="48">
        <v>11</v>
      </c>
    </row>
    <row r="127" spans="1:64" ht="15">
      <c r="A127" s="64" t="s">
        <v>268</v>
      </c>
      <c r="B127" s="64" t="s">
        <v>268</v>
      </c>
      <c r="C127" s="65"/>
      <c r="D127" s="66"/>
      <c r="E127" s="67"/>
      <c r="F127" s="68"/>
      <c r="G127" s="65"/>
      <c r="H127" s="69"/>
      <c r="I127" s="70"/>
      <c r="J127" s="70"/>
      <c r="K127" s="34" t="s">
        <v>65</v>
      </c>
      <c r="L127" s="77">
        <v>189</v>
      </c>
      <c r="M127" s="77"/>
      <c r="N127" s="72"/>
      <c r="O127" s="79" t="s">
        <v>176</v>
      </c>
      <c r="P127" s="81">
        <v>43759.24658564815</v>
      </c>
      <c r="Q127" s="79" t="s">
        <v>422</v>
      </c>
      <c r="R127" s="83" t="s">
        <v>468</v>
      </c>
      <c r="S127" s="79" t="s">
        <v>524</v>
      </c>
      <c r="T127" s="79" t="s">
        <v>566</v>
      </c>
      <c r="U127" s="83" t="s">
        <v>669</v>
      </c>
      <c r="V127" s="83" t="s">
        <v>669</v>
      </c>
      <c r="W127" s="81">
        <v>43759.24658564815</v>
      </c>
      <c r="X127" s="83" t="s">
        <v>878</v>
      </c>
      <c r="Y127" s="79"/>
      <c r="Z127" s="79"/>
      <c r="AA127" s="85" t="s">
        <v>1062</v>
      </c>
      <c r="AB127" s="79"/>
      <c r="AC127" s="79" t="b">
        <v>0</v>
      </c>
      <c r="AD127" s="79">
        <v>0</v>
      </c>
      <c r="AE127" s="85" t="s">
        <v>1123</v>
      </c>
      <c r="AF127" s="79" t="b">
        <v>0</v>
      </c>
      <c r="AG127" s="79" t="s">
        <v>1128</v>
      </c>
      <c r="AH127" s="79"/>
      <c r="AI127" s="85" t="s">
        <v>1123</v>
      </c>
      <c r="AJ127" s="79" t="b">
        <v>0</v>
      </c>
      <c r="AK127" s="79">
        <v>0</v>
      </c>
      <c r="AL127" s="85" t="s">
        <v>1123</v>
      </c>
      <c r="AM127" s="79" t="s">
        <v>1141</v>
      </c>
      <c r="AN127" s="79" t="b">
        <v>0</v>
      </c>
      <c r="AO127" s="85" t="s">
        <v>1062</v>
      </c>
      <c r="AP127" s="79" t="s">
        <v>176</v>
      </c>
      <c r="AQ127" s="79">
        <v>0</v>
      </c>
      <c r="AR127" s="79">
        <v>0</v>
      </c>
      <c r="AS127" s="79"/>
      <c r="AT127" s="79"/>
      <c r="AU127" s="79"/>
      <c r="AV127" s="79"/>
      <c r="AW127" s="79"/>
      <c r="AX127" s="79"/>
      <c r="AY127" s="79"/>
      <c r="AZ127" s="79"/>
      <c r="BA127">
        <v>3</v>
      </c>
      <c r="BB127" s="78" t="str">
        <f>REPLACE(INDEX(GroupVertices[Group],MATCH(Edges25[[#This Row],[Vertex 1]],GroupVertices[Vertex],0)),1,1,"")</f>
        <v>7</v>
      </c>
      <c r="BC127" s="78" t="str">
        <f>REPLACE(INDEX(GroupVertices[Group],MATCH(Edges25[[#This Row],[Vertex 2]],GroupVertices[Vertex],0)),1,1,"")</f>
        <v>7</v>
      </c>
      <c r="BD127" s="48">
        <v>0</v>
      </c>
      <c r="BE127" s="49">
        <v>0</v>
      </c>
      <c r="BF127" s="48">
        <v>0</v>
      </c>
      <c r="BG127" s="49">
        <v>0</v>
      </c>
      <c r="BH127" s="48">
        <v>0</v>
      </c>
      <c r="BI127" s="49">
        <v>0</v>
      </c>
      <c r="BJ127" s="48">
        <v>11</v>
      </c>
      <c r="BK127" s="49">
        <v>100</v>
      </c>
      <c r="BL127" s="48">
        <v>11</v>
      </c>
    </row>
    <row r="128" spans="1:64" ht="15">
      <c r="A128" s="64" t="s">
        <v>270</v>
      </c>
      <c r="B128" s="64" t="s">
        <v>322</v>
      </c>
      <c r="C128" s="65"/>
      <c r="D128" s="66"/>
      <c r="E128" s="67"/>
      <c r="F128" s="68"/>
      <c r="G128" s="65"/>
      <c r="H128" s="69"/>
      <c r="I128" s="70"/>
      <c r="J128" s="70"/>
      <c r="K128" s="34" t="s">
        <v>65</v>
      </c>
      <c r="L128" s="77">
        <v>190</v>
      </c>
      <c r="M128" s="77"/>
      <c r="N128" s="72"/>
      <c r="O128" s="79" t="s">
        <v>324</v>
      </c>
      <c r="P128" s="81">
        <v>43759.31263888889</v>
      </c>
      <c r="Q128" s="79" t="s">
        <v>423</v>
      </c>
      <c r="R128" s="83" t="s">
        <v>509</v>
      </c>
      <c r="S128" s="79" t="s">
        <v>555</v>
      </c>
      <c r="T128" s="79" t="s">
        <v>634</v>
      </c>
      <c r="U128" s="79"/>
      <c r="V128" s="83" t="s">
        <v>749</v>
      </c>
      <c r="W128" s="81">
        <v>43759.31263888889</v>
      </c>
      <c r="X128" s="83" t="s">
        <v>879</v>
      </c>
      <c r="Y128" s="79"/>
      <c r="Z128" s="79"/>
      <c r="AA128" s="85" t="s">
        <v>1063</v>
      </c>
      <c r="AB128" s="79"/>
      <c r="AC128" s="79" t="b">
        <v>0</v>
      </c>
      <c r="AD128" s="79">
        <v>0</v>
      </c>
      <c r="AE128" s="85" t="s">
        <v>1123</v>
      </c>
      <c r="AF128" s="79" t="b">
        <v>0</v>
      </c>
      <c r="AG128" s="79" t="s">
        <v>1128</v>
      </c>
      <c r="AH128" s="79"/>
      <c r="AI128" s="85" t="s">
        <v>1123</v>
      </c>
      <c r="AJ128" s="79" t="b">
        <v>0</v>
      </c>
      <c r="AK128" s="79">
        <v>0</v>
      </c>
      <c r="AL128" s="85" t="s">
        <v>1123</v>
      </c>
      <c r="AM128" s="79" t="s">
        <v>1159</v>
      </c>
      <c r="AN128" s="79" t="b">
        <v>0</v>
      </c>
      <c r="AO128" s="85" t="s">
        <v>1063</v>
      </c>
      <c r="AP128" s="79" t="s">
        <v>176</v>
      </c>
      <c r="AQ128" s="79">
        <v>0</v>
      </c>
      <c r="AR128" s="79">
        <v>0</v>
      </c>
      <c r="AS128" s="79"/>
      <c r="AT128" s="79"/>
      <c r="AU128" s="79"/>
      <c r="AV128" s="79"/>
      <c r="AW128" s="79"/>
      <c r="AX128" s="79"/>
      <c r="AY128" s="79"/>
      <c r="AZ128" s="79"/>
      <c r="BA128">
        <v>1</v>
      </c>
      <c r="BB128" s="78" t="str">
        <f>REPLACE(INDEX(GroupVertices[Group],MATCH(Edges25[[#This Row],[Vertex 1]],GroupVertices[Vertex],0)),1,1,"")</f>
        <v>11</v>
      </c>
      <c r="BC128" s="78" t="str">
        <f>REPLACE(INDEX(GroupVertices[Group],MATCH(Edges25[[#This Row],[Vertex 2]],GroupVertices[Vertex],0)),1,1,"")</f>
        <v>11</v>
      </c>
      <c r="BD128" s="48"/>
      <c r="BE128" s="49"/>
      <c r="BF128" s="48"/>
      <c r="BG128" s="49"/>
      <c r="BH128" s="48"/>
      <c r="BI128" s="49"/>
      <c r="BJ128" s="48"/>
      <c r="BK128" s="49"/>
      <c r="BL128" s="48"/>
    </row>
    <row r="129" spans="1:64" ht="15">
      <c r="A129" s="64" t="s">
        <v>270</v>
      </c>
      <c r="B129" s="64" t="s">
        <v>323</v>
      </c>
      <c r="C129" s="65"/>
      <c r="D129" s="66"/>
      <c r="E129" s="67"/>
      <c r="F129" s="68"/>
      <c r="G129" s="65"/>
      <c r="H129" s="69"/>
      <c r="I129" s="70"/>
      <c r="J129" s="70"/>
      <c r="K129" s="34" t="s">
        <v>65</v>
      </c>
      <c r="L129" s="77">
        <v>191</v>
      </c>
      <c r="M129" s="77"/>
      <c r="N129" s="72"/>
      <c r="O129" s="79" t="s">
        <v>324</v>
      </c>
      <c r="P129" s="81">
        <v>43747.42790509259</v>
      </c>
      <c r="Q129" s="79" t="s">
        <v>424</v>
      </c>
      <c r="R129" s="83" t="s">
        <v>510</v>
      </c>
      <c r="S129" s="79" t="s">
        <v>555</v>
      </c>
      <c r="T129" s="79" t="s">
        <v>635</v>
      </c>
      <c r="U129" s="79"/>
      <c r="V129" s="83" t="s">
        <v>749</v>
      </c>
      <c r="W129" s="81">
        <v>43747.42790509259</v>
      </c>
      <c r="X129" s="83" t="s">
        <v>880</v>
      </c>
      <c r="Y129" s="79"/>
      <c r="Z129" s="79"/>
      <c r="AA129" s="85" t="s">
        <v>1064</v>
      </c>
      <c r="AB129" s="79"/>
      <c r="AC129" s="79" t="b">
        <v>0</v>
      </c>
      <c r="AD129" s="79">
        <v>0</v>
      </c>
      <c r="AE129" s="85" t="s">
        <v>1123</v>
      </c>
      <c r="AF129" s="79" t="b">
        <v>0</v>
      </c>
      <c r="AG129" s="79" t="s">
        <v>1128</v>
      </c>
      <c r="AH129" s="79"/>
      <c r="AI129" s="85" t="s">
        <v>1123</v>
      </c>
      <c r="AJ129" s="79" t="b">
        <v>0</v>
      </c>
      <c r="AK129" s="79">
        <v>0</v>
      </c>
      <c r="AL129" s="85" t="s">
        <v>1123</v>
      </c>
      <c r="AM129" s="79" t="s">
        <v>1159</v>
      </c>
      <c r="AN129" s="79" t="b">
        <v>0</v>
      </c>
      <c r="AO129" s="85" t="s">
        <v>1064</v>
      </c>
      <c r="AP129" s="79" t="s">
        <v>176</v>
      </c>
      <c r="AQ129" s="79">
        <v>0</v>
      </c>
      <c r="AR129" s="79">
        <v>0</v>
      </c>
      <c r="AS129" s="79"/>
      <c r="AT129" s="79"/>
      <c r="AU129" s="79"/>
      <c r="AV129" s="79"/>
      <c r="AW129" s="79"/>
      <c r="AX129" s="79"/>
      <c r="AY129" s="79"/>
      <c r="AZ129" s="79"/>
      <c r="BA129">
        <v>2</v>
      </c>
      <c r="BB129" s="78" t="str">
        <f>REPLACE(INDEX(GroupVertices[Group],MATCH(Edges25[[#This Row],[Vertex 1]],GroupVertices[Vertex],0)),1,1,"")</f>
        <v>11</v>
      </c>
      <c r="BC129" s="78" t="str">
        <f>REPLACE(INDEX(GroupVertices[Group],MATCH(Edges25[[#This Row],[Vertex 2]],GroupVertices[Vertex],0)),1,1,"")</f>
        <v>11</v>
      </c>
      <c r="BD129" s="48">
        <v>1</v>
      </c>
      <c r="BE129" s="49">
        <v>4</v>
      </c>
      <c r="BF129" s="48">
        <v>0</v>
      </c>
      <c r="BG129" s="49">
        <v>0</v>
      </c>
      <c r="BH129" s="48">
        <v>0</v>
      </c>
      <c r="BI129" s="49">
        <v>0</v>
      </c>
      <c r="BJ129" s="48">
        <v>24</v>
      </c>
      <c r="BK129" s="49">
        <v>96</v>
      </c>
      <c r="BL129" s="48">
        <v>25</v>
      </c>
    </row>
    <row r="130" spans="1:64" ht="15">
      <c r="A130" s="64" t="s">
        <v>271</v>
      </c>
      <c r="B130" s="64" t="s">
        <v>323</v>
      </c>
      <c r="C130" s="65"/>
      <c r="D130" s="66"/>
      <c r="E130" s="67"/>
      <c r="F130" s="68"/>
      <c r="G130" s="65"/>
      <c r="H130" s="69"/>
      <c r="I130" s="70"/>
      <c r="J130" s="70"/>
      <c r="K130" s="34" t="s">
        <v>65</v>
      </c>
      <c r="L130" s="77">
        <v>193</v>
      </c>
      <c r="M130" s="77"/>
      <c r="N130" s="72"/>
      <c r="O130" s="79" t="s">
        <v>324</v>
      </c>
      <c r="P130" s="81">
        <v>43747.853541666664</v>
      </c>
      <c r="Q130" s="79" t="s">
        <v>425</v>
      </c>
      <c r="R130" s="79"/>
      <c r="S130" s="79"/>
      <c r="T130" s="79" t="s">
        <v>636</v>
      </c>
      <c r="U130" s="79"/>
      <c r="V130" s="83" t="s">
        <v>750</v>
      </c>
      <c r="W130" s="81">
        <v>43747.853541666664</v>
      </c>
      <c r="X130" s="83" t="s">
        <v>881</v>
      </c>
      <c r="Y130" s="79"/>
      <c r="Z130" s="79"/>
      <c r="AA130" s="85" t="s">
        <v>1065</v>
      </c>
      <c r="AB130" s="79"/>
      <c r="AC130" s="79" t="b">
        <v>0</v>
      </c>
      <c r="AD130" s="79">
        <v>0</v>
      </c>
      <c r="AE130" s="85" t="s">
        <v>1123</v>
      </c>
      <c r="AF130" s="79" t="b">
        <v>0</v>
      </c>
      <c r="AG130" s="79" t="s">
        <v>1128</v>
      </c>
      <c r="AH130" s="79"/>
      <c r="AI130" s="85" t="s">
        <v>1123</v>
      </c>
      <c r="AJ130" s="79" t="b">
        <v>0</v>
      </c>
      <c r="AK130" s="79">
        <v>1</v>
      </c>
      <c r="AL130" s="85" t="s">
        <v>1064</v>
      </c>
      <c r="AM130" s="79" t="s">
        <v>1139</v>
      </c>
      <c r="AN130" s="79" t="b">
        <v>0</v>
      </c>
      <c r="AO130" s="85" t="s">
        <v>1064</v>
      </c>
      <c r="AP130" s="79" t="s">
        <v>176</v>
      </c>
      <c r="AQ130" s="79">
        <v>0</v>
      </c>
      <c r="AR130" s="79">
        <v>0</v>
      </c>
      <c r="AS130" s="79"/>
      <c r="AT130" s="79"/>
      <c r="AU130" s="79"/>
      <c r="AV130" s="79"/>
      <c r="AW130" s="79"/>
      <c r="AX130" s="79"/>
      <c r="AY130" s="79"/>
      <c r="AZ130" s="79"/>
      <c r="BA130">
        <v>1</v>
      </c>
      <c r="BB130" s="78" t="str">
        <f>REPLACE(INDEX(GroupVertices[Group],MATCH(Edges25[[#This Row],[Vertex 1]],GroupVertices[Vertex],0)),1,1,"")</f>
        <v>11</v>
      </c>
      <c r="BC130" s="78" t="str">
        <f>REPLACE(INDEX(GroupVertices[Group],MATCH(Edges25[[#This Row],[Vertex 2]],GroupVertices[Vertex],0)),1,1,"")</f>
        <v>11</v>
      </c>
      <c r="BD130" s="48"/>
      <c r="BE130" s="49"/>
      <c r="BF130" s="48"/>
      <c r="BG130" s="49"/>
      <c r="BH130" s="48"/>
      <c r="BI130" s="49"/>
      <c r="BJ130" s="48"/>
      <c r="BK130" s="49"/>
      <c r="BL130" s="48"/>
    </row>
    <row r="131" spans="1:64" ht="15">
      <c r="A131" s="64" t="s">
        <v>271</v>
      </c>
      <c r="B131" s="64" t="s">
        <v>271</v>
      </c>
      <c r="C131" s="65"/>
      <c r="D131" s="66"/>
      <c r="E131" s="67"/>
      <c r="F131" s="68"/>
      <c r="G131" s="65"/>
      <c r="H131" s="69"/>
      <c r="I131" s="70"/>
      <c r="J131" s="70"/>
      <c r="K131" s="34" t="s">
        <v>65</v>
      </c>
      <c r="L131" s="77">
        <v>195</v>
      </c>
      <c r="M131" s="77"/>
      <c r="N131" s="72"/>
      <c r="O131" s="79" t="s">
        <v>176</v>
      </c>
      <c r="P131" s="81">
        <v>43746.719456018516</v>
      </c>
      <c r="Q131" s="79" t="s">
        <v>426</v>
      </c>
      <c r="R131" s="83" t="s">
        <v>511</v>
      </c>
      <c r="S131" s="79" t="s">
        <v>556</v>
      </c>
      <c r="T131" s="79" t="s">
        <v>637</v>
      </c>
      <c r="U131" s="83" t="s">
        <v>699</v>
      </c>
      <c r="V131" s="83" t="s">
        <v>699</v>
      </c>
      <c r="W131" s="81">
        <v>43746.719456018516</v>
      </c>
      <c r="X131" s="83" t="s">
        <v>882</v>
      </c>
      <c r="Y131" s="79"/>
      <c r="Z131" s="79"/>
      <c r="AA131" s="85" t="s">
        <v>1066</v>
      </c>
      <c r="AB131" s="79"/>
      <c r="AC131" s="79" t="b">
        <v>0</v>
      </c>
      <c r="AD131" s="79">
        <v>0</v>
      </c>
      <c r="AE131" s="85" t="s">
        <v>1123</v>
      </c>
      <c r="AF131" s="79" t="b">
        <v>0</v>
      </c>
      <c r="AG131" s="79" t="s">
        <v>1128</v>
      </c>
      <c r="AH131" s="79"/>
      <c r="AI131" s="85" t="s">
        <v>1123</v>
      </c>
      <c r="AJ131" s="79" t="b">
        <v>0</v>
      </c>
      <c r="AK131" s="79">
        <v>0</v>
      </c>
      <c r="AL131" s="85" t="s">
        <v>1123</v>
      </c>
      <c r="AM131" s="79" t="s">
        <v>1150</v>
      </c>
      <c r="AN131" s="79" t="b">
        <v>0</v>
      </c>
      <c r="AO131" s="85" t="s">
        <v>1066</v>
      </c>
      <c r="AP131" s="79" t="s">
        <v>176</v>
      </c>
      <c r="AQ131" s="79">
        <v>0</v>
      </c>
      <c r="AR131" s="79">
        <v>0</v>
      </c>
      <c r="AS131" s="79"/>
      <c r="AT131" s="79"/>
      <c r="AU131" s="79"/>
      <c r="AV131" s="79"/>
      <c r="AW131" s="79"/>
      <c r="AX131" s="79"/>
      <c r="AY131" s="79"/>
      <c r="AZ131" s="79"/>
      <c r="BA131">
        <v>2</v>
      </c>
      <c r="BB131" s="78" t="str">
        <f>REPLACE(INDEX(GroupVertices[Group],MATCH(Edges25[[#This Row],[Vertex 1]],GroupVertices[Vertex],0)),1,1,"")</f>
        <v>11</v>
      </c>
      <c r="BC131" s="78" t="str">
        <f>REPLACE(INDEX(GroupVertices[Group],MATCH(Edges25[[#This Row],[Vertex 2]],GroupVertices[Vertex],0)),1,1,"")</f>
        <v>11</v>
      </c>
      <c r="BD131" s="48">
        <v>1</v>
      </c>
      <c r="BE131" s="49">
        <v>5</v>
      </c>
      <c r="BF131" s="48">
        <v>0</v>
      </c>
      <c r="BG131" s="49">
        <v>0</v>
      </c>
      <c r="BH131" s="48">
        <v>0</v>
      </c>
      <c r="BI131" s="49">
        <v>0</v>
      </c>
      <c r="BJ131" s="48">
        <v>19</v>
      </c>
      <c r="BK131" s="49">
        <v>95</v>
      </c>
      <c r="BL131" s="48">
        <v>20</v>
      </c>
    </row>
    <row r="132" spans="1:64" ht="15">
      <c r="A132" s="64" t="s">
        <v>271</v>
      </c>
      <c r="B132" s="64" t="s">
        <v>271</v>
      </c>
      <c r="C132" s="65"/>
      <c r="D132" s="66"/>
      <c r="E132" s="67"/>
      <c r="F132" s="68"/>
      <c r="G132" s="65"/>
      <c r="H132" s="69"/>
      <c r="I132" s="70"/>
      <c r="J132" s="70"/>
      <c r="K132" s="34" t="s">
        <v>65</v>
      </c>
      <c r="L132" s="77">
        <v>196</v>
      </c>
      <c r="M132" s="77"/>
      <c r="N132" s="72"/>
      <c r="O132" s="79" t="s">
        <v>176</v>
      </c>
      <c r="P132" s="81">
        <v>43759.46111111111</v>
      </c>
      <c r="Q132" s="79" t="s">
        <v>427</v>
      </c>
      <c r="R132" s="83" t="s">
        <v>512</v>
      </c>
      <c r="S132" s="79" t="s">
        <v>557</v>
      </c>
      <c r="T132" s="79" t="s">
        <v>638</v>
      </c>
      <c r="U132" s="79"/>
      <c r="V132" s="83" t="s">
        <v>750</v>
      </c>
      <c r="W132" s="81">
        <v>43759.46111111111</v>
      </c>
      <c r="X132" s="83" t="s">
        <v>883</v>
      </c>
      <c r="Y132" s="79"/>
      <c r="Z132" s="79"/>
      <c r="AA132" s="85" t="s">
        <v>1067</v>
      </c>
      <c r="AB132" s="79"/>
      <c r="AC132" s="79" t="b">
        <v>0</v>
      </c>
      <c r="AD132" s="79">
        <v>0</v>
      </c>
      <c r="AE132" s="85" t="s">
        <v>1123</v>
      </c>
      <c r="AF132" s="79" t="b">
        <v>0</v>
      </c>
      <c r="AG132" s="79" t="s">
        <v>1128</v>
      </c>
      <c r="AH132" s="79"/>
      <c r="AI132" s="85" t="s">
        <v>1123</v>
      </c>
      <c r="AJ132" s="79" t="b">
        <v>0</v>
      </c>
      <c r="AK132" s="79">
        <v>0</v>
      </c>
      <c r="AL132" s="85" t="s">
        <v>1123</v>
      </c>
      <c r="AM132" s="79" t="s">
        <v>1150</v>
      </c>
      <c r="AN132" s="79" t="b">
        <v>0</v>
      </c>
      <c r="AO132" s="85" t="s">
        <v>1067</v>
      </c>
      <c r="AP132" s="79" t="s">
        <v>176</v>
      </c>
      <c r="AQ132" s="79">
        <v>0</v>
      </c>
      <c r="AR132" s="79">
        <v>0</v>
      </c>
      <c r="AS132" s="79"/>
      <c r="AT132" s="79"/>
      <c r="AU132" s="79"/>
      <c r="AV132" s="79"/>
      <c r="AW132" s="79"/>
      <c r="AX132" s="79"/>
      <c r="AY132" s="79"/>
      <c r="AZ132" s="79"/>
      <c r="BA132">
        <v>2</v>
      </c>
      <c r="BB132" s="78" t="str">
        <f>REPLACE(INDEX(GroupVertices[Group],MATCH(Edges25[[#This Row],[Vertex 1]],GroupVertices[Vertex],0)),1,1,"")</f>
        <v>11</v>
      </c>
      <c r="BC132" s="78" t="str">
        <f>REPLACE(INDEX(GroupVertices[Group],MATCH(Edges25[[#This Row],[Vertex 2]],GroupVertices[Vertex],0)),1,1,"")</f>
        <v>11</v>
      </c>
      <c r="BD132" s="48">
        <v>0</v>
      </c>
      <c r="BE132" s="49">
        <v>0</v>
      </c>
      <c r="BF132" s="48">
        <v>0</v>
      </c>
      <c r="BG132" s="49">
        <v>0</v>
      </c>
      <c r="BH132" s="48">
        <v>0</v>
      </c>
      <c r="BI132" s="49">
        <v>0</v>
      </c>
      <c r="BJ132" s="48">
        <v>13</v>
      </c>
      <c r="BK132" s="49">
        <v>100</v>
      </c>
      <c r="BL132" s="48">
        <v>13</v>
      </c>
    </row>
    <row r="133" spans="1:64" ht="15">
      <c r="A133" s="64" t="s">
        <v>272</v>
      </c>
      <c r="B133" s="64" t="s">
        <v>272</v>
      </c>
      <c r="C133" s="65"/>
      <c r="D133" s="66"/>
      <c r="E133" s="67"/>
      <c r="F133" s="68"/>
      <c r="G133" s="65"/>
      <c r="H133" s="69"/>
      <c r="I133" s="70"/>
      <c r="J133" s="70"/>
      <c r="K133" s="34" t="s">
        <v>65</v>
      </c>
      <c r="L133" s="77">
        <v>197</v>
      </c>
      <c r="M133" s="77"/>
      <c r="N133" s="72"/>
      <c r="O133" s="79" t="s">
        <v>176</v>
      </c>
      <c r="P133" s="81">
        <v>43759.470138888886</v>
      </c>
      <c r="Q133" s="79" t="s">
        <v>428</v>
      </c>
      <c r="R133" s="83" t="s">
        <v>513</v>
      </c>
      <c r="S133" s="79" t="s">
        <v>558</v>
      </c>
      <c r="T133" s="79" t="s">
        <v>639</v>
      </c>
      <c r="U133" s="79"/>
      <c r="V133" s="83" t="s">
        <v>751</v>
      </c>
      <c r="W133" s="81">
        <v>43759.470138888886</v>
      </c>
      <c r="X133" s="83" t="s">
        <v>884</v>
      </c>
      <c r="Y133" s="79"/>
      <c r="Z133" s="79"/>
      <c r="AA133" s="85" t="s">
        <v>1068</v>
      </c>
      <c r="AB133" s="79"/>
      <c r="AC133" s="79" t="b">
        <v>0</v>
      </c>
      <c r="AD133" s="79">
        <v>1</v>
      </c>
      <c r="AE133" s="85" t="s">
        <v>1123</v>
      </c>
      <c r="AF133" s="79" t="b">
        <v>0</v>
      </c>
      <c r="AG133" s="79" t="s">
        <v>1129</v>
      </c>
      <c r="AH133" s="79"/>
      <c r="AI133" s="85" t="s">
        <v>1123</v>
      </c>
      <c r="AJ133" s="79" t="b">
        <v>0</v>
      </c>
      <c r="AK133" s="79">
        <v>1</v>
      </c>
      <c r="AL133" s="85" t="s">
        <v>1123</v>
      </c>
      <c r="AM133" s="79" t="s">
        <v>1138</v>
      </c>
      <c r="AN133" s="79" t="b">
        <v>0</v>
      </c>
      <c r="AO133" s="85" t="s">
        <v>1068</v>
      </c>
      <c r="AP133" s="79" t="s">
        <v>176</v>
      </c>
      <c r="AQ133" s="79">
        <v>0</v>
      </c>
      <c r="AR133" s="79">
        <v>0</v>
      </c>
      <c r="AS133" s="79"/>
      <c r="AT133" s="79"/>
      <c r="AU133" s="79"/>
      <c r="AV133" s="79"/>
      <c r="AW133" s="79"/>
      <c r="AX133" s="79"/>
      <c r="AY133" s="79"/>
      <c r="AZ133" s="79"/>
      <c r="BA133">
        <v>1</v>
      </c>
      <c r="BB133" s="78" t="str">
        <f>REPLACE(INDEX(GroupVertices[Group],MATCH(Edges25[[#This Row],[Vertex 1]],GroupVertices[Vertex],0)),1,1,"")</f>
        <v>13</v>
      </c>
      <c r="BC133" s="78" t="str">
        <f>REPLACE(INDEX(GroupVertices[Group],MATCH(Edges25[[#This Row],[Vertex 2]],GroupVertices[Vertex],0)),1,1,"")</f>
        <v>13</v>
      </c>
      <c r="BD133" s="48">
        <v>0</v>
      </c>
      <c r="BE133" s="49">
        <v>0</v>
      </c>
      <c r="BF133" s="48">
        <v>1</v>
      </c>
      <c r="BG133" s="49">
        <v>3.7037037037037037</v>
      </c>
      <c r="BH133" s="48">
        <v>0</v>
      </c>
      <c r="BI133" s="49">
        <v>0</v>
      </c>
      <c r="BJ133" s="48">
        <v>26</v>
      </c>
      <c r="BK133" s="49">
        <v>96.29629629629629</v>
      </c>
      <c r="BL133" s="48">
        <v>27</v>
      </c>
    </row>
    <row r="134" spans="1:64" ht="15">
      <c r="A134" s="64" t="s">
        <v>273</v>
      </c>
      <c r="B134" s="64" t="s">
        <v>272</v>
      </c>
      <c r="C134" s="65"/>
      <c r="D134" s="66"/>
      <c r="E134" s="67"/>
      <c r="F134" s="68"/>
      <c r="G134" s="65"/>
      <c r="H134" s="69"/>
      <c r="I134" s="70"/>
      <c r="J134" s="70"/>
      <c r="K134" s="34" t="s">
        <v>65</v>
      </c>
      <c r="L134" s="77">
        <v>198</v>
      </c>
      <c r="M134" s="77"/>
      <c r="N134" s="72"/>
      <c r="O134" s="79" t="s">
        <v>324</v>
      </c>
      <c r="P134" s="81">
        <v>43759.50601851852</v>
      </c>
      <c r="Q134" s="79" t="s">
        <v>429</v>
      </c>
      <c r="R134" s="79"/>
      <c r="S134" s="79"/>
      <c r="T134" s="79" t="s">
        <v>640</v>
      </c>
      <c r="U134" s="79"/>
      <c r="V134" s="83" t="s">
        <v>752</v>
      </c>
      <c r="W134" s="81">
        <v>43759.50601851852</v>
      </c>
      <c r="X134" s="83" t="s">
        <v>885</v>
      </c>
      <c r="Y134" s="79"/>
      <c r="Z134" s="79"/>
      <c r="AA134" s="85" t="s">
        <v>1069</v>
      </c>
      <c r="AB134" s="79"/>
      <c r="AC134" s="79" t="b">
        <v>0</v>
      </c>
      <c r="AD134" s="79">
        <v>0</v>
      </c>
      <c r="AE134" s="85" t="s">
        <v>1123</v>
      </c>
      <c r="AF134" s="79" t="b">
        <v>0</v>
      </c>
      <c r="AG134" s="79" t="s">
        <v>1129</v>
      </c>
      <c r="AH134" s="79"/>
      <c r="AI134" s="85" t="s">
        <v>1123</v>
      </c>
      <c r="AJ134" s="79" t="b">
        <v>0</v>
      </c>
      <c r="AK134" s="79">
        <v>1</v>
      </c>
      <c r="AL134" s="85" t="s">
        <v>1068</v>
      </c>
      <c r="AM134" s="79" t="s">
        <v>1160</v>
      </c>
      <c r="AN134" s="79" t="b">
        <v>0</v>
      </c>
      <c r="AO134" s="85" t="s">
        <v>1068</v>
      </c>
      <c r="AP134" s="79" t="s">
        <v>176</v>
      </c>
      <c r="AQ134" s="79">
        <v>0</v>
      </c>
      <c r="AR134" s="79">
        <v>0</v>
      </c>
      <c r="AS134" s="79"/>
      <c r="AT134" s="79"/>
      <c r="AU134" s="79"/>
      <c r="AV134" s="79"/>
      <c r="AW134" s="79"/>
      <c r="AX134" s="79"/>
      <c r="AY134" s="79"/>
      <c r="AZ134" s="79"/>
      <c r="BA134">
        <v>1</v>
      </c>
      <c r="BB134" s="78" t="str">
        <f>REPLACE(INDEX(GroupVertices[Group],MATCH(Edges25[[#This Row],[Vertex 1]],GroupVertices[Vertex],0)),1,1,"")</f>
        <v>13</v>
      </c>
      <c r="BC134" s="78" t="str">
        <f>REPLACE(INDEX(GroupVertices[Group],MATCH(Edges25[[#This Row],[Vertex 2]],GroupVertices[Vertex],0)),1,1,"")</f>
        <v>13</v>
      </c>
      <c r="BD134" s="48">
        <v>0</v>
      </c>
      <c r="BE134" s="49">
        <v>0</v>
      </c>
      <c r="BF134" s="48">
        <v>1</v>
      </c>
      <c r="BG134" s="49">
        <v>5.2631578947368425</v>
      </c>
      <c r="BH134" s="48">
        <v>0</v>
      </c>
      <c r="BI134" s="49">
        <v>0</v>
      </c>
      <c r="BJ134" s="48">
        <v>18</v>
      </c>
      <c r="BK134" s="49">
        <v>94.73684210526316</v>
      </c>
      <c r="BL134" s="48">
        <v>19</v>
      </c>
    </row>
    <row r="135" spans="1:64" ht="15">
      <c r="A135" s="64" t="s">
        <v>274</v>
      </c>
      <c r="B135" s="64" t="s">
        <v>274</v>
      </c>
      <c r="C135" s="65"/>
      <c r="D135" s="66"/>
      <c r="E135" s="67"/>
      <c r="F135" s="68"/>
      <c r="G135" s="65"/>
      <c r="H135" s="69"/>
      <c r="I135" s="70"/>
      <c r="J135" s="70"/>
      <c r="K135" s="34" t="s">
        <v>65</v>
      </c>
      <c r="L135" s="77">
        <v>199</v>
      </c>
      <c r="M135" s="77"/>
      <c r="N135" s="72"/>
      <c r="O135" s="79" t="s">
        <v>176</v>
      </c>
      <c r="P135" s="81">
        <v>43746.26751157407</v>
      </c>
      <c r="Q135" s="79" t="s">
        <v>430</v>
      </c>
      <c r="R135" s="83" t="s">
        <v>514</v>
      </c>
      <c r="S135" s="79" t="s">
        <v>559</v>
      </c>
      <c r="T135" s="79" t="s">
        <v>641</v>
      </c>
      <c r="U135" s="79"/>
      <c r="V135" s="83" t="s">
        <v>753</v>
      </c>
      <c r="W135" s="81">
        <v>43746.26751157407</v>
      </c>
      <c r="X135" s="83" t="s">
        <v>886</v>
      </c>
      <c r="Y135" s="79"/>
      <c r="Z135" s="79"/>
      <c r="AA135" s="85" t="s">
        <v>1070</v>
      </c>
      <c r="AB135" s="79"/>
      <c r="AC135" s="79" t="b">
        <v>0</v>
      </c>
      <c r="AD135" s="79">
        <v>0</v>
      </c>
      <c r="AE135" s="85" t="s">
        <v>1123</v>
      </c>
      <c r="AF135" s="79" t="b">
        <v>0</v>
      </c>
      <c r="AG135" s="79" t="s">
        <v>1128</v>
      </c>
      <c r="AH135" s="79"/>
      <c r="AI135" s="85" t="s">
        <v>1123</v>
      </c>
      <c r="AJ135" s="79" t="b">
        <v>0</v>
      </c>
      <c r="AK135" s="79">
        <v>0</v>
      </c>
      <c r="AL135" s="85" t="s">
        <v>1123</v>
      </c>
      <c r="AM135" s="79" t="s">
        <v>1161</v>
      </c>
      <c r="AN135" s="79" t="b">
        <v>0</v>
      </c>
      <c r="AO135" s="85" t="s">
        <v>1070</v>
      </c>
      <c r="AP135" s="79" t="s">
        <v>176</v>
      </c>
      <c r="AQ135" s="79">
        <v>0</v>
      </c>
      <c r="AR135" s="79">
        <v>0</v>
      </c>
      <c r="AS135" s="79"/>
      <c r="AT135" s="79"/>
      <c r="AU135" s="79"/>
      <c r="AV135" s="79"/>
      <c r="AW135" s="79"/>
      <c r="AX135" s="79"/>
      <c r="AY135" s="79"/>
      <c r="AZ135" s="79"/>
      <c r="BA135">
        <v>52</v>
      </c>
      <c r="BB135" s="78" t="str">
        <f>REPLACE(INDEX(GroupVertices[Group],MATCH(Edges25[[#This Row],[Vertex 1]],GroupVertices[Vertex],0)),1,1,"")</f>
        <v>10</v>
      </c>
      <c r="BC135" s="78" t="str">
        <f>REPLACE(INDEX(GroupVertices[Group],MATCH(Edges25[[#This Row],[Vertex 2]],GroupVertices[Vertex],0)),1,1,"")</f>
        <v>10</v>
      </c>
      <c r="BD135" s="48">
        <v>0</v>
      </c>
      <c r="BE135" s="49">
        <v>0</v>
      </c>
      <c r="BF135" s="48">
        <v>0</v>
      </c>
      <c r="BG135" s="49">
        <v>0</v>
      </c>
      <c r="BH135" s="48">
        <v>0</v>
      </c>
      <c r="BI135" s="49">
        <v>0</v>
      </c>
      <c r="BJ135" s="48">
        <v>12</v>
      </c>
      <c r="BK135" s="49">
        <v>100</v>
      </c>
      <c r="BL135" s="48">
        <v>12</v>
      </c>
    </row>
    <row r="136" spans="1:64" ht="15">
      <c r="A136" s="64" t="s">
        <v>274</v>
      </c>
      <c r="B136" s="64" t="s">
        <v>274</v>
      </c>
      <c r="C136" s="65"/>
      <c r="D136" s="66"/>
      <c r="E136" s="67"/>
      <c r="F136" s="68"/>
      <c r="G136" s="65"/>
      <c r="H136" s="69"/>
      <c r="I136" s="70"/>
      <c r="J136" s="70"/>
      <c r="K136" s="34" t="s">
        <v>65</v>
      </c>
      <c r="L136" s="77">
        <v>200</v>
      </c>
      <c r="M136" s="77"/>
      <c r="N136" s="72"/>
      <c r="O136" s="79" t="s">
        <v>176</v>
      </c>
      <c r="P136" s="81">
        <v>43746.43440972222</v>
      </c>
      <c r="Q136" s="79" t="s">
        <v>431</v>
      </c>
      <c r="R136" s="83" t="s">
        <v>514</v>
      </c>
      <c r="S136" s="79" t="s">
        <v>559</v>
      </c>
      <c r="T136" s="79" t="s">
        <v>635</v>
      </c>
      <c r="U136" s="79"/>
      <c r="V136" s="83" t="s">
        <v>753</v>
      </c>
      <c r="W136" s="81">
        <v>43746.43440972222</v>
      </c>
      <c r="X136" s="83" t="s">
        <v>887</v>
      </c>
      <c r="Y136" s="79"/>
      <c r="Z136" s="79"/>
      <c r="AA136" s="85" t="s">
        <v>1071</v>
      </c>
      <c r="AB136" s="79"/>
      <c r="AC136" s="79" t="b">
        <v>0</v>
      </c>
      <c r="AD136" s="79">
        <v>0</v>
      </c>
      <c r="AE136" s="85" t="s">
        <v>1123</v>
      </c>
      <c r="AF136" s="79" t="b">
        <v>0</v>
      </c>
      <c r="AG136" s="79" t="s">
        <v>1128</v>
      </c>
      <c r="AH136" s="79"/>
      <c r="AI136" s="85" t="s">
        <v>1123</v>
      </c>
      <c r="AJ136" s="79" t="b">
        <v>0</v>
      </c>
      <c r="AK136" s="79">
        <v>0</v>
      </c>
      <c r="AL136" s="85" t="s">
        <v>1123</v>
      </c>
      <c r="AM136" s="79" t="s">
        <v>1161</v>
      </c>
      <c r="AN136" s="79" t="b">
        <v>0</v>
      </c>
      <c r="AO136" s="85" t="s">
        <v>1071</v>
      </c>
      <c r="AP136" s="79" t="s">
        <v>176</v>
      </c>
      <c r="AQ136" s="79">
        <v>0</v>
      </c>
      <c r="AR136" s="79">
        <v>0</v>
      </c>
      <c r="AS136" s="79"/>
      <c r="AT136" s="79"/>
      <c r="AU136" s="79"/>
      <c r="AV136" s="79"/>
      <c r="AW136" s="79"/>
      <c r="AX136" s="79"/>
      <c r="AY136" s="79"/>
      <c r="AZ136" s="79"/>
      <c r="BA136">
        <v>52</v>
      </c>
      <c r="BB136" s="78" t="str">
        <f>REPLACE(INDEX(GroupVertices[Group],MATCH(Edges25[[#This Row],[Vertex 1]],GroupVertices[Vertex],0)),1,1,"")</f>
        <v>10</v>
      </c>
      <c r="BC136" s="78" t="str">
        <f>REPLACE(INDEX(GroupVertices[Group],MATCH(Edges25[[#This Row],[Vertex 2]],GroupVertices[Vertex],0)),1,1,"")</f>
        <v>10</v>
      </c>
      <c r="BD136" s="48">
        <v>1</v>
      </c>
      <c r="BE136" s="49">
        <v>7.142857142857143</v>
      </c>
      <c r="BF136" s="48">
        <v>0</v>
      </c>
      <c r="BG136" s="49">
        <v>0</v>
      </c>
      <c r="BH136" s="48">
        <v>0</v>
      </c>
      <c r="BI136" s="49">
        <v>0</v>
      </c>
      <c r="BJ136" s="48">
        <v>13</v>
      </c>
      <c r="BK136" s="49">
        <v>92.85714285714286</v>
      </c>
      <c r="BL136" s="48">
        <v>14</v>
      </c>
    </row>
    <row r="137" spans="1:64" ht="15">
      <c r="A137" s="64" t="s">
        <v>274</v>
      </c>
      <c r="B137" s="64" t="s">
        <v>274</v>
      </c>
      <c r="C137" s="65"/>
      <c r="D137" s="66"/>
      <c r="E137" s="67"/>
      <c r="F137" s="68"/>
      <c r="G137" s="65"/>
      <c r="H137" s="69"/>
      <c r="I137" s="70"/>
      <c r="J137" s="70"/>
      <c r="K137" s="34" t="s">
        <v>65</v>
      </c>
      <c r="L137" s="77">
        <v>201</v>
      </c>
      <c r="M137" s="77"/>
      <c r="N137" s="72"/>
      <c r="O137" s="79" t="s">
        <v>176</v>
      </c>
      <c r="P137" s="81">
        <v>43746.60084490741</v>
      </c>
      <c r="Q137" s="79" t="s">
        <v>432</v>
      </c>
      <c r="R137" s="83" t="s">
        <v>515</v>
      </c>
      <c r="S137" s="79" t="s">
        <v>559</v>
      </c>
      <c r="T137" s="79" t="s">
        <v>642</v>
      </c>
      <c r="U137" s="79"/>
      <c r="V137" s="83" t="s">
        <v>753</v>
      </c>
      <c r="W137" s="81">
        <v>43746.60084490741</v>
      </c>
      <c r="X137" s="83" t="s">
        <v>888</v>
      </c>
      <c r="Y137" s="79"/>
      <c r="Z137" s="79"/>
      <c r="AA137" s="85" t="s">
        <v>1072</v>
      </c>
      <c r="AB137" s="79"/>
      <c r="AC137" s="79" t="b">
        <v>0</v>
      </c>
      <c r="AD137" s="79">
        <v>2</v>
      </c>
      <c r="AE137" s="85" t="s">
        <v>1123</v>
      </c>
      <c r="AF137" s="79" t="b">
        <v>0</v>
      </c>
      <c r="AG137" s="79" t="s">
        <v>1128</v>
      </c>
      <c r="AH137" s="79"/>
      <c r="AI137" s="85" t="s">
        <v>1123</v>
      </c>
      <c r="AJ137" s="79" t="b">
        <v>0</v>
      </c>
      <c r="AK137" s="79">
        <v>0</v>
      </c>
      <c r="AL137" s="85" t="s">
        <v>1123</v>
      </c>
      <c r="AM137" s="79" t="s">
        <v>1161</v>
      </c>
      <c r="AN137" s="79" t="b">
        <v>0</v>
      </c>
      <c r="AO137" s="85" t="s">
        <v>1072</v>
      </c>
      <c r="AP137" s="79" t="s">
        <v>176</v>
      </c>
      <c r="AQ137" s="79">
        <v>0</v>
      </c>
      <c r="AR137" s="79">
        <v>0</v>
      </c>
      <c r="AS137" s="79"/>
      <c r="AT137" s="79"/>
      <c r="AU137" s="79"/>
      <c r="AV137" s="79"/>
      <c r="AW137" s="79"/>
      <c r="AX137" s="79"/>
      <c r="AY137" s="79"/>
      <c r="AZ137" s="79"/>
      <c r="BA137">
        <v>52</v>
      </c>
      <c r="BB137" s="78" t="str">
        <f>REPLACE(INDEX(GroupVertices[Group],MATCH(Edges25[[#This Row],[Vertex 1]],GroupVertices[Vertex],0)),1,1,"")</f>
        <v>10</v>
      </c>
      <c r="BC137" s="78" t="str">
        <f>REPLACE(INDEX(GroupVertices[Group],MATCH(Edges25[[#This Row],[Vertex 2]],GroupVertices[Vertex],0)),1,1,"")</f>
        <v>10</v>
      </c>
      <c r="BD137" s="48">
        <v>1</v>
      </c>
      <c r="BE137" s="49">
        <v>6.25</v>
      </c>
      <c r="BF137" s="48">
        <v>0</v>
      </c>
      <c r="BG137" s="49">
        <v>0</v>
      </c>
      <c r="BH137" s="48">
        <v>0</v>
      </c>
      <c r="BI137" s="49">
        <v>0</v>
      </c>
      <c r="BJ137" s="48">
        <v>15</v>
      </c>
      <c r="BK137" s="49">
        <v>93.75</v>
      </c>
      <c r="BL137" s="48">
        <v>16</v>
      </c>
    </row>
    <row r="138" spans="1:64" ht="15">
      <c r="A138" s="64" t="s">
        <v>274</v>
      </c>
      <c r="B138" s="64" t="s">
        <v>274</v>
      </c>
      <c r="C138" s="65"/>
      <c r="D138" s="66"/>
      <c r="E138" s="67"/>
      <c r="F138" s="68"/>
      <c r="G138" s="65"/>
      <c r="H138" s="69"/>
      <c r="I138" s="70"/>
      <c r="J138" s="70"/>
      <c r="K138" s="34" t="s">
        <v>65</v>
      </c>
      <c r="L138" s="77">
        <v>202</v>
      </c>
      <c r="M138" s="77"/>
      <c r="N138" s="72"/>
      <c r="O138" s="79" t="s">
        <v>176</v>
      </c>
      <c r="P138" s="81">
        <v>43746.76763888889</v>
      </c>
      <c r="Q138" s="79" t="s">
        <v>433</v>
      </c>
      <c r="R138" s="83" t="s">
        <v>515</v>
      </c>
      <c r="S138" s="79" t="s">
        <v>559</v>
      </c>
      <c r="T138" s="79" t="s">
        <v>643</v>
      </c>
      <c r="U138" s="79"/>
      <c r="V138" s="83" t="s">
        <v>753</v>
      </c>
      <c r="W138" s="81">
        <v>43746.76763888889</v>
      </c>
      <c r="X138" s="83" t="s">
        <v>889</v>
      </c>
      <c r="Y138" s="79"/>
      <c r="Z138" s="79"/>
      <c r="AA138" s="85" t="s">
        <v>1073</v>
      </c>
      <c r="AB138" s="79"/>
      <c r="AC138" s="79" t="b">
        <v>0</v>
      </c>
      <c r="AD138" s="79">
        <v>0</v>
      </c>
      <c r="AE138" s="85" t="s">
        <v>1123</v>
      </c>
      <c r="AF138" s="79" t="b">
        <v>0</v>
      </c>
      <c r="AG138" s="79" t="s">
        <v>1128</v>
      </c>
      <c r="AH138" s="79"/>
      <c r="AI138" s="85" t="s">
        <v>1123</v>
      </c>
      <c r="AJ138" s="79" t="b">
        <v>0</v>
      </c>
      <c r="AK138" s="79">
        <v>0</v>
      </c>
      <c r="AL138" s="85" t="s">
        <v>1123</v>
      </c>
      <c r="AM138" s="79" t="s">
        <v>1161</v>
      </c>
      <c r="AN138" s="79" t="b">
        <v>0</v>
      </c>
      <c r="AO138" s="85" t="s">
        <v>1073</v>
      </c>
      <c r="AP138" s="79" t="s">
        <v>176</v>
      </c>
      <c r="AQ138" s="79">
        <v>0</v>
      </c>
      <c r="AR138" s="79">
        <v>0</v>
      </c>
      <c r="AS138" s="79"/>
      <c r="AT138" s="79"/>
      <c r="AU138" s="79"/>
      <c r="AV138" s="79"/>
      <c r="AW138" s="79"/>
      <c r="AX138" s="79"/>
      <c r="AY138" s="79"/>
      <c r="AZ138" s="79"/>
      <c r="BA138">
        <v>52</v>
      </c>
      <c r="BB138" s="78" t="str">
        <f>REPLACE(INDEX(GroupVertices[Group],MATCH(Edges25[[#This Row],[Vertex 1]],GroupVertices[Vertex],0)),1,1,"")</f>
        <v>10</v>
      </c>
      <c r="BC138" s="78" t="str">
        <f>REPLACE(INDEX(GroupVertices[Group],MATCH(Edges25[[#This Row],[Vertex 2]],GroupVertices[Vertex],0)),1,1,"")</f>
        <v>10</v>
      </c>
      <c r="BD138" s="48">
        <v>1</v>
      </c>
      <c r="BE138" s="49">
        <v>8.333333333333334</v>
      </c>
      <c r="BF138" s="48">
        <v>0</v>
      </c>
      <c r="BG138" s="49">
        <v>0</v>
      </c>
      <c r="BH138" s="48">
        <v>0</v>
      </c>
      <c r="BI138" s="49">
        <v>0</v>
      </c>
      <c r="BJ138" s="48">
        <v>11</v>
      </c>
      <c r="BK138" s="49">
        <v>91.66666666666667</v>
      </c>
      <c r="BL138" s="48">
        <v>12</v>
      </c>
    </row>
    <row r="139" spans="1:64" ht="15">
      <c r="A139" s="64" t="s">
        <v>274</v>
      </c>
      <c r="B139" s="64" t="s">
        <v>274</v>
      </c>
      <c r="C139" s="65"/>
      <c r="D139" s="66"/>
      <c r="E139" s="67"/>
      <c r="F139" s="68"/>
      <c r="G139" s="65"/>
      <c r="H139" s="69"/>
      <c r="I139" s="70"/>
      <c r="J139" s="70"/>
      <c r="K139" s="34" t="s">
        <v>65</v>
      </c>
      <c r="L139" s="77">
        <v>203</v>
      </c>
      <c r="M139" s="77"/>
      <c r="N139" s="72"/>
      <c r="O139" s="79" t="s">
        <v>176</v>
      </c>
      <c r="P139" s="81">
        <v>43747.434212962966</v>
      </c>
      <c r="Q139" s="79" t="s">
        <v>434</v>
      </c>
      <c r="R139" s="83" t="s">
        <v>516</v>
      </c>
      <c r="S139" s="79" t="s">
        <v>559</v>
      </c>
      <c r="T139" s="79" t="s">
        <v>593</v>
      </c>
      <c r="U139" s="79"/>
      <c r="V139" s="83" t="s">
        <v>753</v>
      </c>
      <c r="W139" s="81">
        <v>43747.434212962966</v>
      </c>
      <c r="X139" s="83" t="s">
        <v>890</v>
      </c>
      <c r="Y139" s="79"/>
      <c r="Z139" s="79"/>
      <c r="AA139" s="85" t="s">
        <v>1074</v>
      </c>
      <c r="AB139" s="79"/>
      <c r="AC139" s="79" t="b">
        <v>0</v>
      </c>
      <c r="AD139" s="79">
        <v>0</v>
      </c>
      <c r="AE139" s="85" t="s">
        <v>1123</v>
      </c>
      <c r="AF139" s="79" t="b">
        <v>0</v>
      </c>
      <c r="AG139" s="79" t="s">
        <v>1128</v>
      </c>
      <c r="AH139" s="79"/>
      <c r="AI139" s="85" t="s">
        <v>1123</v>
      </c>
      <c r="AJ139" s="79" t="b">
        <v>0</v>
      </c>
      <c r="AK139" s="79">
        <v>0</v>
      </c>
      <c r="AL139" s="85" t="s">
        <v>1123</v>
      </c>
      <c r="AM139" s="79" t="s">
        <v>1161</v>
      </c>
      <c r="AN139" s="79" t="b">
        <v>0</v>
      </c>
      <c r="AO139" s="85" t="s">
        <v>1074</v>
      </c>
      <c r="AP139" s="79" t="s">
        <v>176</v>
      </c>
      <c r="AQ139" s="79">
        <v>0</v>
      </c>
      <c r="AR139" s="79">
        <v>0</v>
      </c>
      <c r="AS139" s="79"/>
      <c r="AT139" s="79"/>
      <c r="AU139" s="79"/>
      <c r="AV139" s="79"/>
      <c r="AW139" s="79"/>
      <c r="AX139" s="79"/>
      <c r="AY139" s="79"/>
      <c r="AZ139" s="79"/>
      <c r="BA139">
        <v>52</v>
      </c>
      <c r="BB139" s="78" t="str">
        <f>REPLACE(INDEX(GroupVertices[Group],MATCH(Edges25[[#This Row],[Vertex 1]],GroupVertices[Vertex],0)),1,1,"")</f>
        <v>10</v>
      </c>
      <c r="BC139" s="78" t="str">
        <f>REPLACE(INDEX(GroupVertices[Group],MATCH(Edges25[[#This Row],[Vertex 2]],GroupVertices[Vertex],0)),1,1,"")</f>
        <v>10</v>
      </c>
      <c r="BD139" s="48">
        <v>1</v>
      </c>
      <c r="BE139" s="49">
        <v>9.090909090909092</v>
      </c>
      <c r="BF139" s="48">
        <v>1</v>
      </c>
      <c r="BG139" s="49">
        <v>9.090909090909092</v>
      </c>
      <c r="BH139" s="48">
        <v>0</v>
      </c>
      <c r="BI139" s="49">
        <v>0</v>
      </c>
      <c r="BJ139" s="48">
        <v>9</v>
      </c>
      <c r="BK139" s="49">
        <v>81.81818181818181</v>
      </c>
      <c r="BL139" s="48">
        <v>11</v>
      </c>
    </row>
    <row r="140" spans="1:64" ht="15">
      <c r="A140" s="64" t="s">
        <v>274</v>
      </c>
      <c r="B140" s="64" t="s">
        <v>274</v>
      </c>
      <c r="C140" s="65"/>
      <c r="D140" s="66"/>
      <c r="E140" s="67"/>
      <c r="F140" s="68"/>
      <c r="G140" s="65"/>
      <c r="H140" s="69"/>
      <c r="I140" s="70"/>
      <c r="J140" s="70"/>
      <c r="K140" s="34" t="s">
        <v>65</v>
      </c>
      <c r="L140" s="77">
        <v>204</v>
      </c>
      <c r="M140" s="77"/>
      <c r="N140" s="72"/>
      <c r="O140" s="79" t="s">
        <v>176</v>
      </c>
      <c r="P140" s="81">
        <v>43747.600949074076</v>
      </c>
      <c r="Q140" s="79" t="s">
        <v>435</v>
      </c>
      <c r="R140" s="83" t="s">
        <v>516</v>
      </c>
      <c r="S140" s="79" t="s">
        <v>559</v>
      </c>
      <c r="T140" s="79" t="s">
        <v>644</v>
      </c>
      <c r="U140" s="79"/>
      <c r="V140" s="83" t="s">
        <v>753</v>
      </c>
      <c r="W140" s="81">
        <v>43747.600949074076</v>
      </c>
      <c r="X140" s="83" t="s">
        <v>891</v>
      </c>
      <c r="Y140" s="79"/>
      <c r="Z140" s="79"/>
      <c r="AA140" s="85" t="s">
        <v>1075</v>
      </c>
      <c r="AB140" s="79"/>
      <c r="AC140" s="79" t="b">
        <v>0</v>
      </c>
      <c r="AD140" s="79">
        <v>0</v>
      </c>
      <c r="AE140" s="85" t="s">
        <v>1123</v>
      </c>
      <c r="AF140" s="79" t="b">
        <v>0</v>
      </c>
      <c r="AG140" s="79" t="s">
        <v>1128</v>
      </c>
      <c r="AH140" s="79"/>
      <c r="AI140" s="85" t="s">
        <v>1123</v>
      </c>
      <c r="AJ140" s="79" t="b">
        <v>0</v>
      </c>
      <c r="AK140" s="79">
        <v>0</v>
      </c>
      <c r="AL140" s="85" t="s">
        <v>1123</v>
      </c>
      <c r="AM140" s="79" t="s">
        <v>1161</v>
      </c>
      <c r="AN140" s="79" t="b">
        <v>0</v>
      </c>
      <c r="AO140" s="85" t="s">
        <v>1075</v>
      </c>
      <c r="AP140" s="79" t="s">
        <v>176</v>
      </c>
      <c r="AQ140" s="79">
        <v>0</v>
      </c>
      <c r="AR140" s="79">
        <v>0</v>
      </c>
      <c r="AS140" s="79"/>
      <c r="AT140" s="79"/>
      <c r="AU140" s="79"/>
      <c r="AV140" s="79"/>
      <c r="AW140" s="79"/>
      <c r="AX140" s="79"/>
      <c r="AY140" s="79"/>
      <c r="AZ140" s="79"/>
      <c r="BA140">
        <v>52</v>
      </c>
      <c r="BB140" s="78" t="str">
        <f>REPLACE(INDEX(GroupVertices[Group],MATCH(Edges25[[#This Row],[Vertex 1]],GroupVertices[Vertex],0)),1,1,"")</f>
        <v>10</v>
      </c>
      <c r="BC140" s="78" t="str">
        <f>REPLACE(INDEX(GroupVertices[Group],MATCH(Edges25[[#This Row],[Vertex 2]],GroupVertices[Vertex],0)),1,1,"")</f>
        <v>10</v>
      </c>
      <c r="BD140" s="48">
        <v>1</v>
      </c>
      <c r="BE140" s="49">
        <v>10</v>
      </c>
      <c r="BF140" s="48">
        <v>0</v>
      </c>
      <c r="BG140" s="49">
        <v>0</v>
      </c>
      <c r="BH140" s="48">
        <v>0</v>
      </c>
      <c r="BI140" s="49">
        <v>0</v>
      </c>
      <c r="BJ140" s="48">
        <v>9</v>
      </c>
      <c r="BK140" s="49">
        <v>90</v>
      </c>
      <c r="BL140" s="48">
        <v>10</v>
      </c>
    </row>
    <row r="141" spans="1:64" ht="15">
      <c r="A141" s="64" t="s">
        <v>274</v>
      </c>
      <c r="B141" s="64" t="s">
        <v>274</v>
      </c>
      <c r="C141" s="65"/>
      <c r="D141" s="66"/>
      <c r="E141" s="67"/>
      <c r="F141" s="68"/>
      <c r="G141" s="65"/>
      <c r="H141" s="69"/>
      <c r="I141" s="70"/>
      <c r="J141" s="70"/>
      <c r="K141" s="34" t="s">
        <v>65</v>
      </c>
      <c r="L141" s="77">
        <v>205</v>
      </c>
      <c r="M141" s="77"/>
      <c r="N141" s="72"/>
      <c r="O141" s="79" t="s">
        <v>176</v>
      </c>
      <c r="P141" s="81">
        <v>43747.76770833333</v>
      </c>
      <c r="Q141" s="79" t="s">
        <v>436</v>
      </c>
      <c r="R141" s="83" t="s">
        <v>516</v>
      </c>
      <c r="S141" s="79" t="s">
        <v>559</v>
      </c>
      <c r="T141" s="79" t="s">
        <v>593</v>
      </c>
      <c r="U141" s="79"/>
      <c r="V141" s="83" t="s">
        <v>753</v>
      </c>
      <c r="W141" s="81">
        <v>43747.76770833333</v>
      </c>
      <c r="X141" s="83" t="s">
        <v>892</v>
      </c>
      <c r="Y141" s="79"/>
      <c r="Z141" s="79"/>
      <c r="AA141" s="85" t="s">
        <v>1076</v>
      </c>
      <c r="AB141" s="79"/>
      <c r="AC141" s="79" t="b">
        <v>0</v>
      </c>
      <c r="AD141" s="79">
        <v>0</v>
      </c>
      <c r="AE141" s="85" t="s">
        <v>1123</v>
      </c>
      <c r="AF141" s="79" t="b">
        <v>0</v>
      </c>
      <c r="AG141" s="79" t="s">
        <v>1128</v>
      </c>
      <c r="AH141" s="79"/>
      <c r="AI141" s="85" t="s">
        <v>1123</v>
      </c>
      <c r="AJ141" s="79" t="b">
        <v>0</v>
      </c>
      <c r="AK141" s="79">
        <v>0</v>
      </c>
      <c r="AL141" s="85" t="s">
        <v>1123</v>
      </c>
      <c r="AM141" s="79" t="s">
        <v>1161</v>
      </c>
      <c r="AN141" s="79" t="b">
        <v>0</v>
      </c>
      <c r="AO141" s="85" t="s">
        <v>1076</v>
      </c>
      <c r="AP141" s="79" t="s">
        <v>176</v>
      </c>
      <c r="AQ141" s="79">
        <v>0</v>
      </c>
      <c r="AR141" s="79">
        <v>0</v>
      </c>
      <c r="AS141" s="79"/>
      <c r="AT141" s="79"/>
      <c r="AU141" s="79"/>
      <c r="AV141" s="79"/>
      <c r="AW141" s="79"/>
      <c r="AX141" s="79"/>
      <c r="AY141" s="79"/>
      <c r="AZ141" s="79"/>
      <c r="BA141">
        <v>52</v>
      </c>
      <c r="BB141" s="78" t="str">
        <f>REPLACE(INDEX(GroupVertices[Group],MATCH(Edges25[[#This Row],[Vertex 1]],GroupVertices[Vertex],0)),1,1,"")</f>
        <v>10</v>
      </c>
      <c r="BC141" s="78" t="str">
        <f>REPLACE(INDEX(GroupVertices[Group],MATCH(Edges25[[#This Row],[Vertex 2]],GroupVertices[Vertex],0)),1,1,"")</f>
        <v>10</v>
      </c>
      <c r="BD141" s="48">
        <v>0</v>
      </c>
      <c r="BE141" s="49">
        <v>0</v>
      </c>
      <c r="BF141" s="48">
        <v>0</v>
      </c>
      <c r="BG141" s="49">
        <v>0</v>
      </c>
      <c r="BH141" s="48">
        <v>0</v>
      </c>
      <c r="BI141" s="49">
        <v>0</v>
      </c>
      <c r="BJ141" s="48">
        <v>9</v>
      </c>
      <c r="BK141" s="49">
        <v>100</v>
      </c>
      <c r="BL141" s="48">
        <v>9</v>
      </c>
    </row>
    <row r="142" spans="1:64" ht="15">
      <c r="A142" s="64" t="s">
        <v>274</v>
      </c>
      <c r="B142" s="64" t="s">
        <v>274</v>
      </c>
      <c r="C142" s="65"/>
      <c r="D142" s="66"/>
      <c r="E142" s="67"/>
      <c r="F142" s="68"/>
      <c r="G142" s="65"/>
      <c r="H142" s="69"/>
      <c r="I142" s="70"/>
      <c r="J142" s="70"/>
      <c r="K142" s="34" t="s">
        <v>65</v>
      </c>
      <c r="L142" s="77">
        <v>206</v>
      </c>
      <c r="M142" s="77"/>
      <c r="N142" s="72"/>
      <c r="O142" s="79" t="s">
        <v>176</v>
      </c>
      <c r="P142" s="81">
        <v>43747.93418981481</v>
      </c>
      <c r="Q142" s="79" t="s">
        <v>437</v>
      </c>
      <c r="R142" s="83" t="s">
        <v>516</v>
      </c>
      <c r="S142" s="79" t="s">
        <v>559</v>
      </c>
      <c r="T142" s="79" t="s">
        <v>593</v>
      </c>
      <c r="U142" s="79"/>
      <c r="V142" s="83" t="s">
        <v>753</v>
      </c>
      <c r="W142" s="81">
        <v>43747.93418981481</v>
      </c>
      <c r="X142" s="83" t="s">
        <v>893</v>
      </c>
      <c r="Y142" s="79"/>
      <c r="Z142" s="79"/>
      <c r="AA142" s="85" t="s">
        <v>1077</v>
      </c>
      <c r="AB142" s="79"/>
      <c r="AC142" s="79" t="b">
        <v>0</v>
      </c>
      <c r="AD142" s="79">
        <v>0</v>
      </c>
      <c r="AE142" s="85" t="s">
        <v>1123</v>
      </c>
      <c r="AF142" s="79" t="b">
        <v>0</v>
      </c>
      <c r="AG142" s="79" t="s">
        <v>1128</v>
      </c>
      <c r="AH142" s="79"/>
      <c r="AI142" s="85" t="s">
        <v>1123</v>
      </c>
      <c r="AJ142" s="79" t="b">
        <v>0</v>
      </c>
      <c r="AK142" s="79">
        <v>0</v>
      </c>
      <c r="AL142" s="85" t="s">
        <v>1123</v>
      </c>
      <c r="AM142" s="79" t="s">
        <v>1161</v>
      </c>
      <c r="AN142" s="79" t="b">
        <v>0</v>
      </c>
      <c r="AO142" s="85" t="s">
        <v>1077</v>
      </c>
      <c r="AP142" s="79" t="s">
        <v>176</v>
      </c>
      <c r="AQ142" s="79">
        <v>0</v>
      </c>
      <c r="AR142" s="79">
        <v>0</v>
      </c>
      <c r="AS142" s="79"/>
      <c r="AT142" s="79"/>
      <c r="AU142" s="79"/>
      <c r="AV142" s="79"/>
      <c r="AW142" s="79"/>
      <c r="AX142" s="79"/>
      <c r="AY142" s="79"/>
      <c r="AZ142" s="79"/>
      <c r="BA142">
        <v>52</v>
      </c>
      <c r="BB142" s="78" t="str">
        <f>REPLACE(INDEX(GroupVertices[Group],MATCH(Edges25[[#This Row],[Vertex 1]],GroupVertices[Vertex],0)),1,1,"")</f>
        <v>10</v>
      </c>
      <c r="BC142" s="78" t="str">
        <f>REPLACE(INDEX(GroupVertices[Group],MATCH(Edges25[[#This Row],[Vertex 2]],GroupVertices[Vertex],0)),1,1,"")</f>
        <v>10</v>
      </c>
      <c r="BD142" s="48">
        <v>0</v>
      </c>
      <c r="BE142" s="49">
        <v>0</v>
      </c>
      <c r="BF142" s="48">
        <v>0</v>
      </c>
      <c r="BG142" s="49">
        <v>0</v>
      </c>
      <c r="BH142" s="48">
        <v>0</v>
      </c>
      <c r="BI142" s="49">
        <v>0</v>
      </c>
      <c r="BJ142" s="48">
        <v>10</v>
      </c>
      <c r="BK142" s="49">
        <v>100</v>
      </c>
      <c r="BL142" s="48">
        <v>10</v>
      </c>
    </row>
    <row r="143" spans="1:64" ht="15">
      <c r="A143" s="64" t="s">
        <v>274</v>
      </c>
      <c r="B143" s="64" t="s">
        <v>274</v>
      </c>
      <c r="C143" s="65"/>
      <c r="D143" s="66"/>
      <c r="E143" s="67"/>
      <c r="F143" s="68"/>
      <c r="G143" s="65"/>
      <c r="H143" s="69"/>
      <c r="I143" s="70"/>
      <c r="J143" s="70"/>
      <c r="K143" s="34" t="s">
        <v>65</v>
      </c>
      <c r="L143" s="77">
        <v>207</v>
      </c>
      <c r="M143" s="77"/>
      <c r="N143" s="72"/>
      <c r="O143" s="79" t="s">
        <v>176</v>
      </c>
      <c r="P143" s="81">
        <v>43748.434166666666</v>
      </c>
      <c r="Q143" s="79" t="s">
        <v>438</v>
      </c>
      <c r="R143" s="83" t="s">
        <v>517</v>
      </c>
      <c r="S143" s="79" t="s">
        <v>559</v>
      </c>
      <c r="T143" s="79" t="s">
        <v>645</v>
      </c>
      <c r="U143" s="79"/>
      <c r="V143" s="83" t="s">
        <v>753</v>
      </c>
      <c r="W143" s="81">
        <v>43748.434166666666</v>
      </c>
      <c r="X143" s="83" t="s">
        <v>894</v>
      </c>
      <c r="Y143" s="79"/>
      <c r="Z143" s="79"/>
      <c r="AA143" s="85" t="s">
        <v>1078</v>
      </c>
      <c r="AB143" s="79"/>
      <c r="AC143" s="79" t="b">
        <v>0</v>
      </c>
      <c r="AD143" s="79">
        <v>0</v>
      </c>
      <c r="AE143" s="85" t="s">
        <v>1123</v>
      </c>
      <c r="AF143" s="79" t="b">
        <v>0</v>
      </c>
      <c r="AG143" s="79" t="s">
        <v>1128</v>
      </c>
      <c r="AH143" s="79"/>
      <c r="AI143" s="85" t="s">
        <v>1123</v>
      </c>
      <c r="AJ143" s="79" t="b">
        <v>0</v>
      </c>
      <c r="AK143" s="79">
        <v>0</v>
      </c>
      <c r="AL143" s="85" t="s">
        <v>1123</v>
      </c>
      <c r="AM143" s="79" t="s">
        <v>1161</v>
      </c>
      <c r="AN143" s="79" t="b">
        <v>0</v>
      </c>
      <c r="AO143" s="85" t="s">
        <v>1078</v>
      </c>
      <c r="AP143" s="79" t="s">
        <v>176</v>
      </c>
      <c r="AQ143" s="79">
        <v>0</v>
      </c>
      <c r="AR143" s="79">
        <v>0</v>
      </c>
      <c r="AS143" s="79"/>
      <c r="AT143" s="79"/>
      <c r="AU143" s="79"/>
      <c r="AV143" s="79"/>
      <c r="AW143" s="79"/>
      <c r="AX143" s="79"/>
      <c r="AY143" s="79"/>
      <c r="AZ143" s="79"/>
      <c r="BA143">
        <v>52</v>
      </c>
      <c r="BB143" s="78" t="str">
        <f>REPLACE(INDEX(GroupVertices[Group],MATCH(Edges25[[#This Row],[Vertex 1]],GroupVertices[Vertex],0)),1,1,"")</f>
        <v>10</v>
      </c>
      <c r="BC143" s="78" t="str">
        <f>REPLACE(INDEX(GroupVertices[Group],MATCH(Edges25[[#This Row],[Vertex 2]],GroupVertices[Vertex],0)),1,1,"")</f>
        <v>10</v>
      </c>
      <c r="BD143" s="48">
        <v>0</v>
      </c>
      <c r="BE143" s="49">
        <v>0</v>
      </c>
      <c r="BF143" s="48">
        <v>0</v>
      </c>
      <c r="BG143" s="49">
        <v>0</v>
      </c>
      <c r="BH143" s="48">
        <v>0</v>
      </c>
      <c r="BI143" s="49">
        <v>0</v>
      </c>
      <c r="BJ143" s="48">
        <v>14</v>
      </c>
      <c r="BK143" s="49">
        <v>100</v>
      </c>
      <c r="BL143" s="48">
        <v>14</v>
      </c>
    </row>
    <row r="144" spans="1:64" ht="15">
      <c r="A144" s="64" t="s">
        <v>274</v>
      </c>
      <c r="B144" s="64" t="s">
        <v>274</v>
      </c>
      <c r="C144" s="65"/>
      <c r="D144" s="66"/>
      <c r="E144" s="67"/>
      <c r="F144" s="68"/>
      <c r="G144" s="65"/>
      <c r="H144" s="69"/>
      <c r="I144" s="70"/>
      <c r="J144" s="70"/>
      <c r="K144" s="34" t="s">
        <v>65</v>
      </c>
      <c r="L144" s="77">
        <v>208</v>
      </c>
      <c r="M144" s="77"/>
      <c r="N144" s="72"/>
      <c r="O144" s="79" t="s">
        <v>176</v>
      </c>
      <c r="P144" s="81">
        <v>43748.60078703704</v>
      </c>
      <c r="Q144" s="79" t="s">
        <v>439</v>
      </c>
      <c r="R144" s="83" t="s">
        <v>517</v>
      </c>
      <c r="S144" s="79" t="s">
        <v>559</v>
      </c>
      <c r="T144" s="79" t="s">
        <v>646</v>
      </c>
      <c r="U144" s="79"/>
      <c r="V144" s="83" t="s">
        <v>753</v>
      </c>
      <c r="W144" s="81">
        <v>43748.60078703704</v>
      </c>
      <c r="X144" s="83" t="s">
        <v>895</v>
      </c>
      <c r="Y144" s="79"/>
      <c r="Z144" s="79"/>
      <c r="AA144" s="85" t="s">
        <v>1079</v>
      </c>
      <c r="AB144" s="79"/>
      <c r="AC144" s="79" t="b">
        <v>0</v>
      </c>
      <c r="AD144" s="79">
        <v>0</v>
      </c>
      <c r="AE144" s="85" t="s">
        <v>1123</v>
      </c>
      <c r="AF144" s="79" t="b">
        <v>0</v>
      </c>
      <c r="AG144" s="79" t="s">
        <v>1128</v>
      </c>
      <c r="AH144" s="79"/>
      <c r="AI144" s="85" t="s">
        <v>1123</v>
      </c>
      <c r="AJ144" s="79" t="b">
        <v>0</v>
      </c>
      <c r="AK144" s="79">
        <v>0</v>
      </c>
      <c r="AL144" s="85" t="s">
        <v>1123</v>
      </c>
      <c r="AM144" s="79" t="s">
        <v>1161</v>
      </c>
      <c r="AN144" s="79" t="b">
        <v>0</v>
      </c>
      <c r="AO144" s="85" t="s">
        <v>1079</v>
      </c>
      <c r="AP144" s="79" t="s">
        <v>176</v>
      </c>
      <c r="AQ144" s="79">
        <v>0</v>
      </c>
      <c r="AR144" s="79">
        <v>0</v>
      </c>
      <c r="AS144" s="79"/>
      <c r="AT144" s="79"/>
      <c r="AU144" s="79"/>
      <c r="AV144" s="79"/>
      <c r="AW144" s="79"/>
      <c r="AX144" s="79"/>
      <c r="AY144" s="79"/>
      <c r="AZ144" s="79"/>
      <c r="BA144">
        <v>52</v>
      </c>
      <c r="BB144" s="78" t="str">
        <f>REPLACE(INDEX(GroupVertices[Group],MATCH(Edges25[[#This Row],[Vertex 1]],GroupVertices[Vertex],0)),1,1,"")</f>
        <v>10</v>
      </c>
      <c r="BC144" s="78" t="str">
        <f>REPLACE(INDEX(GroupVertices[Group],MATCH(Edges25[[#This Row],[Vertex 2]],GroupVertices[Vertex],0)),1,1,"")</f>
        <v>10</v>
      </c>
      <c r="BD144" s="48">
        <v>0</v>
      </c>
      <c r="BE144" s="49">
        <v>0</v>
      </c>
      <c r="BF144" s="48">
        <v>0</v>
      </c>
      <c r="BG144" s="49">
        <v>0</v>
      </c>
      <c r="BH144" s="48">
        <v>0</v>
      </c>
      <c r="BI144" s="49">
        <v>0</v>
      </c>
      <c r="BJ144" s="48">
        <v>12</v>
      </c>
      <c r="BK144" s="49">
        <v>100</v>
      </c>
      <c r="BL144" s="48">
        <v>12</v>
      </c>
    </row>
    <row r="145" spans="1:64" ht="15">
      <c r="A145" s="64" t="s">
        <v>274</v>
      </c>
      <c r="B145" s="64" t="s">
        <v>274</v>
      </c>
      <c r="C145" s="65"/>
      <c r="D145" s="66"/>
      <c r="E145" s="67"/>
      <c r="F145" s="68"/>
      <c r="G145" s="65"/>
      <c r="H145" s="69"/>
      <c r="I145" s="70"/>
      <c r="J145" s="70"/>
      <c r="K145" s="34" t="s">
        <v>65</v>
      </c>
      <c r="L145" s="77">
        <v>209</v>
      </c>
      <c r="M145" s="77"/>
      <c r="N145" s="72"/>
      <c r="O145" s="79" t="s">
        <v>176</v>
      </c>
      <c r="P145" s="81">
        <v>43748.93413194444</v>
      </c>
      <c r="Q145" s="79" t="s">
        <v>440</v>
      </c>
      <c r="R145" s="83" t="s">
        <v>517</v>
      </c>
      <c r="S145" s="79" t="s">
        <v>559</v>
      </c>
      <c r="T145" s="79" t="s">
        <v>646</v>
      </c>
      <c r="U145" s="79"/>
      <c r="V145" s="83" t="s">
        <v>753</v>
      </c>
      <c r="W145" s="81">
        <v>43748.93413194444</v>
      </c>
      <c r="X145" s="83" t="s">
        <v>896</v>
      </c>
      <c r="Y145" s="79"/>
      <c r="Z145" s="79"/>
      <c r="AA145" s="85" t="s">
        <v>1080</v>
      </c>
      <c r="AB145" s="79"/>
      <c r="AC145" s="79" t="b">
        <v>0</v>
      </c>
      <c r="AD145" s="79">
        <v>0</v>
      </c>
      <c r="AE145" s="85" t="s">
        <v>1123</v>
      </c>
      <c r="AF145" s="79" t="b">
        <v>0</v>
      </c>
      <c r="AG145" s="79" t="s">
        <v>1128</v>
      </c>
      <c r="AH145" s="79"/>
      <c r="AI145" s="85" t="s">
        <v>1123</v>
      </c>
      <c r="AJ145" s="79" t="b">
        <v>0</v>
      </c>
      <c r="AK145" s="79">
        <v>0</v>
      </c>
      <c r="AL145" s="85" t="s">
        <v>1123</v>
      </c>
      <c r="AM145" s="79" t="s">
        <v>1161</v>
      </c>
      <c r="AN145" s="79" t="b">
        <v>0</v>
      </c>
      <c r="AO145" s="85" t="s">
        <v>1080</v>
      </c>
      <c r="AP145" s="79" t="s">
        <v>176</v>
      </c>
      <c r="AQ145" s="79">
        <v>0</v>
      </c>
      <c r="AR145" s="79">
        <v>0</v>
      </c>
      <c r="AS145" s="79"/>
      <c r="AT145" s="79"/>
      <c r="AU145" s="79"/>
      <c r="AV145" s="79"/>
      <c r="AW145" s="79"/>
      <c r="AX145" s="79"/>
      <c r="AY145" s="79"/>
      <c r="AZ145" s="79"/>
      <c r="BA145">
        <v>52</v>
      </c>
      <c r="BB145" s="78" t="str">
        <f>REPLACE(INDEX(GroupVertices[Group],MATCH(Edges25[[#This Row],[Vertex 1]],GroupVertices[Vertex],0)),1,1,"")</f>
        <v>10</v>
      </c>
      <c r="BC145" s="78" t="str">
        <f>REPLACE(INDEX(GroupVertices[Group],MATCH(Edges25[[#This Row],[Vertex 2]],GroupVertices[Vertex],0)),1,1,"")</f>
        <v>10</v>
      </c>
      <c r="BD145" s="48">
        <v>0</v>
      </c>
      <c r="BE145" s="49">
        <v>0</v>
      </c>
      <c r="BF145" s="48">
        <v>0</v>
      </c>
      <c r="BG145" s="49">
        <v>0</v>
      </c>
      <c r="BH145" s="48">
        <v>0</v>
      </c>
      <c r="BI145" s="49">
        <v>0</v>
      </c>
      <c r="BJ145" s="48">
        <v>13</v>
      </c>
      <c r="BK145" s="49">
        <v>100</v>
      </c>
      <c r="BL145" s="48">
        <v>13</v>
      </c>
    </row>
    <row r="146" spans="1:64" ht="15">
      <c r="A146" s="64" t="s">
        <v>274</v>
      </c>
      <c r="B146" s="64" t="s">
        <v>274</v>
      </c>
      <c r="C146" s="65"/>
      <c r="D146" s="66"/>
      <c r="E146" s="67"/>
      <c r="F146" s="68"/>
      <c r="G146" s="65"/>
      <c r="H146" s="69"/>
      <c r="I146" s="70"/>
      <c r="J146" s="70"/>
      <c r="K146" s="34" t="s">
        <v>65</v>
      </c>
      <c r="L146" s="77">
        <v>210</v>
      </c>
      <c r="M146" s="77"/>
      <c r="N146" s="72"/>
      <c r="O146" s="79" t="s">
        <v>176</v>
      </c>
      <c r="P146" s="81">
        <v>43749.26744212963</v>
      </c>
      <c r="Q146" s="79" t="s">
        <v>441</v>
      </c>
      <c r="R146" s="83" t="s">
        <v>517</v>
      </c>
      <c r="S146" s="79" t="s">
        <v>559</v>
      </c>
      <c r="T146" s="79" t="s">
        <v>647</v>
      </c>
      <c r="U146" s="79"/>
      <c r="V146" s="83" t="s">
        <v>753</v>
      </c>
      <c r="W146" s="81">
        <v>43749.26744212963</v>
      </c>
      <c r="X146" s="83" t="s">
        <v>897</v>
      </c>
      <c r="Y146" s="79"/>
      <c r="Z146" s="79"/>
      <c r="AA146" s="85" t="s">
        <v>1081</v>
      </c>
      <c r="AB146" s="79"/>
      <c r="AC146" s="79" t="b">
        <v>0</v>
      </c>
      <c r="AD146" s="79">
        <v>0</v>
      </c>
      <c r="AE146" s="85" t="s">
        <v>1123</v>
      </c>
      <c r="AF146" s="79" t="b">
        <v>0</v>
      </c>
      <c r="AG146" s="79" t="s">
        <v>1128</v>
      </c>
      <c r="AH146" s="79"/>
      <c r="AI146" s="85" t="s">
        <v>1123</v>
      </c>
      <c r="AJ146" s="79" t="b">
        <v>0</v>
      </c>
      <c r="AK146" s="79">
        <v>0</v>
      </c>
      <c r="AL146" s="85" t="s">
        <v>1123</v>
      </c>
      <c r="AM146" s="79" t="s">
        <v>1161</v>
      </c>
      <c r="AN146" s="79" t="b">
        <v>0</v>
      </c>
      <c r="AO146" s="85" t="s">
        <v>1081</v>
      </c>
      <c r="AP146" s="79" t="s">
        <v>176</v>
      </c>
      <c r="AQ146" s="79">
        <v>0</v>
      </c>
      <c r="AR146" s="79">
        <v>0</v>
      </c>
      <c r="AS146" s="79"/>
      <c r="AT146" s="79"/>
      <c r="AU146" s="79"/>
      <c r="AV146" s="79"/>
      <c r="AW146" s="79"/>
      <c r="AX146" s="79"/>
      <c r="AY146" s="79"/>
      <c r="AZ146" s="79"/>
      <c r="BA146">
        <v>52</v>
      </c>
      <c r="BB146" s="78" t="str">
        <f>REPLACE(INDEX(GroupVertices[Group],MATCH(Edges25[[#This Row],[Vertex 1]],GroupVertices[Vertex],0)),1,1,"")</f>
        <v>10</v>
      </c>
      <c r="BC146" s="78" t="str">
        <f>REPLACE(INDEX(GroupVertices[Group],MATCH(Edges25[[#This Row],[Vertex 2]],GroupVertices[Vertex],0)),1,1,"")</f>
        <v>10</v>
      </c>
      <c r="BD146" s="48">
        <v>1</v>
      </c>
      <c r="BE146" s="49">
        <v>6.25</v>
      </c>
      <c r="BF146" s="48">
        <v>0</v>
      </c>
      <c r="BG146" s="49">
        <v>0</v>
      </c>
      <c r="BH146" s="48">
        <v>0</v>
      </c>
      <c r="BI146" s="49">
        <v>0</v>
      </c>
      <c r="BJ146" s="48">
        <v>15</v>
      </c>
      <c r="BK146" s="49">
        <v>93.75</v>
      </c>
      <c r="BL146" s="48">
        <v>16</v>
      </c>
    </row>
    <row r="147" spans="1:64" ht="15">
      <c r="A147" s="64" t="s">
        <v>274</v>
      </c>
      <c r="B147" s="64" t="s">
        <v>274</v>
      </c>
      <c r="C147" s="65"/>
      <c r="D147" s="66"/>
      <c r="E147" s="67"/>
      <c r="F147" s="68"/>
      <c r="G147" s="65"/>
      <c r="H147" s="69"/>
      <c r="I147" s="70"/>
      <c r="J147" s="70"/>
      <c r="K147" s="34" t="s">
        <v>65</v>
      </c>
      <c r="L147" s="77">
        <v>211</v>
      </c>
      <c r="M147" s="77"/>
      <c r="N147" s="72"/>
      <c r="O147" s="79" t="s">
        <v>176</v>
      </c>
      <c r="P147" s="81">
        <v>43749.43412037037</v>
      </c>
      <c r="Q147" s="79" t="s">
        <v>442</v>
      </c>
      <c r="R147" s="83" t="s">
        <v>518</v>
      </c>
      <c r="S147" s="79" t="s">
        <v>559</v>
      </c>
      <c r="T147" s="79" t="s">
        <v>643</v>
      </c>
      <c r="U147" s="79"/>
      <c r="V147" s="83" t="s">
        <v>753</v>
      </c>
      <c r="W147" s="81">
        <v>43749.43412037037</v>
      </c>
      <c r="X147" s="83" t="s">
        <v>898</v>
      </c>
      <c r="Y147" s="79"/>
      <c r="Z147" s="79"/>
      <c r="AA147" s="85" t="s">
        <v>1082</v>
      </c>
      <c r="AB147" s="79"/>
      <c r="AC147" s="79" t="b">
        <v>0</v>
      </c>
      <c r="AD147" s="79">
        <v>0</v>
      </c>
      <c r="AE147" s="85" t="s">
        <v>1123</v>
      </c>
      <c r="AF147" s="79" t="b">
        <v>0</v>
      </c>
      <c r="AG147" s="79" t="s">
        <v>1128</v>
      </c>
      <c r="AH147" s="79"/>
      <c r="AI147" s="85" t="s">
        <v>1123</v>
      </c>
      <c r="AJ147" s="79" t="b">
        <v>0</v>
      </c>
      <c r="AK147" s="79">
        <v>0</v>
      </c>
      <c r="AL147" s="85" t="s">
        <v>1123</v>
      </c>
      <c r="AM147" s="79" t="s">
        <v>1161</v>
      </c>
      <c r="AN147" s="79" t="b">
        <v>0</v>
      </c>
      <c r="AO147" s="85" t="s">
        <v>1082</v>
      </c>
      <c r="AP147" s="79" t="s">
        <v>176</v>
      </c>
      <c r="AQ147" s="79">
        <v>0</v>
      </c>
      <c r="AR147" s="79">
        <v>0</v>
      </c>
      <c r="AS147" s="79"/>
      <c r="AT147" s="79"/>
      <c r="AU147" s="79"/>
      <c r="AV147" s="79"/>
      <c r="AW147" s="79"/>
      <c r="AX147" s="79"/>
      <c r="AY147" s="79"/>
      <c r="AZ147" s="79"/>
      <c r="BA147">
        <v>52</v>
      </c>
      <c r="BB147" s="78" t="str">
        <f>REPLACE(INDEX(GroupVertices[Group],MATCH(Edges25[[#This Row],[Vertex 1]],GroupVertices[Vertex],0)),1,1,"")</f>
        <v>10</v>
      </c>
      <c r="BC147" s="78" t="str">
        <f>REPLACE(INDEX(GroupVertices[Group],MATCH(Edges25[[#This Row],[Vertex 2]],GroupVertices[Vertex],0)),1,1,"")</f>
        <v>10</v>
      </c>
      <c r="BD147" s="48">
        <v>0</v>
      </c>
      <c r="BE147" s="49">
        <v>0</v>
      </c>
      <c r="BF147" s="48">
        <v>0</v>
      </c>
      <c r="BG147" s="49">
        <v>0</v>
      </c>
      <c r="BH147" s="48">
        <v>0</v>
      </c>
      <c r="BI147" s="49">
        <v>0</v>
      </c>
      <c r="BJ147" s="48">
        <v>19</v>
      </c>
      <c r="BK147" s="49">
        <v>100</v>
      </c>
      <c r="BL147" s="48">
        <v>19</v>
      </c>
    </row>
    <row r="148" spans="1:64" ht="15">
      <c r="A148" s="64" t="s">
        <v>274</v>
      </c>
      <c r="B148" s="64" t="s">
        <v>274</v>
      </c>
      <c r="C148" s="65"/>
      <c r="D148" s="66"/>
      <c r="E148" s="67"/>
      <c r="F148" s="68"/>
      <c r="G148" s="65"/>
      <c r="H148" s="69"/>
      <c r="I148" s="70"/>
      <c r="J148" s="70"/>
      <c r="K148" s="34" t="s">
        <v>65</v>
      </c>
      <c r="L148" s="77">
        <v>212</v>
      </c>
      <c r="M148" s="77"/>
      <c r="N148" s="72"/>
      <c r="O148" s="79" t="s">
        <v>176</v>
      </c>
      <c r="P148" s="81">
        <v>43749.60083333333</v>
      </c>
      <c r="Q148" s="79" t="s">
        <v>443</v>
      </c>
      <c r="R148" s="83" t="s">
        <v>518</v>
      </c>
      <c r="S148" s="79" t="s">
        <v>559</v>
      </c>
      <c r="T148" s="79" t="s">
        <v>648</v>
      </c>
      <c r="U148" s="79"/>
      <c r="V148" s="83" t="s">
        <v>753</v>
      </c>
      <c r="W148" s="81">
        <v>43749.60083333333</v>
      </c>
      <c r="X148" s="83" t="s">
        <v>899</v>
      </c>
      <c r="Y148" s="79"/>
      <c r="Z148" s="79"/>
      <c r="AA148" s="85" t="s">
        <v>1083</v>
      </c>
      <c r="AB148" s="79"/>
      <c r="AC148" s="79" t="b">
        <v>0</v>
      </c>
      <c r="AD148" s="79">
        <v>0</v>
      </c>
      <c r="AE148" s="85" t="s">
        <v>1123</v>
      </c>
      <c r="AF148" s="79" t="b">
        <v>0</v>
      </c>
      <c r="AG148" s="79" t="s">
        <v>1128</v>
      </c>
      <c r="AH148" s="79"/>
      <c r="AI148" s="85" t="s">
        <v>1123</v>
      </c>
      <c r="AJ148" s="79" t="b">
        <v>0</v>
      </c>
      <c r="AK148" s="79">
        <v>0</v>
      </c>
      <c r="AL148" s="85" t="s">
        <v>1123</v>
      </c>
      <c r="AM148" s="79" t="s">
        <v>1161</v>
      </c>
      <c r="AN148" s="79" t="b">
        <v>0</v>
      </c>
      <c r="AO148" s="85" t="s">
        <v>1083</v>
      </c>
      <c r="AP148" s="79" t="s">
        <v>176</v>
      </c>
      <c r="AQ148" s="79">
        <v>0</v>
      </c>
      <c r="AR148" s="79">
        <v>0</v>
      </c>
      <c r="AS148" s="79"/>
      <c r="AT148" s="79"/>
      <c r="AU148" s="79"/>
      <c r="AV148" s="79"/>
      <c r="AW148" s="79"/>
      <c r="AX148" s="79"/>
      <c r="AY148" s="79"/>
      <c r="AZ148" s="79"/>
      <c r="BA148">
        <v>52</v>
      </c>
      <c r="BB148" s="78" t="str">
        <f>REPLACE(INDEX(GroupVertices[Group],MATCH(Edges25[[#This Row],[Vertex 1]],GroupVertices[Vertex],0)),1,1,"")</f>
        <v>10</v>
      </c>
      <c r="BC148" s="78" t="str">
        <f>REPLACE(INDEX(GroupVertices[Group],MATCH(Edges25[[#This Row],[Vertex 2]],GroupVertices[Vertex],0)),1,1,"")</f>
        <v>10</v>
      </c>
      <c r="BD148" s="48">
        <v>0</v>
      </c>
      <c r="BE148" s="49">
        <v>0</v>
      </c>
      <c r="BF148" s="48">
        <v>0</v>
      </c>
      <c r="BG148" s="49">
        <v>0</v>
      </c>
      <c r="BH148" s="48">
        <v>0</v>
      </c>
      <c r="BI148" s="49">
        <v>0</v>
      </c>
      <c r="BJ148" s="48">
        <v>17</v>
      </c>
      <c r="BK148" s="49">
        <v>100</v>
      </c>
      <c r="BL148" s="48">
        <v>17</v>
      </c>
    </row>
    <row r="149" spans="1:64" ht="15">
      <c r="A149" s="64" t="s">
        <v>274</v>
      </c>
      <c r="B149" s="64" t="s">
        <v>274</v>
      </c>
      <c r="C149" s="65"/>
      <c r="D149" s="66"/>
      <c r="E149" s="67"/>
      <c r="F149" s="68"/>
      <c r="G149" s="65"/>
      <c r="H149" s="69"/>
      <c r="I149" s="70"/>
      <c r="J149" s="70"/>
      <c r="K149" s="34" t="s">
        <v>65</v>
      </c>
      <c r="L149" s="77">
        <v>213</v>
      </c>
      <c r="M149" s="77"/>
      <c r="N149" s="72"/>
      <c r="O149" s="79" t="s">
        <v>176</v>
      </c>
      <c r="P149" s="81">
        <v>43749.7674537037</v>
      </c>
      <c r="Q149" s="79" t="s">
        <v>444</v>
      </c>
      <c r="R149" s="83" t="s">
        <v>518</v>
      </c>
      <c r="S149" s="79" t="s">
        <v>559</v>
      </c>
      <c r="T149" s="79" t="s">
        <v>643</v>
      </c>
      <c r="U149" s="79"/>
      <c r="V149" s="83" t="s">
        <v>753</v>
      </c>
      <c r="W149" s="81">
        <v>43749.7674537037</v>
      </c>
      <c r="X149" s="83" t="s">
        <v>900</v>
      </c>
      <c r="Y149" s="79"/>
      <c r="Z149" s="79"/>
      <c r="AA149" s="85" t="s">
        <v>1084</v>
      </c>
      <c r="AB149" s="79"/>
      <c r="AC149" s="79" t="b">
        <v>0</v>
      </c>
      <c r="AD149" s="79">
        <v>0</v>
      </c>
      <c r="AE149" s="85" t="s">
        <v>1123</v>
      </c>
      <c r="AF149" s="79" t="b">
        <v>0</v>
      </c>
      <c r="AG149" s="79" t="s">
        <v>1128</v>
      </c>
      <c r="AH149" s="79"/>
      <c r="AI149" s="85" t="s">
        <v>1123</v>
      </c>
      <c r="AJ149" s="79" t="b">
        <v>0</v>
      </c>
      <c r="AK149" s="79">
        <v>0</v>
      </c>
      <c r="AL149" s="85" t="s">
        <v>1123</v>
      </c>
      <c r="AM149" s="79" t="s">
        <v>1161</v>
      </c>
      <c r="AN149" s="79" t="b">
        <v>0</v>
      </c>
      <c r="AO149" s="85" t="s">
        <v>1084</v>
      </c>
      <c r="AP149" s="79" t="s">
        <v>176</v>
      </c>
      <c r="AQ149" s="79">
        <v>0</v>
      </c>
      <c r="AR149" s="79">
        <v>0</v>
      </c>
      <c r="AS149" s="79"/>
      <c r="AT149" s="79"/>
      <c r="AU149" s="79"/>
      <c r="AV149" s="79"/>
      <c r="AW149" s="79"/>
      <c r="AX149" s="79"/>
      <c r="AY149" s="79"/>
      <c r="AZ149" s="79"/>
      <c r="BA149">
        <v>52</v>
      </c>
      <c r="BB149" s="78" t="str">
        <f>REPLACE(INDEX(GroupVertices[Group],MATCH(Edges25[[#This Row],[Vertex 1]],GroupVertices[Vertex],0)),1,1,"")</f>
        <v>10</v>
      </c>
      <c r="BC149" s="78" t="str">
        <f>REPLACE(INDEX(GroupVertices[Group],MATCH(Edges25[[#This Row],[Vertex 2]],GroupVertices[Vertex],0)),1,1,"")</f>
        <v>10</v>
      </c>
      <c r="BD149" s="48">
        <v>0</v>
      </c>
      <c r="BE149" s="49">
        <v>0</v>
      </c>
      <c r="BF149" s="48">
        <v>0</v>
      </c>
      <c r="BG149" s="49">
        <v>0</v>
      </c>
      <c r="BH149" s="48">
        <v>0</v>
      </c>
      <c r="BI149" s="49">
        <v>0</v>
      </c>
      <c r="BJ149" s="48">
        <v>13</v>
      </c>
      <c r="BK149" s="49">
        <v>100</v>
      </c>
      <c r="BL149" s="48">
        <v>13</v>
      </c>
    </row>
    <row r="150" spans="1:64" ht="15">
      <c r="A150" s="64" t="s">
        <v>274</v>
      </c>
      <c r="B150" s="64" t="s">
        <v>274</v>
      </c>
      <c r="C150" s="65"/>
      <c r="D150" s="66"/>
      <c r="E150" s="67"/>
      <c r="F150" s="68"/>
      <c r="G150" s="65"/>
      <c r="H150" s="69"/>
      <c r="I150" s="70"/>
      <c r="J150" s="70"/>
      <c r="K150" s="34" t="s">
        <v>65</v>
      </c>
      <c r="L150" s="77">
        <v>214</v>
      </c>
      <c r="M150" s="77"/>
      <c r="N150" s="72"/>
      <c r="O150" s="79" t="s">
        <v>176</v>
      </c>
      <c r="P150" s="81">
        <v>43750.100810185184</v>
      </c>
      <c r="Q150" s="79" t="s">
        <v>445</v>
      </c>
      <c r="R150" s="83" t="s">
        <v>518</v>
      </c>
      <c r="S150" s="79" t="s">
        <v>559</v>
      </c>
      <c r="T150" s="79" t="s">
        <v>649</v>
      </c>
      <c r="U150" s="79"/>
      <c r="V150" s="83" t="s">
        <v>753</v>
      </c>
      <c r="W150" s="81">
        <v>43750.100810185184</v>
      </c>
      <c r="X150" s="83" t="s">
        <v>901</v>
      </c>
      <c r="Y150" s="79"/>
      <c r="Z150" s="79"/>
      <c r="AA150" s="85" t="s">
        <v>1085</v>
      </c>
      <c r="AB150" s="79"/>
      <c r="AC150" s="79" t="b">
        <v>0</v>
      </c>
      <c r="AD150" s="79">
        <v>0</v>
      </c>
      <c r="AE150" s="85" t="s">
        <v>1123</v>
      </c>
      <c r="AF150" s="79" t="b">
        <v>0</v>
      </c>
      <c r="AG150" s="79" t="s">
        <v>1128</v>
      </c>
      <c r="AH150" s="79"/>
      <c r="AI150" s="85" t="s">
        <v>1123</v>
      </c>
      <c r="AJ150" s="79" t="b">
        <v>0</v>
      </c>
      <c r="AK150" s="79">
        <v>0</v>
      </c>
      <c r="AL150" s="85" t="s">
        <v>1123</v>
      </c>
      <c r="AM150" s="79" t="s">
        <v>1161</v>
      </c>
      <c r="AN150" s="79" t="b">
        <v>0</v>
      </c>
      <c r="AO150" s="85" t="s">
        <v>1085</v>
      </c>
      <c r="AP150" s="79" t="s">
        <v>176</v>
      </c>
      <c r="AQ150" s="79">
        <v>0</v>
      </c>
      <c r="AR150" s="79">
        <v>0</v>
      </c>
      <c r="AS150" s="79"/>
      <c r="AT150" s="79"/>
      <c r="AU150" s="79"/>
      <c r="AV150" s="79"/>
      <c r="AW150" s="79"/>
      <c r="AX150" s="79"/>
      <c r="AY150" s="79"/>
      <c r="AZ150" s="79"/>
      <c r="BA150">
        <v>52</v>
      </c>
      <c r="BB150" s="78" t="str">
        <f>REPLACE(INDEX(GroupVertices[Group],MATCH(Edges25[[#This Row],[Vertex 1]],GroupVertices[Vertex],0)),1,1,"")</f>
        <v>10</v>
      </c>
      <c r="BC150" s="78" t="str">
        <f>REPLACE(INDEX(GroupVertices[Group],MATCH(Edges25[[#This Row],[Vertex 2]],GroupVertices[Vertex],0)),1,1,"")</f>
        <v>10</v>
      </c>
      <c r="BD150" s="48">
        <v>0</v>
      </c>
      <c r="BE150" s="49">
        <v>0</v>
      </c>
      <c r="BF150" s="48">
        <v>0</v>
      </c>
      <c r="BG150" s="49">
        <v>0</v>
      </c>
      <c r="BH150" s="48">
        <v>0</v>
      </c>
      <c r="BI150" s="49">
        <v>0</v>
      </c>
      <c r="BJ150" s="48">
        <v>15</v>
      </c>
      <c r="BK150" s="49">
        <v>100</v>
      </c>
      <c r="BL150" s="48">
        <v>15</v>
      </c>
    </row>
    <row r="151" spans="1:64" ht="15">
      <c r="A151" s="64" t="s">
        <v>274</v>
      </c>
      <c r="B151" s="64" t="s">
        <v>274</v>
      </c>
      <c r="C151" s="65"/>
      <c r="D151" s="66"/>
      <c r="E151" s="67"/>
      <c r="F151" s="68"/>
      <c r="G151" s="65"/>
      <c r="H151" s="69"/>
      <c r="I151" s="70"/>
      <c r="J151" s="70"/>
      <c r="K151" s="34" t="s">
        <v>65</v>
      </c>
      <c r="L151" s="77">
        <v>215</v>
      </c>
      <c r="M151" s="77"/>
      <c r="N151" s="72"/>
      <c r="O151" s="79" t="s">
        <v>176</v>
      </c>
      <c r="P151" s="81">
        <v>43750.267476851855</v>
      </c>
      <c r="Q151" s="79" t="s">
        <v>446</v>
      </c>
      <c r="R151" s="83" t="s">
        <v>518</v>
      </c>
      <c r="S151" s="79" t="s">
        <v>559</v>
      </c>
      <c r="T151" s="79" t="s">
        <v>650</v>
      </c>
      <c r="U151" s="79"/>
      <c r="V151" s="83" t="s">
        <v>753</v>
      </c>
      <c r="W151" s="81">
        <v>43750.267476851855</v>
      </c>
      <c r="X151" s="83" t="s">
        <v>902</v>
      </c>
      <c r="Y151" s="79"/>
      <c r="Z151" s="79"/>
      <c r="AA151" s="85" t="s">
        <v>1086</v>
      </c>
      <c r="AB151" s="79"/>
      <c r="AC151" s="79" t="b">
        <v>0</v>
      </c>
      <c r="AD151" s="79">
        <v>0</v>
      </c>
      <c r="AE151" s="85" t="s">
        <v>1123</v>
      </c>
      <c r="AF151" s="79" t="b">
        <v>0</v>
      </c>
      <c r="AG151" s="79" t="s">
        <v>1128</v>
      </c>
      <c r="AH151" s="79"/>
      <c r="AI151" s="85" t="s">
        <v>1123</v>
      </c>
      <c r="AJ151" s="79" t="b">
        <v>0</v>
      </c>
      <c r="AK151" s="79">
        <v>0</v>
      </c>
      <c r="AL151" s="85" t="s">
        <v>1123</v>
      </c>
      <c r="AM151" s="79" t="s">
        <v>1161</v>
      </c>
      <c r="AN151" s="79" t="b">
        <v>0</v>
      </c>
      <c r="AO151" s="85" t="s">
        <v>1086</v>
      </c>
      <c r="AP151" s="79" t="s">
        <v>176</v>
      </c>
      <c r="AQ151" s="79">
        <v>0</v>
      </c>
      <c r="AR151" s="79">
        <v>0</v>
      </c>
      <c r="AS151" s="79"/>
      <c r="AT151" s="79"/>
      <c r="AU151" s="79"/>
      <c r="AV151" s="79"/>
      <c r="AW151" s="79"/>
      <c r="AX151" s="79"/>
      <c r="AY151" s="79"/>
      <c r="AZ151" s="79"/>
      <c r="BA151">
        <v>52</v>
      </c>
      <c r="BB151" s="78" t="str">
        <f>REPLACE(INDEX(GroupVertices[Group],MATCH(Edges25[[#This Row],[Vertex 1]],GroupVertices[Vertex],0)),1,1,"")</f>
        <v>10</v>
      </c>
      <c r="BC151" s="78" t="str">
        <f>REPLACE(INDEX(GroupVertices[Group],MATCH(Edges25[[#This Row],[Vertex 2]],GroupVertices[Vertex],0)),1,1,"")</f>
        <v>10</v>
      </c>
      <c r="BD151" s="48">
        <v>0</v>
      </c>
      <c r="BE151" s="49">
        <v>0</v>
      </c>
      <c r="BF151" s="48">
        <v>0</v>
      </c>
      <c r="BG151" s="49">
        <v>0</v>
      </c>
      <c r="BH151" s="48">
        <v>0</v>
      </c>
      <c r="BI151" s="49">
        <v>0</v>
      </c>
      <c r="BJ151" s="48">
        <v>16</v>
      </c>
      <c r="BK151" s="49">
        <v>100</v>
      </c>
      <c r="BL151" s="48">
        <v>16</v>
      </c>
    </row>
    <row r="152" spans="1:64" ht="15">
      <c r="A152" s="64" t="s">
        <v>274</v>
      </c>
      <c r="B152" s="64" t="s">
        <v>274</v>
      </c>
      <c r="C152" s="65"/>
      <c r="D152" s="66"/>
      <c r="E152" s="67"/>
      <c r="F152" s="68"/>
      <c r="G152" s="65"/>
      <c r="H152" s="69"/>
      <c r="I152" s="70"/>
      <c r="J152" s="70"/>
      <c r="K152" s="34" t="s">
        <v>65</v>
      </c>
      <c r="L152" s="77">
        <v>216</v>
      </c>
      <c r="M152" s="77"/>
      <c r="N152" s="72"/>
      <c r="O152" s="79" t="s">
        <v>176</v>
      </c>
      <c r="P152" s="81">
        <v>43751.267488425925</v>
      </c>
      <c r="Q152" s="79" t="s">
        <v>447</v>
      </c>
      <c r="R152" s="83" t="s">
        <v>519</v>
      </c>
      <c r="S152" s="79" t="s">
        <v>559</v>
      </c>
      <c r="T152" s="79" t="s">
        <v>651</v>
      </c>
      <c r="U152" s="79"/>
      <c r="V152" s="83" t="s">
        <v>753</v>
      </c>
      <c r="W152" s="81">
        <v>43751.267488425925</v>
      </c>
      <c r="X152" s="83" t="s">
        <v>903</v>
      </c>
      <c r="Y152" s="79"/>
      <c r="Z152" s="79"/>
      <c r="AA152" s="85" t="s">
        <v>1087</v>
      </c>
      <c r="AB152" s="79"/>
      <c r="AC152" s="79" t="b">
        <v>0</v>
      </c>
      <c r="AD152" s="79">
        <v>0</v>
      </c>
      <c r="AE152" s="85" t="s">
        <v>1123</v>
      </c>
      <c r="AF152" s="79" t="b">
        <v>0</v>
      </c>
      <c r="AG152" s="79" t="s">
        <v>1128</v>
      </c>
      <c r="AH152" s="79"/>
      <c r="AI152" s="85" t="s">
        <v>1123</v>
      </c>
      <c r="AJ152" s="79" t="b">
        <v>0</v>
      </c>
      <c r="AK152" s="79">
        <v>0</v>
      </c>
      <c r="AL152" s="85" t="s">
        <v>1123</v>
      </c>
      <c r="AM152" s="79" t="s">
        <v>1161</v>
      </c>
      <c r="AN152" s="79" t="b">
        <v>0</v>
      </c>
      <c r="AO152" s="85" t="s">
        <v>1087</v>
      </c>
      <c r="AP152" s="79" t="s">
        <v>176</v>
      </c>
      <c r="AQ152" s="79">
        <v>0</v>
      </c>
      <c r="AR152" s="79">
        <v>0</v>
      </c>
      <c r="AS152" s="79"/>
      <c r="AT152" s="79"/>
      <c r="AU152" s="79"/>
      <c r="AV152" s="79"/>
      <c r="AW152" s="79"/>
      <c r="AX152" s="79"/>
      <c r="AY152" s="79"/>
      <c r="AZ152" s="79"/>
      <c r="BA152">
        <v>52</v>
      </c>
      <c r="BB152" s="78" t="str">
        <f>REPLACE(INDEX(GroupVertices[Group],MATCH(Edges25[[#This Row],[Vertex 1]],GroupVertices[Vertex],0)),1,1,"")</f>
        <v>10</v>
      </c>
      <c r="BC152" s="78" t="str">
        <f>REPLACE(INDEX(GroupVertices[Group],MATCH(Edges25[[#This Row],[Vertex 2]],GroupVertices[Vertex],0)),1,1,"")</f>
        <v>10</v>
      </c>
      <c r="BD152" s="48">
        <v>1</v>
      </c>
      <c r="BE152" s="49">
        <v>10</v>
      </c>
      <c r="BF152" s="48">
        <v>0</v>
      </c>
      <c r="BG152" s="49">
        <v>0</v>
      </c>
      <c r="BH152" s="48">
        <v>0</v>
      </c>
      <c r="BI152" s="49">
        <v>0</v>
      </c>
      <c r="BJ152" s="48">
        <v>9</v>
      </c>
      <c r="BK152" s="49">
        <v>90</v>
      </c>
      <c r="BL152" s="48">
        <v>10</v>
      </c>
    </row>
    <row r="153" spans="1:64" ht="15">
      <c r="A153" s="64" t="s">
        <v>274</v>
      </c>
      <c r="B153" s="64" t="s">
        <v>274</v>
      </c>
      <c r="C153" s="65"/>
      <c r="D153" s="66"/>
      <c r="E153" s="67"/>
      <c r="F153" s="68"/>
      <c r="G153" s="65"/>
      <c r="H153" s="69"/>
      <c r="I153" s="70"/>
      <c r="J153" s="70"/>
      <c r="K153" s="34" t="s">
        <v>65</v>
      </c>
      <c r="L153" s="77">
        <v>217</v>
      </c>
      <c r="M153" s="77"/>
      <c r="N153" s="72"/>
      <c r="O153" s="79" t="s">
        <v>176</v>
      </c>
      <c r="P153" s="81">
        <v>43751.60084490741</v>
      </c>
      <c r="Q153" s="79" t="s">
        <v>448</v>
      </c>
      <c r="R153" s="83" t="s">
        <v>519</v>
      </c>
      <c r="S153" s="79" t="s">
        <v>559</v>
      </c>
      <c r="T153" s="79" t="s">
        <v>651</v>
      </c>
      <c r="U153" s="79"/>
      <c r="V153" s="83" t="s">
        <v>753</v>
      </c>
      <c r="W153" s="81">
        <v>43751.60084490741</v>
      </c>
      <c r="X153" s="83" t="s">
        <v>904</v>
      </c>
      <c r="Y153" s="79"/>
      <c r="Z153" s="79"/>
      <c r="AA153" s="85" t="s">
        <v>1088</v>
      </c>
      <c r="AB153" s="79"/>
      <c r="AC153" s="79" t="b">
        <v>0</v>
      </c>
      <c r="AD153" s="79">
        <v>0</v>
      </c>
      <c r="AE153" s="85" t="s">
        <v>1123</v>
      </c>
      <c r="AF153" s="79" t="b">
        <v>0</v>
      </c>
      <c r="AG153" s="79" t="s">
        <v>1128</v>
      </c>
      <c r="AH153" s="79"/>
      <c r="AI153" s="85" t="s">
        <v>1123</v>
      </c>
      <c r="AJ153" s="79" t="b">
        <v>0</v>
      </c>
      <c r="AK153" s="79">
        <v>0</v>
      </c>
      <c r="AL153" s="85" t="s">
        <v>1123</v>
      </c>
      <c r="AM153" s="79" t="s">
        <v>1161</v>
      </c>
      <c r="AN153" s="79" t="b">
        <v>0</v>
      </c>
      <c r="AO153" s="85" t="s">
        <v>1088</v>
      </c>
      <c r="AP153" s="79" t="s">
        <v>176</v>
      </c>
      <c r="AQ153" s="79">
        <v>0</v>
      </c>
      <c r="AR153" s="79">
        <v>0</v>
      </c>
      <c r="AS153" s="79"/>
      <c r="AT153" s="79"/>
      <c r="AU153" s="79"/>
      <c r="AV153" s="79"/>
      <c r="AW153" s="79"/>
      <c r="AX153" s="79"/>
      <c r="AY153" s="79"/>
      <c r="AZ153" s="79"/>
      <c r="BA153">
        <v>52</v>
      </c>
      <c r="BB153" s="78" t="str">
        <f>REPLACE(INDEX(GroupVertices[Group],MATCH(Edges25[[#This Row],[Vertex 1]],GroupVertices[Vertex],0)),1,1,"")</f>
        <v>10</v>
      </c>
      <c r="BC153" s="78" t="str">
        <f>REPLACE(INDEX(GroupVertices[Group],MATCH(Edges25[[#This Row],[Vertex 2]],GroupVertices[Vertex],0)),1,1,"")</f>
        <v>10</v>
      </c>
      <c r="BD153" s="48">
        <v>0</v>
      </c>
      <c r="BE153" s="49">
        <v>0</v>
      </c>
      <c r="BF153" s="48">
        <v>0</v>
      </c>
      <c r="BG153" s="49">
        <v>0</v>
      </c>
      <c r="BH153" s="48">
        <v>0</v>
      </c>
      <c r="BI153" s="49">
        <v>0</v>
      </c>
      <c r="BJ153" s="48">
        <v>10</v>
      </c>
      <c r="BK153" s="49">
        <v>100</v>
      </c>
      <c r="BL153" s="48">
        <v>10</v>
      </c>
    </row>
    <row r="154" spans="1:64" ht="15">
      <c r="A154" s="64" t="s">
        <v>274</v>
      </c>
      <c r="B154" s="64" t="s">
        <v>274</v>
      </c>
      <c r="C154" s="65"/>
      <c r="D154" s="66"/>
      <c r="E154" s="67"/>
      <c r="F154" s="68"/>
      <c r="G154" s="65"/>
      <c r="H154" s="69"/>
      <c r="I154" s="70"/>
      <c r="J154" s="70"/>
      <c r="K154" s="34" t="s">
        <v>65</v>
      </c>
      <c r="L154" s="77">
        <v>218</v>
      </c>
      <c r="M154" s="77"/>
      <c r="N154" s="72"/>
      <c r="O154" s="79" t="s">
        <v>176</v>
      </c>
      <c r="P154" s="81">
        <v>43751.767546296294</v>
      </c>
      <c r="Q154" s="79" t="s">
        <v>449</v>
      </c>
      <c r="R154" s="83" t="s">
        <v>519</v>
      </c>
      <c r="S154" s="79" t="s">
        <v>559</v>
      </c>
      <c r="T154" s="79" t="s">
        <v>652</v>
      </c>
      <c r="U154" s="79"/>
      <c r="V154" s="83" t="s">
        <v>753</v>
      </c>
      <c r="W154" s="81">
        <v>43751.767546296294</v>
      </c>
      <c r="X154" s="83" t="s">
        <v>905</v>
      </c>
      <c r="Y154" s="79"/>
      <c r="Z154" s="79"/>
      <c r="AA154" s="85" t="s">
        <v>1089</v>
      </c>
      <c r="AB154" s="79"/>
      <c r="AC154" s="79" t="b">
        <v>0</v>
      </c>
      <c r="AD154" s="79">
        <v>0</v>
      </c>
      <c r="AE154" s="85" t="s">
        <v>1123</v>
      </c>
      <c r="AF154" s="79" t="b">
        <v>0</v>
      </c>
      <c r="AG154" s="79" t="s">
        <v>1128</v>
      </c>
      <c r="AH154" s="79"/>
      <c r="AI154" s="85" t="s">
        <v>1123</v>
      </c>
      <c r="AJ154" s="79" t="b">
        <v>0</v>
      </c>
      <c r="AK154" s="79">
        <v>0</v>
      </c>
      <c r="AL154" s="85" t="s">
        <v>1123</v>
      </c>
      <c r="AM154" s="79" t="s">
        <v>1161</v>
      </c>
      <c r="AN154" s="79" t="b">
        <v>0</v>
      </c>
      <c r="AO154" s="85" t="s">
        <v>1089</v>
      </c>
      <c r="AP154" s="79" t="s">
        <v>176</v>
      </c>
      <c r="AQ154" s="79">
        <v>0</v>
      </c>
      <c r="AR154" s="79">
        <v>0</v>
      </c>
      <c r="AS154" s="79"/>
      <c r="AT154" s="79"/>
      <c r="AU154" s="79"/>
      <c r="AV154" s="79"/>
      <c r="AW154" s="79"/>
      <c r="AX154" s="79"/>
      <c r="AY154" s="79"/>
      <c r="AZ154" s="79"/>
      <c r="BA154">
        <v>52</v>
      </c>
      <c r="BB154" s="78" t="str">
        <f>REPLACE(INDEX(GroupVertices[Group],MATCH(Edges25[[#This Row],[Vertex 1]],GroupVertices[Vertex],0)),1,1,"")</f>
        <v>10</v>
      </c>
      <c r="BC154" s="78" t="str">
        <f>REPLACE(INDEX(GroupVertices[Group],MATCH(Edges25[[#This Row],[Vertex 2]],GroupVertices[Vertex],0)),1,1,"")</f>
        <v>10</v>
      </c>
      <c r="BD154" s="48">
        <v>0</v>
      </c>
      <c r="BE154" s="49">
        <v>0</v>
      </c>
      <c r="BF154" s="48">
        <v>0</v>
      </c>
      <c r="BG154" s="49">
        <v>0</v>
      </c>
      <c r="BH154" s="48">
        <v>0</v>
      </c>
      <c r="BI154" s="49">
        <v>0</v>
      </c>
      <c r="BJ154" s="48">
        <v>9</v>
      </c>
      <c r="BK154" s="49">
        <v>100</v>
      </c>
      <c r="BL154" s="48">
        <v>9</v>
      </c>
    </row>
    <row r="155" spans="1:64" ht="15">
      <c r="A155" s="64" t="s">
        <v>274</v>
      </c>
      <c r="B155" s="64" t="s">
        <v>274</v>
      </c>
      <c r="C155" s="65"/>
      <c r="D155" s="66"/>
      <c r="E155" s="67"/>
      <c r="F155" s="68"/>
      <c r="G155" s="65"/>
      <c r="H155" s="69"/>
      <c r="I155" s="70"/>
      <c r="J155" s="70"/>
      <c r="K155" s="34" t="s">
        <v>65</v>
      </c>
      <c r="L155" s="77">
        <v>219</v>
      </c>
      <c r="M155" s="77"/>
      <c r="N155" s="72"/>
      <c r="O155" s="79" t="s">
        <v>176</v>
      </c>
      <c r="P155" s="81">
        <v>43752.267488425925</v>
      </c>
      <c r="Q155" s="79" t="s">
        <v>450</v>
      </c>
      <c r="R155" s="83" t="s">
        <v>520</v>
      </c>
      <c r="S155" s="79" t="s">
        <v>560</v>
      </c>
      <c r="T155" s="79" t="s">
        <v>653</v>
      </c>
      <c r="U155" s="79"/>
      <c r="V155" s="83" t="s">
        <v>753</v>
      </c>
      <c r="W155" s="81">
        <v>43752.267488425925</v>
      </c>
      <c r="X155" s="83" t="s">
        <v>906</v>
      </c>
      <c r="Y155" s="79"/>
      <c r="Z155" s="79"/>
      <c r="AA155" s="85" t="s">
        <v>1090</v>
      </c>
      <c r="AB155" s="79"/>
      <c r="AC155" s="79" t="b">
        <v>0</v>
      </c>
      <c r="AD155" s="79">
        <v>0</v>
      </c>
      <c r="AE155" s="85" t="s">
        <v>1123</v>
      </c>
      <c r="AF155" s="79" t="b">
        <v>0</v>
      </c>
      <c r="AG155" s="79" t="s">
        <v>1128</v>
      </c>
      <c r="AH155" s="79"/>
      <c r="AI155" s="85" t="s">
        <v>1123</v>
      </c>
      <c r="AJ155" s="79" t="b">
        <v>0</v>
      </c>
      <c r="AK155" s="79">
        <v>0</v>
      </c>
      <c r="AL155" s="85" t="s">
        <v>1123</v>
      </c>
      <c r="AM155" s="79" t="s">
        <v>1161</v>
      </c>
      <c r="AN155" s="79" t="b">
        <v>0</v>
      </c>
      <c r="AO155" s="85" t="s">
        <v>1090</v>
      </c>
      <c r="AP155" s="79" t="s">
        <v>176</v>
      </c>
      <c r="AQ155" s="79">
        <v>0</v>
      </c>
      <c r="AR155" s="79">
        <v>0</v>
      </c>
      <c r="AS155" s="79"/>
      <c r="AT155" s="79"/>
      <c r="AU155" s="79"/>
      <c r="AV155" s="79"/>
      <c r="AW155" s="79"/>
      <c r="AX155" s="79"/>
      <c r="AY155" s="79"/>
      <c r="AZ155" s="79"/>
      <c r="BA155">
        <v>52</v>
      </c>
      <c r="BB155" s="78" t="str">
        <f>REPLACE(INDEX(GroupVertices[Group],MATCH(Edges25[[#This Row],[Vertex 1]],GroupVertices[Vertex],0)),1,1,"")</f>
        <v>10</v>
      </c>
      <c r="BC155" s="78" t="str">
        <f>REPLACE(INDEX(GroupVertices[Group],MATCH(Edges25[[#This Row],[Vertex 2]],GroupVertices[Vertex],0)),1,1,"")</f>
        <v>10</v>
      </c>
      <c r="BD155" s="48">
        <v>0</v>
      </c>
      <c r="BE155" s="49">
        <v>0</v>
      </c>
      <c r="BF155" s="48">
        <v>0</v>
      </c>
      <c r="BG155" s="49">
        <v>0</v>
      </c>
      <c r="BH155" s="48">
        <v>0</v>
      </c>
      <c r="BI155" s="49">
        <v>0</v>
      </c>
      <c r="BJ155" s="48">
        <v>11</v>
      </c>
      <c r="BK155" s="49">
        <v>100</v>
      </c>
      <c r="BL155" s="48">
        <v>11</v>
      </c>
    </row>
    <row r="156" spans="1:64" ht="15">
      <c r="A156" s="64" t="s">
        <v>274</v>
      </c>
      <c r="B156" s="64" t="s">
        <v>274</v>
      </c>
      <c r="C156" s="65"/>
      <c r="D156" s="66"/>
      <c r="E156" s="67"/>
      <c r="F156" s="68"/>
      <c r="G156" s="65"/>
      <c r="H156" s="69"/>
      <c r="I156" s="70"/>
      <c r="J156" s="70"/>
      <c r="K156" s="34" t="s">
        <v>65</v>
      </c>
      <c r="L156" s="77">
        <v>220</v>
      </c>
      <c r="M156" s="77"/>
      <c r="N156" s="72"/>
      <c r="O156" s="79" t="s">
        <v>176</v>
      </c>
      <c r="P156" s="81">
        <v>43752.43415509259</v>
      </c>
      <c r="Q156" s="79" t="s">
        <v>451</v>
      </c>
      <c r="R156" s="83" t="s">
        <v>520</v>
      </c>
      <c r="S156" s="79" t="s">
        <v>560</v>
      </c>
      <c r="T156" s="79" t="s">
        <v>654</v>
      </c>
      <c r="U156" s="79"/>
      <c r="V156" s="83" t="s">
        <v>753</v>
      </c>
      <c r="W156" s="81">
        <v>43752.43415509259</v>
      </c>
      <c r="X156" s="83" t="s">
        <v>907</v>
      </c>
      <c r="Y156" s="79"/>
      <c r="Z156" s="79"/>
      <c r="AA156" s="85" t="s">
        <v>1091</v>
      </c>
      <c r="AB156" s="79"/>
      <c r="AC156" s="79" t="b">
        <v>0</v>
      </c>
      <c r="AD156" s="79">
        <v>0</v>
      </c>
      <c r="AE156" s="85" t="s">
        <v>1123</v>
      </c>
      <c r="AF156" s="79" t="b">
        <v>0</v>
      </c>
      <c r="AG156" s="79" t="s">
        <v>1128</v>
      </c>
      <c r="AH156" s="79"/>
      <c r="AI156" s="85" t="s">
        <v>1123</v>
      </c>
      <c r="AJ156" s="79" t="b">
        <v>0</v>
      </c>
      <c r="AK156" s="79">
        <v>0</v>
      </c>
      <c r="AL156" s="85" t="s">
        <v>1123</v>
      </c>
      <c r="AM156" s="79" t="s">
        <v>1161</v>
      </c>
      <c r="AN156" s="79" t="b">
        <v>0</v>
      </c>
      <c r="AO156" s="85" t="s">
        <v>1091</v>
      </c>
      <c r="AP156" s="79" t="s">
        <v>176</v>
      </c>
      <c r="AQ156" s="79">
        <v>0</v>
      </c>
      <c r="AR156" s="79">
        <v>0</v>
      </c>
      <c r="AS156" s="79"/>
      <c r="AT156" s="79"/>
      <c r="AU156" s="79"/>
      <c r="AV156" s="79"/>
      <c r="AW156" s="79"/>
      <c r="AX156" s="79"/>
      <c r="AY156" s="79"/>
      <c r="AZ156" s="79"/>
      <c r="BA156">
        <v>52</v>
      </c>
      <c r="BB156" s="78" t="str">
        <f>REPLACE(INDEX(GroupVertices[Group],MATCH(Edges25[[#This Row],[Vertex 1]],GroupVertices[Vertex],0)),1,1,"")</f>
        <v>10</v>
      </c>
      <c r="BC156" s="78" t="str">
        <f>REPLACE(INDEX(GroupVertices[Group],MATCH(Edges25[[#This Row],[Vertex 2]],GroupVertices[Vertex],0)),1,1,"")</f>
        <v>10</v>
      </c>
      <c r="BD156" s="48">
        <v>1</v>
      </c>
      <c r="BE156" s="49">
        <v>9.090909090909092</v>
      </c>
      <c r="BF156" s="48">
        <v>0</v>
      </c>
      <c r="BG156" s="49">
        <v>0</v>
      </c>
      <c r="BH156" s="48">
        <v>0</v>
      </c>
      <c r="BI156" s="49">
        <v>0</v>
      </c>
      <c r="BJ156" s="48">
        <v>10</v>
      </c>
      <c r="BK156" s="49">
        <v>90.9090909090909</v>
      </c>
      <c r="BL156" s="48">
        <v>11</v>
      </c>
    </row>
    <row r="157" spans="1:64" ht="15">
      <c r="A157" s="64" t="s">
        <v>274</v>
      </c>
      <c r="B157" s="64" t="s">
        <v>274</v>
      </c>
      <c r="C157" s="65"/>
      <c r="D157" s="66"/>
      <c r="E157" s="67"/>
      <c r="F157" s="68"/>
      <c r="G157" s="65"/>
      <c r="H157" s="69"/>
      <c r="I157" s="70"/>
      <c r="J157" s="70"/>
      <c r="K157" s="34" t="s">
        <v>65</v>
      </c>
      <c r="L157" s="77">
        <v>221</v>
      </c>
      <c r="M157" s="77"/>
      <c r="N157" s="72"/>
      <c r="O157" s="79" t="s">
        <v>176</v>
      </c>
      <c r="P157" s="81">
        <v>43752.60084490741</v>
      </c>
      <c r="Q157" s="79" t="s">
        <v>452</v>
      </c>
      <c r="R157" s="83" t="s">
        <v>520</v>
      </c>
      <c r="S157" s="79" t="s">
        <v>560</v>
      </c>
      <c r="T157" s="79" t="s">
        <v>655</v>
      </c>
      <c r="U157" s="79"/>
      <c r="V157" s="83" t="s">
        <v>753</v>
      </c>
      <c r="W157" s="81">
        <v>43752.60084490741</v>
      </c>
      <c r="X157" s="83" t="s">
        <v>908</v>
      </c>
      <c r="Y157" s="79"/>
      <c r="Z157" s="79"/>
      <c r="AA157" s="85" t="s">
        <v>1092</v>
      </c>
      <c r="AB157" s="79"/>
      <c r="AC157" s="79" t="b">
        <v>0</v>
      </c>
      <c r="AD157" s="79">
        <v>0</v>
      </c>
      <c r="AE157" s="85" t="s">
        <v>1123</v>
      </c>
      <c r="AF157" s="79" t="b">
        <v>0</v>
      </c>
      <c r="AG157" s="79" t="s">
        <v>1128</v>
      </c>
      <c r="AH157" s="79"/>
      <c r="AI157" s="85" t="s">
        <v>1123</v>
      </c>
      <c r="AJ157" s="79" t="b">
        <v>0</v>
      </c>
      <c r="AK157" s="79">
        <v>0</v>
      </c>
      <c r="AL157" s="85" t="s">
        <v>1123</v>
      </c>
      <c r="AM157" s="79" t="s">
        <v>1161</v>
      </c>
      <c r="AN157" s="79" t="b">
        <v>0</v>
      </c>
      <c r="AO157" s="85" t="s">
        <v>1092</v>
      </c>
      <c r="AP157" s="79" t="s">
        <v>176</v>
      </c>
      <c r="AQ157" s="79">
        <v>0</v>
      </c>
      <c r="AR157" s="79">
        <v>0</v>
      </c>
      <c r="AS157" s="79"/>
      <c r="AT157" s="79"/>
      <c r="AU157" s="79"/>
      <c r="AV157" s="79"/>
      <c r="AW157" s="79"/>
      <c r="AX157" s="79"/>
      <c r="AY157" s="79"/>
      <c r="AZ157" s="79"/>
      <c r="BA157">
        <v>52</v>
      </c>
      <c r="BB157" s="78" t="str">
        <f>REPLACE(INDEX(GroupVertices[Group],MATCH(Edges25[[#This Row],[Vertex 1]],GroupVertices[Vertex],0)),1,1,"")</f>
        <v>10</v>
      </c>
      <c r="BC157" s="78" t="str">
        <f>REPLACE(INDEX(GroupVertices[Group],MATCH(Edges25[[#This Row],[Vertex 2]],GroupVertices[Vertex],0)),1,1,"")</f>
        <v>10</v>
      </c>
      <c r="BD157" s="48">
        <v>2</v>
      </c>
      <c r="BE157" s="49">
        <v>13.333333333333334</v>
      </c>
      <c r="BF157" s="48">
        <v>0</v>
      </c>
      <c r="BG157" s="49">
        <v>0</v>
      </c>
      <c r="BH157" s="48">
        <v>0</v>
      </c>
      <c r="BI157" s="49">
        <v>0</v>
      </c>
      <c r="BJ157" s="48">
        <v>13</v>
      </c>
      <c r="BK157" s="49">
        <v>86.66666666666667</v>
      </c>
      <c r="BL157" s="48">
        <v>15</v>
      </c>
    </row>
    <row r="158" spans="1:64" ht="15">
      <c r="A158" s="64" t="s">
        <v>274</v>
      </c>
      <c r="B158" s="64" t="s">
        <v>274</v>
      </c>
      <c r="C158" s="65"/>
      <c r="D158" s="66"/>
      <c r="E158" s="67"/>
      <c r="F158" s="68"/>
      <c r="G158" s="65"/>
      <c r="H158" s="69"/>
      <c r="I158" s="70"/>
      <c r="J158" s="70"/>
      <c r="K158" s="34" t="s">
        <v>65</v>
      </c>
      <c r="L158" s="77">
        <v>222</v>
      </c>
      <c r="M158" s="77"/>
      <c r="N158" s="72"/>
      <c r="O158" s="79" t="s">
        <v>176</v>
      </c>
      <c r="P158" s="81">
        <v>43752.93412037037</v>
      </c>
      <c r="Q158" s="79" t="s">
        <v>453</v>
      </c>
      <c r="R158" s="83" t="s">
        <v>516</v>
      </c>
      <c r="S158" s="79" t="s">
        <v>559</v>
      </c>
      <c r="T158" s="79" t="s">
        <v>579</v>
      </c>
      <c r="U158" s="79"/>
      <c r="V158" s="83" t="s">
        <v>753</v>
      </c>
      <c r="W158" s="81">
        <v>43752.93412037037</v>
      </c>
      <c r="X158" s="83" t="s">
        <v>909</v>
      </c>
      <c r="Y158" s="79"/>
      <c r="Z158" s="79"/>
      <c r="AA158" s="85" t="s">
        <v>1093</v>
      </c>
      <c r="AB158" s="79"/>
      <c r="AC158" s="79" t="b">
        <v>0</v>
      </c>
      <c r="AD158" s="79">
        <v>0</v>
      </c>
      <c r="AE158" s="85" t="s">
        <v>1123</v>
      </c>
      <c r="AF158" s="79" t="b">
        <v>0</v>
      </c>
      <c r="AG158" s="79" t="s">
        <v>1128</v>
      </c>
      <c r="AH158" s="79"/>
      <c r="AI158" s="85" t="s">
        <v>1123</v>
      </c>
      <c r="AJ158" s="79" t="b">
        <v>0</v>
      </c>
      <c r="AK158" s="79">
        <v>0</v>
      </c>
      <c r="AL158" s="85" t="s">
        <v>1123</v>
      </c>
      <c r="AM158" s="79" t="s">
        <v>1161</v>
      </c>
      <c r="AN158" s="79" t="b">
        <v>0</v>
      </c>
      <c r="AO158" s="85" t="s">
        <v>1093</v>
      </c>
      <c r="AP158" s="79" t="s">
        <v>176</v>
      </c>
      <c r="AQ158" s="79">
        <v>0</v>
      </c>
      <c r="AR158" s="79">
        <v>0</v>
      </c>
      <c r="AS158" s="79"/>
      <c r="AT158" s="79"/>
      <c r="AU158" s="79"/>
      <c r="AV158" s="79"/>
      <c r="AW158" s="79"/>
      <c r="AX158" s="79"/>
      <c r="AY158" s="79"/>
      <c r="AZ158" s="79"/>
      <c r="BA158">
        <v>52</v>
      </c>
      <c r="BB158" s="78" t="str">
        <f>REPLACE(INDEX(GroupVertices[Group],MATCH(Edges25[[#This Row],[Vertex 1]],GroupVertices[Vertex],0)),1,1,"")</f>
        <v>10</v>
      </c>
      <c r="BC158" s="78" t="str">
        <f>REPLACE(INDEX(GroupVertices[Group],MATCH(Edges25[[#This Row],[Vertex 2]],GroupVertices[Vertex],0)),1,1,"")</f>
        <v>10</v>
      </c>
      <c r="BD158" s="48">
        <v>0</v>
      </c>
      <c r="BE158" s="49">
        <v>0</v>
      </c>
      <c r="BF158" s="48">
        <v>0</v>
      </c>
      <c r="BG158" s="49">
        <v>0</v>
      </c>
      <c r="BH158" s="48">
        <v>0</v>
      </c>
      <c r="BI158" s="49">
        <v>0</v>
      </c>
      <c r="BJ158" s="48">
        <v>13</v>
      </c>
      <c r="BK158" s="49">
        <v>100</v>
      </c>
      <c r="BL158" s="48">
        <v>13</v>
      </c>
    </row>
    <row r="159" spans="1:64" ht="15">
      <c r="A159" s="64" t="s">
        <v>274</v>
      </c>
      <c r="B159" s="64" t="s">
        <v>274</v>
      </c>
      <c r="C159" s="65"/>
      <c r="D159" s="66"/>
      <c r="E159" s="67"/>
      <c r="F159" s="68"/>
      <c r="G159" s="65"/>
      <c r="H159" s="69"/>
      <c r="I159" s="70"/>
      <c r="J159" s="70"/>
      <c r="K159" s="34" t="s">
        <v>65</v>
      </c>
      <c r="L159" s="77">
        <v>223</v>
      </c>
      <c r="M159" s="77"/>
      <c r="N159" s="72"/>
      <c r="O159" s="79" t="s">
        <v>176</v>
      </c>
      <c r="P159" s="81">
        <v>43753.10082175926</v>
      </c>
      <c r="Q159" s="79" t="s">
        <v>454</v>
      </c>
      <c r="R159" s="83" t="s">
        <v>516</v>
      </c>
      <c r="S159" s="79" t="s">
        <v>559</v>
      </c>
      <c r="T159" s="79" t="s">
        <v>656</v>
      </c>
      <c r="U159" s="79"/>
      <c r="V159" s="83" t="s">
        <v>753</v>
      </c>
      <c r="W159" s="81">
        <v>43753.10082175926</v>
      </c>
      <c r="X159" s="83" t="s">
        <v>910</v>
      </c>
      <c r="Y159" s="79"/>
      <c r="Z159" s="79"/>
      <c r="AA159" s="85" t="s">
        <v>1094</v>
      </c>
      <c r="AB159" s="79"/>
      <c r="AC159" s="79" t="b">
        <v>0</v>
      </c>
      <c r="AD159" s="79">
        <v>0</v>
      </c>
      <c r="AE159" s="85" t="s">
        <v>1123</v>
      </c>
      <c r="AF159" s="79" t="b">
        <v>0</v>
      </c>
      <c r="AG159" s="79" t="s">
        <v>1128</v>
      </c>
      <c r="AH159" s="79"/>
      <c r="AI159" s="85" t="s">
        <v>1123</v>
      </c>
      <c r="AJ159" s="79" t="b">
        <v>0</v>
      </c>
      <c r="AK159" s="79">
        <v>0</v>
      </c>
      <c r="AL159" s="85" t="s">
        <v>1123</v>
      </c>
      <c r="AM159" s="79" t="s">
        <v>1161</v>
      </c>
      <c r="AN159" s="79" t="b">
        <v>0</v>
      </c>
      <c r="AO159" s="85" t="s">
        <v>1094</v>
      </c>
      <c r="AP159" s="79" t="s">
        <v>176</v>
      </c>
      <c r="AQ159" s="79">
        <v>0</v>
      </c>
      <c r="AR159" s="79">
        <v>0</v>
      </c>
      <c r="AS159" s="79"/>
      <c r="AT159" s="79"/>
      <c r="AU159" s="79"/>
      <c r="AV159" s="79"/>
      <c r="AW159" s="79"/>
      <c r="AX159" s="79"/>
      <c r="AY159" s="79"/>
      <c r="AZ159" s="79"/>
      <c r="BA159">
        <v>52</v>
      </c>
      <c r="BB159" s="78" t="str">
        <f>REPLACE(INDEX(GroupVertices[Group],MATCH(Edges25[[#This Row],[Vertex 1]],GroupVertices[Vertex],0)),1,1,"")</f>
        <v>10</v>
      </c>
      <c r="BC159" s="78" t="str">
        <f>REPLACE(INDEX(GroupVertices[Group],MATCH(Edges25[[#This Row],[Vertex 2]],GroupVertices[Vertex],0)),1,1,"")</f>
        <v>10</v>
      </c>
      <c r="BD159" s="48">
        <v>0</v>
      </c>
      <c r="BE159" s="49">
        <v>0</v>
      </c>
      <c r="BF159" s="48">
        <v>0</v>
      </c>
      <c r="BG159" s="49">
        <v>0</v>
      </c>
      <c r="BH159" s="48">
        <v>0</v>
      </c>
      <c r="BI159" s="49">
        <v>0</v>
      </c>
      <c r="BJ159" s="48">
        <v>10</v>
      </c>
      <c r="BK159" s="49">
        <v>100</v>
      </c>
      <c r="BL159" s="48">
        <v>10</v>
      </c>
    </row>
    <row r="160" spans="1:64" ht="15">
      <c r="A160" s="64" t="s">
        <v>274</v>
      </c>
      <c r="B160" s="64" t="s">
        <v>274</v>
      </c>
      <c r="C160" s="65"/>
      <c r="D160" s="66"/>
      <c r="E160" s="67"/>
      <c r="F160" s="68"/>
      <c r="G160" s="65"/>
      <c r="H160" s="69"/>
      <c r="I160" s="70"/>
      <c r="J160" s="70"/>
      <c r="K160" s="34" t="s">
        <v>65</v>
      </c>
      <c r="L160" s="77">
        <v>224</v>
      </c>
      <c r="M160" s="77"/>
      <c r="N160" s="72"/>
      <c r="O160" s="79" t="s">
        <v>176</v>
      </c>
      <c r="P160" s="81">
        <v>43753.26751157407</v>
      </c>
      <c r="Q160" s="79" t="s">
        <v>455</v>
      </c>
      <c r="R160" s="83" t="s">
        <v>516</v>
      </c>
      <c r="S160" s="79" t="s">
        <v>559</v>
      </c>
      <c r="T160" s="79" t="s">
        <v>657</v>
      </c>
      <c r="U160" s="79"/>
      <c r="V160" s="83" t="s">
        <v>753</v>
      </c>
      <c r="W160" s="81">
        <v>43753.26751157407</v>
      </c>
      <c r="X160" s="83" t="s">
        <v>911</v>
      </c>
      <c r="Y160" s="79"/>
      <c r="Z160" s="79"/>
      <c r="AA160" s="85" t="s">
        <v>1095</v>
      </c>
      <c r="AB160" s="79"/>
      <c r="AC160" s="79" t="b">
        <v>0</v>
      </c>
      <c r="AD160" s="79">
        <v>0</v>
      </c>
      <c r="AE160" s="85" t="s">
        <v>1123</v>
      </c>
      <c r="AF160" s="79" t="b">
        <v>0</v>
      </c>
      <c r="AG160" s="79" t="s">
        <v>1128</v>
      </c>
      <c r="AH160" s="79"/>
      <c r="AI160" s="85" t="s">
        <v>1123</v>
      </c>
      <c r="AJ160" s="79" t="b">
        <v>0</v>
      </c>
      <c r="AK160" s="79">
        <v>0</v>
      </c>
      <c r="AL160" s="85" t="s">
        <v>1123</v>
      </c>
      <c r="AM160" s="79" t="s">
        <v>1161</v>
      </c>
      <c r="AN160" s="79" t="b">
        <v>0</v>
      </c>
      <c r="AO160" s="85" t="s">
        <v>1095</v>
      </c>
      <c r="AP160" s="79" t="s">
        <v>176</v>
      </c>
      <c r="AQ160" s="79">
        <v>0</v>
      </c>
      <c r="AR160" s="79">
        <v>0</v>
      </c>
      <c r="AS160" s="79"/>
      <c r="AT160" s="79"/>
      <c r="AU160" s="79"/>
      <c r="AV160" s="79"/>
      <c r="AW160" s="79"/>
      <c r="AX160" s="79"/>
      <c r="AY160" s="79"/>
      <c r="AZ160" s="79"/>
      <c r="BA160">
        <v>52</v>
      </c>
      <c r="BB160" s="78" t="str">
        <f>REPLACE(INDEX(GroupVertices[Group],MATCH(Edges25[[#This Row],[Vertex 1]],GroupVertices[Vertex],0)),1,1,"")</f>
        <v>10</v>
      </c>
      <c r="BC160" s="78" t="str">
        <f>REPLACE(INDEX(GroupVertices[Group],MATCH(Edges25[[#This Row],[Vertex 2]],GroupVertices[Vertex],0)),1,1,"")</f>
        <v>10</v>
      </c>
      <c r="BD160" s="48">
        <v>0</v>
      </c>
      <c r="BE160" s="49">
        <v>0</v>
      </c>
      <c r="BF160" s="48">
        <v>0</v>
      </c>
      <c r="BG160" s="49">
        <v>0</v>
      </c>
      <c r="BH160" s="48">
        <v>0</v>
      </c>
      <c r="BI160" s="49">
        <v>0</v>
      </c>
      <c r="BJ160" s="48">
        <v>10</v>
      </c>
      <c r="BK160" s="49">
        <v>100</v>
      </c>
      <c r="BL160" s="48">
        <v>10</v>
      </c>
    </row>
    <row r="161" spans="1:64" ht="15">
      <c r="A161" s="64" t="s">
        <v>274</v>
      </c>
      <c r="B161" s="64" t="s">
        <v>274</v>
      </c>
      <c r="C161" s="65"/>
      <c r="D161" s="66"/>
      <c r="E161" s="67"/>
      <c r="F161" s="68"/>
      <c r="G161" s="65"/>
      <c r="H161" s="69"/>
      <c r="I161" s="70"/>
      <c r="J161" s="70"/>
      <c r="K161" s="34" t="s">
        <v>65</v>
      </c>
      <c r="L161" s="77">
        <v>225</v>
      </c>
      <c r="M161" s="77"/>
      <c r="N161" s="72"/>
      <c r="O161" s="79" t="s">
        <v>176</v>
      </c>
      <c r="P161" s="81">
        <v>43753.43417824074</v>
      </c>
      <c r="Q161" s="79" t="s">
        <v>456</v>
      </c>
      <c r="R161" s="83" t="s">
        <v>516</v>
      </c>
      <c r="S161" s="79" t="s">
        <v>559</v>
      </c>
      <c r="T161" s="79" t="s">
        <v>658</v>
      </c>
      <c r="U161" s="79"/>
      <c r="V161" s="83" t="s">
        <v>753</v>
      </c>
      <c r="W161" s="81">
        <v>43753.43417824074</v>
      </c>
      <c r="X161" s="83" t="s">
        <v>912</v>
      </c>
      <c r="Y161" s="79"/>
      <c r="Z161" s="79"/>
      <c r="AA161" s="85" t="s">
        <v>1096</v>
      </c>
      <c r="AB161" s="79"/>
      <c r="AC161" s="79" t="b">
        <v>0</v>
      </c>
      <c r="AD161" s="79">
        <v>0</v>
      </c>
      <c r="AE161" s="85" t="s">
        <v>1123</v>
      </c>
      <c r="AF161" s="79" t="b">
        <v>0</v>
      </c>
      <c r="AG161" s="79" t="s">
        <v>1128</v>
      </c>
      <c r="AH161" s="79"/>
      <c r="AI161" s="85" t="s">
        <v>1123</v>
      </c>
      <c r="AJ161" s="79" t="b">
        <v>0</v>
      </c>
      <c r="AK161" s="79">
        <v>0</v>
      </c>
      <c r="AL161" s="85" t="s">
        <v>1123</v>
      </c>
      <c r="AM161" s="79" t="s">
        <v>1161</v>
      </c>
      <c r="AN161" s="79" t="b">
        <v>0</v>
      </c>
      <c r="AO161" s="85" t="s">
        <v>1096</v>
      </c>
      <c r="AP161" s="79" t="s">
        <v>176</v>
      </c>
      <c r="AQ161" s="79">
        <v>0</v>
      </c>
      <c r="AR161" s="79">
        <v>0</v>
      </c>
      <c r="AS161" s="79"/>
      <c r="AT161" s="79"/>
      <c r="AU161" s="79"/>
      <c r="AV161" s="79"/>
      <c r="AW161" s="79"/>
      <c r="AX161" s="79"/>
      <c r="AY161" s="79"/>
      <c r="AZ161" s="79"/>
      <c r="BA161">
        <v>52</v>
      </c>
      <c r="BB161" s="78" t="str">
        <f>REPLACE(INDEX(GroupVertices[Group],MATCH(Edges25[[#This Row],[Vertex 1]],GroupVertices[Vertex],0)),1,1,"")</f>
        <v>10</v>
      </c>
      <c r="BC161" s="78" t="str">
        <f>REPLACE(INDEX(GroupVertices[Group],MATCH(Edges25[[#This Row],[Vertex 2]],GroupVertices[Vertex],0)),1,1,"")</f>
        <v>10</v>
      </c>
      <c r="BD161" s="48">
        <v>0</v>
      </c>
      <c r="BE161" s="49">
        <v>0</v>
      </c>
      <c r="BF161" s="48">
        <v>0</v>
      </c>
      <c r="BG161" s="49">
        <v>0</v>
      </c>
      <c r="BH161" s="48">
        <v>0</v>
      </c>
      <c r="BI161" s="49">
        <v>0</v>
      </c>
      <c r="BJ161" s="48">
        <v>10</v>
      </c>
      <c r="BK161" s="49">
        <v>100</v>
      </c>
      <c r="BL161" s="48">
        <v>10</v>
      </c>
    </row>
    <row r="162" spans="1:64" ht="15">
      <c r="A162" s="64" t="s">
        <v>274</v>
      </c>
      <c r="B162" s="64" t="s">
        <v>274</v>
      </c>
      <c r="C162" s="65"/>
      <c r="D162" s="66"/>
      <c r="E162" s="67"/>
      <c r="F162" s="68"/>
      <c r="G162" s="65"/>
      <c r="H162" s="69"/>
      <c r="I162" s="70"/>
      <c r="J162" s="70"/>
      <c r="K162" s="34" t="s">
        <v>65</v>
      </c>
      <c r="L162" s="77">
        <v>226</v>
      </c>
      <c r="M162" s="77"/>
      <c r="N162" s="72"/>
      <c r="O162" s="79" t="s">
        <v>176</v>
      </c>
      <c r="P162" s="81">
        <v>43753.60086805555</v>
      </c>
      <c r="Q162" s="79" t="s">
        <v>457</v>
      </c>
      <c r="R162" s="83" t="s">
        <v>516</v>
      </c>
      <c r="S162" s="79" t="s">
        <v>559</v>
      </c>
      <c r="T162" s="79" t="s">
        <v>659</v>
      </c>
      <c r="U162" s="79"/>
      <c r="V162" s="83" t="s">
        <v>753</v>
      </c>
      <c r="W162" s="81">
        <v>43753.60086805555</v>
      </c>
      <c r="X162" s="83" t="s">
        <v>913</v>
      </c>
      <c r="Y162" s="79"/>
      <c r="Z162" s="79"/>
      <c r="AA162" s="85" t="s">
        <v>1097</v>
      </c>
      <c r="AB162" s="79"/>
      <c r="AC162" s="79" t="b">
        <v>0</v>
      </c>
      <c r="AD162" s="79">
        <v>0</v>
      </c>
      <c r="AE162" s="85" t="s">
        <v>1123</v>
      </c>
      <c r="AF162" s="79" t="b">
        <v>0</v>
      </c>
      <c r="AG162" s="79" t="s">
        <v>1128</v>
      </c>
      <c r="AH162" s="79"/>
      <c r="AI162" s="85" t="s">
        <v>1123</v>
      </c>
      <c r="AJ162" s="79" t="b">
        <v>0</v>
      </c>
      <c r="AK162" s="79">
        <v>0</v>
      </c>
      <c r="AL162" s="85" t="s">
        <v>1123</v>
      </c>
      <c r="AM162" s="79" t="s">
        <v>1161</v>
      </c>
      <c r="AN162" s="79" t="b">
        <v>0</v>
      </c>
      <c r="AO162" s="85" t="s">
        <v>1097</v>
      </c>
      <c r="AP162" s="79" t="s">
        <v>176</v>
      </c>
      <c r="AQ162" s="79">
        <v>0</v>
      </c>
      <c r="AR162" s="79">
        <v>0</v>
      </c>
      <c r="AS162" s="79"/>
      <c r="AT162" s="79"/>
      <c r="AU162" s="79"/>
      <c r="AV162" s="79"/>
      <c r="AW162" s="79"/>
      <c r="AX162" s="79"/>
      <c r="AY162" s="79"/>
      <c r="AZ162" s="79"/>
      <c r="BA162">
        <v>52</v>
      </c>
      <c r="BB162" s="78" t="str">
        <f>REPLACE(INDEX(GroupVertices[Group],MATCH(Edges25[[#This Row],[Vertex 1]],GroupVertices[Vertex],0)),1,1,"")</f>
        <v>10</v>
      </c>
      <c r="BC162" s="78" t="str">
        <f>REPLACE(INDEX(GroupVertices[Group],MATCH(Edges25[[#This Row],[Vertex 2]],GroupVertices[Vertex],0)),1,1,"")</f>
        <v>10</v>
      </c>
      <c r="BD162" s="48">
        <v>1</v>
      </c>
      <c r="BE162" s="49">
        <v>7.6923076923076925</v>
      </c>
      <c r="BF162" s="48">
        <v>0</v>
      </c>
      <c r="BG162" s="49">
        <v>0</v>
      </c>
      <c r="BH162" s="48">
        <v>0</v>
      </c>
      <c r="BI162" s="49">
        <v>0</v>
      </c>
      <c r="BJ162" s="48">
        <v>12</v>
      </c>
      <c r="BK162" s="49">
        <v>92.3076923076923</v>
      </c>
      <c r="BL162" s="48">
        <v>13</v>
      </c>
    </row>
    <row r="163" spans="1:64" ht="15">
      <c r="A163" s="64" t="s">
        <v>274</v>
      </c>
      <c r="B163" s="64" t="s">
        <v>274</v>
      </c>
      <c r="C163" s="65"/>
      <c r="D163" s="66"/>
      <c r="E163" s="67"/>
      <c r="F163" s="68"/>
      <c r="G163" s="65"/>
      <c r="H163" s="69"/>
      <c r="I163" s="70"/>
      <c r="J163" s="70"/>
      <c r="K163" s="34" t="s">
        <v>65</v>
      </c>
      <c r="L163" s="77">
        <v>227</v>
      </c>
      <c r="M163" s="77"/>
      <c r="N163" s="72"/>
      <c r="O163" s="79" t="s">
        <v>176</v>
      </c>
      <c r="P163" s="81">
        <v>43754.100810185184</v>
      </c>
      <c r="Q163" s="79" t="s">
        <v>458</v>
      </c>
      <c r="R163" s="83" t="s">
        <v>516</v>
      </c>
      <c r="S163" s="79" t="s">
        <v>559</v>
      </c>
      <c r="T163" s="79" t="s">
        <v>660</v>
      </c>
      <c r="U163" s="79"/>
      <c r="V163" s="83" t="s">
        <v>753</v>
      </c>
      <c r="W163" s="81">
        <v>43754.100810185184</v>
      </c>
      <c r="X163" s="83" t="s">
        <v>914</v>
      </c>
      <c r="Y163" s="79"/>
      <c r="Z163" s="79"/>
      <c r="AA163" s="85" t="s">
        <v>1098</v>
      </c>
      <c r="AB163" s="79"/>
      <c r="AC163" s="79" t="b">
        <v>0</v>
      </c>
      <c r="AD163" s="79">
        <v>0</v>
      </c>
      <c r="AE163" s="85" t="s">
        <v>1123</v>
      </c>
      <c r="AF163" s="79" t="b">
        <v>0</v>
      </c>
      <c r="AG163" s="79" t="s">
        <v>1128</v>
      </c>
      <c r="AH163" s="79"/>
      <c r="AI163" s="85" t="s">
        <v>1123</v>
      </c>
      <c r="AJ163" s="79" t="b">
        <v>0</v>
      </c>
      <c r="AK163" s="79">
        <v>0</v>
      </c>
      <c r="AL163" s="85" t="s">
        <v>1123</v>
      </c>
      <c r="AM163" s="79" t="s">
        <v>1161</v>
      </c>
      <c r="AN163" s="79" t="b">
        <v>0</v>
      </c>
      <c r="AO163" s="85" t="s">
        <v>1098</v>
      </c>
      <c r="AP163" s="79" t="s">
        <v>176</v>
      </c>
      <c r="AQ163" s="79">
        <v>0</v>
      </c>
      <c r="AR163" s="79">
        <v>0</v>
      </c>
      <c r="AS163" s="79"/>
      <c r="AT163" s="79"/>
      <c r="AU163" s="79"/>
      <c r="AV163" s="79"/>
      <c r="AW163" s="79"/>
      <c r="AX163" s="79"/>
      <c r="AY163" s="79"/>
      <c r="AZ163" s="79"/>
      <c r="BA163">
        <v>52</v>
      </c>
      <c r="BB163" s="78" t="str">
        <f>REPLACE(INDEX(GroupVertices[Group],MATCH(Edges25[[#This Row],[Vertex 1]],GroupVertices[Vertex],0)),1,1,"")</f>
        <v>10</v>
      </c>
      <c r="BC163" s="78" t="str">
        <f>REPLACE(INDEX(GroupVertices[Group],MATCH(Edges25[[#This Row],[Vertex 2]],GroupVertices[Vertex],0)),1,1,"")</f>
        <v>10</v>
      </c>
      <c r="BD163" s="48">
        <v>0</v>
      </c>
      <c r="BE163" s="49">
        <v>0</v>
      </c>
      <c r="BF163" s="48">
        <v>0</v>
      </c>
      <c r="BG163" s="49">
        <v>0</v>
      </c>
      <c r="BH163" s="48">
        <v>0</v>
      </c>
      <c r="BI163" s="49">
        <v>0</v>
      </c>
      <c r="BJ163" s="48">
        <v>7</v>
      </c>
      <c r="BK163" s="49">
        <v>100</v>
      </c>
      <c r="BL163" s="48">
        <v>7</v>
      </c>
    </row>
    <row r="164" spans="1:64" ht="15">
      <c r="A164" s="64" t="s">
        <v>274</v>
      </c>
      <c r="B164" s="64" t="s">
        <v>274</v>
      </c>
      <c r="C164" s="65"/>
      <c r="D164" s="66"/>
      <c r="E164" s="67"/>
      <c r="F164" s="68"/>
      <c r="G164" s="65"/>
      <c r="H164" s="69"/>
      <c r="I164" s="70"/>
      <c r="J164" s="70"/>
      <c r="K164" s="34" t="s">
        <v>65</v>
      </c>
      <c r="L164" s="77">
        <v>228</v>
      </c>
      <c r="M164" s="77"/>
      <c r="N164" s="72"/>
      <c r="O164" s="79" t="s">
        <v>176</v>
      </c>
      <c r="P164" s="81">
        <v>43754.26752314815</v>
      </c>
      <c r="Q164" s="79" t="s">
        <v>459</v>
      </c>
      <c r="R164" s="83" t="s">
        <v>516</v>
      </c>
      <c r="S164" s="79" t="s">
        <v>559</v>
      </c>
      <c r="T164" s="79" t="s">
        <v>661</v>
      </c>
      <c r="U164" s="79"/>
      <c r="V164" s="83" t="s">
        <v>753</v>
      </c>
      <c r="W164" s="81">
        <v>43754.26752314815</v>
      </c>
      <c r="X164" s="83" t="s">
        <v>915</v>
      </c>
      <c r="Y164" s="79"/>
      <c r="Z164" s="79"/>
      <c r="AA164" s="85" t="s">
        <v>1099</v>
      </c>
      <c r="AB164" s="79"/>
      <c r="AC164" s="79" t="b">
        <v>0</v>
      </c>
      <c r="AD164" s="79">
        <v>0</v>
      </c>
      <c r="AE164" s="85" t="s">
        <v>1123</v>
      </c>
      <c r="AF164" s="79" t="b">
        <v>0</v>
      </c>
      <c r="AG164" s="79" t="s">
        <v>1128</v>
      </c>
      <c r="AH164" s="79"/>
      <c r="AI164" s="85" t="s">
        <v>1123</v>
      </c>
      <c r="AJ164" s="79" t="b">
        <v>0</v>
      </c>
      <c r="AK164" s="79">
        <v>0</v>
      </c>
      <c r="AL164" s="85" t="s">
        <v>1123</v>
      </c>
      <c r="AM164" s="79" t="s">
        <v>1161</v>
      </c>
      <c r="AN164" s="79" t="b">
        <v>0</v>
      </c>
      <c r="AO164" s="85" t="s">
        <v>1099</v>
      </c>
      <c r="AP164" s="79" t="s">
        <v>176</v>
      </c>
      <c r="AQ164" s="79">
        <v>0</v>
      </c>
      <c r="AR164" s="79">
        <v>0</v>
      </c>
      <c r="AS164" s="79"/>
      <c r="AT164" s="79"/>
      <c r="AU164" s="79"/>
      <c r="AV164" s="79"/>
      <c r="AW164" s="79"/>
      <c r="AX164" s="79"/>
      <c r="AY164" s="79"/>
      <c r="AZ164" s="79"/>
      <c r="BA164">
        <v>52</v>
      </c>
      <c r="BB164" s="78" t="str">
        <f>REPLACE(INDEX(GroupVertices[Group],MATCH(Edges25[[#This Row],[Vertex 1]],GroupVertices[Vertex],0)),1,1,"")</f>
        <v>10</v>
      </c>
      <c r="BC164" s="78" t="str">
        <f>REPLACE(INDEX(GroupVertices[Group],MATCH(Edges25[[#This Row],[Vertex 2]],GroupVertices[Vertex],0)),1,1,"")</f>
        <v>10</v>
      </c>
      <c r="BD164" s="48">
        <v>0</v>
      </c>
      <c r="BE164" s="49">
        <v>0</v>
      </c>
      <c r="BF164" s="48">
        <v>1</v>
      </c>
      <c r="BG164" s="49">
        <v>11.11111111111111</v>
      </c>
      <c r="BH164" s="48">
        <v>0</v>
      </c>
      <c r="BI164" s="49">
        <v>0</v>
      </c>
      <c r="BJ164" s="48">
        <v>8</v>
      </c>
      <c r="BK164" s="49">
        <v>88.88888888888889</v>
      </c>
      <c r="BL164" s="48">
        <v>9</v>
      </c>
    </row>
    <row r="165" spans="1:64" ht="15">
      <c r="A165" s="64" t="s">
        <v>274</v>
      </c>
      <c r="B165" s="64" t="s">
        <v>274</v>
      </c>
      <c r="C165" s="65"/>
      <c r="D165" s="66"/>
      <c r="E165" s="67"/>
      <c r="F165" s="68"/>
      <c r="G165" s="65"/>
      <c r="H165" s="69"/>
      <c r="I165" s="70"/>
      <c r="J165" s="70"/>
      <c r="K165" s="34" t="s">
        <v>65</v>
      </c>
      <c r="L165" s="77">
        <v>229</v>
      </c>
      <c r="M165" s="77"/>
      <c r="N165" s="72"/>
      <c r="O165" s="79" t="s">
        <v>176</v>
      </c>
      <c r="P165" s="81">
        <v>43754.434386574074</v>
      </c>
      <c r="Q165" s="79" t="s">
        <v>460</v>
      </c>
      <c r="R165" s="83" t="s">
        <v>516</v>
      </c>
      <c r="S165" s="79" t="s">
        <v>559</v>
      </c>
      <c r="T165" s="79" t="s">
        <v>662</v>
      </c>
      <c r="U165" s="79"/>
      <c r="V165" s="83" t="s">
        <v>753</v>
      </c>
      <c r="W165" s="81">
        <v>43754.434386574074</v>
      </c>
      <c r="X165" s="83" t="s">
        <v>916</v>
      </c>
      <c r="Y165" s="79"/>
      <c r="Z165" s="79"/>
      <c r="AA165" s="85" t="s">
        <v>1100</v>
      </c>
      <c r="AB165" s="79"/>
      <c r="AC165" s="79" t="b">
        <v>0</v>
      </c>
      <c r="AD165" s="79">
        <v>0</v>
      </c>
      <c r="AE165" s="85" t="s">
        <v>1123</v>
      </c>
      <c r="AF165" s="79" t="b">
        <v>0</v>
      </c>
      <c r="AG165" s="79" t="s">
        <v>1128</v>
      </c>
      <c r="AH165" s="79"/>
      <c r="AI165" s="85" t="s">
        <v>1123</v>
      </c>
      <c r="AJ165" s="79" t="b">
        <v>0</v>
      </c>
      <c r="AK165" s="79">
        <v>0</v>
      </c>
      <c r="AL165" s="85" t="s">
        <v>1123</v>
      </c>
      <c r="AM165" s="79" t="s">
        <v>1161</v>
      </c>
      <c r="AN165" s="79" t="b">
        <v>0</v>
      </c>
      <c r="AO165" s="85" t="s">
        <v>1100</v>
      </c>
      <c r="AP165" s="79" t="s">
        <v>176</v>
      </c>
      <c r="AQ165" s="79">
        <v>0</v>
      </c>
      <c r="AR165" s="79">
        <v>0</v>
      </c>
      <c r="AS165" s="79"/>
      <c r="AT165" s="79"/>
      <c r="AU165" s="79"/>
      <c r="AV165" s="79"/>
      <c r="AW165" s="79"/>
      <c r="AX165" s="79"/>
      <c r="AY165" s="79"/>
      <c r="AZ165" s="79"/>
      <c r="BA165">
        <v>52</v>
      </c>
      <c r="BB165" s="78" t="str">
        <f>REPLACE(INDEX(GroupVertices[Group],MATCH(Edges25[[#This Row],[Vertex 1]],GroupVertices[Vertex],0)),1,1,"")</f>
        <v>10</v>
      </c>
      <c r="BC165" s="78" t="str">
        <f>REPLACE(INDEX(GroupVertices[Group],MATCH(Edges25[[#This Row],[Vertex 2]],GroupVertices[Vertex],0)),1,1,"")</f>
        <v>10</v>
      </c>
      <c r="BD165" s="48">
        <v>1</v>
      </c>
      <c r="BE165" s="49">
        <v>11.11111111111111</v>
      </c>
      <c r="BF165" s="48">
        <v>0</v>
      </c>
      <c r="BG165" s="49">
        <v>0</v>
      </c>
      <c r="BH165" s="48">
        <v>0</v>
      </c>
      <c r="BI165" s="49">
        <v>0</v>
      </c>
      <c r="BJ165" s="48">
        <v>8</v>
      </c>
      <c r="BK165" s="49">
        <v>88.88888888888889</v>
      </c>
      <c r="BL165" s="48">
        <v>9</v>
      </c>
    </row>
    <row r="166" spans="1:64" ht="15">
      <c r="A166" s="64" t="s">
        <v>274</v>
      </c>
      <c r="B166" s="64" t="s">
        <v>274</v>
      </c>
      <c r="C166" s="65"/>
      <c r="D166" s="66"/>
      <c r="E166" s="67"/>
      <c r="F166" s="68"/>
      <c r="G166" s="65"/>
      <c r="H166" s="69"/>
      <c r="I166" s="70"/>
      <c r="J166" s="70"/>
      <c r="K166" s="34" t="s">
        <v>65</v>
      </c>
      <c r="L166" s="77">
        <v>230</v>
      </c>
      <c r="M166" s="77"/>
      <c r="N166" s="72"/>
      <c r="O166" s="79" t="s">
        <v>176</v>
      </c>
      <c r="P166" s="81">
        <v>43754.600902777776</v>
      </c>
      <c r="Q166" s="79" t="s">
        <v>461</v>
      </c>
      <c r="R166" s="83" t="s">
        <v>516</v>
      </c>
      <c r="S166" s="79" t="s">
        <v>559</v>
      </c>
      <c r="T166" s="79" t="s">
        <v>663</v>
      </c>
      <c r="U166" s="79"/>
      <c r="V166" s="83" t="s">
        <v>753</v>
      </c>
      <c r="W166" s="81">
        <v>43754.600902777776</v>
      </c>
      <c r="X166" s="83" t="s">
        <v>917</v>
      </c>
      <c r="Y166" s="79"/>
      <c r="Z166" s="79"/>
      <c r="AA166" s="85" t="s">
        <v>1101</v>
      </c>
      <c r="AB166" s="79"/>
      <c r="AC166" s="79" t="b">
        <v>0</v>
      </c>
      <c r="AD166" s="79">
        <v>0</v>
      </c>
      <c r="AE166" s="85" t="s">
        <v>1123</v>
      </c>
      <c r="AF166" s="79" t="b">
        <v>0</v>
      </c>
      <c r="AG166" s="79" t="s">
        <v>1128</v>
      </c>
      <c r="AH166" s="79"/>
      <c r="AI166" s="85" t="s">
        <v>1123</v>
      </c>
      <c r="AJ166" s="79" t="b">
        <v>0</v>
      </c>
      <c r="AK166" s="79">
        <v>0</v>
      </c>
      <c r="AL166" s="85" t="s">
        <v>1123</v>
      </c>
      <c r="AM166" s="79" t="s">
        <v>1161</v>
      </c>
      <c r="AN166" s="79" t="b">
        <v>0</v>
      </c>
      <c r="AO166" s="85" t="s">
        <v>1101</v>
      </c>
      <c r="AP166" s="79" t="s">
        <v>176</v>
      </c>
      <c r="AQ166" s="79">
        <v>0</v>
      </c>
      <c r="AR166" s="79">
        <v>0</v>
      </c>
      <c r="AS166" s="79"/>
      <c r="AT166" s="79"/>
      <c r="AU166" s="79"/>
      <c r="AV166" s="79"/>
      <c r="AW166" s="79"/>
      <c r="AX166" s="79"/>
      <c r="AY166" s="79"/>
      <c r="AZ166" s="79"/>
      <c r="BA166">
        <v>52</v>
      </c>
      <c r="BB166" s="78" t="str">
        <f>REPLACE(INDEX(GroupVertices[Group],MATCH(Edges25[[#This Row],[Vertex 1]],GroupVertices[Vertex],0)),1,1,"")</f>
        <v>10</v>
      </c>
      <c r="BC166" s="78" t="str">
        <f>REPLACE(INDEX(GroupVertices[Group],MATCH(Edges25[[#This Row],[Vertex 2]],GroupVertices[Vertex],0)),1,1,"")</f>
        <v>10</v>
      </c>
      <c r="BD166" s="48">
        <v>1</v>
      </c>
      <c r="BE166" s="49">
        <v>14.285714285714286</v>
      </c>
      <c r="BF166" s="48">
        <v>0</v>
      </c>
      <c r="BG166" s="49">
        <v>0</v>
      </c>
      <c r="BH166" s="48">
        <v>0</v>
      </c>
      <c r="BI166" s="49">
        <v>0</v>
      </c>
      <c r="BJ166" s="48">
        <v>6</v>
      </c>
      <c r="BK166" s="49">
        <v>85.71428571428571</v>
      </c>
      <c r="BL166" s="48">
        <v>7</v>
      </c>
    </row>
    <row r="167" spans="1:64" ht="15">
      <c r="A167" s="64" t="s">
        <v>274</v>
      </c>
      <c r="B167" s="64" t="s">
        <v>274</v>
      </c>
      <c r="C167" s="65"/>
      <c r="D167" s="66"/>
      <c r="E167" s="67"/>
      <c r="F167" s="68"/>
      <c r="G167" s="65"/>
      <c r="H167" s="69"/>
      <c r="I167" s="70"/>
      <c r="J167" s="70"/>
      <c r="K167" s="34" t="s">
        <v>65</v>
      </c>
      <c r="L167" s="77">
        <v>231</v>
      </c>
      <c r="M167" s="77"/>
      <c r="N167" s="72"/>
      <c r="O167" s="79" t="s">
        <v>176</v>
      </c>
      <c r="P167" s="81">
        <v>43754.76752314815</v>
      </c>
      <c r="Q167" s="79" t="s">
        <v>462</v>
      </c>
      <c r="R167" s="83" t="s">
        <v>516</v>
      </c>
      <c r="S167" s="79" t="s">
        <v>559</v>
      </c>
      <c r="T167" s="79" t="s">
        <v>664</v>
      </c>
      <c r="U167" s="79"/>
      <c r="V167" s="83" t="s">
        <v>753</v>
      </c>
      <c r="W167" s="81">
        <v>43754.76752314815</v>
      </c>
      <c r="X167" s="83" t="s">
        <v>918</v>
      </c>
      <c r="Y167" s="79"/>
      <c r="Z167" s="79"/>
      <c r="AA167" s="85" t="s">
        <v>1102</v>
      </c>
      <c r="AB167" s="79"/>
      <c r="AC167" s="79" t="b">
        <v>0</v>
      </c>
      <c r="AD167" s="79">
        <v>0</v>
      </c>
      <c r="AE167" s="85" t="s">
        <v>1123</v>
      </c>
      <c r="AF167" s="79" t="b">
        <v>0</v>
      </c>
      <c r="AG167" s="79" t="s">
        <v>1128</v>
      </c>
      <c r="AH167" s="79"/>
      <c r="AI167" s="85" t="s">
        <v>1123</v>
      </c>
      <c r="AJ167" s="79" t="b">
        <v>0</v>
      </c>
      <c r="AK167" s="79">
        <v>0</v>
      </c>
      <c r="AL167" s="85" t="s">
        <v>1123</v>
      </c>
      <c r="AM167" s="79" t="s">
        <v>1161</v>
      </c>
      <c r="AN167" s="79" t="b">
        <v>0</v>
      </c>
      <c r="AO167" s="85" t="s">
        <v>1102</v>
      </c>
      <c r="AP167" s="79" t="s">
        <v>176</v>
      </c>
      <c r="AQ167" s="79">
        <v>0</v>
      </c>
      <c r="AR167" s="79">
        <v>0</v>
      </c>
      <c r="AS167" s="79"/>
      <c r="AT167" s="79"/>
      <c r="AU167" s="79"/>
      <c r="AV167" s="79"/>
      <c r="AW167" s="79"/>
      <c r="AX167" s="79"/>
      <c r="AY167" s="79"/>
      <c r="AZ167" s="79"/>
      <c r="BA167">
        <v>52</v>
      </c>
      <c r="BB167" s="78" t="str">
        <f>REPLACE(INDEX(GroupVertices[Group],MATCH(Edges25[[#This Row],[Vertex 1]],GroupVertices[Vertex],0)),1,1,"")</f>
        <v>10</v>
      </c>
      <c r="BC167" s="78" t="str">
        <f>REPLACE(INDEX(GroupVertices[Group],MATCH(Edges25[[#This Row],[Vertex 2]],GroupVertices[Vertex],0)),1,1,"")</f>
        <v>10</v>
      </c>
      <c r="BD167" s="48">
        <v>0</v>
      </c>
      <c r="BE167" s="49">
        <v>0</v>
      </c>
      <c r="BF167" s="48">
        <v>0</v>
      </c>
      <c r="BG167" s="49">
        <v>0</v>
      </c>
      <c r="BH167" s="48">
        <v>0</v>
      </c>
      <c r="BI167" s="49">
        <v>0</v>
      </c>
      <c r="BJ167" s="48">
        <v>5</v>
      </c>
      <c r="BK167" s="49">
        <v>100</v>
      </c>
      <c r="BL167" s="48">
        <v>5</v>
      </c>
    </row>
    <row r="168" spans="1:64" ht="15">
      <c r="A168" s="64" t="s">
        <v>274</v>
      </c>
      <c r="B168" s="64" t="s">
        <v>274</v>
      </c>
      <c r="C168" s="65"/>
      <c r="D168" s="66"/>
      <c r="E168" s="67"/>
      <c r="F168" s="68"/>
      <c r="G168" s="65"/>
      <c r="H168" s="69"/>
      <c r="I168" s="70"/>
      <c r="J168" s="70"/>
      <c r="K168" s="34" t="s">
        <v>65</v>
      </c>
      <c r="L168" s="77">
        <v>232</v>
      </c>
      <c r="M168" s="77"/>
      <c r="N168" s="72"/>
      <c r="O168" s="79" t="s">
        <v>176</v>
      </c>
      <c r="P168" s="81">
        <v>43755.100810185184</v>
      </c>
      <c r="Q168" s="79" t="s">
        <v>463</v>
      </c>
      <c r="R168" s="83" t="s">
        <v>514</v>
      </c>
      <c r="S168" s="79" t="s">
        <v>559</v>
      </c>
      <c r="T168" s="79" t="s">
        <v>665</v>
      </c>
      <c r="U168" s="79"/>
      <c r="V168" s="83" t="s">
        <v>753</v>
      </c>
      <c r="W168" s="81">
        <v>43755.100810185184</v>
      </c>
      <c r="X168" s="83" t="s">
        <v>919</v>
      </c>
      <c r="Y168" s="79"/>
      <c r="Z168" s="79"/>
      <c r="AA168" s="85" t="s">
        <v>1103</v>
      </c>
      <c r="AB168" s="79"/>
      <c r="AC168" s="79" t="b">
        <v>0</v>
      </c>
      <c r="AD168" s="79">
        <v>0</v>
      </c>
      <c r="AE168" s="85" t="s">
        <v>1123</v>
      </c>
      <c r="AF168" s="79" t="b">
        <v>0</v>
      </c>
      <c r="AG168" s="79" t="s">
        <v>1128</v>
      </c>
      <c r="AH168" s="79"/>
      <c r="AI168" s="85" t="s">
        <v>1123</v>
      </c>
      <c r="AJ168" s="79" t="b">
        <v>0</v>
      </c>
      <c r="AK168" s="79">
        <v>0</v>
      </c>
      <c r="AL168" s="85" t="s">
        <v>1123</v>
      </c>
      <c r="AM168" s="79" t="s">
        <v>1161</v>
      </c>
      <c r="AN168" s="79" t="b">
        <v>0</v>
      </c>
      <c r="AO168" s="85" t="s">
        <v>1103</v>
      </c>
      <c r="AP168" s="79" t="s">
        <v>176</v>
      </c>
      <c r="AQ168" s="79">
        <v>0</v>
      </c>
      <c r="AR168" s="79">
        <v>0</v>
      </c>
      <c r="AS168" s="79"/>
      <c r="AT168" s="79"/>
      <c r="AU168" s="79"/>
      <c r="AV168" s="79"/>
      <c r="AW168" s="79"/>
      <c r="AX168" s="79"/>
      <c r="AY168" s="79"/>
      <c r="AZ168" s="79"/>
      <c r="BA168">
        <v>52</v>
      </c>
      <c r="BB168" s="78" t="str">
        <f>REPLACE(INDEX(GroupVertices[Group],MATCH(Edges25[[#This Row],[Vertex 1]],GroupVertices[Vertex],0)),1,1,"")</f>
        <v>10</v>
      </c>
      <c r="BC168" s="78" t="str">
        <f>REPLACE(INDEX(GroupVertices[Group],MATCH(Edges25[[#This Row],[Vertex 2]],GroupVertices[Vertex],0)),1,1,"")</f>
        <v>10</v>
      </c>
      <c r="BD168" s="48">
        <v>2</v>
      </c>
      <c r="BE168" s="49">
        <v>12.5</v>
      </c>
      <c r="BF168" s="48">
        <v>0</v>
      </c>
      <c r="BG168" s="49">
        <v>0</v>
      </c>
      <c r="BH168" s="48">
        <v>0</v>
      </c>
      <c r="BI168" s="49">
        <v>0</v>
      </c>
      <c r="BJ168" s="48">
        <v>14</v>
      </c>
      <c r="BK168" s="49">
        <v>87.5</v>
      </c>
      <c r="BL168" s="48">
        <v>16</v>
      </c>
    </row>
    <row r="169" spans="1:64" ht="15">
      <c r="A169" s="64" t="s">
        <v>274</v>
      </c>
      <c r="B169" s="64" t="s">
        <v>274</v>
      </c>
      <c r="C169" s="65"/>
      <c r="D169" s="66"/>
      <c r="E169" s="67"/>
      <c r="F169" s="68"/>
      <c r="G169" s="65"/>
      <c r="H169" s="69"/>
      <c r="I169" s="70"/>
      <c r="J169" s="70"/>
      <c r="K169" s="34" t="s">
        <v>65</v>
      </c>
      <c r="L169" s="77">
        <v>233</v>
      </c>
      <c r="M169" s="77"/>
      <c r="N169" s="72"/>
      <c r="O169" s="79" t="s">
        <v>176</v>
      </c>
      <c r="P169" s="81">
        <v>43755.267488425925</v>
      </c>
      <c r="Q169" s="79" t="s">
        <v>464</v>
      </c>
      <c r="R169" s="83" t="s">
        <v>514</v>
      </c>
      <c r="S169" s="79" t="s">
        <v>559</v>
      </c>
      <c r="T169" s="79" t="s">
        <v>666</v>
      </c>
      <c r="U169" s="79"/>
      <c r="V169" s="83" t="s">
        <v>753</v>
      </c>
      <c r="W169" s="81">
        <v>43755.267488425925</v>
      </c>
      <c r="X169" s="83" t="s">
        <v>920</v>
      </c>
      <c r="Y169" s="79"/>
      <c r="Z169" s="79"/>
      <c r="AA169" s="85" t="s">
        <v>1104</v>
      </c>
      <c r="AB169" s="79"/>
      <c r="AC169" s="79" t="b">
        <v>0</v>
      </c>
      <c r="AD169" s="79">
        <v>0</v>
      </c>
      <c r="AE169" s="85" t="s">
        <v>1123</v>
      </c>
      <c r="AF169" s="79" t="b">
        <v>0</v>
      </c>
      <c r="AG169" s="79" t="s">
        <v>1128</v>
      </c>
      <c r="AH169" s="79"/>
      <c r="AI169" s="85" t="s">
        <v>1123</v>
      </c>
      <c r="AJ169" s="79" t="b">
        <v>0</v>
      </c>
      <c r="AK169" s="79">
        <v>0</v>
      </c>
      <c r="AL169" s="85" t="s">
        <v>1123</v>
      </c>
      <c r="AM169" s="79" t="s">
        <v>1161</v>
      </c>
      <c r="AN169" s="79" t="b">
        <v>0</v>
      </c>
      <c r="AO169" s="85" t="s">
        <v>1104</v>
      </c>
      <c r="AP169" s="79" t="s">
        <v>176</v>
      </c>
      <c r="AQ169" s="79">
        <v>0</v>
      </c>
      <c r="AR169" s="79">
        <v>0</v>
      </c>
      <c r="AS169" s="79"/>
      <c r="AT169" s="79"/>
      <c r="AU169" s="79"/>
      <c r="AV169" s="79"/>
      <c r="AW169" s="79"/>
      <c r="AX169" s="79"/>
      <c r="AY169" s="79"/>
      <c r="AZ169" s="79"/>
      <c r="BA169">
        <v>52</v>
      </c>
      <c r="BB169" s="78" t="str">
        <f>REPLACE(INDEX(GroupVertices[Group],MATCH(Edges25[[#This Row],[Vertex 1]],GroupVertices[Vertex],0)),1,1,"")</f>
        <v>10</v>
      </c>
      <c r="BC169" s="78" t="str">
        <f>REPLACE(INDEX(GroupVertices[Group],MATCH(Edges25[[#This Row],[Vertex 2]],GroupVertices[Vertex],0)),1,1,"")</f>
        <v>10</v>
      </c>
      <c r="BD169" s="48">
        <v>1</v>
      </c>
      <c r="BE169" s="49">
        <v>7.142857142857143</v>
      </c>
      <c r="BF169" s="48">
        <v>0</v>
      </c>
      <c r="BG169" s="49">
        <v>0</v>
      </c>
      <c r="BH169" s="48">
        <v>0</v>
      </c>
      <c r="BI169" s="49">
        <v>0</v>
      </c>
      <c r="BJ169" s="48">
        <v>13</v>
      </c>
      <c r="BK169" s="49">
        <v>92.85714285714286</v>
      </c>
      <c r="BL169" s="48">
        <v>14</v>
      </c>
    </row>
    <row r="170" spans="1:64" ht="15">
      <c r="A170" s="64" t="s">
        <v>274</v>
      </c>
      <c r="B170" s="64" t="s">
        <v>274</v>
      </c>
      <c r="C170" s="65"/>
      <c r="D170" s="66"/>
      <c r="E170" s="67"/>
      <c r="F170" s="68"/>
      <c r="G170" s="65"/>
      <c r="H170" s="69"/>
      <c r="I170" s="70"/>
      <c r="J170" s="70"/>
      <c r="K170" s="34" t="s">
        <v>65</v>
      </c>
      <c r="L170" s="77">
        <v>234</v>
      </c>
      <c r="M170" s="77"/>
      <c r="N170" s="72"/>
      <c r="O170" s="79" t="s">
        <v>176</v>
      </c>
      <c r="P170" s="81">
        <v>43755.600798611114</v>
      </c>
      <c r="Q170" s="79" t="s">
        <v>430</v>
      </c>
      <c r="R170" s="83" t="s">
        <v>514</v>
      </c>
      <c r="S170" s="79" t="s">
        <v>559</v>
      </c>
      <c r="T170" s="79" t="s">
        <v>641</v>
      </c>
      <c r="U170" s="79"/>
      <c r="V170" s="83" t="s">
        <v>753</v>
      </c>
      <c r="W170" s="81">
        <v>43755.600798611114</v>
      </c>
      <c r="X170" s="83" t="s">
        <v>921</v>
      </c>
      <c r="Y170" s="79"/>
      <c r="Z170" s="79"/>
      <c r="AA170" s="85" t="s">
        <v>1105</v>
      </c>
      <c r="AB170" s="79"/>
      <c r="AC170" s="79" t="b">
        <v>0</v>
      </c>
      <c r="AD170" s="79">
        <v>0</v>
      </c>
      <c r="AE170" s="85" t="s">
        <v>1123</v>
      </c>
      <c r="AF170" s="79" t="b">
        <v>0</v>
      </c>
      <c r="AG170" s="79" t="s">
        <v>1128</v>
      </c>
      <c r="AH170" s="79"/>
      <c r="AI170" s="85" t="s">
        <v>1123</v>
      </c>
      <c r="AJ170" s="79" t="b">
        <v>0</v>
      </c>
      <c r="AK170" s="79">
        <v>0</v>
      </c>
      <c r="AL170" s="85" t="s">
        <v>1123</v>
      </c>
      <c r="AM170" s="79" t="s">
        <v>1161</v>
      </c>
      <c r="AN170" s="79" t="b">
        <v>0</v>
      </c>
      <c r="AO170" s="85" t="s">
        <v>1105</v>
      </c>
      <c r="AP170" s="79" t="s">
        <v>176</v>
      </c>
      <c r="AQ170" s="79">
        <v>0</v>
      </c>
      <c r="AR170" s="79">
        <v>0</v>
      </c>
      <c r="AS170" s="79"/>
      <c r="AT170" s="79"/>
      <c r="AU170" s="79"/>
      <c r="AV170" s="79"/>
      <c r="AW170" s="79"/>
      <c r="AX170" s="79"/>
      <c r="AY170" s="79"/>
      <c r="AZ170" s="79"/>
      <c r="BA170">
        <v>52</v>
      </c>
      <c r="BB170" s="78" t="str">
        <f>REPLACE(INDEX(GroupVertices[Group],MATCH(Edges25[[#This Row],[Vertex 1]],GroupVertices[Vertex],0)),1,1,"")</f>
        <v>10</v>
      </c>
      <c r="BC170" s="78" t="str">
        <f>REPLACE(INDEX(GroupVertices[Group],MATCH(Edges25[[#This Row],[Vertex 2]],GroupVertices[Vertex],0)),1,1,"")</f>
        <v>10</v>
      </c>
      <c r="BD170" s="48">
        <v>0</v>
      </c>
      <c r="BE170" s="49">
        <v>0</v>
      </c>
      <c r="BF170" s="48">
        <v>0</v>
      </c>
      <c r="BG170" s="49">
        <v>0</v>
      </c>
      <c r="BH170" s="48">
        <v>0</v>
      </c>
      <c r="BI170" s="49">
        <v>0</v>
      </c>
      <c r="BJ170" s="48">
        <v>12</v>
      </c>
      <c r="BK170" s="49">
        <v>100</v>
      </c>
      <c r="BL170" s="48">
        <v>12</v>
      </c>
    </row>
    <row r="171" spans="1:64" ht="15">
      <c r="A171" s="64" t="s">
        <v>274</v>
      </c>
      <c r="B171" s="64" t="s">
        <v>274</v>
      </c>
      <c r="C171" s="65"/>
      <c r="D171" s="66"/>
      <c r="E171" s="67"/>
      <c r="F171" s="68"/>
      <c r="G171" s="65"/>
      <c r="H171" s="69"/>
      <c r="I171" s="70"/>
      <c r="J171" s="70"/>
      <c r="K171" s="34" t="s">
        <v>65</v>
      </c>
      <c r="L171" s="77">
        <v>235</v>
      </c>
      <c r="M171" s="77"/>
      <c r="N171" s="72"/>
      <c r="O171" s="79" t="s">
        <v>176</v>
      </c>
      <c r="P171" s="81">
        <v>43755.767546296294</v>
      </c>
      <c r="Q171" s="79" t="s">
        <v>431</v>
      </c>
      <c r="R171" s="83" t="s">
        <v>514</v>
      </c>
      <c r="S171" s="79" t="s">
        <v>559</v>
      </c>
      <c r="T171" s="79" t="s">
        <v>635</v>
      </c>
      <c r="U171" s="79"/>
      <c r="V171" s="83" t="s">
        <v>753</v>
      </c>
      <c r="W171" s="81">
        <v>43755.767546296294</v>
      </c>
      <c r="X171" s="83" t="s">
        <v>922</v>
      </c>
      <c r="Y171" s="79"/>
      <c r="Z171" s="79"/>
      <c r="AA171" s="85" t="s">
        <v>1106</v>
      </c>
      <c r="AB171" s="79"/>
      <c r="AC171" s="79" t="b">
        <v>0</v>
      </c>
      <c r="AD171" s="79">
        <v>0</v>
      </c>
      <c r="AE171" s="85" t="s">
        <v>1123</v>
      </c>
      <c r="AF171" s="79" t="b">
        <v>0</v>
      </c>
      <c r="AG171" s="79" t="s">
        <v>1128</v>
      </c>
      <c r="AH171" s="79"/>
      <c r="AI171" s="85" t="s">
        <v>1123</v>
      </c>
      <c r="AJ171" s="79" t="b">
        <v>0</v>
      </c>
      <c r="AK171" s="79">
        <v>0</v>
      </c>
      <c r="AL171" s="85" t="s">
        <v>1123</v>
      </c>
      <c r="AM171" s="79" t="s">
        <v>1161</v>
      </c>
      <c r="AN171" s="79" t="b">
        <v>0</v>
      </c>
      <c r="AO171" s="85" t="s">
        <v>1106</v>
      </c>
      <c r="AP171" s="79" t="s">
        <v>176</v>
      </c>
      <c r="AQ171" s="79">
        <v>0</v>
      </c>
      <c r="AR171" s="79">
        <v>0</v>
      </c>
      <c r="AS171" s="79"/>
      <c r="AT171" s="79"/>
      <c r="AU171" s="79"/>
      <c r="AV171" s="79"/>
      <c r="AW171" s="79"/>
      <c r="AX171" s="79"/>
      <c r="AY171" s="79"/>
      <c r="AZ171" s="79"/>
      <c r="BA171">
        <v>52</v>
      </c>
      <c r="BB171" s="78" t="str">
        <f>REPLACE(INDEX(GroupVertices[Group],MATCH(Edges25[[#This Row],[Vertex 1]],GroupVertices[Vertex],0)),1,1,"")</f>
        <v>10</v>
      </c>
      <c r="BC171" s="78" t="str">
        <f>REPLACE(INDEX(GroupVertices[Group],MATCH(Edges25[[#This Row],[Vertex 2]],GroupVertices[Vertex],0)),1,1,"")</f>
        <v>10</v>
      </c>
      <c r="BD171" s="48">
        <v>1</v>
      </c>
      <c r="BE171" s="49">
        <v>7.142857142857143</v>
      </c>
      <c r="BF171" s="48">
        <v>0</v>
      </c>
      <c r="BG171" s="49">
        <v>0</v>
      </c>
      <c r="BH171" s="48">
        <v>0</v>
      </c>
      <c r="BI171" s="49">
        <v>0</v>
      </c>
      <c r="BJ171" s="48">
        <v>13</v>
      </c>
      <c r="BK171" s="49">
        <v>92.85714285714286</v>
      </c>
      <c r="BL171" s="48">
        <v>14</v>
      </c>
    </row>
    <row r="172" spans="1:64" ht="15">
      <c r="A172" s="64" t="s">
        <v>274</v>
      </c>
      <c r="B172" s="64" t="s">
        <v>274</v>
      </c>
      <c r="C172" s="65"/>
      <c r="D172" s="66"/>
      <c r="E172" s="67"/>
      <c r="F172" s="68"/>
      <c r="G172" s="65"/>
      <c r="H172" s="69"/>
      <c r="I172" s="70"/>
      <c r="J172" s="70"/>
      <c r="K172" s="34" t="s">
        <v>65</v>
      </c>
      <c r="L172" s="77">
        <v>236</v>
      </c>
      <c r="M172" s="77"/>
      <c r="N172" s="72"/>
      <c r="O172" s="79" t="s">
        <v>176</v>
      </c>
      <c r="P172" s="81">
        <v>43755.93424768518</v>
      </c>
      <c r="Q172" s="79" t="s">
        <v>432</v>
      </c>
      <c r="R172" s="83" t="s">
        <v>515</v>
      </c>
      <c r="S172" s="79" t="s">
        <v>559</v>
      </c>
      <c r="T172" s="79" t="s">
        <v>642</v>
      </c>
      <c r="U172" s="79"/>
      <c r="V172" s="83" t="s">
        <v>753</v>
      </c>
      <c r="W172" s="81">
        <v>43755.93424768518</v>
      </c>
      <c r="X172" s="83" t="s">
        <v>923</v>
      </c>
      <c r="Y172" s="79"/>
      <c r="Z172" s="79"/>
      <c r="AA172" s="85" t="s">
        <v>1107</v>
      </c>
      <c r="AB172" s="79"/>
      <c r="AC172" s="79" t="b">
        <v>0</v>
      </c>
      <c r="AD172" s="79">
        <v>0</v>
      </c>
      <c r="AE172" s="85" t="s">
        <v>1123</v>
      </c>
      <c r="AF172" s="79" t="b">
        <v>0</v>
      </c>
      <c r="AG172" s="79" t="s">
        <v>1128</v>
      </c>
      <c r="AH172" s="79"/>
      <c r="AI172" s="85" t="s">
        <v>1123</v>
      </c>
      <c r="AJ172" s="79" t="b">
        <v>0</v>
      </c>
      <c r="AK172" s="79">
        <v>0</v>
      </c>
      <c r="AL172" s="85" t="s">
        <v>1123</v>
      </c>
      <c r="AM172" s="79" t="s">
        <v>1161</v>
      </c>
      <c r="AN172" s="79" t="b">
        <v>0</v>
      </c>
      <c r="AO172" s="85" t="s">
        <v>1107</v>
      </c>
      <c r="AP172" s="79" t="s">
        <v>176</v>
      </c>
      <c r="AQ172" s="79">
        <v>0</v>
      </c>
      <c r="AR172" s="79">
        <v>0</v>
      </c>
      <c r="AS172" s="79"/>
      <c r="AT172" s="79"/>
      <c r="AU172" s="79"/>
      <c r="AV172" s="79"/>
      <c r="AW172" s="79"/>
      <c r="AX172" s="79"/>
      <c r="AY172" s="79"/>
      <c r="AZ172" s="79"/>
      <c r="BA172">
        <v>52</v>
      </c>
      <c r="BB172" s="78" t="str">
        <f>REPLACE(INDEX(GroupVertices[Group],MATCH(Edges25[[#This Row],[Vertex 1]],GroupVertices[Vertex],0)),1,1,"")</f>
        <v>10</v>
      </c>
      <c r="BC172" s="78" t="str">
        <f>REPLACE(INDEX(GroupVertices[Group],MATCH(Edges25[[#This Row],[Vertex 2]],GroupVertices[Vertex],0)),1,1,"")</f>
        <v>10</v>
      </c>
      <c r="BD172" s="48">
        <v>1</v>
      </c>
      <c r="BE172" s="49">
        <v>6.25</v>
      </c>
      <c r="BF172" s="48">
        <v>0</v>
      </c>
      <c r="BG172" s="49">
        <v>0</v>
      </c>
      <c r="BH172" s="48">
        <v>0</v>
      </c>
      <c r="BI172" s="49">
        <v>0</v>
      </c>
      <c r="BJ172" s="48">
        <v>15</v>
      </c>
      <c r="BK172" s="49">
        <v>93.75</v>
      </c>
      <c r="BL172" s="48">
        <v>16</v>
      </c>
    </row>
    <row r="173" spans="1:64" ht="15">
      <c r="A173" s="64" t="s">
        <v>274</v>
      </c>
      <c r="B173" s="64" t="s">
        <v>274</v>
      </c>
      <c r="C173" s="65"/>
      <c r="D173" s="66"/>
      <c r="E173" s="67"/>
      <c r="F173" s="68"/>
      <c r="G173" s="65"/>
      <c r="H173" s="69"/>
      <c r="I173" s="70"/>
      <c r="J173" s="70"/>
      <c r="K173" s="34" t="s">
        <v>65</v>
      </c>
      <c r="L173" s="77">
        <v>237</v>
      </c>
      <c r="M173" s="77"/>
      <c r="N173" s="72"/>
      <c r="O173" s="79" t="s">
        <v>176</v>
      </c>
      <c r="P173" s="81">
        <v>43756.100798611114</v>
      </c>
      <c r="Q173" s="79" t="s">
        <v>433</v>
      </c>
      <c r="R173" s="83" t="s">
        <v>515</v>
      </c>
      <c r="S173" s="79" t="s">
        <v>559</v>
      </c>
      <c r="T173" s="79" t="s">
        <v>643</v>
      </c>
      <c r="U173" s="79"/>
      <c r="V173" s="83" t="s">
        <v>753</v>
      </c>
      <c r="W173" s="81">
        <v>43756.100798611114</v>
      </c>
      <c r="X173" s="83" t="s">
        <v>924</v>
      </c>
      <c r="Y173" s="79"/>
      <c r="Z173" s="79"/>
      <c r="AA173" s="85" t="s">
        <v>1108</v>
      </c>
      <c r="AB173" s="79"/>
      <c r="AC173" s="79" t="b">
        <v>0</v>
      </c>
      <c r="AD173" s="79">
        <v>1</v>
      </c>
      <c r="AE173" s="85" t="s">
        <v>1123</v>
      </c>
      <c r="AF173" s="79" t="b">
        <v>0</v>
      </c>
      <c r="AG173" s="79" t="s">
        <v>1128</v>
      </c>
      <c r="AH173" s="79"/>
      <c r="AI173" s="85" t="s">
        <v>1123</v>
      </c>
      <c r="AJ173" s="79" t="b">
        <v>0</v>
      </c>
      <c r="AK173" s="79">
        <v>0</v>
      </c>
      <c r="AL173" s="85" t="s">
        <v>1123</v>
      </c>
      <c r="AM173" s="79" t="s">
        <v>1161</v>
      </c>
      <c r="AN173" s="79" t="b">
        <v>0</v>
      </c>
      <c r="AO173" s="85" t="s">
        <v>1108</v>
      </c>
      <c r="AP173" s="79" t="s">
        <v>176</v>
      </c>
      <c r="AQ173" s="79">
        <v>0</v>
      </c>
      <c r="AR173" s="79">
        <v>0</v>
      </c>
      <c r="AS173" s="79"/>
      <c r="AT173" s="79"/>
      <c r="AU173" s="79"/>
      <c r="AV173" s="79"/>
      <c r="AW173" s="79"/>
      <c r="AX173" s="79"/>
      <c r="AY173" s="79"/>
      <c r="AZ173" s="79"/>
      <c r="BA173">
        <v>52</v>
      </c>
      <c r="BB173" s="78" t="str">
        <f>REPLACE(INDEX(GroupVertices[Group],MATCH(Edges25[[#This Row],[Vertex 1]],GroupVertices[Vertex],0)),1,1,"")</f>
        <v>10</v>
      </c>
      <c r="BC173" s="78" t="str">
        <f>REPLACE(INDEX(GroupVertices[Group],MATCH(Edges25[[#This Row],[Vertex 2]],GroupVertices[Vertex],0)),1,1,"")</f>
        <v>10</v>
      </c>
      <c r="BD173" s="48">
        <v>1</v>
      </c>
      <c r="BE173" s="49">
        <v>8.333333333333334</v>
      </c>
      <c r="BF173" s="48">
        <v>0</v>
      </c>
      <c r="BG173" s="49">
        <v>0</v>
      </c>
      <c r="BH173" s="48">
        <v>0</v>
      </c>
      <c r="BI173" s="49">
        <v>0</v>
      </c>
      <c r="BJ173" s="48">
        <v>11</v>
      </c>
      <c r="BK173" s="49">
        <v>91.66666666666667</v>
      </c>
      <c r="BL173" s="48">
        <v>12</v>
      </c>
    </row>
    <row r="174" spans="1:64" ht="15">
      <c r="A174" s="64" t="s">
        <v>274</v>
      </c>
      <c r="B174" s="64" t="s">
        <v>274</v>
      </c>
      <c r="C174" s="65"/>
      <c r="D174" s="66"/>
      <c r="E174" s="67"/>
      <c r="F174" s="68"/>
      <c r="G174" s="65"/>
      <c r="H174" s="69"/>
      <c r="I174" s="70"/>
      <c r="J174" s="70"/>
      <c r="K174" s="34" t="s">
        <v>65</v>
      </c>
      <c r="L174" s="77">
        <v>238</v>
      </c>
      <c r="M174" s="77"/>
      <c r="N174" s="72"/>
      <c r="O174" s="79" t="s">
        <v>176</v>
      </c>
      <c r="P174" s="81">
        <v>43756.76752314815</v>
      </c>
      <c r="Q174" s="79" t="s">
        <v>434</v>
      </c>
      <c r="R174" s="83" t="s">
        <v>516</v>
      </c>
      <c r="S174" s="79" t="s">
        <v>559</v>
      </c>
      <c r="T174" s="79" t="s">
        <v>593</v>
      </c>
      <c r="U174" s="79"/>
      <c r="V174" s="83" t="s">
        <v>753</v>
      </c>
      <c r="W174" s="81">
        <v>43756.76752314815</v>
      </c>
      <c r="X174" s="83" t="s">
        <v>925</v>
      </c>
      <c r="Y174" s="79"/>
      <c r="Z174" s="79"/>
      <c r="AA174" s="85" t="s">
        <v>1109</v>
      </c>
      <c r="AB174" s="79"/>
      <c r="AC174" s="79" t="b">
        <v>0</v>
      </c>
      <c r="AD174" s="79">
        <v>0</v>
      </c>
      <c r="AE174" s="85" t="s">
        <v>1123</v>
      </c>
      <c r="AF174" s="79" t="b">
        <v>0</v>
      </c>
      <c r="AG174" s="79" t="s">
        <v>1128</v>
      </c>
      <c r="AH174" s="79"/>
      <c r="AI174" s="85" t="s">
        <v>1123</v>
      </c>
      <c r="AJ174" s="79" t="b">
        <v>0</v>
      </c>
      <c r="AK174" s="79">
        <v>0</v>
      </c>
      <c r="AL174" s="85" t="s">
        <v>1123</v>
      </c>
      <c r="AM174" s="79" t="s">
        <v>1161</v>
      </c>
      <c r="AN174" s="79" t="b">
        <v>0</v>
      </c>
      <c r="AO174" s="85" t="s">
        <v>1109</v>
      </c>
      <c r="AP174" s="79" t="s">
        <v>176</v>
      </c>
      <c r="AQ174" s="79">
        <v>0</v>
      </c>
      <c r="AR174" s="79">
        <v>0</v>
      </c>
      <c r="AS174" s="79"/>
      <c r="AT174" s="79"/>
      <c r="AU174" s="79"/>
      <c r="AV174" s="79"/>
      <c r="AW174" s="79"/>
      <c r="AX174" s="79"/>
      <c r="AY174" s="79"/>
      <c r="AZ174" s="79"/>
      <c r="BA174">
        <v>52</v>
      </c>
      <c r="BB174" s="78" t="str">
        <f>REPLACE(INDEX(GroupVertices[Group],MATCH(Edges25[[#This Row],[Vertex 1]],GroupVertices[Vertex],0)),1,1,"")</f>
        <v>10</v>
      </c>
      <c r="BC174" s="78" t="str">
        <f>REPLACE(INDEX(GroupVertices[Group],MATCH(Edges25[[#This Row],[Vertex 2]],GroupVertices[Vertex],0)),1,1,"")</f>
        <v>10</v>
      </c>
      <c r="BD174" s="48">
        <v>1</v>
      </c>
      <c r="BE174" s="49">
        <v>9.090909090909092</v>
      </c>
      <c r="BF174" s="48">
        <v>1</v>
      </c>
      <c r="BG174" s="49">
        <v>9.090909090909092</v>
      </c>
      <c r="BH174" s="48">
        <v>0</v>
      </c>
      <c r="BI174" s="49">
        <v>0</v>
      </c>
      <c r="BJ174" s="48">
        <v>9</v>
      </c>
      <c r="BK174" s="49">
        <v>81.81818181818181</v>
      </c>
      <c r="BL174" s="48">
        <v>11</v>
      </c>
    </row>
    <row r="175" spans="1:64" ht="15">
      <c r="A175" s="64" t="s">
        <v>274</v>
      </c>
      <c r="B175" s="64" t="s">
        <v>274</v>
      </c>
      <c r="C175" s="65"/>
      <c r="D175" s="66"/>
      <c r="E175" s="67"/>
      <c r="F175" s="68"/>
      <c r="G175" s="65"/>
      <c r="H175" s="69"/>
      <c r="I175" s="70"/>
      <c r="J175" s="70"/>
      <c r="K175" s="34" t="s">
        <v>65</v>
      </c>
      <c r="L175" s="77">
        <v>239</v>
      </c>
      <c r="M175" s="77"/>
      <c r="N175" s="72"/>
      <c r="O175" s="79" t="s">
        <v>176</v>
      </c>
      <c r="P175" s="81">
        <v>43756.93467592593</v>
      </c>
      <c r="Q175" s="79" t="s">
        <v>435</v>
      </c>
      <c r="R175" s="83" t="s">
        <v>516</v>
      </c>
      <c r="S175" s="79" t="s">
        <v>559</v>
      </c>
      <c r="T175" s="79" t="s">
        <v>644</v>
      </c>
      <c r="U175" s="79"/>
      <c r="V175" s="83" t="s">
        <v>753</v>
      </c>
      <c r="W175" s="81">
        <v>43756.93467592593</v>
      </c>
      <c r="X175" s="83" t="s">
        <v>926</v>
      </c>
      <c r="Y175" s="79"/>
      <c r="Z175" s="79"/>
      <c r="AA175" s="85" t="s">
        <v>1110</v>
      </c>
      <c r="AB175" s="79"/>
      <c r="AC175" s="79" t="b">
        <v>0</v>
      </c>
      <c r="AD175" s="79">
        <v>0</v>
      </c>
      <c r="AE175" s="85" t="s">
        <v>1123</v>
      </c>
      <c r="AF175" s="79" t="b">
        <v>0</v>
      </c>
      <c r="AG175" s="79" t="s">
        <v>1128</v>
      </c>
      <c r="AH175" s="79"/>
      <c r="AI175" s="85" t="s">
        <v>1123</v>
      </c>
      <c r="AJ175" s="79" t="b">
        <v>0</v>
      </c>
      <c r="AK175" s="79">
        <v>0</v>
      </c>
      <c r="AL175" s="85" t="s">
        <v>1123</v>
      </c>
      <c r="AM175" s="79" t="s">
        <v>1161</v>
      </c>
      <c r="AN175" s="79" t="b">
        <v>0</v>
      </c>
      <c r="AO175" s="85" t="s">
        <v>1110</v>
      </c>
      <c r="AP175" s="79" t="s">
        <v>176</v>
      </c>
      <c r="AQ175" s="79">
        <v>0</v>
      </c>
      <c r="AR175" s="79">
        <v>0</v>
      </c>
      <c r="AS175" s="79"/>
      <c r="AT175" s="79"/>
      <c r="AU175" s="79"/>
      <c r="AV175" s="79"/>
      <c r="AW175" s="79"/>
      <c r="AX175" s="79"/>
      <c r="AY175" s="79"/>
      <c r="AZ175" s="79"/>
      <c r="BA175">
        <v>52</v>
      </c>
      <c r="BB175" s="78" t="str">
        <f>REPLACE(INDEX(GroupVertices[Group],MATCH(Edges25[[#This Row],[Vertex 1]],GroupVertices[Vertex],0)),1,1,"")</f>
        <v>10</v>
      </c>
      <c r="BC175" s="78" t="str">
        <f>REPLACE(INDEX(GroupVertices[Group],MATCH(Edges25[[#This Row],[Vertex 2]],GroupVertices[Vertex],0)),1,1,"")</f>
        <v>10</v>
      </c>
      <c r="BD175" s="48">
        <v>1</v>
      </c>
      <c r="BE175" s="49">
        <v>10</v>
      </c>
      <c r="BF175" s="48">
        <v>0</v>
      </c>
      <c r="BG175" s="49">
        <v>0</v>
      </c>
      <c r="BH175" s="48">
        <v>0</v>
      </c>
      <c r="BI175" s="49">
        <v>0</v>
      </c>
      <c r="BJ175" s="48">
        <v>9</v>
      </c>
      <c r="BK175" s="49">
        <v>90</v>
      </c>
      <c r="BL175" s="48">
        <v>10</v>
      </c>
    </row>
    <row r="176" spans="1:64" ht="15">
      <c r="A176" s="64" t="s">
        <v>274</v>
      </c>
      <c r="B176" s="64" t="s">
        <v>274</v>
      </c>
      <c r="C176" s="65"/>
      <c r="D176" s="66"/>
      <c r="E176" s="67"/>
      <c r="F176" s="68"/>
      <c r="G176" s="65"/>
      <c r="H176" s="69"/>
      <c r="I176" s="70"/>
      <c r="J176" s="70"/>
      <c r="K176" s="34" t="s">
        <v>65</v>
      </c>
      <c r="L176" s="77">
        <v>240</v>
      </c>
      <c r="M176" s="77"/>
      <c r="N176" s="72"/>
      <c r="O176" s="79" t="s">
        <v>176</v>
      </c>
      <c r="P176" s="81">
        <v>43757.10084490741</v>
      </c>
      <c r="Q176" s="79" t="s">
        <v>436</v>
      </c>
      <c r="R176" s="83" t="s">
        <v>516</v>
      </c>
      <c r="S176" s="79" t="s">
        <v>559</v>
      </c>
      <c r="T176" s="79" t="s">
        <v>593</v>
      </c>
      <c r="U176" s="79"/>
      <c r="V176" s="83" t="s">
        <v>753</v>
      </c>
      <c r="W176" s="81">
        <v>43757.10084490741</v>
      </c>
      <c r="X176" s="83" t="s">
        <v>927</v>
      </c>
      <c r="Y176" s="79"/>
      <c r="Z176" s="79"/>
      <c r="AA176" s="85" t="s">
        <v>1111</v>
      </c>
      <c r="AB176" s="79"/>
      <c r="AC176" s="79" t="b">
        <v>0</v>
      </c>
      <c r="AD176" s="79">
        <v>0</v>
      </c>
      <c r="AE176" s="85" t="s">
        <v>1123</v>
      </c>
      <c r="AF176" s="79" t="b">
        <v>0</v>
      </c>
      <c r="AG176" s="79" t="s">
        <v>1128</v>
      </c>
      <c r="AH176" s="79"/>
      <c r="AI176" s="85" t="s">
        <v>1123</v>
      </c>
      <c r="AJ176" s="79" t="b">
        <v>0</v>
      </c>
      <c r="AK176" s="79">
        <v>0</v>
      </c>
      <c r="AL176" s="85" t="s">
        <v>1123</v>
      </c>
      <c r="AM176" s="79" t="s">
        <v>1161</v>
      </c>
      <c r="AN176" s="79" t="b">
        <v>0</v>
      </c>
      <c r="AO176" s="85" t="s">
        <v>1111</v>
      </c>
      <c r="AP176" s="79" t="s">
        <v>176</v>
      </c>
      <c r="AQ176" s="79">
        <v>0</v>
      </c>
      <c r="AR176" s="79">
        <v>0</v>
      </c>
      <c r="AS176" s="79"/>
      <c r="AT176" s="79"/>
      <c r="AU176" s="79"/>
      <c r="AV176" s="79"/>
      <c r="AW176" s="79"/>
      <c r="AX176" s="79"/>
      <c r="AY176" s="79"/>
      <c r="AZ176" s="79"/>
      <c r="BA176">
        <v>52</v>
      </c>
      <c r="BB176" s="78" t="str">
        <f>REPLACE(INDEX(GroupVertices[Group],MATCH(Edges25[[#This Row],[Vertex 1]],GroupVertices[Vertex],0)),1,1,"")</f>
        <v>10</v>
      </c>
      <c r="BC176" s="78" t="str">
        <f>REPLACE(INDEX(GroupVertices[Group],MATCH(Edges25[[#This Row],[Vertex 2]],GroupVertices[Vertex],0)),1,1,"")</f>
        <v>10</v>
      </c>
      <c r="BD176" s="48">
        <v>0</v>
      </c>
      <c r="BE176" s="49">
        <v>0</v>
      </c>
      <c r="BF176" s="48">
        <v>0</v>
      </c>
      <c r="BG176" s="49">
        <v>0</v>
      </c>
      <c r="BH176" s="48">
        <v>0</v>
      </c>
      <c r="BI176" s="49">
        <v>0</v>
      </c>
      <c r="BJ176" s="48">
        <v>9</v>
      </c>
      <c r="BK176" s="49">
        <v>100</v>
      </c>
      <c r="BL176" s="48">
        <v>9</v>
      </c>
    </row>
    <row r="177" spans="1:64" ht="15">
      <c r="A177" s="64" t="s">
        <v>274</v>
      </c>
      <c r="B177" s="64" t="s">
        <v>274</v>
      </c>
      <c r="C177" s="65"/>
      <c r="D177" s="66"/>
      <c r="E177" s="67"/>
      <c r="F177" s="68"/>
      <c r="G177" s="65"/>
      <c r="H177" s="69"/>
      <c r="I177" s="70"/>
      <c r="J177" s="70"/>
      <c r="K177" s="34" t="s">
        <v>65</v>
      </c>
      <c r="L177" s="77">
        <v>241</v>
      </c>
      <c r="M177" s="77"/>
      <c r="N177" s="72"/>
      <c r="O177" s="79" t="s">
        <v>176</v>
      </c>
      <c r="P177" s="81">
        <v>43757.26755787037</v>
      </c>
      <c r="Q177" s="79" t="s">
        <v>437</v>
      </c>
      <c r="R177" s="83" t="s">
        <v>516</v>
      </c>
      <c r="S177" s="79" t="s">
        <v>559</v>
      </c>
      <c r="T177" s="79" t="s">
        <v>593</v>
      </c>
      <c r="U177" s="79"/>
      <c r="V177" s="83" t="s">
        <v>753</v>
      </c>
      <c r="W177" s="81">
        <v>43757.26755787037</v>
      </c>
      <c r="X177" s="83" t="s">
        <v>928</v>
      </c>
      <c r="Y177" s="79"/>
      <c r="Z177" s="79"/>
      <c r="AA177" s="85" t="s">
        <v>1112</v>
      </c>
      <c r="AB177" s="79"/>
      <c r="AC177" s="79" t="b">
        <v>0</v>
      </c>
      <c r="AD177" s="79">
        <v>0</v>
      </c>
      <c r="AE177" s="85" t="s">
        <v>1123</v>
      </c>
      <c r="AF177" s="79" t="b">
        <v>0</v>
      </c>
      <c r="AG177" s="79" t="s">
        <v>1128</v>
      </c>
      <c r="AH177" s="79"/>
      <c r="AI177" s="85" t="s">
        <v>1123</v>
      </c>
      <c r="AJ177" s="79" t="b">
        <v>0</v>
      </c>
      <c r="AK177" s="79">
        <v>0</v>
      </c>
      <c r="AL177" s="85" t="s">
        <v>1123</v>
      </c>
      <c r="AM177" s="79" t="s">
        <v>1161</v>
      </c>
      <c r="AN177" s="79" t="b">
        <v>0</v>
      </c>
      <c r="AO177" s="85" t="s">
        <v>1112</v>
      </c>
      <c r="AP177" s="79" t="s">
        <v>176</v>
      </c>
      <c r="AQ177" s="79">
        <v>0</v>
      </c>
      <c r="AR177" s="79">
        <v>0</v>
      </c>
      <c r="AS177" s="79"/>
      <c r="AT177" s="79"/>
      <c r="AU177" s="79"/>
      <c r="AV177" s="79"/>
      <c r="AW177" s="79"/>
      <c r="AX177" s="79"/>
      <c r="AY177" s="79"/>
      <c r="AZ177" s="79"/>
      <c r="BA177">
        <v>52</v>
      </c>
      <c r="BB177" s="78" t="str">
        <f>REPLACE(INDEX(GroupVertices[Group],MATCH(Edges25[[#This Row],[Vertex 1]],GroupVertices[Vertex],0)),1,1,"")</f>
        <v>10</v>
      </c>
      <c r="BC177" s="78" t="str">
        <f>REPLACE(INDEX(GroupVertices[Group],MATCH(Edges25[[#This Row],[Vertex 2]],GroupVertices[Vertex],0)),1,1,"")</f>
        <v>10</v>
      </c>
      <c r="BD177" s="48">
        <v>0</v>
      </c>
      <c r="BE177" s="49">
        <v>0</v>
      </c>
      <c r="BF177" s="48">
        <v>0</v>
      </c>
      <c r="BG177" s="49">
        <v>0</v>
      </c>
      <c r="BH177" s="48">
        <v>0</v>
      </c>
      <c r="BI177" s="49">
        <v>0</v>
      </c>
      <c r="BJ177" s="48">
        <v>10</v>
      </c>
      <c r="BK177" s="49">
        <v>100</v>
      </c>
      <c r="BL177" s="48">
        <v>10</v>
      </c>
    </row>
    <row r="178" spans="1:64" ht="15">
      <c r="A178" s="64" t="s">
        <v>274</v>
      </c>
      <c r="B178" s="64" t="s">
        <v>274</v>
      </c>
      <c r="C178" s="65"/>
      <c r="D178" s="66"/>
      <c r="E178" s="67"/>
      <c r="F178" s="68"/>
      <c r="G178" s="65"/>
      <c r="H178" s="69"/>
      <c r="I178" s="70"/>
      <c r="J178" s="70"/>
      <c r="K178" s="34" t="s">
        <v>65</v>
      </c>
      <c r="L178" s="77">
        <v>242</v>
      </c>
      <c r="M178" s="77"/>
      <c r="N178" s="72"/>
      <c r="O178" s="79" t="s">
        <v>176</v>
      </c>
      <c r="P178" s="81">
        <v>43757.76766203704</v>
      </c>
      <c r="Q178" s="79" t="s">
        <v>438</v>
      </c>
      <c r="R178" s="83" t="s">
        <v>517</v>
      </c>
      <c r="S178" s="79" t="s">
        <v>559</v>
      </c>
      <c r="T178" s="79" t="s">
        <v>645</v>
      </c>
      <c r="U178" s="79"/>
      <c r="V178" s="83" t="s">
        <v>753</v>
      </c>
      <c r="W178" s="81">
        <v>43757.76766203704</v>
      </c>
      <c r="X178" s="83" t="s">
        <v>929</v>
      </c>
      <c r="Y178" s="79"/>
      <c r="Z178" s="79"/>
      <c r="AA178" s="85" t="s">
        <v>1113</v>
      </c>
      <c r="AB178" s="79"/>
      <c r="AC178" s="79" t="b">
        <v>0</v>
      </c>
      <c r="AD178" s="79">
        <v>0</v>
      </c>
      <c r="AE178" s="85" t="s">
        <v>1123</v>
      </c>
      <c r="AF178" s="79" t="b">
        <v>0</v>
      </c>
      <c r="AG178" s="79" t="s">
        <v>1128</v>
      </c>
      <c r="AH178" s="79"/>
      <c r="AI178" s="85" t="s">
        <v>1123</v>
      </c>
      <c r="AJ178" s="79" t="b">
        <v>0</v>
      </c>
      <c r="AK178" s="79">
        <v>0</v>
      </c>
      <c r="AL178" s="85" t="s">
        <v>1123</v>
      </c>
      <c r="AM178" s="79" t="s">
        <v>1161</v>
      </c>
      <c r="AN178" s="79" t="b">
        <v>0</v>
      </c>
      <c r="AO178" s="85" t="s">
        <v>1113</v>
      </c>
      <c r="AP178" s="79" t="s">
        <v>176</v>
      </c>
      <c r="AQ178" s="79">
        <v>0</v>
      </c>
      <c r="AR178" s="79">
        <v>0</v>
      </c>
      <c r="AS178" s="79"/>
      <c r="AT178" s="79"/>
      <c r="AU178" s="79"/>
      <c r="AV178" s="79"/>
      <c r="AW178" s="79"/>
      <c r="AX178" s="79"/>
      <c r="AY178" s="79"/>
      <c r="AZ178" s="79"/>
      <c r="BA178">
        <v>52</v>
      </c>
      <c r="BB178" s="78" t="str">
        <f>REPLACE(INDEX(GroupVertices[Group],MATCH(Edges25[[#This Row],[Vertex 1]],GroupVertices[Vertex],0)),1,1,"")</f>
        <v>10</v>
      </c>
      <c r="BC178" s="78" t="str">
        <f>REPLACE(INDEX(GroupVertices[Group],MATCH(Edges25[[#This Row],[Vertex 2]],GroupVertices[Vertex],0)),1,1,"")</f>
        <v>10</v>
      </c>
      <c r="BD178" s="48">
        <v>0</v>
      </c>
      <c r="BE178" s="49">
        <v>0</v>
      </c>
      <c r="BF178" s="48">
        <v>0</v>
      </c>
      <c r="BG178" s="49">
        <v>0</v>
      </c>
      <c r="BH178" s="48">
        <v>0</v>
      </c>
      <c r="BI178" s="49">
        <v>0</v>
      </c>
      <c r="BJ178" s="48">
        <v>14</v>
      </c>
      <c r="BK178" s="49">
        <v>100</v>
      </c>
      <c r="BL178" s="48">
        <v>14</v>
      </c>
    </row>
    <row r="179" spans="1:64" ht="15">
      <c r="A179" s="64" t="s">
        <v>274</v>
      </c>
      <c r="B179" s="64" t="s">
        <v>274</v>
      </c>
      <c r="C179" s="65"/>
      <c r="D179" s="66"/>
      <c r="E179" s="67"/>
      <c r="F179" s="68"/>
      <c r="G179" s="65"/>
      <c r="H179" s="69"/>
      <c r="I179" s="70"/>
      <c r="J179" s="70"/>
      <c r="K179" s="34" t="s">
        <v>65</v>
      </c>
      <c r="L179" s="77">
        <v>243</v>
      </c>
      <c r="M179" s="77"/>
      <c r="N179" s="72"/>
      <c r="O179" s="79" t="s">
        <v>176</v>
      </c>
      <c r="P179" s="81">
        <v>43757.93414351852</v>
      </c>
      <c r="Q179" s="79" t="s">
        <v>439</v>
      </c>
      <c r="R179" s="83" t="s">
        <v>517</v>
      </c>
      <c r="S179" s="79" t="s">
        <v>559</v>
      </c>
      <c r="T179" s="79" t="s">
        <v>646</v>
      </c>
      <c r="U179" s="79"/>
      <c r="V179" s="83" t="s">
        <v>753</v>
      </c>
      <c r="W179" s="81">
        <v>43757.93414351852</v>
      </c>
      <c r="X179" s="83" t="s">
        <v>930</v>
      </c>
      <c r="Y179" s="79"/>
      <c r="Z179" s="79"/>
      <c r="AA179" s="85" t="s">
        <v>1114</v>
      </c>
      <c r="AB179" s="79"/>
      <c r="AC179" s="79" t="b">
        <v>0</v>
      </c>
      <c r="AD179" s="79">
        <v>0</v>
      </c>
      <c r="AE179" s="85" t="s">
        <v>1123</v>
      </c>
      <c r="AF179" s="79" t="b">
        <v>0</v>
      </c>
      <c r="AG179" s="79" t="s">
        <v>1128</v>
      </c>
      <c r="AH179" s="79"/>
      <c r="AI179" s="85" t="s">
        <v>1123</v>
      </c>
      <c r="AJ179" s="79" t="b">
        <v>0</v>
      </c>
      <c r="AK179" s="79">
        <v>0</v>
      </c>
      <c r="AL179" s="85" t="s">
        <v>1123</v>
      </c>
      <c r="AM179" s="79" t="s">
        <v>1161</v>
      </c>
      <c r="AN179" s="79" t="b">
        <v>0</v>
      </c>
      <c r="AO179" s="85" t="s">
        <v>1114</v>
      </c>
      <c r="AP179" s="79" t="s">
        <v>176</v>
      </c>
      <c r="AQ179" s="79">
        <v>0</v>
      </c>
      <c r="AR179" s="79">
        <v>0</v>
      </c>
      <c r="AS179" s="79"/>
      <c r="AT179" s="79"/>
      <c r="AU179" s="79"/>
      <c r="AV179" s="79"/>
      <c r="AW179" s="79"/>
      <c r="AX179" s="79"/>
      <c r="AY179" s="79"/>
      <c r="AZ179" s="79"/>
      <c r="BA179">
        <v>52</v>
      </c>
      <c r="BB179" s="78" t="str">
        <f>REPLACE(INDEX(GroupVertices[Group],MATCH(Edges25[[#This Row],[Vertex 1]],GroupVertices[Vertex],0)),1,1,"")</f>
        <v>10</v>
      </c>
      <c r="BC179" s="78" t="str">
        <f>REPLACE(INDEX(GroupVertices[Group],MATCH(Edges25[[#This Row],[Vertex 2]],GroupVertices[Vertex],0)),1,1,"")</f>
        <v>10</v>
      </c>
      <c r="BD179" s="48">
        <v>0</v>
      </c>
      <c r="BE179" s="49">
        <v>0</v>
      </c>
      <c r="BF179" s="48">
        <v>0</v>
      </c>
      <c r="BG179" s="49">
        <v>0</v>
      </c>
      <c r="BH179" s="48">
        <v>0</v>
      </c>
      <c r="BI179" s="49">
        <v>0</v>
      </c>
      <c r="BJ179" s="48">
        <v>12</v>
      </c>
      <c r="BK179" s="49">
        <v>100</v>
      </c>
      <c r="BL179" s="48">
        <v>12</v>
      </c>
    </row>
    <row r="180" spans="1:64" ht="15">
      <c r="A180" s="64" t="s">
        <v>274</v>
      </c>
      <c r="B180" s="64" t="s">
        <v>274</v>
      </c>
      <c r="C180" s="65"/>
      <c r="D180" s="66"/>
      <c r="E180" s="67"/>
      <c r="F180" s="68"/>
      <c r="G180" s="65"/>
      <c r="H180" s="69"/>
      <c r="I180" s="70"/>
      <c r="J180" s="70"/>
      <c r="K180" s="34" t="s">
        <v>65</v>
      </c>
      <c r="L180" s="77">
        <v>244</v>
      </c>
      <c r="M180" s="77"/>
      <c r="N180" s="72"/>
      <c r="O180" s="79" t="s">
        <v>176</v>
      </c>
      <c r="P180" s="81">
        <v>43758.26751157407</v>
      </c>
      <c r="Q180" s="79" t="s">
        <v>440</v>
      </c>
      <c r="R180" s="83" t="s">
        <v>517</v>
      </c>
      <c r="S180" s="79" t="s">
        <v>559</v>
      </c>
      <c r="T180" s="79" t="s">
        <v>646</v>
      </c>
      <c r="U180" s="79"/>
      <c r="V180" s="83" t="s">
        <v>753</v>
      </c>
      <c r="W180" s="81">
        <v>43758.26751157407</v>
      </c>
      <c r="X180" s="83" t="s">
        <v>931</v>
      </c>
      <c r="Y180" s="79"/>
      <c r="Z180" s="79"/>
      <c r="AA180" s="85" t="s">
        <v>1115</v>
      </c>
      <c r="AB180" s="79"/>
      <c r="AC180" s="79" t="b">
        <v>0</v>
      </c>
      <c r="AD180" s="79">
        <v>0</v>
      </c>
      <c r="AE180" s="85" t="s">
        <v>1123</v>
      </c>
      <c r="AF180" s="79" t="b">
        <v>0</v>
      </c>
      <c r="AG180" s="79" t="s">
        <v>1128</v>
      </c>
      <c r="AH180" s="79"/>
      <c r="AI180" s="85" t="s">
        <v>1123</v>
      </c>
      <c r="AJ180" s="79" t="b">
        <v>0</v>
      </c>
      <c r="AK180" s="79">
        <v>0</v>
      </c>
      <c r="AL180" s="85" t="s">
        <v>1123</v>
      </c>
      <c r="AM180" s="79" t="s">
        <v>1161</v>
      </c>
      <c r="AN180" s="79" t="b">
        <v>0</v>
      </c>
      <c r="AO180" s="85" t="s">
        <v>1115</v>
      </c>
      <c r="AP180" s="79" t="s">
        <v>176</v>
      </c>
      <c r="AQ180" s="79">
        <v>0</v>
      </c>
      <c r="AR180" s="79">
        <v>0</v>
      </c>
      <c r="AS180" s="79"/>
      <c r="AT180" s="79"/>
      <c r="AU180" s="79"/>
      <c r="AV180" s="79"/>
      <c r="AW180" s="79"/>
      <c r="AX180" s="79"/>
      <c r="AY180" s="79"/>
      <c r="AZ180" s="79"/>
      <c r="BA180">
        <v>52</v>
      </c>
      <c r="BB180" s="78" t="str">
        <f>REPLACE(INDEX(GroupVertices[Group],MATCH(Edges25[[#This Row],[Vertex 1]],GroupVertices[Vertex],0)),1,1,"")</f>
        <v>10</v>
      </c>
      <c r="BC180" s="78" t="str">
        <f>REPLACE(INDEX(GroupVertices[Group],MATCH(Edges25[[#This Row],[Vertex 2]],GroupVertices[Vertex],0)),1,1,"")</f>
        <v>10</v>
      </c>
      <c r="BD180" s="48">
        <v>0</v>
      </c>
      <c r="BE180" s="49">
        <v>0</v>
      </c>
      <c r="BF180" s="48">
        <v>0</v>
      </c>
      <c r="BG180" s="49">
        <v>0</v>
      </c>
      <c r="BH180" s="48">
        <v>0</v>
      </c>
      <c r="BI180" s="49">
        <v>0</v>
      </c>
      <c r="BJ180" s="48">
        <v>13</v>
      </c>
      <c r="BK180" s="49">
        <v>100</v>
      </c>
      <c r="BL180" s="48">
        <v>13</v>
      </c>
    </row>
    <row r="181" spans="1:64" ht="15">
      <c r="A181" s="64" t="s">
        <v>274</v>
      </c>
      <c r="B181" s="64" t="s">
        <v>274</v>
      </c>
      <c r="C181" s="65"/>
      <c r="D181" s="66"/>
      <c r="E181" s="67"/>
      <c r="F181" s="68"/>
      <c r="G181" s="65"/>
      <c r="H181" s="69"/>
      <c r="I181" s="70"/>
      <c r="J181" s="70"/>
      <c r="K181" s="34" t="s">
        <v>65</v>
      </c>
      <c r="L181" s="77">
        <v>245</v>
      </c>
      <c r="M181" s="77"/>
      <c r="N181" s="72"/>
      <c r="O181" s="79" t="s">
        <v>176</v>
      </c>
      <c r="P181" s="81">
        <v>43758.600798611114</v>
      </c>
      <c r="Q181" s="79" t="s">
        <v>441</v>
      </c>
      <c r="R181" s="83" t="s">
        <v>517</v>
      </c>
      <c r="S181" s="79" t="s">
        <v>559</v>
      </c>
      <c r="T181" s="79" t="s">
        <v>647</v>
      </c>
      <c r="U181" s="79"/>
      <c r="V181" s="83" t="s">
        <v>753</v>
      </c>
      <c r="W181" s="81">
        <v>43758.600798611114</v>
      </c>
      <c r="X181" s="83" t="s">
        <v>932</v>
      </c>
      <c r="Y181" s="79"/>
      <c r="Z181" s="79"/>
      <c r="AA181" s="85" t="s">
        <v>1116</v>
      </c>
      <c r="AB181" s="79"/>
      <c r="AC181" s="79" t="b">
        <v>0</v>
      </c>
      <c r="AD181" s="79">
        <v>0</v>
      </c>
      <c r="AE181" s="85" t="s">
        <v>1123</v>
      </c>
      <c r="AF181" s="79" t="b">
        <v>0</v>
      </c>
      <c r="AG181" s="79" t="s">
        <v>1128</v>
      </c>
      <c r="AH181" s="79"/>
      <c r="AI181" s="85" t="s">
        <v>1123</v>
      </c>
      <c r="AJ181" s="79" t="b">
        <v>0</v>
      </c>
      <c r="AK181" s="79">
        <v>0</v>
      </c>
      <c r="AL181" s="85" t="s">
        <v>1123</v>
      </c>
      <c r="AM181" s="79" t="s">
        <v>1161</v>
      </c>
      <c r="AN181" s="79" t="b">
        <v>0</v>
      </c>
      <c r="AO181" s="85" t="s">
        <v>1116</v>
      </c>
      <c r="AP181" s="79" t="s">
        <v>176</v>
      </c>
      <c r="AQ181" s="79">
        <v>0</v>
      </c>
      <c r="AR181" s="79">
        <v>0</v>
      </c>
      <c r="AS181" s="79"/>
      <c r="AT181" s="79"/>
      <c r="AU181" s="79"/>
      <c r="AV181" s="79"/>
      <c r="AW181" s="79"/>
      <c r="AX181" s="79"/>
      <c r="AY181" s="79"/>
      <c r="AZ181" s="79"/>
      <c r="BA181">
        <v>52</v>
      </c>
      <c r="BB181" s="78" t="str">
        <f>REPLACE(INDEX(GroupVertices[Group],MATCH(Edges25[[#This Row],[Vertex 1]],GroupVertices[Vertex],0)),1,1,"")</f>
        <v>10</v>
      </c>
      <c r="BC181" s="78" t="str">
        <f>REPLACE(INDEX(GroupVertices[Group],MATCH(Edges25[[#This Row],[Vertex 2]],GroupVertices[Vertex],0)),1,1,"")</f>
        <v>10</v>
      </c>
      <c r="BD181" s="48">
        <v>1</v>
      </c>
      <c r="BE181" s="49">
        <v>6.25</v>
      </c>
      <c r="BF181" s="48">
        <v>0</v>
      </c>
      <c r="BG181" s="49">
        <v>0</v>
      </c>
      <c r="BH181" s="48">
        <v>0</v>
      </c>
      <c r="BI181" s="49">
        <v>0</v>
      </c>
      <c r="BJ181" s="48">
        <v>15</v>
      </c>
      <c r="BK181" s="49">
        <v>93.75</v>
      </c>
      <c r="BL181" s="48">
        <v>16</v>
      </c>
    </row>
    <row r="182" spans="1:64" ht="15">
      <c r="A182" s="64" t="s">
        <v>274</v>
      </c>
      <c r="B182" s="64" t="s">
        <v>274</v>
      </c>
      <c r="C182" s="65"/>
      <c r="D182" s="66"/>
      <c r="E182" s="67"/>
      <c r="F182" s="68"/>
      <c r="G182" s="65"/>
      <c r="H182" s="69"/>
      <c r="I182" s="70"/>
      <c r="J182" s="70"/>
      <c r="K182" s="34" t="s">
        <v>65</v>
      </c>
      <c r="L182" s="77">
        <v>246</v>
      </c>
      <c r="M182" s="77"/>
      <c r="N182" s="72"/>
      <c r="O182" s="79" t="s">
        <v>176</v>
      </c>
      <c r="P182" s="81">
        <v>43758.7675</v>
      </c>
      <c r="Q182" s="79" t="s">
        <v>442</v>
      </c>
      <c r="R182" s="83" t="s">
        <v>518</v>
      </c>
      <c r="S182" s="79" t="s">
        <v>559</v>
      </c>
      <c r="T182" s="79" t="s">
        <v>643</v>
      </c>
      <c r="U182" s="79"/>
      <c r="V182" s="83" t="s">
        <v>753</v>
      </c>
      <c r="W182" s="81">
        <v>43758.7675</v>
      </c>
      <c r="X182" s="83" t="s">
        <v>933</v>
      </c>
      <c r="Y182" s="79"/>
      <c r="Z182" s="79"/>
      <c r="AA182" s="85" t="s">
        <v>1117</v>
      </c>
      <c r="AB182" s="79"/>
      <c r="AC182" s="79" t="b">
        <v>0</v>
      </c>
      <c r="AD182" s="79">
        <v>0</v>
      </c>
      <c r="AE182" s="85" t="s">
        <v>1123</v>
      </c>
      <c r="AF182" s="79" t="b">
        <v>0</v>
      </c>
      <c r="AG182" s="79" t="s">
        <v>1128</v>
      </c>
      <c r="AH182" s="79"/>
      <c r="AI182" s="85" t="s">
        <v>1123</v>
      </c>
      <c r="AJ182" s="79" t="b">
        <v>0</v>
      </c>
      <c r="AK182" s="79">
        <v>0</v>
      </c>
      <c r="AL182" s="85" t="s">
        <v>1123</v>
      </c>
      <c r="AM182" s="79" t="s">
        <v>1161</v>
      </c>
      <c r="AN182" s="79" t="b">
        <v>0</v>
      </c>
      <c r="AO182" s="85" t="s">
        <v>1117</v>
      </c>
      <c r="AP182" s="79" t="s">
        <v>176</v>
      </c>
      <c r="AQ182" s="79">
        <v>0</v>
      </c>
      <c r="AR182" s="79">
        <v>0</v>
      </c>
      <c r="AS182" s="79"/>
      <c r="AT182" s="79"/>
      <c r="AU182" s="79"/>
      <c r="AV182" s="79"/>
      <c r="AW182" s="79"/>
      <c r="AX182" s="79"/>
      <c r="AY182" s="79"/>
      <c r="AZ182" s="79"/>
      <c r="BA182">
        <v>52</v>
      </c>
      <c r="BB182" s="78" t="str">
        <f>REPLACE(INDEX(GroupVertices[Group],MATCH(Edges25[[#This Row],[Vertex 1]],GroupVertices[Vertex],0)),1,1,"")</f>
        <v>10</v>
      </c>
      <c r="BC182" s="78" t="str">
        <f>REPLACE(INDEX(GroupVertices[Group],MATCH(Edges25[[#This Row],[Vertex 2]],GroupVertices[Vertex],0)),1,1,"")</f>
        <v>10</v>
      </c>
      <c r="BD182" s="48">
        <v>0</v>
      </c>
      <c r="BE182" s="49">
        <v>0</v>
      </c>
      <c r="BF182" s="48">
        <v>0</v>
      </c>
      <c r="BG182" s="49">
        <v>0</v>
      </c>
      <c r="BH182" s="48">
        <v>0</v>
      </c>
      <c r="BI182" s="49">
        <v>0</v>
      </c>
      <c r="BJ182" s="48">
        <v>19</v>
      </c>
      <c r="BK182" s="49">
        <v>100</v>
      </c>
      <c r="BL182" s="48">
        <v>19</v>
      </c>
    </row>
    <row r="183" spans="1:64" ht="15">
      <c r="A183" s="64" t="s">
        <v>274</v>
      </c>
      <c r="B183" s="64" t="s">
        <v>274</v>
      </c>
      <c r="C183" s="65"/>
      <c r="D183" s="66"/>
      <c r="E183" s="67"/>
      <c r="F183" s="68"/>
      <c r="G183" s="65"/>
      <c r="H183" s="69"/>
      <c r="I183" s="70"/>
      <c r="J183" s="70"/>
      <c r="K183" s="34" t="s">
        <v>65</v>
      </c>
      <c r="L183" s="77">
        <v>247</v>
      </c>
      <c r="M183" s="77"/>
      <c r="N183" s="72"/>
      <c r="O183" s="79" t="s">
        <v>176</v>
      </c>
      <c r="P183" s="81">
        <v>43758.93413194444</v>
      </c>
      <c r="Q183" s="79" t="s">
        <v>443</v>
      </c>
      <c r="R183" s="83" t="s">
        <v>518</v>
      </c>
      <c r="S183" s="79" t="s">
        <v>559</v>
      </c>
      <c r="T183" s="79" t="s">
        <v>648</v>
      </c>
      <c r="U183" s="79"/>
      <c r="V183" s="83" t="s">
        <v>753</v>
      </c>
      <c r="W183" s="81">
        <v>43758.93413194444</v>
      </c>
      <c r="X183" s="83" t="s">
        <v>934</v>
      </c>
      <c r="Y183" s="79"/>
      <c r="Z183" s="79"/>
      <c r="AA183" s="85" t="s">
        <v>1118</v>
      </c>
      <c r="AB183" s="79"/>
      <c r="AC183" s="79" t="b">
        <v>0</v>
      </c>
      <c r="AD183" s="79">
        <v>0</v>
      </c>
      <c r="AE183" s="85" t="s">
        <v>1123</v>
      </c>
      <c r="AF183" s="79" t="b">
        <v>0</v>
      </c>
      <c r="AG183" s="79" t="s">
        <v>1128</v>
      </c>
      <c r="AH183" s="79"/>
      <c r="AI183" s="85" t="s">
        <v>1123</v>
      </c>
      <c r="AJ183" s="79" t="b">
        <v>0</v>
      </c>
      <c r="AK183" s="79">
        <v>0</v>
      </c>
      <c r="AL183" s="85" t="s">
        <v>1123</v>
      </c>
      <c r="AM183" s="79" t="s">
        <v>1161</v>
      </c>
      <c r="AN183" s="79" t="b">
        <v>0</v>
      </c>
      <c r="AO183" s="85" t="s">
        <v>1118</v>
      </c>
      <c r="AP183" s="79" t="s">
        <v>176</v>
      </c>
      <c r="AQ183" s="79">
        <v>0</v>
      </c>
      <c r="AR183" s="79">
        <v>0</v>
      </c>
      <c r="AS183" s="79"/>
      <c r="AT183" s="79"/>
      <c r="AU183" s="79"/>
      <c r="AV183" s="79"/>
      <c r="AW183" s="79"/>
      <c r="AX183" s="79"/>
      <c r="AY183" s="79"/>
      <c r="AZ183" s="79"/>
      <c r="BA183">
        <v>52</v>
      </c>
      <c r="BB183" s="78" t="str">
        <f>REPLACE(INDEX(GroupVertices[Group],MATCH(Edges25[[#This Row],[Vertex 1]],GroupVertices[Vertex],0)),1,1,"")</f>
        <v>10</v>
      </c>
      <c r="BC183" s="78" t="str">
        <f>REPLACE(INDEX(GroupVertices[Group],MATCH(Edges25[[#This Row],[Vertex 2]],GroupVertices[Vertex],0)),1,1,"")</f>
        <v>10</v>
      </c>
      <c r="BD183" s="48">
        <v>0</v>
      </c>
      <c r="BE183" s="49">
        <v>0</v>
      </c>
      <c r="BF183" s="48">
        <v>0</v>
      </c>
      <c r="BG183" s="49">
        <v>0</v>
      </c>
      <c r="BH183" s="48">
        <v>0</v>
      </c>
      <c r="BI183" s="49">
        <v>0</v>
      </c>
      <c r="BJ183" s="48">
        <v>17</v>
      </c>
      <c r="BK183" s="49">
        <v>100</v>
      </c>
      <c r="BL183" s="48">
        <v>17</v>
      </c>
    </row>
    <row r="184" spans="1:64" ht="15">
      <c r="A184" s="64" t="s">
        <v>274</v>
      </c>
      <c r="B184" s="64" t="s">
        <v>274</v>
      </c>
      <c r="C184" s="65"/>
      <c r="D184" s="66"/>
      <c r="E184" s="67"/>
      <c r="F184" s="68"/>
      <c r="G184" s="65"/>
      <c r="H184" s="69"/>
      <c r="I184" s="70"/>
      <c r="J184" s="70"/>
      <c r="K184" s="34" t="s">
        <v>65</v>
      </c>
      <c r="L184" s="77">
        <v>248</v>
      </c>
      <c r="M184" s="77"/>
      <c r="N184" s="72"/>
      <c r="O184" s="79" t="s">
        <v>176</v>
      </c>
      <c r="P184" s="81">
        <v>43759.100798611114</v>
      </c>
      <c r="Q184" s="79" t="s">
        <v>444</v>
      </c>
      <c r="R184" s="83" t="s">
        <v>518</v>
      </c>
      <c r="S184" s="79" t="s">
        <v>559</v>
      </c>
      <c r="T184" s="79" t="s">
        <v>643</v>
      </c>
      <c r="U184" s="79"/>
      <c r="V184" s="83" t="s">
        <v>753</v>
      </c>
      <c r="W184" s="81">
        <v>43759.100798611114</v>
      </c>
      <c r="X184" s="83" t="s">
        <v>935</v>
      </c>
      <c r="Y184" s="79"/>
      <c r="Z184" s="79"/>
      <c r="AA184" s="85" t="s">
        <v>1119</v>
      </c>
      <c r="AB184" s="79"/>
      <c r="AC184" s="79" t="b">
        <v>0</v>
      </c>
      <c r="AD184" s="79">
        <v>0</v>
      </c>
      <c r="AE184" s="85" t="s">
        <v>1123</v>
      </c>
      <c r="AF184" s="79" t="b">
        <v>0</v>
      </c>
      <c r="AG184" s="79" t="s">
        <v>1128</v>
      </c>
      <c r="AH184" s="79"/>
      <c r="AI184" s="85" t="s">
        <v>1123</v>
      </c>
      <c r="AJ184" s="79" t="b">
        <v>0</v>
      </c>
      <c r="AK184" s="79">
        <v>0</v>
      </c>
      <c r="AL184" s="85" t="s">
        <v>1123</v>
      </c>
      <c r="AM184" s="79" t="s">
        <v>1161</v>
      </c>
      <c r="AN184" s="79" t="b">
        <v>0</v>
      </c>
      <c r="AO184" s="85" t="s">
        <v>1119</v>
      </c>
      <c r="AP184" s="79" t="s">
        <v>176</v>
      </c>
      <c r="AQ184" s="79">
        <v>0</v>
      </c>
      <c r="AR184" s="79">
        <v>0</v>
      </c>
      <c r="AS184" s="79"/>
      <c r="AT184" s="79"/>
      <c r="AU184" s="79"/>
      <c r="AV184" s="79"/>
      <c r="AW184" s="79"/>
      <c r="AX184" s="79"/>
      <c r="AY184" s="79"/>
      <c r="AZ184" s="79"/>
      <c r="BA184">
        <v>52</v>
      </c>
      <c r="BB184" s="78" t="str">
        <f>REPLACE(INDEX(GroupVertices[Group],MATCH(Edges25[[#This Row],[Vertex 1]],GroupVertices[Vertex],0)),1,1,"")</f>
        <v>10</v>
      </c>
      <c r="BC184" s="78" t="str">
        <f>REPLACE(INDEX(GroupVertices[Group],MATCH(Edges25[[#This Row],[Vertex 2]],GroupVertices[Vertex],0)),1,1,"")</f>
        <v>10</v>
      </c>
      <c r="BD184" s="48">
        <v>0</v>
      </c>
      <c r="BE184" s="49">
        <v>0</v>
      </c>
      <c r="BF184" s="48">
        <v>0</v>
      </c>
      <c r="BG184" s="49">
        <v>0</v>
      </c>
      <c r="BH184" s="48">
        <v>0</v>
      </c>
      <c r="BI184" s="49">
        <v>0</v>
      </c>
      <c r="BJ184" s="48">
        <v>13</v>
      </c>
      <c r="BK184" s="49">
        <v>100</v>
      </c>
      <c r="BL184" s="48">
        <v>13</v>
      </c>
    </row>
    <row r="185" spans="1:64" ht="15">
      <c r="A185" s="64" t="s">
        <v>274</v>
      </c>
      <c r="B185" s="64" t="s">
        <v>274</v>
      </c>
      <c r="C185" s="65"/>
      <c r="D185" s="66"/>
      <c r="E185" s="67"/>
      <c r="F185" s="68"/>
      <c r="G185" s="65"/>
      <c r="H185" s="69"/>
      <c r="I185" s="70"/>
      <c r="J185" s="70"/>
      <c r="K185" s="34" t="s">
        <v>65</v>
      </c>
      <c r="L185" s="77">
        <v>249</v>
      </c>
      <c r="M185" s="77"/>
      <c r="N185" s="72"/>
      <c r="O185" s="79" t="s">
        <v>176</v>
      </c>
      <c r="P185" s="81">
        <v>43759.43412037037</v>
      </c>
      <c r="Q185" s="79" t="s">
        <v>445</v>
      </c>
      <c r="R185" s="83" t="s">
        <v>518</v>
      </c>
      <c r="S185" s="79" t="s">
        <v>559</v>
      </c>
      <c r="T185" s="79" t="s">
        <v>649</v>
      </c>
      <c r="U185" s="79"/>
      <c r="V185" s="83" t="s">
        <v>753</v>
      </c>
      <c r="W185" s="81">
        <v>43759.43412037037</v>
      </c>
      <c r="X185" s="83" t="s">
        <v>936</v>
      </c>
      <c r="Y185" s="79"/>
      <c r="Z185" s="79"/>
      <c r="AA185" s="85" t="s">
        <v>1120</v>
      </c>
      <c r="AB185" s="79"/>
      <c r="AC185" s="79" t="b">
        <v>0</v>
      </c>
      <c r="AD185" s="79">
        <v>0</v>
      </c>
      <c r="AE185" s="85" t="s">
        <v>1123</v>
      </c>
      <c r="AF185" s="79" t="b">
        <v>0</v>
      </c>
      <c r="AG185" s="79" t="s">
        <v>1128</v>
      </c>
      <c r="AH185" s="79"/>
      <c r="AI185" s="85" t="s">
        <v>1123</v>
      </c>
      <c r="AJ185" s="79" t="b">
        <v>0</v>
      </c>
      <c r="AK185" s="79">
        <v>0</v>
      </c>
      <c r="AL185" s="85" t="s">
        <v>1123</v>
      </c>
      <c r="AM185" s="79" t="s">
        <v>1161</v>
      </c>
      <c r="AN185" s="79" t="b">
        <v>0</v>
      </c>
      <c r="AO185" s="85" t="s">
        <v>1120</v>
      </c>
      <c r="AP185" s="79" t="s">
        <v>176</v>
      </c>
      <c r="AQ185" s="79">
        <v>0</v>
      </c>
      <c r="AR185" s="79">
        <v>0</v>
      </c>
      <c r="AS185" s="79"/>
      <c r="AT185" s="79"/>
      <c r="AU185" s="79"/>
      <c r="AV185" s="79"/>
      <c r="AW185" s="79"/>
      <c r="AX185" s="79"/>
      <c r="AY185" s="79"/>
      <c r="AZ185" s="79"/>
      <c r="BA185">
        <v>52</v>
      </c>
      <c r="BB185" s="78" t="str">
        <f>REPLACE(INDEX(GroupVertices[Group],MATCH(Edges25[[#This Row],[Vertex 1]],GroupVertices[Vertex],0)),1,1,"")</f>
        <v>10</v>
      </c>
      <c r="BC185" s="78" t="str">
        <f>REPLACE(INDEX(GroupVertices[Group],MATCH(Edges25[[#This Row],[Vertex 2]],GroupVertices[Vertex],0)),1,1,"")</f>
        <v>10</v>
      </c>
      <c r="BD185" s="48">
        <v>0</v>
      </c>
      <c r="BE185" s="49">
        <v>0</v>
      </c>
      <c r="BF185" s="48">
        <v>0</v>
      </c>
      <c r="BG185" s="49">
        <v>0</v>
      </c>
      <c r="BH185" s="48">
        <v>0</v>
      </c>
      <c r="BI185" s="49">
        <v>0</v>
      </c>
      <c r="BJ185" s="48">
        <v>15</v>
      </c>
      <c r="BK185" s="49">
        <v>100</v>
      </c>
      <c r="BL185" s="48">
        <v>15</v>
      </c>
    </row>
    <row r="186" spans="1:64" ht="15">
      <c r="A186" s="64" t="s">
        <v>274</v>
      </c>
      <c r="B186" s="64" t="s">
        <v>274</v>
      </c>
      <c r="C186" s="65"/>
      <c r="D186" s="66"/>
      <c r="E186" s="67"/>
      <c r="F186" s="68"/>
      <c r="G186" s="65"/>
      <c r="H186" s="69"/>
      <c r="I186" s="70"/>
      <c r="J186" s="70"/>
      <c r="K186" s="34" t="s">
        <v>65</v>
      </c>
      <c r="L186" s="77">
        <v>250</v>
      </c>
      <c r="M186" s="77"/>
      <c r="N186" s="72"/>
      <c r="O186" s="79" t="s">
        <v>176</v>
      </c>
      <c r="P186" s="81">
        <v>43759.60082175926</v>
      </c>
      <c r="Q186" s="79" t="s">
        <v>446</v>
      </c>
      <c r="R186" s="83" t="s">
        <v>518</v>
      </c>
      <c r="S186" s="79" t="s">
        <v>559</v>
      </c>
      <c r="T186" s="79" t="s">
        <v>650</v>
      </c>
      <c r="U186" s="79"/>
      <c r="V186" s="83" t="s">
        <v>753</v>
      </c>
      <c r="W186" s="81">
        <v>43759.60082175926</v>
      </c>
      <c r="X186" s="83" t="s">
        <v>937</v>
      </c>
      <c r="Y186" s="79"/>
      <c r="Z186" s="79"/>
      <c r="AA186" s="85" t="s">
        <v>1121</v>
      </c>
      <c r="AB186" s="79"/>
      <c r="AC186" s="79" t="b">
        <v>0</v>
      </c>
      <c r="AD186" s="79">
        <v>1</v>
      </c>
      <c r="AE186" s="85" t="s">
        <v>1123</v>
      </c>
      <c r="AF186" s="79" t="b">
        <v>0</v>
      </c>
      <c r="AG186" s="79" t="s">
        <v>1128</v>
      </c>
      <c r="AH186" s="79"/>
      <c r="AI186" s="85" t="s">
        <v>1123</v>
      </c>
      <c r="AJ186" s="79" t="b">
        <v>0</v>
      </c>
      <c r="AK186" s="79">
        <v>0</v>
      </c>
      <c r="AL186" s="85" t="s">
        <v>1123</v>
      </c>
      <c r="AM186" s="79" t="s">
        <v>1161</v>
      </c>
      <c r="AN186" s="79" t="b">
        <v>0</v>
      </c>
      <c r="AO186" s="85" t="s">
        <v>1121</v>
      </c>
      <c r="AP186" s="79" t="s">
        <v>176</v>
      </c>
      <c r="AQ186" s="79">
        <v>0</v>
      </c>
      <c r="AR186" s="79">
        <v>0</v>
      </c>
      <c r="AS186" s="79"/>
      <c r="AT186" s="79"/>
      <c r="AU186" s="79"/>
      <c r="AV186" s="79"/>
      <c r="AW186" s="79"/>
      <c r="AX186" s="79"/>
      <c r="AY186" s="79"/>
      <c r="AZ186" s="79"/>
      <c r="BA186">
        <v>52</v>
      </c>
      <c r="BB186" s="78" t="str">
        <f>REPLACE(INDEX(GroupVertices[Group],MATCH(Edges25[[#This Row],[Vertex 1]],GroupVertices[Vertex],0)),1,1,"")</f>
        <v>10</v>
      </c>
      <c r="BC186" s="78" t="str">
        <f>REPLACE(INDEX(GroupVertices[Group],MATCH(Edges25[[#This Row],[Vertex 2]],GroupVertices[Vertex],0)),1,1,"")</f>
        <v>10</v>
      </c>
      <c r="BD186" s="48">
        <v>0</v>
      </c>
      <c r="BE186" s="49">
        <v>0</v>
      </c>
      <c r="BF186" s="48">
        <v>0</v>
      </c>
      <c r="BG186" s="49">
        <v>0</v>
      </c>
      <c r="BH186" s="48">
        <v>0</v>
      </c>
      <c r="BI186" s="49">
        <v>0</v>
      </c>
      <c r="BJ186" s="48">
        <v>16</v>
      </c>
      <c r="BK186" s="49">
        <v>100</v>
      </c>
      <c r="BL186" s="48">
        <v>16</v>
      </c>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8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86">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86"/>
    <dataValidation allowBlank="1" showInputMessage="1" showErrorMessage="1" promptTitle="Vertex 2 Name" prompt="Enter the name of the edge's second vertex." sqref="B3:B186"/>
    <dataValidation allowBlank="1" showInputMessage="1" showErrorMessage="1" promptTitle="Vertex 1 Name" prompt="Enter the name of the edge's first vertex." sqref="A3:A18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86">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86"/>
    <dataValidation allowBlank="1" showInputMessage="1" promptTitle="Edge Width" prompt="Enter an optional edge width between 1 and 10." errorTitle="Invalid Edge Width" error="The optional edge width must be a whole number between 1 and 10." sqref="D3:D186"/>
    <dataValidation allowBlank="1" showInputMessage="1" promptTitle="Edge Color" prompt="To select an optional edge color, right-click and select Select Color on the right-click menu." sqref="C3:C18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8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86"/>
    <dataValidation allowBlank="1" showErrorMessage="1" sqref="N2:N18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86"/>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86"/>
  </dataValidations>
  <hyperlinks>
    <hyperlink ref="R3" r:id="rId1" display="https://contentmarketinginstitute.com/2019/10/adopt-growth-mindset/"/>
    <hyperlink ref="R4" r:id="rId2" display="https://contentmarketinginstitute.com/2019/10/adopt-growth-mindset/"/>
    <hyperlink ref="R5" r:id="rId3" display="https://www.empowering-people-network.siemens-stiftung.org/fileadmin/user_upload/Publications/SiemensStiftung_Report_Round_Table_Cairo_2019_SCREEN_final.pdf"/>
    <hyperlink ref="R8" r:id="rId4" display="https://twitter.com/EU_Finance/status/1176840907968196608"/>
    <hyperlink ref="R12" r:id="rId5" display="https://www.pipelinersales.com/library/10-donts-for-social-media/"/>
    <hyperlink ref="R13" r:id="rId6" display="https://www.pipelinersales.com/library/10-donts-for-social-media/"/>
    <hyperlink ref="R15" r:id="rId7" display="https://www.yunussb.com/jobs"/>
    <hyperlink ref="R16" r:id="rId8" display="https://thesocialswede.wordpress.com/2015/12/03/as-the-wheels-turn-faster-people-are-more-important-than-ever-before/"/>
    <hyperlink ref="R17" r:id="rId9" display="https://thesocialswede.wordpress.com/2015/12/03/as-the-wheels-turn-faster-people-are-more-important-than-ever-before/"/>
    <hyperlink ref="R23" r:id="rId10" display="https://www.constellationr.com/blog-news/are-robots-coming-your-job-adobe-think-tank-2017-future-work"/>
    <hyperlink ref="R24" r:id="rId11" display="https://www.constellationr.com/blog-news/are-robots-coming-your-job-adobe-think-tank-2017-future-work"/>
    <hyperlink ref="R25" r:id="rId12" display="https://www.social-business-digest.com/2019-09"/>
    <hyperlink ref="R31" r:id="rId13" display="https://hello.visier.com/ebook-what-is-people-analytics.html?utm_source=twitter&amp;utm_campaign=mmfy20&amp;utm_medium=organic-social"/>
    <hyperlink ref="R39" r:id="rId14" display="https://curatti.com/does-instagram-marketing-have-a-place-in-b2b-yes-and-heres-how/"/>
    <hyperlink ref="R40" r:id="rId15" display="https://curatti.com/does-instagram-marketing-have-a-place-in-b2b-yes-and-heres-how/"/>
    <hyperlink ref="R45" r:id="rId16" display="https://blog.gaggleamp.com/what-are-the-benefits-of-employee-advocacy?utm_content=102482704&amp;utm_medium=social&amp;utm_source=twitter&amp;hss_channel=tw-2926870430"/>
    <hyperlink ref="R46" r:id="rId17" display="https://www.sociabble.com/blog/10-stats-impact-employee-advocacy/?utm_content=102481098&amp;utm_medium=social&amp;utm_source=twitter&amp;hss_channel=tw-2926870430"/>
    <hyperlink ref="R47" r:id="rId18" display="https://www.socialbakers.com/blog/10-easy-steps-to-managing-social-media-crisis?utm_content=103344513&amp;utm_medium=social&amp;utm_source=twitter&amp;hss_channel=tw-2926870430"/>
    <hyperlink ref="R48" r:id="rId19" display="https://www.tribalimpact.com/blog/social-media-for-business-why-socialising-your-business-is-key-for-growth?utm_campaign=Awareness%20-%20Employee%20Advocacy&amp;utm_content=102480994&amp;utm_medium=social&amp;utm_source=twitter&amp;hss_channel=tw-2926870430"/>
    <hyperlink ref="R49" r:id="rId20" display="https://www.tribalimpact.com/blog/social-media-for-business-why-socialising-your-business-is-key-for-growth?utm_campaign=Awareness%20-%20Employee%20Advocacy&amp;utm_content=102480994&amp;utm_medium=social&amp;utm_source=twitter&amp;hss_channel=tw-2926870430"/>
    <hyperlink ref="R51" r:id="rId21" display="https://twitter.com/amworldtraveler/status/1184636032949506048"/>
    <hyperlink ref="R57" r:id="rId22" display="https://contentmarketinginstitute.com/2019/10/adopt-growth-mindset/"/>
    <hyperlink ref="R59" r:id="rId23" display="https://www.emarketer.com/content/sap-alicia-tillman-on-the-makeup-of-a-modern-marketing-team-and-an-experience-driven-economy"/>
    <hyperlink ref="R60" r:id="rId24" display="https://link.medium.com/lzirP8pER0"/>
    <hyperlink ref="R61" r:id="rId25" display="https://link.medium.com/lzirP8pER0"/>
    <hyperlink ref="R66" r:id="rId26" display="https://www.digitaltonto.com/2019/what-googles-quantum-supremacy-means-for-the-future/"/>
    <hyperlink ref="R67" r:id="rId27" display="https://www.digitaltonto.com/2019/the-business-of-being-human/"/>
    <hyperlink ref="R68" r:id="rId28" display="https://cmxhub.com/rules-of-engagement/"/>
    <hyperlink ref="R69" r:id="rId29" display="https://lynnabatejohnson.com/the-road-to-growth-podcast/"/>
    <hyperlink ref="R70" r:id="rId30" display="https://www.entrepreneur.com/article/335465"/>
    <hyperlink ref="R71" r:id="rId31" display="https://hbr.org/2019/06/can-algorithms-help-us-decide-who-to-trust?utm_medium=social&amp;utm_campaign=hbr&amp;utm_source=twitter"/>
    <hyperlink ref="R72" r:id="rId32" display="https://www.swordandthescript.com/2019/05/backlink-pr-value/?utm_source=feedburner&amp;utm_medium=feed&amp;utm_campaign=Feed:+SwordAndTheScript+(Sword+and+the+Script)"/>
    <hyperlink ref="R73" r:id="rId33" display="https://dustinstout.com/how-to-use-twitter/?utm_source=twitter&amp;utm_medium=social&amp;utm_campaign=agorapulse"/>
    <hyperlink ref="R74" r:id="rId34" display="https://brand24.com/blog/5-ways-to-make-a-bad-review-online-work-for-your-business/"/>
    <hyperlink ref="R75" r:id="rId35" display="https://brand24.com/blog/5-ways-to-make-a-bad-review-online-work-for-your-business/"/>
    <hyperlink ref="R76" r:id="rId36" display="https://lynnabatejohnson.com/the-road-to-growth-podcast/"/>
    <hyperlink ref="R77" r:id="rId37" display="https://friedmansocialmedia.com/facebook-marketing-for-lawyers-law-firms/"/>
    <hyperlink ref="R78" r:id="rId38" display="https://friedmansocialmedia.com/linkedin-for-lawyers/"/>
    <hyperlink ref="R79" r:id="rId39" display="http://bryankramer.com/hashtags-earthquakes-and-everyday-people/"/>
    <hyperlink ref="R80" r:id="rId40" display="https://www.impactbnd.com/blog/how-treating-your-business-facebook-group-like-a-backyard-bbq-increases-engagement"/>
    <hyperlink ref="R81" r:id="rId41" display="https://www.advantageservices.net/blog/137/How-your-small-business-can-take-advantage-of-Twitter?utm_medium=nealschaffer"/>
    <hyperlink ref="R82" r:id="rId42" display="https://lynnabatejohnson.com/blog/"/>
    <hyperlink ref="R83" r:id="rId43" display="https://twitter.com/SalesforceCA/status/1177272125373255680"/>
    <hyperlink ref="R84" r:id="rId44" display="https://twitter.com/tbanting/status/1181949209773301761"/>
    <hyperlink ref="R87" r:id="rId45" display="https://www.workfront.com/news/Workfront-Acquires-Strategic-Goals-Management-Startup-Atiim"/>
    <hyperlink ref="R88" r:id="rId46" display="https://www.linkedin.com/slink?code=eGUdNDD"/>
    <hyperlink ref="R90" r:id="rId47" display="http://salesforce.vidyard.com/watch/qtdWEt75yiU2yf7chb35yD"/>
    <hyperlink ref="R94" r:id="rId48" display="https://www.youtube.com/watch?v=uxe7bHqZ7bk&amp;feature=youtu.be"/>
    <hyperlink ref="R100" r:id="rId49" display="https://quip.com/blog/keys-to-successful-collaboration"/>
    <hyperlink ref="R101" r:id="rId50" display="https://quip.com/blog/how-to-guide-account-planning"/>
    <hyperlink ref="R102" r:id="rId51" display="https://quip.com/blog/keys-to-successful-collaboration"/>
    <hyperlink ref="R103" r:id="rId52" display="https://quip.com/blog/keys-to-successful-collaboration"/>
    <hyperlink ref="R105" r:id="rId53" display="https://curatti.com/does-instagram-marketing-have-a-place-in-b2b-yes-and-heres-how/"/>
    <hyperlink ref="R108" r:id="rId54" display="https://twitter.com/amworldtraveler/status/1181979866675040258"/>
    <hyperlink ref="R109" r:id="rId55" display="https://twitter.com/amworldtraveler/status/1181979866675040258"/>
    <hyperlink ref="R111" r:id="rId56" display="https://twitter.com/amworldtraveler/status/1184630494891147270"/>
    <hyperlink ref="R112" r:id="rId57" display="https://twitter.com/amorten/status/1186061584033959937"/>
    <hyperlink ref="R113" r:id="rId58" display="https://twitter.com/amorten/status/1186061584033959937"/>
    <hyperlink ref="R114" r:id="rId59" display="https://twitter.com/amorten/status/1186061584033959937"/>
    <hyperlink ref="R115" r:id="rId60" display="https://salespop.net/sales-professionals/when-a-linkedin-introduction-stalls/"/>
    <hyperlink ref="R116" r:id="rId61" display="https://salespop.net/sales-professionals/when-a-linkedin-introduction-stalls/"/>
    <hyperlink ref="R117" r:id="rId62" display="https://salespop.net/sales-professionals/when-a-linkedin-introduction-stalls/"/>
    <hyperlink ref="R118" r:id="rId63" display="https://www.pipelinersales.com/library/10-donts-for-social-media/"/>
    <hyperlink ref="R119" r:id="rId64" display="https://www.pipelinersales.com/library/10-donts-for-social-media/"/>
    <hyperlink ref="R120" r:id="rId65" display="https://www.pipelinersales.com/library/10-donts-for-social-media/"/>
    <hyperlink ref="R121" r:id="rId66" display="https://www.pipelinersales.com/library/10-donts-for-social-media/"/>
    <hyperlink ref="R122" r:id="rId67" display="https://www.pipelinersales.com/library/10-donts-for-social-media/"/>
    <hyperlink ref="R123" r:id="rId68" display="https://www.pipelinersales.com/library/10-donts-for-social-media/"/>
    <hyperlink ref="R124" r:id="rId69" display="https://www.pipelinersales.com/library/10-donts-for-social-media/"/>
    <hyperlink ref="R125" r:id="rId70" display="https://www.pipelinersales.com/library/10-donts-for-social-media/"/>
    <hyperlink ref="R126" r:id="rId71" display="https://www.pipelinersales.com/library/10-donts-for-social-media/"/>
    <hyperlink ref="R127" r:id="rId72" display="https://www.pipelinersales.com/library/10-donts-for-social-media/"/>
    <hyperlink ref="R128" r:id="rId73" display="https://tribalimpact.smh.re/7o"/>
    <hyperlink ref="R129" r:id="rId74" display="https://tribalimpact.smh.re/7n"/>
    <hyperlink ref="R131" r:id="rId75" display="https://marketinginsidergroup.com/employee-activation/employee-advocacy-on-social-media-how-to-make-it-work-for-your-business/?utm_source=B2B+Marketing+Insider&amp;utm_campaign=173f3ea9e9-Marketing+Insider+Group+Top+Posts+Subscribers&amp;utm_medium=email&amp;utm_term=0_40b372c1a0-173f3ea9e9-108452889&amp;mc_cid=173f3ea9e9&amp;mc_eid=63fc7d0b78"/>
    <hyperlink ref="R132" r:id="rId76" display="https://www.forbes.com/sites/forbescommunicationscouncil/2019/04/15/are-you-empowering-your-employees-to-become-ambassadors-on-social-media/#1868d8671276"/>
    <hyperlink ref="R133" r:id="rId77" display="https://hirschtec.eu/informationsflut-digitaler-arbeitsplatz/"/>
    <hyperlink ref="R135" r:id="rId78" display="http://mightymediagroup.com.au/six-key-aspects-inbound-marketing-roi-part-5-customer-experience/"/>
    <hyperlink ref="R136" r:id="rId79" display="http://mightymediagroup.com.au/six-key-aspects-inbound-marketing-roi-part-5-customer-experience/"/>
    <hyperlink ref="R137" r:id="rId80" display="http://mightymediagroup.com.au/six-key-aspects-inbound-marketing-roi-part-6-innovation/"/>
    <hyperlink ref="R138" r:id="rId81" display="http://mightymediagroup.com.au/six-key-aspects-inbound-marketing-roi-part-6-innovation/"/>
    <hyperlink ref="R139" r:id="rId82" display="http://mightymediagroup.com.au/seven-questions-to-ask-yourself-about-your-inbound-marketing-strategy-q1/"/>
    <hyperlink ref="R140" r:id="rId83" display="http://mightymediagroup.com.au/seven-questions-to-ask-yourself-about-your-inbound-marketing-strategy-q1/"/>
    <hyperlink ref="R141" r:id="rId84" display="http://mightymediagroup.com.au/seven-questions-to-ask-yourself-about-your-inbound-marketing-strategy-q1/"/>
    <hyperlink ref="R142" r:id="rId85" display="http://mightymediagroup.com.au/seven-questions-to-ask-yourself-about-your-inbound-marketing-strategy-q1/"/>
    <hyperlink ref="R143" r:id="rId86" display="http://mightymediagroup.com.au/six-key-aspects-inbound-marketing-roi-part-1-brand-health/"/>
    <hyperlink ref="R144" r:id="rId87" display="http://mightymediagroup.com.au/six-key-aspects-inbound-marketing-roi-part-1-brand-health/"/>
    <hyperlink ref="R145" r:id="rId88" display="http://mightymediagroup.com.au/six-key-aspects-inbound-marketing-roi-part-1-brand-health/"/>
    <hyperlink ref="R146" r:id="rId89" display="http://mightymediagroup.com.au/six-key-aspects-inbound-marketing-roi-part-1-brand-health/"/>
    <hyperlink ref="R147" r:id="rId90" display="http://mightymediagroup.com.au/six-key-aspects-inbound-marketing-roi-part-4-operational-efficiency/"/>
    <hyperlink ref="R148" r:id="rId91" display="http://mightymediagroup.com.au/six-key-aspects-inbound-marketing-roi-part-4-operational-efficiency/"/>
    <hyperlink ref="R149" r:id="rId92" display="http://mightymediagroup.com.au/six-key-aspects-inbound-marketing-roi-part-4-operational-efficiency/"/>
    <hyperlink ref="R150" r:id="rId93" display="http://mightymediagroup.com.au/six-key-aspects-inbound-marketing-roi-part-4-operational-efficiency/"/>
    <hyperlink ref="R151" r:id="rId94" display="http://mightymediagroup.com.au/six-key-aspects-inbound-marketing-roi-part-4-operational-efficiency/"/>
    <hyperlink ref="R152" r:id="rId95" display="http://mightymediagroup.com.au/six-key-aspects-inbound-marketing-roi-part-2-revenue-generation/"/>
    <hyperlink ref="R153" r:id="rId96" display="http://mightymediagroup.com.au/six-key-aspects-inbound-marketing-roi-part-2-revenue-generation/"/>
    <hyperlink ref="R154" r:id="rId97" display="http://mightymediagroup.com.au/six-key-aspects-inbound-marketing-roi-part-2-revenue-generation/"/>
    <hyperlink ref="R155" r:id="rId98" display="http://www.slideshare.net/Digitalgodess/the-10-commandments-of-digital-marketing"/>
    <hyperlink ref="R156" r:id="rId99" display="http://www.slideshare.net/Digitalgodess/the-10-commandments-of-digital-marketing"/>
    <hyperlink ref="R157" r:id="rId100" display="http://www.slideshare.net/Digitalgodess/the-10-commandments-of-digital-marketing"/>
    <hyperlink ref="R158" r:id="rId101" display="http://mightymediagroup.com.au/seven-questions-to-ask-yourself-about-your-inbound-marketing-strategy-q1/"/>
    <hyperlink ref="R159" r:id="rId102" display="http://mightymediagroup.com.au/seven-questions-to-ask-yourself-about-your-inbound-marketing-strategy-q1/"/>
    <hyperlink ref="R160" r:id="rId103" display="http://mightymediagroup.com.au/seven-questions-to-ask-yourself-about-your-inbound-marketing-strategy-q1/"/>
    <hyperlink ref="R161" r:id="rId104" display="http://mightymediagroup.com.au/seven-questions-to-ask-yourself-about-your-inbound-marketing-strategy-q1/"/>
    <hyperlink ref="R162" r:id="rId105" display="http://mightymediagroup.com.au/seven-questions-to-ask-yourself-about-your-inbound-marketing-strategy-q1/"/>
    <hyperlink ref="R163" r:id="rId106" display="http://mightymediagroup.com.au/seven-questions-to-ask-yourself-about-your-inbound-marketing-strategy-q1/"/>
    <hyperlink ref="R164" r:id="rId107" display="http://mightymediagroup.com.au/seven-questions-to-ask-yourself-about-your-inbound-marketing-strategy-q1/"/>
    <hyperlink ref="R165" r:id="rId108" display="http://mightymediagroup.com.au/seven-questions-to-ask-yourself-about-your-inbound-marketing-strategy-q1/"/>
    <hyperlink ref="R166" r:id="rId109" display="http://mightymediagroup.com.au/seven-questions-to-ask-yourself-about-your-inbound-marketing-strategy-q1/"/>
    <hyperlink ref="R167" r:id="rId110" display="http://mightymediagroup.com.au/seven-questions-to-ask-yourself-about-your-inbound-marketing-strategy-q1/"/>
    <hyperlink ref="R168" r:id="rId111" display="http://mightymediagroup.com.au/six-key-aspects-inbound-marketing-roi-part-5-customer-experience/"/>
    <hyperlink ref="R169" r:id="rId112" display="http://mightymediagroup.com.au/six-key-aspects-inbound-marketing-roi-part-5-customer-experience/"/>
    <hyperlink ref="R170" r:id="rId113" display="http://mightymediagroup.com.au/six-key-aspects-inbound-marketing-roi-part-5-customer-experience/"/>
    <hyperlink ref="R171" r:id="rId114" display="http://mightymediagroup.com.au/six-key-aspects-inbound-marketing-roi-part-5-customer-experience/"/>
    <hyperlink ref="R172" r:id="rId115" display="http://mightymediagroup.com.au/six-key-aspects-inbound-marketing-roi-part-6-innovation/"/>
    <hyperlink ref="R173" r:id="rId116" display="http://mightymediagroup.com.au/six-key-aspects-inbound-marketing-roi-part-6-innovation/"/>
    <hyperlink ref="R174" r:id="rId117" display="http://mightymediagroup.com.au/seven-questions-to-ask-yourself-about-your-inbound-marketing-strategy-q1/"/>
    <hyperlink ref="R175" r:id="rId118" display="http://mightymediagroup.com.au/seven-questions-to-ask-yourself-about-your-inbound-marketing-strategy-q1/"/>
    <hyperlink ref="R176" r:id="rId119" display="http://mightymediagroup.com.au/seven-questions-to-ask-yourself-about-your-inbound-marketing-strategy-q1/"/>
    <hyperlink ref="R177" r:id="rId120" display="http://mightymediagroup.com.au/seven-questions-to-ask-yourself-about-your-inbound-marketing-strategy-q1/"/>
    <hyperlink ref="R178" r:id="rId121" display="http://mightymediagroup.com.au/six-key-aspects-inbound-marketing-roi-part-1-brand-health/"/>
    <hyperlink ref="R179" r:id="rId122" display="http://mightymediagroup.com.au/six-key-aspects-inbound-marketing-roi-part-1-brand-health/"/>
    <hyperlink ref="R180" r:id="rId123" display="http://mightymediagroup.com.au/six-key-aspects-inbound-marketing-roi-part-1-brand-health/"/>
    <hyperlink ref="R181" r:id="rId124" display="http://mightymediagroup.com.au/six-key-aspects-inbound-marketing-roi-part-1-brand-health/"/>
    <hyperlink ref="R182" r:id="rId125" display="http://mightymediagroup.com.au/six-key-aspects-inbound-marketing-roi-part-4-operational-efficiency/"/>
    <hyperlink ref="R183" r:id="rId126" display="http://mightymediagroup.com.au/six-key-aspects-inbound-marketing-roi-part-4-operational-efficiency/"/>
    <hyperlink ref="R184" r:id="rId127" display="http://mightymediagroup.com.au/six-key-aspects-inbound-marketing-roi-part-4-operational-efficiency/"/>
    <hyperlink ref="R185" r:id="rId128" display="http://mightymediagroup.com.au/six-key-aspects-inbound-marketing-roi-part-4-operational-efficiency/"/>
    <hyperlink ref="R186" r:id="rId129" display="http://mightymediagroup.com.au/six-key-aspects-inbound-marketing-roi-part-4-operational-efficiency/"/>
    <hyperlink ref="U5" r:id="rId130" display="https://pbs.twimg.com/media/EGWcSDGXYAA0-Pr.jpg"/>
    <hyperlink ref="U9" r:id="rId131" display="https://pbs.twimg.com/media/EGW78L7XYAEKkXC.jpg"/>
    <hyperlink ref="U12" r:id="rId132" display="https://pbs.twimg.com/media/DqK54SnXQAAmglq.jpg"/>
    <hyperlink ref="U13" r:id="rId133" display="https://pbs.twimg.com/media/DqK54SnXQAAmglq.jpg"/>
    <hyperlink ref="U15" r:id="rId134" display="https://pbs.twimg.com/media/EGgiYQ4WsAAWP0x.jpg"/>
    <hyperlink ref="U16" r:id="rId135" display="https://pbs.twimg.com/media/CeLzmc0W8AEUpuO.jpg"/>
    <hyperlink ref="U31" r:id="rId136" display="https://pbs.twimg.com/media/EG1pHQLW4AU9Xez.png"/>
    <hyperlink ref="U34" r:id="rId137" display="https://pbs.twimg.com/media/EG4wAB4UEAAZikf.jpg"/>
    <hyperlink ref="U37" r:id="rId138" display="https://pbs.twimg.com/media/Ci5Skx1WEAEvfHl.jpg"/>
    <hyperlink ref="U68" r:id="rId139" display="https://pbs.twimg.com/media/EGkJ5OzX0AAjdHA.jpg"/>
    <hyperlink ref="U69" r:id="rId140" display="https://pbs.twimg.com/media/EGtYZYiX4AEUW2N.jpg"/>
    <hyperlink ref="U70" r:id="rId141" display="https://pbs.twimg.com/media/EGzPyK5WsAAxXmL.jpg"/>
    <hyperlink ref="U71" r:id="rId142" display="https://pbs.twimg.com/media/EG3roQzWwAAQ7Tg.jpg"/>
    <hyperlink ref="U72" r:id="rId143" display="https://pbs.twimg.com/media/EG4wQv5WsAIhsRK.jpg"/>
    <hyperlink ref="U73" r:id="rId144" display="https://pbs.twimg.com/media/EG6U-BZX4AAEigV.jpg"/>
    <hyperlink ref="U74" r:id="rId145" display="https://pbs.twimg.com/media/EG6r1hkWkAEuF6M.jpg"/>
    <hyperlink ref="U75" r:id="rId146" display="https://pbs.twimg.com/media/EG6r1hkWkAEuF6M.jpg"/>
    <hyperlink ref="U76" r:id="rId147" display="https://pbs.twimg.com/media/EHDDb6jWoAAexmU.jpg"/>
    <hyperlink ref="U77" r:id="rId148" display="https://pbs.twimg.com/media/EHKq8S6X0AAIwOM.jpg"/>
    <hyperlink ref="U78" r:id="rId149" display="https://pbs.twimg.com/media/EHVJlSJX0AA--Oz.jpg"/>
    <hyperlink ref="U79" r:id="rId150" display="https://pbs.twimg.com/media/EGZ2vl4WwAA5-ad.png"/>
    <hyperlink ref="U80" r:id="rId151" display="https://pbs.twimg.com/media/EG1LWqiWoAE9w1U.jpg"/>
    <hyperlink ref="U86" r:id="rId152" display="https://pbs.twimg.com/media/EHCl0wUXYAEhF9U.jpg"/>
    <hyperlink ref="U89" r:id="rId153" display="https://pbs.twimg.com/media/EGjXiZVWoAAytfY.jpg"/>
    <hyperlink ref="U91" r:id="rId154" display="https://pbs.twimg.com/media/EHBQYVQWkAEDF-f.jpg"/>
    <hyperlink ref="U92" r:id="rId155" display="https://pbs.twimg.com/media/EHBQ6xKXYAI92fz.jpg"/>
    <hyperlink ref="U93" r:id="rId156" display="https://pbs.twimg.com/media/EHBRhkYXUAIri-q.jpg"/>
    <hyperlink ref="U95" r:id="rId157" display="https://pbs.twimg.com/media/EHMJd6SWsAAhjk6.jpg"/>
    <hyperlink ref="U96" r:id="rId158" display="https://pbs.twimg.com/ext_tw_video_thumb/1186001076690010115/pu/img/qYQfcKK72zltoGSR.jpg"/>
    <hyperlink ref="U97" r:id="rId159" display="https://pbs.twimg.com/media/EGUw_8qWoAAc1KT.png"/>
    <hyperlink ref="U99" r:id="rId160" display="https://pbs.twimg.com/tweet_video_thumb/EGnowntXkAEeBvd.jpg"/>
    <hyperlink ref="U102" r:id="rId161" display="https://pbs.twimg.com/media/EHCkVBeWkAAM1hX.jpg"/>
    <hyperlink ref="U103" r:id="rId162" display="https://pbs.twimg.com/media/EHClXwtWsAAjBru.jpg"/>
    <hyperlink ref="U104" r:id="rId163" display="https://pbs.twimg.com/tweet_video_thumb/EHPfr2fWwAMxaDF.jpg"/>
    <hyperlink ref="U118" r:id="rId164" display="https://pbs.twimg.com/media/DqK54SnXQAAmglq.jpg"/>
    <hyperlink ref="U119" r:id="rId165" display="https://pbs.twimg.com/media/DqK54SnXQAAmglq.jpg"/>
    <hyperlink ref="U120" r:id="rId166" display="https://pbs.twimg.com/media/DqK54SnXQAAmglq.jpg"/>
    <hyperlink ref="U121" r:id="rId167" display="https://pbs.twimg.com/media/DqK54SnXQAAmglq.jpg"/>
    <hyperlink ref="U122" r:id="rId168" display="https://pbs.twimg.com/media/DqK54SnXQAAmglq.jpg"/>
    <hyperlink ref="U123" r:id="rId169" display="https://pbs.twimg.com/media/DqK54SnXQAAmglq.jpg"/>
    <hyperlink ref="U124" r:id="rId170" display="https://pbs.twimg.com/media/DqK54SnXQAAmglq.jpg"/>
    <hyperlink ref="U125" r:id="rId171" display="https://pbs.twimg.com/media/DqK54SnXQAAmglq.jpg"/>
    <hyperlink ref="U126" r:id="rId172" display="https://pbs.twimg.com/media/DqK54SnXQAAmglq.jpg"/>
    <hyperlink ref="U127" r:id="rId173" display="https://pbs.twimg.com/media/DqK54SnXQAAmglq.jpg"/>
    <hyperlink ref="U131" r:id="rId174" display="https://pbs.twimg.com/media/EGX0dklWwAEFfMX.png"/>
    <hyperlink ref="V3" r:id="rId175" display="http://pbs.twimg.com/profile_images/754439130675810304/G8_87Zo__normal.jpg"/>
    <hyperlink ref="V4" r:id="rId176" display="http://pbs.twimg.com/profile_images/1081469011651637248/tOEza-nY_normal.png"/>
    <hyperlink ref="V5" r:id="rId177" display="https://pbs.twimg.com/media/EGWcSDGXYAA0-Pr.jpg"/>
    <hyperlink ref="V6" r:id="rId178" display="http://pbs.twimg.com/profile_images/1178366482981543943/4OFNg6s__normal.jpg"/>
    <hyperlink ref="V7" r:id="rId179" display="http://pbs.twimg.com/profile_images/1157634541672173568/jMs3270O_normal.jpg"/>
    <hyperlink ref="V8" r:id="rId180" display="http://pbs.twimg.com/profile_images/465803361061588993/rsl3aG1F_normal.jpeg"/>
    <hyperlink ref="V9" r:id="rId181" display="https://pbs.twimg.com/media/EGW78L7XYAEKkXC.jpg"/>
    <hyperlink ref="V10" r:id="rId182" display="http://pbs.twimg.com/profile_images/878533181258907649/RL3-HX09_normal.jpg"/>
    <hyperlink ref="V11" r:id="rId183" display="http://pbs.twimg.com/profile_images/827090248366694400/GITDpAFs_normal.jpg"/>
    <hyperlink ref="V12" r:id="rId184" display="https://pbs.twimg.com/media/DqK54SnXQAAmglq.jpg"/>
    <hyperlink ref="V13" r:id="rId185" display="https://pbs.twimg.com/media/DqK54SnXQAAmglq.jpg"/>
    <hyperlink ref="V14" r:id="rId186" display="http://pbs.twimg.com/profile_images/1159107404845527042/Azhz0y0m_normal.jpg"/>
    <hyperlink ref="V15" r:id="rId187" display="https://pbs.twimg.com/media/EGgiYQ4WsAAWP0x.jpg"/>
    <hyperlink ref="V16" r:id="rId188" display="https://pbs.twimg.com/media/CeLzmc0W8AEUpuO.jpg"/>
    <hyperlink ref="V17" r:id="rId189" display="http://pbs.twimg.com/profile_images/1834936719/LochNessCloseUp2_normal.PNG"/>
    <hyperlink ref="V18" r:id="rId190" display="http://pbs.twimg.com/profile_images/958905443673346048/JW4roxU5_normal.jpg"/>
    <hyperlink ref="V19" r:id="rId191" display="http://pbs.twimg.com/profile_images/1185415115971055617/x59127Og_normal.jpg"/>
    <hyperlink ref="V20" r:id="rId192" display="http://pbs.twimg.com/profile_images/608619004152840194/sfdIhOdr_normal.jpg"/>
    <hyperlink ref="V21" r:id="rId193" display="http://pbs.twimg.com/profile_images/1046576251949862912/axeUR8EK_normal.jpg"/>
    <hyperlink ref="V22" r:id="rId194" display="http://pbs.twimg.com/profile_images/1181564315582771200/wd3lmYyv_normal.jpg"/>
    <hyperlink ref="V23" r:id="rId195" display="http://pbs.twimg.com/profile_images/780510783935488000/5PlTdU3c_normal.jpg"/>
    <hyperlink ref="V24" r:id="rId196" display="http://pbs.twimg.com/profile_images/635893531274559488/AiRPZ4r4_normal.jpg"/>
    <hyperlink ref="V25" r:id="rId197" display="http://pbs.twimg.com/profile_images/948616432501260288/jsKRB1SW_normal.jpg"/>
    <hyperlink ref="V26" r:id="rId198" display="http://pbs.twimg.com/profile_images/1156560957214208000/xuqMvO62_normal.jpg"/>
    <hyperlink ref="V27" r:id="rId199" display="http://pbs.twimg.com/profile_images/1183465598476574727/mrSMep54_normal.jpg"/>
    <hyperlink ref="V28" r:id="rId200" display="http://pbs.twimg.com/profile_images/1102477724994756608/QuMzulFr_normal.png"/>
    <hyperlink ref="V29" r:id="rId201" display="http://pbs.twimg.com/profile_images/1170807115696525321/qj-QlZ7L_normal.jpg"/>
    <hyperlink ref="V30" r:id="rId202" display="http://pbs.twimg.com/profile_images/1126469294387335168/JJ8JEC-t_normal.png"/>
    <hyperlink ref="V31" r:id="rId203" display="https://pbs.twimg.com/media/EG1pHQLW4AU9Xez.png"/>
    <hyperlink ref="V32" r:id="rId204" display="http://pbs.twimg.com/profile_images/30997062/ff_normal.gif"/>
    <hyperlink ref="V33" r:id="rId205" display="http://pbs.twimg.com/profile_images/610336845650595840/TOxdshHe_normal.jpg"/>
    <hyperlink ref="V34" r:id="rId206" display="https://pbs.twimg.com/media/EG4wAB4UEAAZikf.jpg"/>
    <hyperlink ref="V35" r:id="rId207" display="http://pbs.twimg.com/profile_images/972319705594781696/Wvf2Y5Fh_normal.jpg"/>
    <hyperlink ref="V36" r:id="rId208" display="http://pbs.twimg.com/profile_images/1108962359224098816/rs5OK5Bx_normal.png"/>
    <hyperlink ref="V37" r:id="rId209" display="https://pbs.twimg.com/media/Ci5Skx1WEAEvfHl.jpg"/>
    <hyperlink ref="V38" r:id="rId210" display="http://pbs.twimg.com/profile_images/1157314093575020544/0bYK3Ooo_normal.jpg"/>
    <hyperlink ref="V39" r:id="rId211" display="http://pbs.twimg.com/profile_images/378800000718005228/e75aac5ee4b042783cd194f59ad43ffb_normal.jpeg"/>
    <hyperlink ref="V40" r:id="rId212" display="http://pbs.twimg.com/profile_images/1176863827310325766/f3xA3b_0_normal.png"/>
    <hyperlink ref="V41" r:id="rId213" display="http://pbs.twimg.com/profile_images/813422968919486464/vYV5cLVY_normal.jpg"/>
    <hyperlink ref="V42" r:id="rId214" display="http://pbs.twimg.com/profile_images/1154091712588836864/-O3aeiS7_normal.jpg"/>
    <hyperlink ref="V43" r:id="rId215" display="http://pbs.twimg.com/profile_images/872415772693458944/MvBLujof_normal.jpg"/>
    <hyperlink ref="V44" r:id="rId216" display="http://pbs.twimg.com/profile_images/872415772693458944/MvBLujof_normal.jpg"/>
    <hyperlink ref="V45" r:id="rId217" display="http://pbs.twimg.com/profile_images/916008710245355520/1Hycg-Lh_normal.jpg"/>
    <hyperlink ref="V46" r:id="rId218" display="http://pbs.twimg.com/profile_images/916008710245355520/1Hycg-Lh_normal.jpg"/>
    <hyperlink ref="V47" r:id="rId219" display="http://pbs.twimg.com/profile_images/916008710245355520/1Hycg-Lh_normal.jpg"/>
    <hyperlink ref="V48" r:id="rId220" display="http://pbs.twimg.com/profile_images/916008710245355520/1Hycg-Lh_normal.jpg"/>
    <hyperlink ref="V49" r:id="rId221" display="http://pbs.twimg.com/profile_images/916008710245355520/1Hycg-Lh_normal.jpg"/>
    <hyperlink ref="V50" r:id="rId222" display="http://pbs.twimg.com/profile_images/837219044/063_normal.JPG"/>
    <hyperlink ref="V51" r:id="rId223" display="http://pbs.twimg.com/profile_images/837219044/063_normal.JPG"/>
    <hyperlink ref="V52" r:id="rId224" display="http://pbs.twimg.com/profile_images/504013374045167616/YY7n_COd_normal.jpeg"/>
    <hyperlink ref="V53" r:id="rId225" display="http://pbs.twimg.com/profile_images/504013374045167616/YY7n_COd_normal.jpeg"/>
    <hyperlink ref="V54" r:id="rId226" display="http://pbs.twimg.com/profile_images/504013374045167616/YY7n_COd_normal.jpeg"/>
    <hyperlink ref="V55" r:id="rId227" display="http://pbs.twimg.com/profile_images/504013374045167616/YY7n_COd_normal.jpeg"/>
    <hyperlink ref="V56" r:id="rId228" display="http://pbs.twimg.com/profile_images/1166171032824057862/nLEZYKUR_normal.jpg"/>
    <hyperlink ref="V57" r:id="rId229" display="http://pbs.twimg.com/profile_images/1089631341648392192/iVyywxtZ_normal.jpg"/>
    <hyperlink ref="V58" r:id="rId230" display="http://pbs.twimg.com/profile_images/1089631341648392192/iVyywxtZ_normal.jpg"/>
    <hyperlink ref="V59" r:id="rId231" display="http://pbs.twimg.com/profile_images/1089631341648392192/iVyywxtZ_normal.jpg"/>
    <hyperlink ref="V60" r:id="rId232" display="http://pbs.twimg.com/profile_images/1089631341648392192/iVyywxtZ_normal.jpg"/>
    <hyperlink ref="V61" r:id="rId233" display="http://pbs.twimg.com/profile_images/1313923967/NATHALIE_180X180SMALL_normal.jpg"/>
    <hyperlink ref="V62" r:id="rId234" display="http://pbs.twimg.com/profile_images/1148720994590195712/0gySboe7_normal.png"/>
    <hyperlink ref="V63" r:id="rId235" display="http://pbs.twimg.com/profile_images/875755252506533889/fefx2bR6_normal.jpg"/>
    <hyperlink ref="V64" r:id="rId236" display="http://pbs.twimg.com/profile_images/1040227290691653633/Z1g-upCw_normal.jpg"/>
    <hyperlink ref="V65" r:id="rId237" display="http://pbs.twimg.com/profile_images/1040227290691653633/Z1g-upCw_normal.jpg"/>
    <hyperlink ref="V66" r:id="rId238" display="http://pbs.twimg.com/profile_images/493347785219923968/OPWK40wF_normal.jpeg"/>
    <hyperlink ref="V67" r:id="rId239" display="http://pbs.twimg.com/profile_images/493347785219923968/OPWK40wF_normal.jpeg"/>
    <hyperlink ref="V68" r:id="rId240" display="https://pbs.twimg.com/media/EGkJ5OzX0AAjdHA.jpg"/>
    <hyperlink ref="V69" r:id="rId241" display="https://pbs.twimg.com/media/EGtYZYiX4AEUW2N.jpg"/>
    <hyperlink ref="V70" r:id="rId242" display="https://pbs.twimg.com/media/EGzPyK5WsAAxXmL.jpg"/>
    <hyperlink ref="V71" r:id="rId243" display="https://pbs.twimg.com/media/EG3roQzWwAAQ7Tg.jpg"/>
    <hyperlink ref="V72" r:id="rId244" display="https://pbs.twimg.com/media/EG4wQv5WsAIhsRK.jpg"/>
    <hyperlink ref="V73" r:id="rId245" display="https://pbs.twimg.com/media/EG6U-BZX4AAEigV.jpg"/>
    <hyperlink ref="V74" r:id="rId246" display="https://pbs.twimg.com/media/EG6r1hkWkAEuF6M.jpg"/>
    <hyperlink ref="V75" r:id="rId247" display="https://pbs.twimg.com/media/EG6r1hkWkAEuF6M.jpg"/>
    <hyperlink ref="V76" r:id="rId248" display="https://pbs.twimg.com/media/EHDDb6jWoAAexmU.jpg"/>
    <hyperlink ref="V77" r:id="rId249" display="https://pbs.twimg.com/media/EHKq8S6X0AAIwOM.jpg"/>
    <hyperlink ref="V78" r:id="rId250" display="https://pbs.twimg.com/media/EHVJlSJX0AA--Oz.jpg"/>
    <hyperlink ref="V79" r:id="rId251" display="https://pbs.twimg.com/media/EGZ2vl4WwAA5-ad.png"/>
    <hyperlink ref="V80" r:id="rId252" display="https://pbs.twimg.com/media/EG1LWqiWoAE9w1U.jpg"/>
    <hyperlink ref="V81" r:id="rId253" display="http://pbs.twimg.com/profile_images/667169936926617600/j1_V8uzw_normal.jpg"/>
    <hyperlink ref="V82" r:id="rId254" display="http://pbs.twimg.com/profile_images/667169936926617600/j1_V8uzw_normal.jpg"/>
    <hyperlink ref="V83" r:id="rId255" display="http://pbs.twimg.com/profile_images/1095785814489997319/oB0tLKv8_normal.png"/>
    <hyperlink ref="V84" r:id="rId256" display="http://pbs.twimg.com/profile_images/1095785814489997319/oB0tLKv8_normal.png"/>
    <hyperlink ref="V85" r:id="rId257" display="http://pbs.twimg.com/profile_images/1095785814489997319/oB0tLKv8_normal.png"/>
    <hyperlink ref="V86" r:id="rId258" display="https://pbs.twimg.com/media/EHCl0wUXYAEhF9U.jpg"/>
    <hyperlink ref="V87" r:id="rId259" display="http://pbs.twimg.com/profile_images/1095785814489997319/oB0tLKv8_normal.png"/>
    <hyperlink ref="V88" r:id="rId260" display="http://pbs.twimg.com/profile_images/1095785814489997319/oB0tLKv8_normal.png"/>
    <hyperlink ref="V89" r:id="rId261" display="https://pbs.twimg.com/media/EGjXiZVWoAAytfY.jpg"/>
    <hyperlink ref="V90" r:id="rId262" display="http://pbs.twimg.com/profile_images/1095785814489997319/oB0tLKv8_normal.png"/>
    <hyperlink ref="V91" r:id="rId263" display="https://pbs.twimg.com/media/EHBQYVQWkAEDF-f.jpg"/>
    <hyperlink ref="V92" r:id="rId264" display="https://pbs.twimg.com/media/EHBQ6xKXYAI92fz.jpg"/>
    <hyperlink ref="V93" r:id="rId265" display="https://pbs.twimg.com/media/EHBRhkYXUAIri-q.jpg"/>
    <hyperlink ref="V94" r:id="rId266" display="http://pbs.twimg.com/profile_images/1095785814489997319/oB0tLKv8_normal.png"/>
    <hyperlink ref="V95" r:id="rId267" display="https://pbs.twimg.com/media/EHMJd6SWsAAhjk6.jpg"/>
    <hyperlink ref="V96" r:id="rId268" display="https://pbs.twimg.com/ext_tw_video_thumb/1186001076690010115/pu/img/qYQfcKK72zltoGSR.jpg"/>
    <hyperlink ref="V97" r:id="rId269" display="https://pbs.twimg.com/media/EGUw_8qWoAAc1KT.png"/>
    <hyperlink ref="V98" r:id="rId270" display="http://pbs.twimg.com/profile_images/1095785814489997319/oB0tLKv8_normal.png"/>
    <hyperlink ref="V99" r:id="rId271" display="https://pbs.twimg.com/tweet_video_thumb/EGnowntXkAEeBvd.jpg"/>
    <hyperlink ref="V100" r:id="rId272" display="http://pbs.twimg.com/profile_images/1095785814489997319/oB0tLKv8_normal.png"/>
    <hyperlink ref="V101" r:id="rId273" display="http://pbs.twimg.com/profile_images/1095785814489997319/oB0tLKv8_normal.png"/>
    <hyperlink ref="V102" r:id="rId274" display="https://pbs.twimg.com/media/EHCkVBeWkAAM1hX.jpg"/>
    <hyperlink ref="V103" r:id="rId275" display="https://pbs.twimg.com/media/EHClXwtWsAAjBru.jpg"/>
    <hyperlink ref="V104" r:id="rId276" display="https://pbs.twimg.com/tweet_video_thumb/EHPfr2fWwAMxaDF.jpg"/>
    <hyperlink ref="V105" r:id="rId277" display="http://pbs.twimg.com/profile_images/711695779782467584/VqoCVFbN_normal.jpg"/>
    <hyperlink ref="V106" r:id="rId278" display="http://pbs.twimg.com/profile_images/1241807799/pink_car_near_SFSU_2011_normal.jpg"/>
    <hyperlink ref="V107" r:id="rId279" display="http://pbs.twimg.com/profile_images/580840401860325377/GItnGW-t_normal.jpg"/>
    <hyperlink ref="V108" r:id="rId280" display="http://pbs.twimg.com/profile_images/580840401860325377/GItnGW-t_normal.jpg"/>
    <hyperlink ref="V109" r:id="rId281" display="http://pbs.twimg.com/profile_images/580840401860325377/GItnGW-t_normal.jpg"/>
    <hyperlink ref="V110" r:id="rId282" display="http://pbs.twimg.com/profile_images/580840401860325377/GItnGW-t_normal.jpg"/>
    <hyperlink ref="V111" r:id="rId283" display="http://pbs.twimg.com/profile_images/580840401860325377/GItnGW-t_normal.jpg"/>
    <hyperlink ref="V112" r:id="rId284" display="http://pbs.twimg.com/profile_images/580840401860325377/GItnGW-t_normal.jpg"/>
    <hyperlink ref="V113" r:id="rId285" display="http://pbs.twimg.com/profile_images/580840401860325377/GItnGW-t_normal.jpg"/>
    <hyperlink ref="V114" r:id="rId286" display="http://pbs.twimg.com/profile_images/580840401860325377/GItnGW-t_normal.jpg"/>
    <hyperlink ref="V115" r:id="rId287" display="http://pbs.twimg.com/profile_images/504491676488855552/megBq2WB_normal.jpeg"/>
    <hyperlink ref="V116" r:id="rId288" display="http://pbs.twimg.com/profile_images/504491676488855552/megBq2WB_normal.jpeg"/>
    <hyperlink ref="V117" r:id="rId289" display="http://pbs.twimg.com/profile_images/1180014953044029443/KRWUbicb_normal.png"/>
    <hyperlink ref="V118" r:id="rId290" display="https://pbs.twimg.com/media/DqK54SnXQAAmglq.jpg"/>
    <hyperlink ref="V119" r:id="rId291" display="https://pbs.twimg.com/media/DqK54SnXQAAmglq.jpg"/>
    <hyperlink ref="V120" r:id="rId292" display="https://pbs.twimg.com/media/DqK54SnXQAAmglq.jpg"/>
    <hyperlink ref="V121" r:id="rId293" display="https://pbs.twimg.com/media/DqK54SnXQAAmglq.jpg"/>
    <hyperlink ref="V122" r:id="rId294" display="https://pbs.twimg.com/media/DqK54SnXQAAmglq.jpg"/>
    <hyperlink ref="V123" r:id="rId295" display="https://pbs.twimg.com/media/DqK54SnXQAAmglq.jpg"/>
    <hyperlink ref="V124" r:id="rId296" display="https://pbs.twimg.com/media/DqK54SnXQAAmglq.jpg"/>
    <hyperlink ref="V125" r:id="rId297" display="https://pbs.twimg.com/media/DqK54SnXQAAmglq.jpg"/>
    <hyperlink ref="V126" r:id="rId298" display="https://pbs.twimg.com/media/DqK54SnXQAAmglq.jpg"/>
    <hyperlink ref="V127" r:id="rId299" display="https://pbs.twimg.com/media/DqK54SnXQAAmglq.jpg"/>
    <hyperlink ref="V128" r:id="rId300" display="http://pbs.twimg.com/profile_images/1073586974995419138/8zvs8WVv_normal.jpg"/>
    <hyperlink ref="V129" r:id="rId301" display="http://pbs.twimg.com/profile_images/1073586974995419138/8zvs8WVv_normal.jpg"/>
    <hyperlink ref="V130" r:id="rId302" display="http://pbs.twimg.com/profile_images/816214326122004481/fAVTljeH_normal.jpg"/>
    <hyperlink ref="V131" r:id="rId303" display="https://pbs.twimg.com/media/EGX0dklWwAEFfMX.png"/>
    <hyperlink ref="V132" r:id="rId304" display="http://pbs.twimg.com/profile_images/816214326122004481/fAVTljeH_normal.jpg"/>
    <hyperlink ref="V133" r:id="rId305" display="http://pbs.twimg.com/profile_images/2749946316/ad30667b093491353c72777824dac3bf_normal.jpeg"/>
    <hyperlink ref="V134" r:id="rId306" display="http://pbs.twimg.com/profile_images/1176394917058420736/mtJTXcUz_normal.png"/>
    <hyperlink ref="V135" r:id="rId307" display="http://pbs.twimg.com/profile_images/774416837937278977/YqsjCC5p_normal.jpg"/>
    <hyperlink ref="V136" r:id="rId308" display="http://pbs.twimg.com/profile_images/774416837937278977/YqsjCC5p_normal.jpg"/>
    <hyperlink ref="V137" r:id="rId309" display="http://pbs.twimg.com/profile_images/774416837937278977/YqsjCC5p_normal.jpg"/>
    <hyperlink ref="V138" r:id="rId310" display="http://pbs.twimg.com/profile_images/774416837937278977/YqsjCC5p_normal.jpg"/>
    <hyperlink ref="V139" r:id="rId311" display="http://pbs.twimg.com/profile_images/774416837937278977/YqsjCC5p_normal.jpg"/>
    <hyperlink ref="V140" r:id="rId312" display="http://pbs.twimg.com/profile_images/774416837937278977/YqsjCC5p_normal.jpg"/>
    <hyperlink ref="V141" r:id="rId313" display="http://pbs.twimg.com/profile_images/774416837937278977/YqsjCC5p_normal.jpg"/>
    <hyperlink ref="V142" r:id="rId314" display="http://pbs.twimg.com/profile_images/774416837937278977/YqsjCC5p_normal.jpg"/>
    <hyperlink ref="V143" r:id="rId315" display="http://pbs.twimg.com/profile_images/774416837937278977/YqsjCC5p_normal.jpg"/>
    <hyperlink ref="V144" r:id="rId316" display="http://pbs.twimg.com/profile_images/774416837937278977/YqsjCC5p_normal.jpg"/>
    <hyperlink ref="V145" r:id="rId317" display="http://pbs.twimg.com/profile_images/774416837937278977/YqsjCC5p_normal.jpg"/>
    <hyperlink ref="V146" r:id="rId318" display="http://pbs.twimg.com/profile_images/774416837937278977/YqsjCC5p_normal.jpg"/>
    <hyperlink ref="V147" r:id="rId319" display="http://pbs.twimg.com/profile_images/774416837937278977/YqsjCC5p_normal.jpg"/>
    <hyperlink ref="V148" r:id="rId320" display="http://pbs.twimg.com/profile_images/774416837937278977/YqsjCC5p_normal.jpg"/>
    <hyperlink ref="V149" r:id="rId321" display="http://pbs.twimg.com/profile_images/774416837937278977/YqsjCC5p_normal.jpg"/>
    <hyperlink ref="V150" r:id="rId322" display="http://pbs.twimg.com/profile_images/774416837937278977/YqsjCC5p_normal.jpg"/>
    <hyperlink ref="V151" r:id="rId323" display="http://pbs.twimg.com/profile_images/774416837937278977/YqsjCC5p_normal.jpg"/>
    <hyperlink ref="V152" r:id="rId324" display="http://pbs.twimg.com/profile_images/774416837937278977/YqsjCC5p_normal.jpg"/>
    <hyperlink ref="V153" r:id="rId325" display="http://pbs.twimg.com/profile_images/774416837937278977/YqsjCC5p_normal.jpg"/>
    <hyperlink ref="V154" r:id="rId326" display="http://pbs.twimg.com/profile_images/774416837937278977/YqsjCC5p_normal.jpg"/>
    <hyperlink ref="V155" r:id="rId327" display="http://pbs.twimg.com/profile_images/774416837937278977/YqsjCC5p_normal.jpg"/>
    <hyperlink ref="V156" r:id="rId328" display="http://pbs.twimg.com/profile_images/774416837937278977/YqsjCC5p_normal.jpg"/>
    <hyperlink ref="V157" r:id="rId329" display="http://pbs.twimg.com/profile_images/774416837937278977/YqsjCC5p_normal.jpg"/>
    <hyperlink ref="V158" r:id="rId330" display="http://pbs.twimg.com/profile_images/774416837937278977/YqsjCC5p_normal.jpg"/>
    <hyperlink ref="V159" r:id="rId331" display="http://pbs.twimg.com/profile_images/774416837937278977/YqsjCC5p_normal.jpg"/>
    <hyperlink ref="V160" r:id="rId332" display="http://pbs.twimg.com/profile_images/774416837937278977/YqsjCC5p_normal.jpg"/>
    <hyperlink ref="V161" r:id="rId333" display="http://pbs.twimg.com/profile_images/774416837937278977/YqsjCC5p_normal.jpg"/>
    <hyperlink ref="V162" r:id="rId334" display="http://pbs.twimg.com/profile_images/774416837937278977/YqsjCC5p_normal.jpg"/>
    <hyperlink ref="V163" r:id="rId335" display="http://pbs.twimg.com/profile_images/774416837937278977/YqsjCC5p_normal.jpg"/>
    <hyperlink ref="V164" r:id="rId336" display="http://pbs.twimg.com/profile_images/774416837937278977/YqsjCC5p_normal.jpg"/>
    <hyperlink ref="V165" r:id="rId337" display="http://pbs.twimg.com/profile_images/774416837937278977/YqsjCC5p_normal.jpg"/>
    <hyperlink ref="V166" r:id="rId338" display="http://pbs.twimg.com/profile_images/774416837937278977/YqsjCC5p_normal.jpg"/>
    <hyperlink ref="V167" r:id="rId339" display="http://pbs.twimg.com/profile_images/774416837937278977/YqsjCC5p_normal.jpg"/>
    <hyperlink ref="V168" r:id="rId340" display="http://pbs.twimg.com/profile_images/774416837937278977/YqsjCC5p_normal.jpg"/>
    <hyperlink ref="V169" r:id="rId341" display="http://pbs.twimg.com/profile_images/774416837937278977/YqsjCC5p_normal.jpg"/>
    <hyperlink ref="V170" r:id="rId342" display="http://pbs.twimg.com/profile_images/774416837937278977/YqsjCC5p_normal.jpg"/>
    <hyperlink ref="V171" r:id="rId343" display="http://pbs.twimg.com/profile_images/774416837937278977/YqsjCC5p_normal.jpg"/>
    <hyperlink ref="V172" r:id="rId344" display="http://pbs.twimg.com/profile_images/774416837937278977/YqsjCC5p_normal.jpg"/>
    <hyperlink ref="V173" r:id="rId345" display="http://pbs.twimg.com/profile_images/774416837937278977/YqsjCC5p_normal.jpg"/>
    <hyperlink ref="V174" r:id="rId346" display="http://pbs.twimg.com/profile_images/774416837937278977/YqsjCC5p_normal.jpg"/>
    <hyperlink ref="V175" r:id="rId347" display="http://pbs.twimg.com/profile_images/774416837937278977/YqsjCC5p_normal.jpg"/>
    <hyperlink ref="V176" r:id="rId348" display="http://pbs.twimg.com/profile_images/774416837937278977/YqsjCC5p_normal.jpg"/>
    <hyperlink ref="V177" r:id="rId349" display="http://pbs.twimg.com/profile_images/774416837937278977/YqsjCC5p_normal.jpg"/>
    <hyperlink ref="V178" r:id="rId350" display="http://pbs.twimg.com/profile_images/774416837937278977/YqsjCC5p_normal.jpg"/>
    <hyperlink ref="V179" r:id="rId351" display="http://pbs.twimg.com/profile_images/774416837937278977/YqsjCC5p_normal.jpg"/>
    <hyperlink ref="V180" r:id="rId352" display="http://pbs.twimg.com/profile_images/774416837937278977/YqsjCC5p_normal.jpg"/>
    <hyperlink ref="V181" r:id="rId353" display="http://pbs.twimg.com/profile_images/774416837937278977/YqsjCC5p_normal.jpg"/>
    <hyperlink ref="V182" r:id="rId354" display="http://pbs.twimg.com/profile_images/774416837937278977/YqsjCC5p_normal.jpg"/>
    <hyperlink ref="V183" r:id="rId355" display="http://pbs.twimg.com/profile_images/774416837937278977/YqsjCC5p_normal.jpg"/>
    <hyperlink ref="V184" r:id="rId356" display="http://pbs.twimg.com/profile_images/774416837937278977/YqsjCC5p_normal.jpg"/>
    <hyperlink ref="V185" r:id="rId357" display="http://pbs.twimg.com/profile_images/774416837937278977/YqsjCC5p_normal.jpg"/>
    <hyperlink ref="V186" r:id="rId358" display="http://pbs.twimg.com/profile_images/774416837937278977/YqsjCC5p_normal.jpg"/>
    <hyperlink ref="X3" r:id="rId359" display="https://twitter.com/#!/bubbles4tw/status/1181408452519825408"/>
    <hyperlink ref="X4" r:id="rId360" display="https://twitter.com/#!/fadanconsultant/status/1181409160057049088"/>
    <hyperlink ref="X5" r:id="rId361" display="https://twitter.com/#!/studionima/status/1181522315328327681"/>
    <hyperlink ref="X6" r:id="rId362" display="https://twitter.com/#!/teraspri/status/1181523784991424512"/>
    <hyperlink ref="X7" r:id="rId363" display="https://twitter.com/#!/huber_rolf/status/1181540634047504387"/>
    <hyperlink ref="X8" r:id="rId364" display="https://twitter.com/#!/stories4impact/status/1181482389089992705"/>
    <hyperlink ref="X9" r:id="rId365" display="https://twitter.com/#!/stories4impact/status/1181557126570876939"/>
    <hyperlink ref="X10" r:id="rId366" display="https://twitter.com/#!/sdgsbot/status/1181557903406309378"/>
    <hyperlink ref="X11" r:id="rId367" display="https://twitter.com/#!/uonbikeshare/status/1181608618334011392"/>
    <hyperlink ref="X12" r:id="rId368" display="https://twitter.com/#!/goahead_global/status/1181738573940301825"/>
    <hyperlink ref="X13" r:id="rId369" display="https://twitter.com/#!/greentechdon/status/1181738825837633536"/>
    <hyperlink ref="X14" r:id="rId370" display="https://twitter.com/#!/karen_w_bach/status/1182209916045611009"/>
    <hyperlink ref="X15" r:id="rId371" display="https://twitter.com/#!/yunus_sb/status/1182232718211465216"/>
    <hyperlink ref="X16" r:id="rId372" display="https://twitter.com/#!/thesocialswede/status/712399533515350016"/>
    <hyperlink ref="X17" r:id="rId373" display="https://twitter.com/#!/billnigh/status/1182362882874445827"/>
    <hyperlink ref="X18" r:id="rId374" display="https://twitter.com/#!/dme_health/status/1182395300117450769"/>
    <hyperlink ref="X19" r:id="rId375" display="https://twitter.com/#!/timsalau/status/1182734384408875008"/>
    <hyperlink ref="X20" r:id="rId376" display="https://twitter.com/#!/davidfcarr/status/1182743083605282817"/>
    <hyperlink ref="X21" r:id="rId377" display="https://twitter.com/#!/rwang0/status/1183045091142750208"/>
    <hyperlink ref="X22" r:id="rId378" display="https://twitter.com/#!/tomoausd/status/1183250366311391232"/>
    <hyperlink ref="X23" r:id="rId379" display="https://twitter.com/#!/_futureofwork_/status/836656101361766400"/>
    <hyperlink ref="X24" r:id="rId380" display="https://twitter.com/#!/sokkis/status/1183287523482562560"/>
    <hyperlink ref="X25" r:id="rId381" display="https://twitter.com/#!/carstenrose/status/1183370201456435212"/>
    <hyperlink ref="X26" r:id="rId382" display="https://twitter.com/#!/bhaines0/status/1183428402352721922"/>
    <hyperlink ref="X27" r:id="rId383" display="https://twitter.com/#!/christinelocher/status/1183613381032497155"/>
    <hyperlink ref="X28" r:id="rId384" display="https://twitter.com/#!/schulsiegel/status/1183617722988617728"/>
    <hyperlink ref="X29" r:id="rId385" display="https://twitter.com/#!/martingaedt/status/1183711309570990086"/>
    <hyperlink ref="X30" r:id="rId386" display="https://twitter.com/#!/stefboettcher/status/1183711840326606849"/>
    <hyperlink ref="X31" r:id="rId387" display="https://twitter.com/#!/visier/status/1183717851947061248"/>
    <hyperlink ref="X32" r:id="rId388" display="https://twitter.com/#!/familienfreund/status/1183835564803530753"/>
    <hyperlink ref="X33" r:id="rId389" display="https://twitter.com/#!/marconcert/status/1183910965001240577"/>
    <hyperlink ref="X34" r:id="rId390" display="https://twitter.com/#!/jwillie/status/1183936534883389441"/>
    <hyperlink ref="X35" r:id="rId391" display="https://twitter.com/#!/grissombrad/status/1183948214250000384"/>
    <hyperlink ref="X36" r:id="rId392" display="https://twitter.com/#!/steffikowalski/status/1183969914127896577"/>
    <hyperlink ref="X37" r:id="rId393" display="https://twitter.com/#!/katkul_/status/733614600772538368"/>
    <hyperlink ref="X38" r:id="rId394" display="https://twitter.com/#!/sabrinatismora1/status/1183978800922710016"/>
    <hyperlink ref="X39" r:id="rId395" display="https://twitter.com/#!/andycapaloff/status/1184060116603199488"/>
    <hyperlink ref="X40" r:id="rId396" display="https://twitter.com/#!/blinkmarketers/status/1184060533533794304"/>
    <hyperlink ref="X41" r:id="rId397" display="https://twitter.com/#!/profdrpassos/status/1184536091082330113"/>
    <hyperlink ref="X42" r:id="rId398" display="https://twitter.com/#!/asimgekar/status/1184541693384761350"/>
    <hyperlink ref="X43" r:id="rId399" display="https://twitter.com/#!/fca_hq/status/1182738008233185280"/>
    <hyperlink ref="X44" r:id="rId400" display="https://twitter.com/#!/fca_hq/status/1184542398300524546"/>
    <hyperlink ref="X45" r:id="rId401" display="https://twitter.com/#!/tribalimpact/status/1182685282669355010"/>
    <hyperlink ref="X46" r:id="rId402" display="https://twitter.com/#!/tribalimpact/status/1183685437413642240"/>
    <hyperlink ref="X47" r:id="rId403" display="https://twitter.com/#!/tribalimpact/status/1184771529084678144"/>
    <hyperlink ref="X48" r:id="rId404" display="https://twitter.com/#!/tribalimpact/status/1183730671145177088"/>
    <hyperlink ref="X49" r:id="rId405" display="https://twitter.com/#!/tribalimpact/status/1183752153543913480"/>
    <hyperlink ref="X50" r:id="rId406" display="https://twitter.com/#!/amorten/status/1182388879619284992"/>
    <hyperlink ref="X51" r:id="rId407" display="https://twitter.com/#!/amorten/status/1184641021432365057"/>
    <hyperlink ref="X52" r:id="rId408" display="https://twitter.com/#!/integration_d/status/1184777383481499649"/>
    <hyperlink ref="X53" r:id="rId409" display="https://twitter.com/#!/integration_d/status/1182247860215017472"/>
    <hyperlink ref="X54" r:id="rId410" display="https://twitter.com/#!/integration_d/status/1182580659241377792"/>
    <hyperlink ref="X55" r:id="rId411" display="https://twitter.com/#!/integration_d/status/1184777435469926401"/>
    <hyperlink ref="X56" r:id="rId412" display="https://twitter.com/#!/guyintransition/status/1184850550006808577"/>
    <hyperlink ref="X57" r:id="rId413" display="https://twitter.com/#!/richard_sink/status/1181405114063417345"/>
    <hyperlink ref="X58" r:id="rId414" display="https://twitter.com/#!/richard_sink/status/1182722726236053504"/>
    <hyperlink ref="X59" r:id="rId415" display="https://twitter.com/#!/richard_sink/status/1182887358447771649"/>
    <hyperlink ref="X60" r:id="rId416" display="https://twitter.com/#!/richard_sink/status/1184893399930789888"/>
    <hyperlink ref="X61" r:id="rId417" display="https://twitter.com/#!/nathaliegregg/status/1185025822400438274"/>
    <hyperlink ref="X62" r:id="rId418" display="https://twitter.com/#!/zacharyjeans/status/1185302652214599680"/>
    <hyperlink ref="X63" r:id="rId419" display="https://twitter.com/#!/stefihane/status/1185375792416481281"/>
    <hyperlink ref="X64" r:id="rId420" display="https://twitter.com/#!/pivotcloud/status/1184688588614782976"/>
    <hyperlink ref="X65" r:id="rId421" display="https://twitter.com/#!/pivotcloud/status/1185380106723876864"/>
    <hyperlink ref="X66" r:id="rId422" display="https://twitter.com/#!/stephendale/status/1183346493316632576"/>
    <hyperlink ref="X67" r:id="rId423" display="https://twitter.com/#!/stephendale/status/1185874909970518016"/>
    <hyperlink ref="X68" r:id="rId424" display="https://twitter.com/#!/lajbiz/status/1182487259406393344"/>
    <hyperlink ref="X69" r:id="rId425" display="https://twitter.com/#!/lajbiz/status/1183136523723689985"/>
    <hyperlink ref="X70" r:id="rId426" display="https://twitter.com/#!/lajbiz/status/1183549267035774976"/>
    <hyperlink ref="X71" r:id="rId427" display="https://twitter.com/#!/lajbiz/status/1183861358904971264"/>
    <hyperlink ref="X72" r:id="rId428" display="https://twitter.com/#!/lajbiz/status/1183936819676753920"/>
    <hyperlink ref="X73" r:id="rId429" display="https://twitter.com/#!/lajbiz/status/1184047548660617216"/>
    <hyperlink ref="X74" r:id="rId430" display="https://twitter.com/#!/blinkmarketers/status/1184077435224109058"/>
    <hyperlink ref="X75" r:id="rId431" display="https://twitter.com/#!/lajbiz/status/1184072692472918016"/>
    <hyperlink ref="X76" r:id="rId432" display="https://twitter.com/#!/lajbiz/status/1184661589493997571"/>
    <hyperlink ref="X77" r:id="rId433" display="https://twitter.com/#!/lajbiz/status/1185197607410421760"/>
    <hyperlink ref="X78" r:id="rId434" display="https://twitter.com/#!/lajbiz/status/1185934984647008257"/>
    <hyperlink ref="X79" r:id="rId435" display="https://twitter.com/#!/lajbiz/status/1181762515019149313"/>
    <hyperlink ref="X80" r:id="rId436" display="https://twitter.com/#!/lajbiz/status/1183685133016145920"/>
    <hyperlink ref="X81" r:id="rId437" display="https://twitter.com/#!/lajbiz/status/1184110463556243458"/>
    <hyperlink ref="X82" r:id="rId438" display="https://twitter.com/#!/lajbiz/status/1185748729938272256"/>
    <hyperlink ref="X83" r:id="rId439" display="https://twitter.com/#!/alanlepo/status/1177588743328407554"/>
    <hyperlink ref="X84" r:id="rId440" display="https://twitter.com/#!/alanlepo/status/1182293706843594752"/>
    <hyperlink ref="X85" r:id="rId441" display="https://twitter.com/#!/alanlepo/status/1182760265076609024"/>
    <hyperlink ref="X86" r:id="rId442" display="https://twitter.com/#!/alanlepo/status/1184630336677961728"/>
    <hyperlink ref="X87" r:id="rId443" display="https://twitter.com/#!/alanlepo/status/1184634563072528386"/>
    <hyperlink ref="X88" r:id="rId444" display="https://twitter.com/#!/alanlepo/status/1184771073461633024"/>
    <hyperlink ref="X89" r:id="rId445" display="https://twitter.com/#!/alanlepo/status/1182431892076933121"/>
    <hyperlink ref="X90" r:id="rId446" display="https://twitter.com/#!/alanlepo/status/1184534258662232065"/>
    <hyperlink ref="X91" r:id="rId447" display="https://twitter.com/#!/alanlepo/status/1184535112953802752"/>
    <hyperlink ref="X92" r:id="rId448" display="https://twitter.com/#!/alanlepo/status/1184535699762089984"/>
    <hyperlink ref="X93" r:id="rId449" display="https://twitter.com/#!/alanlepo/status/1184536350286139395"/>
    <hyperlink ref="X94" r:id="rId450" display="https://twitter.com/#!/alanlepo/status/1185547255547334656"/>
    <hyperlink ref="X95" r:id="rId451" display="https://twitter.com/#!/alanlepo/status/1185301543450501120"/>
    <hyperlink ref="X96" r:id="rId452" display="https://twitter.com/#!/alanlepo/status/1186001188816347136"/>
    <hyperlink ref="X97" r:id="rId453" display="https://twitter.com/#!/alanlepo/status/1181404358451310592"/>
    <hyperlink ref="X98" r:id="rId454" display="https://twitter.com/#!/alanlepo/status/1182124806575198208"/>
    <hyperlink ref="X99" r:id="rId455" display="https://twitter.com/#!/alanlepo/status/1182732314754850821"/>
    <hyperlink ref="X100" r:id="rId456" display="https://twitter.com/#!/alanlepo/status/1184622598937829376"/>
    <hyperlink ref="X101" r:id="rId457" display="https://twitter.com/#!/alanlepo/status/1184860368926982144"/>
    <hyperlink ref="X102" r:id="rId458" display="https://twitter.com/#!/alanlepo/status/1184861879346323456"/>
    <hyperlink ref="X103" r:id="rId459" display="https://twitter.com/#!/alanlepo/status/1185223511704342529"/>
    <hyperlink ref="X104" r:id="rId460" display="https://twitter.com/#!/alanlepo/status/1185537082288201728"/>
    <hyperlink ref="X105" r:id="rId461" display="https://twitter.com/#!/taylorwellsnews/status/1186058664030941185"/>
    <hyperlink ref="X106" r:id="rId462" display="https://twitter.com/#!/amworldtraveler/status/1181979866675040258"/>
    <hyperlink ref="X107" r:id="rId463" display="https://twitter.com/#!/cjenmm/status/1182386287279362048"/>
    <hyperlink ref="X108" r:id="rId464" display="https://twitter.com/#!/cjenmm/status/1182385215081074688"/>
    <hyperlink ref="X109" r:id="rId465" display="https://twitter.com/#!/cjenmm/status/1182386264412061696"/>
    <hyperlink ref="X110" r:id="rId466" display="https://twitter.com/#!/cjenmm/status/1182391567144734720"/>
    <hyperlink ref="X111" r:id="rId467" display="https://twitter.com/#!/cjenmm/status/1184637744774955008"/>
    <hyperlink ref="X112" r:id="rId468" display="https://twitter.com/#!/cjenmm/status/1186062501726703616"/>
    <hyperlink ref="X113" r:id="rId469" display="https://twitter.com/#!/cjenmm/status/1186128858807820288"/>
    <hyperlink ref="X114" r:id="rId470" display="https://twitter.com/#!/cjenmm/status/1186145562455764993"/>
    <hyperlink ref="X115" r:id="rId471" display="https://twitter.com/#!/johngoldenfrr/status/1183008230773088260"/>
    <hyperlink ref="X116" r:id="rId472" display="https://twitter.com/#!/johngoldenfrr/status/1185688350713417730"/>
    <hyperlink ref="X117" r:id="rId473" display="https://twitter.com/#!/pipelinercrm/status/1183686603530735618"/>
    <hyperlink ref="X118" r:id="rId474" display="https://twitter.com/#!/kimlanikolaus/status/1180977291997929472"/>
    <hyperlink ref="X119" r:id="rId475" display="https://twitter.com/#!/kimlanikolaus/status/1181703332013969409"/>
    <hyperlink ref="X120" r:id="rId476" display="https://twitter.com/#!/kimlanikolaus/status/1182599681983090689"/>
    <hyperlink ref="X121" r:id="rId477" display="https://twitter.com/#!/kimlanikolaus/status/1182785507291488256"/>
    <hyperlink ref="X122" r:id="rId478" display="https://twitter.com/#!/kimlanikolaus/status/1184075276667572224"/>
    <hyperlink ref="X123" r:id="rId479" display="https://twitter.com/#!/pipelinercrm/status/1182596309422874625"/>
    <hyperlink ref="X124" r:id="rId480" display="https://twitter.com/#!/pipelinercrm/status/1183686675723108353"/>
    <hyperlink ref="X125" r:id="rId481" display="https://twitter.com/#!/pipelinercrm/status/1182532554160824321"/>
    <hyperlink ref="X126" r:id="rId482" display="https://twitter.com/#!/pipelinercrm/status/1183979579897208832"/>
    <hyperlink ref="X127" r:id="rId483" display="https://twitter.com/#!/pipelinercrm/status/1186158947809550337"/>
    <hyperlink ref="X128" r:id="rId484" display="https://twitter.com/#!/nessajbaker/status/1186182885159686145"/>
    <hyperlink ref="X129" r:id="rId485" display="https://twitter.com/#!/nessajbaker/status/1181875999329411072"/>
    <hyperlink ref="X130" r:id="rId486" display="https://twitter.com/#!/sarahgoodall/status/1182030246029283328"/>
    <hyperlink ref="X131" r:id="rId487" display="https://twitter.com/#!/sarahgoodall/status/1181619267499954178"/>
    <hyperlink ref="X132" r:id="rId488" display="https://twitter.com/#!/sarahgoodall/status/1186236689284550661"/>
    <hyperlink ref="X133" r:id="rId489" display="https://twitter.com/#!/renesternberg/status/1186239961584062465"/>
    <hyperlink ref="X134" r:id="rId490" display="https://twitter.com/#!/lukaspfeiffer/status/1186252963871907840"/>
    <hyperlink ref="X135" r:id="rId491" display="https://twitter.com/#!/mintelligencia/status/1181455489319788544"/>
    <hyperlink ref="X136" r:id="rId492" display="https://twitter.com/#!/mintelligencia/status/1181515972009705481"/>
    <hyperlink ref="X137" r:id="rId493" display="https://twitter.com/#!/mintelligencia/status/1181576286545891330"/>
    <hyperlink ref="X138" r:id="rId494" display="https://twitter.com/#!/mintelligencia/status/1181636730396516352"/>
    <hyperlink ref="X139" r:id="rId495" display="https://twitter.com/#!/mintelligencia/status/1181878288584712192"/>
    <hyperlink ref="X140" r:id="rId496" display="https://twitter.com/#!/mintelligencia/status/1181938709245173760"/>
    <hyperlink ref="X141" r:id="rId497" display="https://twitter.com/#!/mintelligencia/status/1181999140202516480"/>
    <hyperlink ref="X142" r:id="rId498" display="https://twitter.com/#!/mintelligencia/status/1182059472820277253"/>
    <hyperlink ref="X143" r:id="rId499" display="https://twitter.com/#!/mintelligencia/status/1182240659434065920"/>
    <hyperlink ref="X144" r:id="rId500" display="https://twitter.com/#!/mintelligencia/status/1182301040873496576"/>
    <hyperlink ref="X145" r:id="rId501" display="https://twitter.com/#!/mintelligencia/status/1182421839097806849"/>
    <hyperlink ref="X146" r:id="rId502" display="https://twitter.com/#!/mintelligencia/status/1182542629004857344"/>
    <hyperlink ref="X147" r:id="rId503" display="https://twitter.com/#!/mintelligencia/status/1182603029809369088"/>
    <hyperlink ref="X148" r:id="rId504" display="https://twitter.com/#!/mintelligencia/status/1182663443461165056"/>
    <hyperlink ref="X149" r:id="rId505" display="https://twitter.com/#!/mintelligencia/status/1182723825907224577"/>
    <hyperlink ref="X150" r:id="rId506" display="https://twitter.com/#!/mintelligencia/status/1182844629185716224"/>
    <hyperlink ref="X151" r:id="rId507" display="https://twitter.com/#!/mintelligencia/status/1182905028778123264"/>
    <hyperlink ref="X152" r:id="rId508" display="https://twitter.com/#!/mintelligencia/status/1183267419290247168"/>
    <hyperlink ref="X153" r:id="rId509" display="https://twitter.com/#!/mintelligencia/status/1183388223080415234"/>
    <hyperlink ref="X154" r:id="rId510" display="https://twitter.com/#!/mintelligencia/status/1183448635482296320"/>
    <hyperlink ref="X155" r:id="rId511" display="https://twitter.com/#!/mintelligencia/status/1183629805775929345"/>
    <hyperlink ref="X156" r:id="rId512" display="https://twitter.com/#!/mintelligencia/status/1183690204340801536"/>
    <hyperlink ref="X157" r:id="rId513" display="https://twitter.com/#!/mintelligencia/status/1183750609587097601"/>
    <hyperlink ref="X158" r:id="rId514" display="https://twitter.com/#!/mintelligencia/status/1183871385392832518"/>
    <hyperlink ref="X159" r:id="rId515" display="https://twitter.com/#!/mintelligencia/status/1183931796477698050"/>
    <hyperlink ref="X160" r:id="rId516" display="https://twitter.com/#!/mintelligencia/status/1183992205494685697"/>
    <hyperlink ref="X161" r:id="rId517" display="https://twitter.com/#!/mintelligencia/status/1184052603623268352"/>
    <hyperlink ref="X162" r:id="rId518" display="https://twitter.com/#!/mintelligencia/status/1184113009947488258"/>
    <hyperlink ref="X163" r:id="rId519" display="https://twitter.com/#!/mintelligencia/status/1184294178949419008"/>
    <hyperlink ref="X164" r:id="rId520" display="https://twitter.com/#!/mintelligencia/status/1184354596875059200"/>
    <hyperlink ref="X165" r:id="rId521" display="https://twitter.com/#!/mintelligencia/status/1184415062829731840"/>
    <hyperlink ref="X166" r:id="rId522" display="https://twitter.com/#!/mintelligencia/status/1184475407841714179"/>
    <hyperlink ref="X167" r:id="rId523" display="https://twitter.com/#!/mintelligencia/status/1184535791529353216"/>
    <hyperlink ref="X168" r:id="rId524" display="https://twitter.com/#!/mintelligencia/status/1184656568064905216"/>
    <hyperlink ref="X169" r:id="rId525" display="https://twitter.com/#!/mintelligencia/status/1184716972380041216"/>
    <hyperlink ref="X170" r:id="rId526" display="https://twitter.com/#!/mintelligencia/status/1184837756901568512"/>
    <hyperlink ref="X171" r:id="rId527" display="https://twitter.com/#!/mintelligencia/status/1184898185334067201"/>
    <hyperlink ref="X172" r:id="rId528" display="https://twitter.com/#!/mintelligencia/status/1184958595747725314"/>
    <hyperlink ref="X173" r:id="rId529" display="https://twitter.com/#!/mintelligencia/status/1185018952864415744"/>
    <hyperlink ref="X174" r:id="rId530" display="https://twitter.com/#!/mintelligencia/status/1185260566526472192"/>
    <hyperlink ref="X175" r:id="rId531" display="https://twitter.com/#!/mintelligencia/status/1185321138811035653"/>
    <hyperlink ref="X176" r:id="rId532" display="https://twitter.com/#!/mintelligencia/status/1185381356899053569"/>
    <hyperlink ref="X177" r:id="rId533" display="https://twitter.com/#!/mintelligencia/status/1185441772710825984"/>
    <hyperlink ref="X178" r:id="rId534" display="https://twitter.com/#!/mintelligencia/status/1185623003561938944"/>
    <hyperlink ref="X179" r:id="rId535" display="https://twitter.com/#!/mintelligencia/status/1185683332379697158"/>
    <hyperlink ref="X180" r:id="rId536" display="https://twitter.com/#!/mintelligencia/status/1185804142465503232"/>
    <hyperlink ref="X181" r:id="rId537" display="https://twitter.com/#!/mintelligencia/status/1185924920217346053"/>
    <hyperlink ref="X182" r:id="rId538" display="https://twitter.com/#!/mintelligencia/status/1185985332367544323"/>
    <hyperlink ref="X183" r:id="rId539" display="https://twitter.com/#!/mintelligencia/status/1186045716822659073"/>
    <hyperlink ref="X184" r:id="rId540" display="https://twitter.com/#!/mintelligencia/status/1186106117950201856"/>
    <hyperlink ref="X185" r:id="rId541" display="https://twitter.com/#!/mintelligencia/status/1186226905730764800"/>
    <hyperlink ref="X186" r:id="rId542" display="https://twitter.com/#!/mintelligencia/status/1186287317620854785"/>
  </hyperlinks>
  <printOptions/>
  <pageMargins left="0.7" right="0.7" top="0.75" bottom="0.75" header="0.3" footer="0.3"/>
  <pageSetup horizontalDpi="600" verticalDpi="600" orientation="portrait" r:id="rId546"/>
  <legacyDrawing r:id="rId544"/>
  <tableParts>
    <tablePart r:id="rId545"/>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2972</v>
      </c>
      <c r="B1" s="13" t="s">
        <v>34</v>
      </c>
    </row>
    <row r="2" spans="1:2" ht="15">
      <c r="A2" s="114" t="s">
        <v>263</v>
      </c>
      <c r="B2" s="78">
        <v>779.333333</v>
      </c>
    </row>
    <row r="3" spans="1:2" ht="15">
      <c r="A3" s="114" t="s">
        <v>262</v>
      </c>
      <c r="B3" s="78">
        <v>300</v>
      </c>
    </row>
    <row r="4" spans="1:2" ht="15">
      <c r="A4" s="114" t="s">
        <v>248</v>
      </c>
      <c r="B4" s="78">
        <v>145</v>
      </c>
    </row>
    <row r="5" spans="1:2" ht="15">
      <c r="A5" s="114" t="s">
        <v>245</v>
      </c>
      <c r="B5" s="78">
        <v>72</v>
      </c>
    </row>
    <row r="6" spans="1:2" ht="15">
      <c r="A6" s="114" t="s">
        <v>264</v>
      </c>
      <c r="B6" s="78">
        <v>36</v>
      </c>
    </row>
    <row r="7" spans="1:2" ht="15">
      <c r="A7" s="114" t="s">
        <v>256</v>
      </c>
      <c r="B7" s="78">
        <v>35</v>
      </c>
    </row>
    <row r="8" spans="1:2" ht="15">
      <c r="A8" s="114" t="s">
        <v>214</v>
      </c>
      <c r="B8" s="78">
        <v>21</v>
      </c>
    </row>
    <row r="9" spans="1:2" ht="15">
      <c r="A9" s="114" t="s">
        <v>268</v>
      </c>
      <c r="B9" s="78">
        <v>16</v>
      </c>
    </row>
    <row r="10" spans="1:2" ht="15">
      <c r="A10" s="114" t="s">
        <v>285</v>
      </c>
      <c r="B10" s="78">
        <v>6</v>
      </c>
    </row>
    <row r="11" spans="1:2" ht="15">
      <c r="A11" s="114" t="s">
        <v>266</v>
      </c>
      <c r="B11" s="78">
        <v>6</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80"/>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24" t="s">
        <v>2974</v>
      </c>
      <c r="B25" t="s">
        <v>2973</v>
      </c>
    </row>
    <row r="26" spans="1:2" ht="15">
      <c r="A26" s="125" t="s">
        <v>2976</v>
      </c>
      <c r="B26" s="3"/>
    </row>
    <row r="27" spans="1:2" ht="15">
      <c r="A27" s="126" t="s">
        <v>2977</v>
      </c>
      <c r="B27" s="3"/>
    </row>
    <row r="28" spans="1:2" ht="15">
      <c r="A28" s="127" t="s">
        <v>2978</v>
      </c>
      <c r="B28" s="3"/>
    </row>
    <row r="29" spans="1:2" ht="15">
      <c r="A29" s="128" t="s">
        <v>2979</v>
      </c>
      <c r="B29" s="3">
        <v>1</v>
      </c>
    </row>
    <row r="30" spans="1:2" ht="15">
      <c r="A30" s="126" t="s">
        <v>2980</v>
      </c>
      <c r="B30" s="3"/>
    </row>
    <row r="31" spans="1:2" ht="15">
      <c r="A31" s="127" t="s">
        <v>2981</v>
      </c>
      <c r="B31" s="3"/>
    </row>
    <row r="32" spans="1:2" ht="15">
      <c r="A32" s="128" t="s">
        <v>2982</v>
      </c>
      <c r="B32" s="3">
        <v>1</v>
      </c>
    </row>
    <row r="33" spans="1:2" ht="15">
      <c r="A33" s="125" t="s">
        <v>2983</v>
      </c>
      <c r="B33" s="3"/>
    </row>
    <row r="34" spans="1:2" ht="15">
      <c r="A34" s="126" t="s">
        <v>2984</v>
      </c>
      <c r="B34" s="3"/>
    </row>
    <row r="35" spans="1:2" ht="15">
      <c r="A35" s="127" t="s">
        <v>2985</v>
      </c>
      <c r="B35" s="3"/>
    </row>
    <row r="36" spans="1:2" ht="15">
      <c r="A36" s="128" t="s">
        <v>2986</v>
      </c>
      <c r="B36" s="3">
        <v>1</v>
      </c>
    </row>
    <row r="37" spans="1:2" ht="15">
      <c r="A37" s="125" t="s">
        <v>2987</v>
      </c>
      <c r="B37" s="3"/>
    </row>
    <row r="38" spans="1:2" ht="15">
      <c r="A38" s="126" t="s">
        <v>2988</v>
      </c>
      <c r="B38" s="3"/>
    </row>
    <row r="39" spans="1:2" ht="15">
      <c r="A39" s="127" t="s">
        <v>2989</v>
      </c>
      <c r="B39" s="3"/>
    </row>
    <row r="40" spans="1:2" ht="15">
      <c r="A40" s="128" t="s">
        <v>2990</v>
      </c>
      <c r="B40" s="3">
        <v>1</v>
      </c>
    </row>
    <row r="41" spans="1:2" ht="15">
      <c r="A41" s="126" t="s">
        <v>2991</v>
      </c>
      <c r="B41" s="3"/>
    </row>
    <row r="42" spans="1:2" ht="15">
      <c r="A42" s="127" t="s">
        <v>2992</v>
      </c>
      <c r="B42" s="3"/>
    </row>
    <row r="43" spans="1:2" ht="15">
      <c r="A43" s="128" t="s">
        <v>2979</v>
      </c>
      <c r="B43" s="3">
        <v>1</v>
      </c>
    </row>
    <row r="44" spans="1:2" ht="15">
      <c r="A44" s="127" t="s">
        <v>2993</v>
      </c>
      <c r="B44" s="3"/>
    </row>
    <row r="45" spans="1:2" ht="15">
      <c r="A45" s="128" t="s">
        <v>2994</v>
      </c>
      <c r="B45" s="3">
        <v>4</v>
      </c>
    </row>
    <row r="46" spans="1:2" ht="15">
      <c r="A46" s="128" t="s">
        <v>2995</v>
      </c>
      <c r="B46" s="3">
        <v>1</v>
      </c>
    </row>
    <row r="47" spans="1:2" ht="15">
      <c r="A47" s="128" t="s">
        <v>2996</v>
      </c>
      <c r="B47" s="3">
        <v>1</v>
      </c>
    </row>
    <row r="48" spans="1:2" ht="15">
      <c r="A48" s="128" t="s">
        <v>2997</v>
      </c>
      <c r="B48" s="3">
        <v>3</v>
      </c>
    </row>
    <row r="49" spans="1:2" ht="15">
      <c r="A49" s="128" t="s">
        <v>2998</v>
      </c>
      <c r="B49" s="3">
        <v>1</v>
      </c>
    </row>
    <row r="50" spans="1:2" ht="15">
      <c r="A50" s="128" t="s">
        <v>2999</v>
      </c>
      <c r="B50" s="3">
        <v>2</v>
      </c>
    </row>
    <row r="51" spans="1:2" ht="15">
      <c r="A51" s="128" t="s">
        <v>2990</v>
      </c>
      <c r="B51" s="3">
        <v>1</v>
      </c>
    </row>
    <row r="52" spans="1:2" ht="15">
      <c r="A52" s="128" t="s">
        <v>3000</v>
      </c>
      <c r="B52" s="3">
        <v>1</v>
      </c>
    </row>
    <row r="53" spans="1:2" ht="15">
      <c r="A53" s="128" t="s">
        <v>3001</v>
      </c>
      <c r="B53" s="3">
        <v>1</v>
      </c>
    </row>
    <row r="54" spans="1:2" ht="15">
      <c r="A54" s="128" t="s">
        <v>3002</v>
      </c>
      <c r="B54" s="3">
        <v>1</v>
      </c>
    </row>
    <row r="55" spans="1:2" ht="15">
      <c r="A55" s="128" t="s">
        <v>2979</v>
      </c>
      <c r="B55" s="3">
        <v>1</v>
      </c>
    </row>
    <row r="56" spans="1:2" ht="15">
      <c r="A56" s="127" t="s">
        <v>3003</v>
      </c>
      <c r="B56" s="3"/>
    </row>
    <row r="57" spans="1:2" ht="15">
      <c r="A57" s="128" t="s">
        <v>3004</v>
      </c>
      <c r="B57" s="3">
        <v>2</v>
      </c>
    </row>
    <row r="58" spans="1:2" ht="15">
      <c r="A58" s="128" t="s">
        <v>3005</v>
      </c>
      <c r="B58" s="3">
        <v>1</v>
      </c>
    </row>
    <row r="59" spans="1:2" ht="15">
      <c r="A59" s="128" t="s">
        <v>2997</v>
      </c>
      <c r="B59" s="3">
        <v>2</v>
      </c>
    </row>
    <row r="60" spans="1:2" ht="15">
      <c r="A60" s="128" t="s">
        <v>2990</v>
      </c>
      <c r="B60" s="3">
        <v>1</v>
      </c>
    </row>
    <row r="61" spans="1:2" ht="15">
      <c r="A61" s="128" t="s">
        <v>3001</v>
      </c>
      <c r="B61" s="3">
        <v>1</v>
      </c>
    </row>
    <row r="62" spans="1:2" ht="15">
      <c r="A62" s="128" t="s">
        <v>3002</v>
      </c>
      <c r="B62" s="3">
        <v>1</v>
      </c>
    </row>
    <row r="63" spans="1:2" ht="15">
      <c r="A63" s="128" t="s">
        <v>3006</v>
      </c>
      <c r="B63" s="3">
        <v>1</v>
      </c>
    </row>
    <row r="64" spans="1:2" ht="15">
      <c r="A64" s="128" t="s">
        <v>2979</v>
      </c>
      <c r="B64" s="3">
        <v>1</v>
      </c>
    </row>
    <row r="65" spans="1:2" ht="15">
      <c r="A65" s="127" t="s">
        <v>3007</v>
      </c>
      <c r="B65" s="3"/>
    </row>
    <row r="66" spans="1:2" ht="15">
      <c r="A66" s="128" t="s">
        <v>3005</v>
      </c>
      <c r="B66" s="3">
        <v>1</v>
      </c>
    </row>
    <row r="67" spans="1:2" ht="15">
      <c r="A67" s="128" t="s">
        <v>2996</v>
      </c>
      <c r="B67" s="3">
        <v>1</v>
      </c>
    </row>
    <row r="68" spans="1:2" ht="15">
      <c r="A68" s="128" t="s">
        <v>3008</v>
      </c>
      <c r="B68" s="3">
        <v>1</v>
      </c>
    </row>
    <row r="69" spans="1:2" ht="15">
      <c r="A69" s="128" t="s">
        <v>2997</v>
      </c>
      <c r="B69" s="3">
        <v>2</v>
      </c>
    </row>
    <row r="70" spans="1:2" ht="15">
      <c r="A70" s="128" t="s">
        <v>2999</v>
      </c>
      <c r="B70" s="3">
        <v>1</v>
      </c>
    </row>
    <row r="71" spans="1:2" ht="15">
      <c r="A71" s="128" t="s">
        <v>2990</v>
      </c>
      <c r="B71" s="3">
        <v>1</v>
      </c>
    </row>
    <row r="72" spans="1:2" ht="15">
      <c r="A72" s="128" t="s">
        <v>3002</v>
      </c>
      <c r="B72" s="3">
        <v>1</v>
      </c>
    </row>
    <row r="73" spans="1:2" ht="15">
      <c r="A73" s="128" t="s">
        <v>2986</v>
      </c>
      <c r="B73" s="3">
        <v>1</v>
      </c>
    </row>
    <row r="74" spans="1:2" ht="15">
      <c r="A74" s="128" t="s">
        <v>3006</v>
      </c>
      <c r="B74" s="3">
        <v>5</v>
      </c>
    </row>
    <row r="75" spans="1:2" ht="15">
      <c r="A75" s="128" t="s">
        <v>2979</v>
      </c>
      <c r="B75" s="3">
        <v>1</v>
      </c>
    </row>
    <row r="76" spans="1:2" ht="15">
      <c r="A76" s="128" t="s">
        <v>3009</v>
      </c>
      <c r="B76" s="3">
        <v>1</v>
      </c>
    </row>
    <row r="77" spans="1:2" ht="15">
      <c r="A77" s="127" t="s">
        <v>3010</v>
      </c>
      <c r="B77" s="3"/>
    </row>
    <row r="78" spans="1:2" ht="15">
      <c r="A78" s="128" t="s">
        <v>3005</v>
      </c>
      <c r="B78" s="3">
        <v>1</v>
      </c>
    </row>
    <row r="79" spans="1:2" ht="15">
      <c r="A79" s="128" t="s">
        <v>3011</v>
      </c>
      <c r="B79" s="3">
        <v>1</v>
      </c>
    </row>
    <row r="80" spans="1:2" ht="15">
      <c r="A80" s="128" t="s">
        <v>2995</v>
      </c>
      <c r="B80" s="3">
        <v>1</v>
      </c>
    </row>
    <row r="81" spans="1:2" ht="15">
      <c r="A81" s="128" t="s">
        <v>2996</v>
      </c>
      <c r="B81" s="3">
        <v>1</v>
      </c>
    </row>
    <row r="82" spans="1:2" ht="15">
      <c r="A82" s="128" t="s">
        <v>3008</v>
      </c>
      <c r="B82" s="3">
        <v>1</v>
      </c>
    </row>
    <row r="83" spans="1:2" ht="15">
      <c r="A83" s="128" t="s">
        <v>2997</v>
      </c>
      <c r="B83" s="3">
        <v>2</v>
      </c>
    </row>
    <row r="84" spans="1:2" ht="15">
      <c r="A84" s="128" t="s">
        <v>2990</v>
      </c>
      <c r="B84" s="3">
        <v>1</v>
      </c>
    </row>
    <row r="85" spans="1:2" ht="15">
      <c r="A85" s="128" t="s">
        <v>3012</v>
      </c>
      <c r="B85" s="3">
        <v>1</v>
      </c>
    </row>
    <row r="86" spans="1:2" ht="15">
      <c r="A86" s="128" t="s">
        <v>3002</v>
      </c>
      <c r="B86" s="3">
        <v>3</v>
      </c>
    </row>
    <row r="87" spans="1:2" ht="15">
      <c r="A87" s="128" t="s">
        <v>2986</v>
      </c>
      <c r="B87" s="3">
        <v>3</v>
      </c>
    </row>
    <row r="88" spans="1:2" ht="15">
      <c r="A88" s="128" t="s">
        <v>3006</v>
      </c>
      <c r="B88" s="3">
        <v>1</v>
      </c>
    </row>
    <row r="89" spans="1:2" ht="15">
      <c r="A89" s="128" t="s">
        <v>2979</v>
      </c>
      <c r="B89" s="3">
        <v>1</v>
      </c>
    </row>
    <row r="90" spans="1:2" ht="15">
      <c r="A90" s="127" t="s">
        <v>3013</v>
      </c>
      <c r="B90" s="3"/>
    </row>
    <row r="91" spans="1:2" ht="15">
      <c r="A91" s="128" t="s">
        <v>3005</v>
      </c>
      <c r="B91" s="3">
        <v>1</v>
      </c>
    </row>
    <row r="92" spans="1:2" ht="15">
      <c r="A92" s="128" t="s">
        <v>3011</v>
      </c>
      <c r="B92" s="3">
        <v>1</v>
      </c>
    </row>
    <row r="93" spans="1:2" ht="15">
      <c r="A93" s="128" t="s">
        <v>2995</v>
      </c>
      <c r="B93" s="3">
        <v>1</v>
      </c>
    </row>
    <row r="94" spans="1:2" ht="15">
      <c r="A94" s="128" t="s">
        <v>2999</v>
      </c>
      <c r="B94" s="3">
        <v>1</v>
      </c>
    </row>
    <row r="95" spans="1:2" ht="15">
      <c r="A95" s="128" t="s">
        <v>3012</v>
      </c>
      <c r="B95" s="3">
        <v>1</v>
      </c>
    </row>
    <row r="96" spans="1:2" ht="15">
      <c r="A96" s="128" t="s">
        <v>3014</v>
      </c>
      <c r="B96" s="3">
        <v>1</v>
      </c>
    </row>
    <row r="97" spans="1:2" ht="15">
      <c r="A97" s="127" t="s">
        <v>3015</v>
      </c>
      <c r="B97" s="3"/>
    </row>
    <row r="98" spans="1:2" ht="15">
      <c r="A98" s="128" t="s">
        <v>3011</v>
      </c>
      <c r="B98" s="3">
        <v>1</v>
      </c>
    </row>
    <row r="99" spans="1:2" ht="15">
      <c r="A99" s="128" t="s">
        <v>2995</v>
      </c>
      <c r="B99" s="3">
        <v>1</v>
      </c>
    </row>
    <row r="100" spans="1:2" ht="15">
      <c r="A100" s="128" t="s">
        <v>3016</v>
      </c>
      <c r="B100" s="3">
        <v>1</v>
      </c>
    </row>
    <row r="101" spans="1:2" ht="15">
      <c r="A101" s="128" t="s">
        <v>2982</v>
      </c>
      <c r="B101" s="3">
        <v>1</v>
      </c>
    </row>
    <row r="102" spans="1:2" ht="15">
      <c r="A102" s="128" t="s">
        <v>2999</v>
      </c>
      <c r="B102" s="3">
        <v>1</v>
      </c>
    </row>
    <row r="103" spans="1:2" ht="15">
      <c r="A103" s="128" t="s">
        <v>2990</v>
      </c>
      <c r="B103" s="3">
        <v>1</v>
      </c>
    </row>
    <row r="104" spans="1:2" ht="15">
      <c r="A104" s="128" t="s">
        <v>3001</v>
      </c>
      <c r="B104" s="3">
        <v>1</v>
      </c>
    </row>
    <row r="105" spans="1:2" ht="15">
      <c r="A105" s="128" t="s">
        <v>3002</v>
      </c>
      <c r="B105" s="3">
        <v>1</v>
      </c>
    </row>
    <row r="106" spans="1:2" ht="15">
      <c r="A106" s="127" t="s">
        <v>3017</v>
      </c>
      <c r="B106" s="3"/>
    </row>
    <row r="107" spans="1:2" ht="15">
      <c r="A107" s="128" t="s">
        <v>3004</v>
      </c>
      <c r="B107" s="3">
        <v>1</v>
      </c>
    </row>
    <row r="108" spans="1:2" ht="15">
      <c r="A108" s="128" t="s">
        <v>3011</v>
      </c>
      <c r="B108" s="3">
        <v>2</v>
      </c>
    </row>
    <row r="109" spans="1:2" ht="15">
      <c r="A109" s="128" t="s">
        <v>2995</v>
      </c>
      <c r="B109" s="3">
        <v>1</v>
      </c>
    </row>
    <row r="110" spans="1:2" ht="15">
      <c r="A110" s="128" t="s">
        <v>2997</v>
      </c>
      <c r="B110" s="3">
        <v>5</v>
      </c>
    </row>
    <row r="111" spans="1:2" ht="15">
      <c r="A111" s="128" t="s">
        <v>2982</v>
      </c>
      <c r="B111" s="3">
        <v>2</v>
      </c>
    </row>
    <row r="112" spans="1:2" ht="15">
      <c r="A112" s="128" t="s">
        <v>2998</v>
      </c>
      <c r="B112" s="3">
        <v>1</v>
      </c>
    </row>
    <row r="113" spans="1:2" ht="15">
      <c r="A113" s="128" t="s">
        <v>2999</v>
      </c>
      <c r="B113" s="3">
        <v>1</v>
      </c>
    </row>
    <row r="114" spans="1:2" ht="15">
      <c r="A114" s="128" t="s">
        <v>2990</v>
      </c>
      <c r="B114" s="3">
        <v>2</v>
      </c>
    </row>
    <row r="115" spans="1:2" ht="15">
      <c r="A115" s="128" t="s">
        <v>3006</v>
      </c>
      <c r="B115" s="3">
        <v>1</v>
      </c>
    </row>
    <row r="116" spans="1:2" ht="15">
      <c r="A116" s="128" t="s">
        <v>3014</v>
      </c>
      <c r="B116" s="3">
        <v>1</v>
      </c>
    </row>
    <row r="117" spans="1:2" ht="15">
      <c r="A117" s="128" t="s">
        <v>2979</v>
      </c>
      <c r="B117" s="3">
        <v>1</v>
      </c>
    </row>
    <row r="118" spans="1:2" ht="15">
      <c r="A118" s="127" t="s">
        <v>3018</v>
      </c>
      <c r="B118" s="3"/>
    </row>
    <row r="119" spans="1:2" ht="15">
      <c r="A119" s="128" t="s">
        <v>3004</v>
      </c>
      <c r="B119" s="3">
        <v>1</v>
      </c>
    </row>
    <row r="120" spans="1:2" ht="15">
      <c r="A120" s="128" t="s">
        <v>3005</v>
      </c>
      <c r="B120" s="3">
        <v>3</v>
      </c>
    </row>
    <row r="121" spans="1:2" ht="15">
      <c r="A121" s="128" t="s">
        <v>2994</v>
      </c>
      <c r="B121" s="3">
        <v>1</v>
      </c>
    </row>
    <row r="122" spans="1:2" ht="15">
      <c r="A122" s="128" t="s">
        <v>3019</v>
      </c>
      <c r="B122" s="3">
        <v>1</v>
      </c>
    </row>
    <row r="123" spans="1:2" ht="15">
      <c r="A123" s="128" t="s">
        <v>3011</v>
      </c>
      <c r="B123" s="3">
        <v>2</v>
      </c>
    </row>
    <row r="124" spans="1:2" ht="15">
      <c r="A124" s="128" t="s">
        <v>2995</v>
      </c>
      <c r="B124" s="3">
        <v>1</v>
      </c>
    </row>
    <row r="125" spans="1:2" ht="15">
      <c r="A125" s="128" t="s">
        <v>2997</v>
      </c>
      <c r="B125" s="3">
        <v>4</v>
      </c>
    </row>
    <row r="126" spans="1:2" ht="15">
      <c r="A126" s="128" t="s">
        <v>2982</v>
      </c>
      <c r="B126" s="3">
        <v>2</v>
      </c>
    </row>
    <row r="127" spans="1:2" ht="15">
      <c r="A127" s="128" t="s">
        <v>2998</v>
      </c>
      <c r="B127" s="3">
        <v>1</v>
      </c>
    </row>
    <row r="128" spans="1:2" ht="15">
      <c r="A128" s="128" t="s">
        <v>2990</v>
      </c>
      <c r="B128" s="3">
        <v>2</v>
      </c>
    </row>
    <row r="129" spans="1:2" ht="15">
      <c r="A129" s="127" t="s">
        <v>3020</v>
      </c>
      <c r="B129" s="3"/>
    </row>
    <row r="130" spans="1:2" ht="15">
      <c r="A130" s="128" t="s">
        <v>3005</v>
      </c>
      <c r="B130" s="3">
        <v>1</v>
      </c>
    </row>
    <row r="131" spans="1:2" ht="15">
      <c r="A131" s="128" t="s">
        <v>2995</v>
      </c>
      <c r="B131" s="3">
        <v>1</v>
      </c>
    </row>
    <row r="132" spans="1:2" ht="15">
      <c r="A132" s="128" t="s">
        <v>2997</v>
      </c>
      <c r="B132" s="3">
        <v>1</v>
      </c>
    </row>
    <row r="133" spans="1:2" ht="15">
      <c r="A133" s="128" t="s">
        <v>2990</v>
      </c>
      <c r="B133" s="3">
        <v>1</v>
      </c>
    </row>
    <row r="134" spans="1:2" ht="15">
      <c r="A134" s="128" t="s">
        <v>3002</v>
      </c>
      <c r="B134" s="3">
        <v>8</v>
      </c>
    </row>
    <row r="135" spans="1:2" ht="15">
      <c r="A135" s="127" t="s">
        <v>3021</v>
      </c>
      <c r="B135" s="3"/>
    </row>
    <row r="136" spans="1:2" ht="15">
      <c r="A136" s="128" t="s">
        <v>3022</v>
      </c>
      <c r="B136" s="3">
        <v>3</v>
      </c>
    </row>
    <row r="137" spans="1:2" ht="15">
      <c r="A137" s="128" t="s">
        <v>3004</v>
      </c>
      <c r="B137" s="3">
        <v>2</v>
      </c>
    </row>
    <row r="138" spans="1:2" ht="15">
      <c r="A138" s="128" t="s">
        <v>3005</v>
      </c>
      <c r="B138" s="3">
        <v>2</v>
      </c>
    </row>
    <row r="139" spans="1:2" ht="15">
      <c r="A139" s="128" t="s">
        <v>3019</v>
      </c>
      <c r="B139" s="3">
        <v>1</v>
      </c>
    </row>
    <row r="140" spans="1:2" ht="15">
      <c r="A140" s="128" t="s">
        <v>2995</v>
      </c>
      <c r="B140" s="3">
        <v>1</v>
      </c>
    </row>
    <row r="141" spans="1:2" ht="15">
      <c r="A141" s="128" t="s">
        <v>2997</v>
      </c>
      <c r="B141" s="3">
        <v>4</v>
      </c>
    </row>
    <row r="142" spans="1:2" ht="15">
      <c r="A142" s="128" t="s">
        <v>2990</v>
      </c>
      <c r="B142" s="3">
        <v>1</v>
      </c>
    </row>
    <row r="143" spans="1:2" ht="15">
      <c r="A143" s="128" t="s">
        <v>3012</v>
      </c>
      <c r="B143" s="3">
        <v>2</v>
      </c>
    </row>
    <row r="144" spans="1:2" ht="15">
      <c r="A144" s="128" t="s">
        <v>3000</v>
      </c>
      <c r="B144" s="3">
        <v>1</v>
      </c>
    </row>
    <row r="145" spans="1:2" ht="15">
      <c r="A145" s="128" t="s">
        <v>3002</v>
      </c>
      <c r="B145" s="3">
        <v>2</v>
      </c>
    </row>
    <row r="146" spans="1:2" ht="15">
      <c r="A146" s="128" t="s">
        <v>2979</v>
      </c>
      <c r="B146" s="3">
        <v>1</v>
      </c>
    </row>
    <row r="147" spans="1:2" ht="15">
      <c r="A147" s="127" t="s">
        <v>3023</v>
      </c>
      <c r="B147" s="3"/>
    </row>
    <row r="148" spans="1:2" ht="15">
      <c r="A148" s="128" t="s">
        <v>3005</v>
      </c>
      <c r="B148" s="3">
        <v>2</v>
      </c>
    </row>
    <row r="149" spans="1:2" ht="15">
      <c r="A149" s="128" t="s">
        <v>2990</v>
      </c>
      <c r="B149" s="3">
        <v>1</v>
      </c>
    </row>
    <row r="150" spans="1:2" ht="15">
      <c r="A150" s="128" t="s">
        <v>3012</v>
      </c>
      <c r="B150" s="3">
        <v>1</v>
      </c>
    </row>
    <row r="151" spans="1:2" ht="15">
      <c r="A151" s="128" t="s">
        <v>3002</v>
      </c>
      <c r="B151" s="3">
        <v>1</v>
      </c>
    </row>
    <row r="152" spans="1:2" ht="15">
      <c r="A152" s="128" t="s">
        <v>3014</v>
      </c>
      <c r="B152" s="3">
        <v>2</v>
      </c>
    </row>
    <row r="153" spans="1:2" ht="15">
      <c r="A153" s="128" t="s">
        <v>2979</v>
      </c>
      <c r="B153" s="3">
        <v>1</v>
      </c>
    </row>
    <row r="154" spans="1:2" ht="15">
      <c r="A154" s="127" t="s">
        <v>3024</v>
      </c>
      <c r="B154" s="3"/>
    </row>
    <row r="155" spans="1:2" ht="15">
      <c r="A155" s="128" t="s">
        <v>3005</v>
      </c>
      <c r="B155" s="3">
        <v>3</v>
      </c>
    </row>
    <row r="156" spans="1:2" ht="15">
      <c r="A156" s="128" t="s">
        <v>2995</v>
      </c>
      <c r="B156" s="3">
        <v>1</v>
      </c>
    </row>
    <row r="157" spans="1:2" ht="15">
      <c r="A157" s="128" t="s">
        <v>2998</v>
      </c>
      <c r="B157" s="3">
        <v>1</v>
      </c>
    </row>
    <row r="158" spans="1:2" ht="15">
      <c r="A158" s="128" t="s">
        <v>2999</v>
      </c>
      <c r="B158" s="3">
        <v>1</v>
      </c>
    </row>
    <row r="159" spans="1:2" ht="15">
      <c r="A159" s="128" t="s">
        <v>3002</v>
      </c>
      <c r="B159" s="3">
        <v>1</v>
      </c>
    </row>
    <row r="160" spans="1:2" ht="15">
      <c r="A160" s="128" t="s">
        <v>2979</v>
      </c>
      <c r="B160" s="3">
        <v>2</v>
      </c>
    </row>
    <row r="161" spans="1:2" ht="15">
      <c r="A161" s="127" t="s">
        <v>3025</v>
      </c>
      <c r="B161" s="3"/>
    </row>
    <row r="162" spans="1:2" ht="15">
      <c r="A162" s="128" t="s">
        <v>3005</v>
      </c>
      <c r="B162" s="3">
        <v>1</v>
      </c>
    </row>
    <row r="163" spans="1:2" ht="15">
      <c r="A163" s="128" t="s">
        <v>2995</v>
      </c>
      <c r="B163" s="3">
        <v>1</v>
      </c>
    </row>
    <row r="164" spans="1:2" ht="15">
      <c r="A164" s="128" t="s">
        <v>2982</v>
      </c>
      <c r="B164" s="3">
        <v>1</v>
      </c>
    </row>
    <row r="165" spans="1:2" ht="15">
      <c r="A165" s="128" t="s">
        <v>2990</v>
      </c>
      <c r="B165" s="3">
        <v>1</v>
      </c>
    </row>
    <row r="166" spans="1:2" ht="15">
      <c r="A166" s="128" t="s">
        <v>3012</v>
      </c>
      <c r="B166" s="3">
        <v>1</v>
      </c>
    </row>
    <row r="167" spans="1:2" ht="15">
      <c r="A167" s="128" t="s">
        <v>3002</v>
      </c>
      <c r="B167" s="3">
        <v>1</v>
      </c>
    </row>
    <row r="168" spans="1:2" ht="15">
      <c r="A168" s="128" t="s">
        <v>2986</v>
      </c>
      <c r="B168" s="3">
        <v>1</v>
      </c>
    </row>
    <row r="169" spans="1:2" ht="15">
      <c r="A169" s="128" t="s">
        <v>2979</v>
      </c>
      <c r="B169" s="3">
        <v>1</v>
      </c>
    </row>
    <row r="170" spans="1:2" ht="15">
      <c r="A170" s="128" t="s">
        <v>3009</v>
      </c>
      <c r="B170" s="3">
        <v>2</v>
      </c>
    </row>
    <row r="171" spans="1:2" ht="15">
      <c r="A171" s="127" t="s">
        <v>3026</v>
      </c>
      <c r="B171" s="3"/>
    </row>
    <row r="172" spans="1:2" ht="15">
      <c r="A172" s="128" t="s">
        <v>3005</v>
      </c>
      <c r="B172" s="3">
        <v>1</v>
      </c>
    </row>
    <row r="173" spans="1:2" ht="15">
      <c r="A173" s="128" t="s">
        <v>2994</v>
      </c>
      <c r="B173" s="3">
        <v>1</v>
      </c>
    </row>
    <row r="174" spans="1:2" ht="15">
      <c r="A174" s="128" t="s">
        <v>3011</v>
      </c>
      <c r="B174" s="3">
        <v>2</v>
      </c>
    </row>
    <row r="175" spans="1:2" ht="15">
      <c r="A175" s="128" t="s">
        <v>3016</v>
      </c>
      <c r="B175" s="3">
        <v>1</v>
      </c>
    </row>
    <row r="176" spans="1:2" ht="15">
      <c r="A176" s="128" t="s">
        <v>2997</v>
      </c>
      <c r="B176" s="3">
        <v>1</v>
      </c>
    </row>
    <row r="177" spans="1:2" ht="15">
      <c r="A177" s="128" t="s">
        <v>2982</v>
      </c>
      <c r="B177" s="3">
        <v>2</v>
      </c>
    </row>
    <row r="178" spans="1:2" ht="15">
      <c r="A178" s="128" t="s">
        <v>2998</v>
      </c>
      <c r="B178" s="3">
        <v>1</v>
      </c>
    </row>
    <row r="179" spans="1:2" ht="15">
      <c r="A179" s="128" t="s">
        <v>2990</v>
      </c>
      <c r="B179" s="3">
        <v>1</v>
      </c>
    </row>
    <row r="180" spans="1:2" ht="15">
      <c r="A180" s="125" t="s">
        <v>2975</v>
      </c>
      <c r="B180" s="3">
        <v>184</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114"/>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7.7109375" style="0" bestFit="1" customWidth="1"/>
    <col min="40" max="40" width="16.140625" style="0" bestFit="1" customWidth="1"/>
    <col min="41" max="41" width="12.57421875" style="0" bestFit="1" customWidth="1"/>
    <col min="42" max="42" width="9.8515625" style="0" bestFit="1" customWidth="1"/>
    <col min="43" max="43" width="16.421875" style="0" bestFit="1" customWidth="1"/>
    <col min="44" max="44" width="10.421875" style="0" bestFit="1" customWidth="1"/>
    <col min="45" max="45" width="11.57421875" style="0" bestFit="1" customWidth="1"/>
    <col min="46" max="46" width="8.57421875" style="0" bestFit="1" customWidth="1"/>
    <col min="47" max="47" width="20.28125" style="0" bestFit="1" customWidth="1"/>
    <col min="48" max="48" width="10.57421875" style="0" bestFit="1" customWidth="1"/>
    <col min="49" max="50" width="15.7109375" style="0" bestFit="1" customWidth="1"/>
    <col min="51" max="51" width="15.140625" style="0" bestFit="1" customWidth="1"/>
    <col min="52" max="52" width="9.28125" style="0" bestFit="1" customWidth="1"/>
    <col min="53" max="53" width="17.28125" style="0" bestFit="1" customWidth="1"/>
    <col min="54" max="54" width="19.57421875" style="0" bestFit="1" customWidth="1"/>
    <col min="55" max="55" width="17.28125" style="0" bestFit="1" customWidth="1"/>
    <col min="56" max="56" width="19.57421875" style="0" bestFit="1" customWidth="1"/>
    <col min="57" max="57" width="17.28125" style="0" bestFit="1" customWidth="1"/>
    <col min="58" max="58" width="19.57421875" style="0" bestFit="1" customWidth="1"/>
    <col min="59" max="59" width="17.28125" style="0" bestFit="1" customWidth="1"/>
    <col min="60" max="60" width="19.57421875" style="0" bestFit="1" customWidth="1"/>
    <col min="61" max="61" width="18.8515625" style="0" bestFit="1" customWidth="1"/>
    <col min="62" max="62" width="19.57421875" style="0" bestFit="1" customWidth="1"/>
    <col min="63" max="63" width="21.7109375" style="0" bestFit="1" customWidth="1"/>
    <col min="64" max="64" width="27.00390625" style="0" bestFit="1" customWidth="1"/>
    <col min="65" max="65" width="22.57421875" style="0" bestFit="1" customWidth="1"/>
    <col min="66" max="66" width="28.00390625" style="0" bestFit="1" customWidth="1"/>
    <col min="67" max="67" width="27.28125" style="0" bestFit="1" customWidth="1"/>
    <col min="68" max="68" width="32.7109375" style="0" bestFit="1" customWidth="1"/>
    <col min="69" max="69" width="18.140625" style="0" bestFit="1" customWidth="1"/>
    <col min="70" max="70" width="22.28125" style="0" bestFit="1" customWidth="1"/>
    <col min="71" max="71" width="17.0039062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1163</v>
      </c>
      <c r="AE2" s="13" t="s">
        <v>1164</v>
      </c>
      <c r="AF2" s="13" t="s">
        <v>1165</v>
      </c>
      <c r="AG2" s="13" t="s">
        <v>1166</v>
      </c>
      <c r="AH2" s="13" t="s">
        <v>1167</v>
      </c>
      <c r="AI2" s="13" t="s">
        <v>1168</v>
      </c>
      <c r="AJ2" s="13" t="s">
        <v>1169</v>
      </c>
      <c r="AK2" s="13" t="s">
        <v>1170</v>
      </c>
      <c r="AL2" s="13" t="s">
        <v>1171</v>
      </c>
      <c r="AM2" s="13" t="s">
        <v>1172</v>
      </c>
      <c r="AN2" s="13" t="s">
        <v>1173</v>
      </c>
      <c r="AO2" s="13" t="s">
        <v>1174</v>
      </c>
      <c r="AP2" s="13" t="s">
        <v>1175</v>
      </c>
      <c r="AQ2" s="13" t="s">
        <v>1176</v>
      </c>
      <c r="AR2" s="13" t="s">
        <v>1177</v>
      </c>
      <c r="AS2" s="13" t="s">
        <v>192</v>
      </c>
      <c r="AT2" s="13" t="s">
        <v>1178</v>
      </c>
      <c r="AU2" s="13" t="s">
        <v>1179</v>
      </c>
      <c r="AV2" s="13" t="s">
        <v>1180</v>
      </c>
      <c r="AW2" s="13" t="s">
        <v>1181</v>
      </c>
      <c r="AX2" s="13" t="s">
        <v>1182</v>
      </c>
      <c r="AY2" s="13" t="s">
        <v>1183</v>
      </c>
      <c r="AZ2" s="13" t="s">
        <v>2029</v>
      </c>
      <c r="BA2" s="115" t="s">
        <v>2453</v>
      </c>
      <c r="BB2" s="115" t="s">
        <v>2464</v>
      </c>
      <c r="BC2" s="115" t="s">
        <v>2467</v>
      </c>
      <c r="BD2" s="115" t="s">
        <v>2475</v>
      </c>
      <c r="BE2" s="115" t="s">
        <v>2478</v>
      </c>
      <c r="BF2" s="115" t="s">
        <v>2492</v>
      </c>
      <c r="BG2" s="115" t="s">
        <v>2504</v>
      </c>
      <c r="BH2" s="115" t="s">
        <v>2550</v>
      </c>
      <c r="BI2" s="115" t="s">
        <v>2565</v>
      </c>
      <c r="BJ2" s="115" t="s">
        <v>2607</v>
      </c>
      <c r="BK2" s="115" t="s">
        <v>2932</v>
      </c>
      <c r="BL2" s="115" t="s">
        <v>2933</v>
      </c>
      <c r="BM2" s="115" t="s">
        <v>2934</v>
      </c>
      <c r="BN2" s="115" t="s">
        <v>2935</v>
      </c>
      <c r="BO2" s="115" t="s">
        <v>2936</v>
      </c>
      <c r="BP2" s="115" t="s">
        <v>2937</v>
      </c>
      <c r="BQ2" s="115" t="s">
        <v>2938</v>
      </c>
      <c r="BR2" s="115" t="s">
        <v>2939</v>
      </c>
      <c r="BS2" s="115" t="s">
        <v>2941</v>
      </c>
      <c r="BT2" s="3"/>
      <c r="BU2" s="3"/>
    </row>
    <row r="3" spans="1:73" ht="15" customHeight="1">
      <c r="A3" s="64" t="s">
        <v>212</v>
      </c>
      <c r="B3" s="65"/>
      <c r="C3" s="65" t="s">
        <v>64</v>
      </c>
      <c r="D3" s="66">
        <v>163.25836603371573</v>
      </c>
      <c r="E3" s="68"/>
      <c r="F3" s="100" t="s">
        <v>700</v>
      </c>
      <c r="G3" s="65"/>
      <c r="H3" s="69" t="s">
        <v>212</v>
      </c>
      <c r="I3" s="70"/>
      <c r="J3" s="70"/>
      <c r="K3" s="69" t="s">
        <v>1850</v>
      </c>
      <c r="L3" s="73">
        <v>1</v>
      </c>
      <c r="M3" s="74">
        <v>4926.61572265625</v>
      </c>
      <c r="N3" s="74">
        <v>6702.21826171875</v>
      </c>
      <c r="O3" s="75"/>
      <c r="P3" s="76"/>
      <c r="Q3" s="76"/>
      <c r="R3" s="48"/>
      <c r="S3" s="48">
        <v>0</v>
      </c>
      <c r="T3" s="48">
        <v>2</v>
      </c>
      <c r="U3" s="49">
        <v>0</v>
      </c>
      <c r="V3" s="49">
        <v>0.083333</v>
      </c>
      <c r="W3" s="49">
        <v>0</v>
      </c>
      <c r="X3" s="49">
        <v>0.799317</v>
      </c>
      <c r="Y3" s="49">
        <v>0.5</v>
      </c>
      <c r="Z3" s="49">
        <v>0</v>
      </c>
      <c r="AA3" s="71">
        <v>3</v>
      </c>
      <c r="AB3" s="71"/>
      <c r="AC3" s="72"/>
      <c r="AD3" s="78" t="s">
        <v>1184</v>
      </c>
      <c r="AE3" s="78">
        <v>239</v>
      </c>
      <c r="AF3" s="78">
        <v>1123</v>
      </c>
      <c r="AG3" s="78">
        <v>83335</v>
      </c>
      <c r="AH3" s="78">
        <v>32</v>
      </c>
      <c r="AI3" s="78"/>
      <c r="AJ3" s="78" t="s">
        <v>1291</v>
      </c>
      <c r="AK3" s="78"/>
      <c r="AL3" s="82" t="s">
        <v>1471</v>
      </c>
      <c r="AM3" s="78"/>
      <c r="AN3" s="80">
        <v>42567.92435185185</v>
      </c>
      <c r="AO3" s="82" t="s">
        <v>1561</v>
      </c>
      <c r="AP3" s="78" t="b">
        <v>0</v>
      </c>
      <c r="AQ3" s="78" t="b">
        <v>0</v>
      </c>
      <c r="AR3" s="78" t="b">
        <v>0</v>
      </c>
      <c r="AS3" s="78"/>
      <c r="AT3" s="78">
        <v>129</v>
      </c>
      <c r="AU3" s="82" t="s">
        <v>1662</v>
      </c>
      <c r="AV3" s="78" t="b">
        <v>0</v>
      </c>
      <c r="AW3" s="78" t="s">
        <v>1737</v>
      </c>
      <c r="AX3" s="82" t="s">
        <v>1738</v>
      </c>
      <c r="AY3" s="78" t="s">
        <v>66</v>
      </c>
      <c r="AZ3" s="78" t="str">
        <f>REPLACE(INDEX(GroupVertices[Group],MATCH(Vertices[[#This Row],[Vertex]],GroupVertices[Vertex],0)),1,1,"")</f>
        <v>4</v>
      </c>
      <c r="BA3" s="48" t="s">
        <v>465</v>
      </c>
      <c r="BB3" s="48" t="s">
        <v>465</v>
      </c>
      <c r="BC3" s="48" t="s">
        <v>521</v>
      </c>
      <c r="BD3" s="48" t="s">
        <v>521</v>
      </c>
      <c r="BE3" s="48" t="s">
        <v>561</v>
      </c>
      <c r="BF3" s="48" t="s">
        <v>561</v>
      </c>
      <c r="BG3" s="116" t="s">
        <v>2505</v>
      </c>
      <c r="BH3" s="116" t="s">
        <v>2505</v>
      </c>
      <c r="BI3" s="116" t="s">
        <v>2566</v>
      </c>
      <c r="BJ3" s="116" t="s">
        <v>2566</v>
      </c>
      <c r="BK3" s="116">
        <v>0</v>
      </c>
      <c r="BL3" s="120">
        <v>0</v>
      </c>
      <c r="BM3" s="116">
        <v>0</v>
      </c>
      <c r="BN3" s="120">
        <v>0</v>
      </c>
      <c r="BO3" s="116">
        <v>0</v>
      </c>
      <c r="BP3" s="120">
        <v>0</v>
      </c>
      <c r="BQ3" s="116">
        <v>14</v>
      </c>
      <c r="BR3" s="120">
        <v>100</v>
      </c>
      <c r="BS3" s="116">
        <v>14</v>
      </c>
      <c r="BT3" s="3"/>
      <c r="BU3" s="3"/>
    </row>
    <row r="4" spans="1:76" ht="15">
      <c r="A4" s="64" t="s">
        <v>275</v>
      </c>
      <c r="B4" s="65"/>
      <c r="C4" s="65" t="s">
        <v>64</v>
      </c>
      <c r="D4" s="66">
        <v>163.50846908676263</v>
      </c>
      <c r="E4" s="68"/>
      <c r="F4" s="100" t="s">
        <v>1679</v>
      </c>
      <c r="G4" s="65"/>
      <c r="H4" s="69" t="s">
        <v>275</v>
      </c>
      <c r="I4" s="70"/>
      <c r="J4" s="70"/>
      <c r="K4" s="69" t="s">
        <v>1851</v>
      </c>
      <c r="L4" s="73">
        <v>13.828913606855822</v>
      </c>
      <c r="M4" s="74">
        <v>4833.82470703125</v>
      </c>
      <c r="N4" s="74">
        <v>7953.66845703125</v>
      </c>
      <c r="O4" s="75"/>
      <c r="P4" s="76"/>
      <c r="Q4" s="76"/>
      <c r="R4" s="86"/>
      <c r="S4" s="48">
        <v>3</v>
      </c>
      <c r="T4" s="48">
        <v>0</v>
      </c>
      <c r="U4" s="49">
        <v>1</v>
      </c>
      <c r="V4" s="49">
        <v>0.090909</v>
      </c>
      <c r="W4" s="49">
        <v>0</v>
      </c>
      <c r="X4" s="49">
        <v>1.152262</v>
      </c>
      <c r="Y4" s="49">
        <v>0.3333333333333333</v>
      </c>
      <c r="Z4" s="49">
        <v>0</v>
      </c>
      <c r="AA4" s="71">
        <v>4</v>
      </c>
      <c r="AB4" s="71"/>
      <c r="AC4" s="72"/>
      <c r="AD4" s="78" t="s">
        <v>1185</v>
      </c>
      <c r="AE4" s="78">
        <v>416</v>
      </c>
      <c r="AF4" s="78">
        <v>1346</v>
      </c>
      <c r="AG4" s="78">
        <v>3617</v>
      </c>
      <c r="AH4" s="78">
        <v>360</v>
      </c>
      <c r="AI4" s="78"/>
      <c r="AJ4" s="78" t="s">
        <v>1292</v>
      </c>
      <c r="AK4" s="78" t="s">
        <v>1396</v>
      </c>
      <c r="AL4" s="82" t="s">
        <v>1472</v>
      </c>
      <c r="AM4" s="78"/>
      <c r="AN4" s="80">
        <v>40058.15232638889</v>
      </c>
      <c r="AO4" s="82" t="s">
        <v>1562</v>
      </c>
      <c r="AP4" s="78" t="b">
        <v>0</v>
      </c>
      <c r="AQ4" s="78" t="b">
        <v>0</v>
      </c>
      <c r="AR4" s="78" t="b">
        <v>0</v>
      </c>
      <c r="AS4" s="78"/>
      <c r="AT4" s="78">
        <v>135</v>
      </c>
      <c r="AU4" s="82" t="s">
        <v>1663</v>
      </c>
      <c r="AV4" s="78" t="b">
        <v>0</v>
      </c>
      <c r="AW4" s="78" t="s">
        <v>1737</v>
      </c>
      <c r="AX4" s="82" t="s">
        <v>1739</v>
      </c>
      <c r="AY4" s="78" t="s">
        <v>65</v>
      </c>
      <c r="AZ4" s="78" t="str">
        <f>REPLACE(INDEX(GroupVertices[Group],MATCH(Vertices[[#This Row],[Vertex]],GroupVertices[Vertex],0)),1,1,"")</f>
        <v>4</v>
      </c>
      <c r="BA4" s="48"/>
      <c r="BB4" s="48"/>
      <c r="BC4" s="48"/>
      <c r="BD4" s="48"/>
      <c r="BE4" s="48"/>
      <c r="BF4" s="48"/>
      <c r="BG4" s="48"/>
      <c r="BH4" s="48"/>
      <c r="BI4" s="48"/>
      <c r="BJ4" s="48"/>
      <c r="BK4" s="48"/>
      <c r="BL4" s="49"/>
      <c r="BM4" s="48"/>
      <c r="BN4" s="49"/>
      <c r="BO4" s="48"/>
      <c r="BP4" s="49"/>
      <c r="BQ4" s="48"/>
      <c r="BR4" s="49"/>
      <c r="BS4" s="48"/>
      <c r="BT4" s="2"/>
      <c r="BU4" s="3"/>
      <c r="BV4" s="3"/>
      <c r="BW4" s="3"/>
      <c r="BX4" s="3"/>
    </row>
    <row r="5" spans="1:76" ht="15">
      <c r="A5" s="64" t="s">
        <v>256</v>
      </c>
      <c r="B5" s="65"/>
      <c r="C5" s="65" t="s">
        <v>64</v>
      </c>
      <c r="D5" s="66">
        <v>192.38359556095654</v>
      </c>
      <c r="E5" s="68"/>
      <c r="F5" s="100" t="s">
        <v>736</v>
      </c>
      <c r="G5" s="65"/>
      <c r="H5" s="69" t="s">
        <v>256</v>
      </c>
      <c r="I5" s="70"/>
      <c r="J5" s="70"/>
      <c r="K5" s="69" t="s">
        <v>1852</v>
      </c>
      <c r="L5" s="73">
        <v>450.01197623995375</v>
      </c>
      <c r="M5" s="74">
        <v>5651.35986328125</v>
      </c>
      <c r="N5" s="74">
        <v>7865.88232421875</v>
      </c>
      <c r="O5" s="75"/>
      <c r="P5" s="76"/>
      <c r="Q5" s="76"/>
      <c r="R5" s="86"/>
      <c r="S5" s="48">
        <v>3</v>
      </c>
      <c r="T5" s="48">
        <v>4</v>
      </c>
      <c r="U5" s="49">
        <v>35</v>
      </c>
      <c r="V5" s="49">
        <v>0.142857</v>
      </c>
      <c r="W5" s="49">
        <v>0</v>
      </c>
      <c r="X5" s="49">
        <v>2.658709</v>
      </c>
      <c r="Y5" s="49">
        <v>0.07142857142857142</v>
      </c>
      <c r="Z5" s="49">
        <v>0</v>
      </c>
      <c r="AA5" s="71">
        <v>5</v>
      </c>
      <c r="AB5" s="71"/>
      <c r="AC5" s="72"/>
      <c r="AD5" s="78" t="s">
        <v>1186</v>
      </c>
      <c r="AE5" s="78">
        <v>22887</v>
      </c>
      <c r="AF5" s="78">
        <v>27092</v>
      </c>
      <c r="AG5" s="78">
        <v>11182</v>
      </c>
      <c r="AH5" s="78">
        <v>2195</v>
      </c>
      <c r="AI5" s="78"/>
      <c r="AJ5" s="78" t="s">
        <v>1293</v>
      </c>
      <c r="AK5" s="78" t="s">
        <v>1397</v>
      </c>
      <c r="AL5" s="82" t="s">
        <v>1473</v>
      </c>
      <c r="AM5" s="78"/>
      <c r="AN5" s="80">
        <v>39884.92445601852</v>
      </c>
      <c r="AO5" s="82" t="s">
        <v>1563</v>
      </c>
      <c r="AP5" s="78" t="b">
        <v>0</v>
      </c>
      <c r="AQ5" s="78" t="b">
        <v>0</v>
      </c>
      <c r="AR5" s="78" t="b">
        <v>1</v>
      </c>
      <c r="AS5" s="78"/>
      <c r="AT5" s="78">
        <v>930</v>
      </c>
      <c r="AU5" s="82" t="s">
        <v>1664</v>
      </c>
      <c r="AV5" s="78" t="b">
        <v>0</v>
      </c>
      <c r="AW5" s="78" t="s">
        <v>1737</v>
      </c>
      <c r="AX5" s="82" t="s">
        <v>1740</v>
      </c>
      <c r="AY5" s="78" t="s">
        <v>66</v>
      </c>
      <c r="AZ5" s="78" t="str">
        <f>REPLACE(INDEX(GroupVertices[Group],MATCH(Vertices[[#This Row],[Vertex]],GroupVertices[Vertex],0)),1,1,"")</f>
        <v>4</v>
      </c>
      <c r="BA5" s="48" t="s">
        <v>2454</v>
      </c>
      <c r="BB5" s="48" t="s">
        <v>2454</v>
      </c>
      <c r="BC5" s="48" t="s">
        <v>2468</v>
      </c>
      <c r="BD5" s="48" t="s">
        <v>2468</v>
      </c>
      <c r="BE5" s="48" t="s">
        <v>2479</v>
      </c>
      <c r="BF5" s="48" t="s">
        <v>2493</v>
      </c>
      <c r="BG5" s="116" t="s">
        <v>2506</v>
      </c>
      <c r="BH5" s="116" t="s">
        <v>2551</v>
      </c>
      <c r="BI5" s="116" t="s">
        <v>2567</v>
      </c>
      <c r="BJ5" s="116" t="s">
        <v>2567</v>
      </c>
      <c r="BK5" s="116">
        <v>3</v>
      </c>
      <c r="BL5" s="120">
        <v>3.2967032967032965</v>
      </c>
      <c r="BM5" s="116">
        <v>1</v>
      </c>
      <c r="BN5" s="120">
        <v>1.098901098901099</v>
      </c>
      <c r="BO5" s="116">
        <v>0</v>
      </c>
      <c r="BP5" s="120">
        <v>0</v>
      </c>
      <c r="BQ5" s="116">
        <v>87</v>
      </c>
      <c r="BR5" s="120">
        <v>95.6043956043956</v>
      </c>
      <c r="BS5" s="116">
        <v>91</v>
      </c>
      <c r="BT5" s="2"/>
      <c r="BU5" s="3"/>
      <c r="BV5" s="3"/>
      <c r="BW5" s="3"/>
      <c r="BX5" s="3"/>
    </row>
    <row r="6" spans="1:76" ht="15">
      <c r="A6" s="64" t="s">
        <v>213</v>
      </c>
      <c r="B6" s="65"/>
      <c r="C6" s="65" t="s">
        <v>64</v>
      </c>
      <c r="D6" s="66">
        <v>162.54282456356364</v>
      </c>
      <c r="E6" s="68"/>
      <c r="F6" s="100" t="s">
        <v>701</v>
      </c>
      <c r="G6" s="65"/>
      <c r="H6" s="69" t="s">
        <v>213</v>
      </c>
      <c r="I6" s="70"/>
      <c r="J6" s="70"/>
      <c r="K6" s="69" t="s">
        <v>1853</v>
      </c>
      <c r="L6" s="73">
        <v>1</v>
      </c>
      <c r="M6" s="74">
        <v>5055.564453125</v>
      </c>
      <c r="N6" s="74">
        <v>9131.6552734375</v>
      </c>
      <c r="O6" s="75"/>
      <c r="P6" s="76"/>
      <c r="Q6" s="76"/>
      <c r="R6" s="86"/>
      <c r="S6" s="48">
        <v>0</v>
      </c>
      <c r="T6" s="48">
        <v>2</v>
      </c>
      <c r="U6" s="49">
        <v>0</v>
      </c>
      <c r="V6" s="49">
        <v>0.083333</v>
      </c>
      <c r="W6" s="49">
        <v>0</v>
      </c>
      <c r="X6" s="49">
        <v>0.799317</v>
      </c>
      <c r="Y6" s="49">
        <v>0.5</v>
      </c>
      <c r="Z6" s="49">
        <v>0</v>
      </c>
      <c r="AA6" s="71">
        <v>6</v>
      </c>
      <c r="AB6" s="71"/>
      <c r="AC6" s="72"/>
      <c r="AD6" s="78" t="s">
        <v>1187</v>
      </c>
      <c r="AE6" s="78">
        <v>140</v>
      </c>
      <c r="AF6" s="78">
        <v>485</v>
      </c>
      <c r="AG6" s="78">
        <v>27068</v>
      </c>
      <c r="AH6" s="78">
        <v>0</v>
      </c>
      <c r="AI6" s="78"/>
      <c r="AJ6" s="78" t="s">
        <v>1294</v>
      </c>
      <c r="AK6" s="78"/>
      <c r="AL6" s="78"/>
      <c r="AM6" s="78"/>
      <c r="AN6" s="80">
        <v>43470.356620370374</v>
      </c>
      <c r="AO6" s="78"/>
      <c r="AP6" s="78" t="b">
        <v>1</v>
      </c>
      <c r="AQ6" s="78" t="b">
        <v>0</v>
      </c>
      <c r="AR6" s="78" t="b">
        <v>0</v>
      </c>
      <c r="AS6" s="78"/>
      <c r="AT6" s="78">
        <v>20</v>
      </c>
      <c r="AU6" s="78"/>
      <c r="AV6" s="78" t="b">
        <v>0</v>
      </c>
      <c r="AW6" s="78" t="s">
        <v>1737</v>
      </c>
      <c r="AX6" s="82" t="s">
        <v>1741</v>
      </c>
      <c r="AY6" s="78" t="s">
        <v>66</v>
      </c>
      <c r="AZ6" s="78" t="str">
        <f>REPLACE(INDEX(GroupVertices[Group],MATCH(Vertices[[#This Row],[Vertex]],GroupVertices[Vertex],0)),1,1,"")</f>
        <v>4</v>
      </c>
      <c r="BA6" s="48" t="s">
        <v>465</v>
      </c>
      <c r="BB6" s="48" t="s">
        <v>465</v>
      </c>
      <c r="BC6" s="48" t="s">
        <v>521</v>
      </c>
      <c r="BD6" s="48" t="s">
        <v>521</v>
      </c>
      <c r="BE6" s="48" t="s">
        <v>561</v>
      </c>
      <c r="BF6" s="48" t="s">
        <v>561</v>
      </c>
      <c r="BG6" s="116" t="s">
        <v>2505</v>
      </c>
      <c r="BH6" s="116" t="s">
        <v>2505</v>
      </c>
      <c r="BI6" s="116" t="s">
        <v>2566</v>
      </c>
      <c r="BJ6" s="116" t="s">
        <v>2566</v>
      </c>
      <c r="BK6" s="116">
        <v>0</v>
      </c>
      <c r="BL6" s="120">
        <v>0</v>
      </c>
      <c r="BM6" s="116">
        <v>0</v>
      </c>
      <c r="BN6" s="120">
        <v>0</v>
      </c>
      <c r="BO6" s="116">
        <v>0</v>
      </c>
      <c r="BP6" s="120">
        <v>0</v>
      </c>
      <c r="BQ6" s="116">
        <v>14</v>
      </c>
      <c r="BR6" s="120">
        <v>100</v>
      </c>
      <c r="BS6" s="116">
        <v>14</v>
      </c>
      <c r="BT6" s="2"/>
      <c r="BU6" s="3"/>
      <c r="BV6" s="3"/>
      <c r="BW6" s="3"/>
      <c r="BX6" s="3"/>
    </row>
    <row r="7" spans="1:76" ht="15">
      <c r="A7" s="64" t="s">
        <v>214</v>
      </c>
      <c r="B7" s="65"/>
      <c r="C7" s="65" t="s">
        <v>64</v>
      </c>
      <c r="D7" s="66">
        <v>162.20860613393148</v>
      </c>
      <c r="E7" s="68"/>
      <c r="F7" s="100" t="s">
        <v>1680</v>
      </c>
      <c r="G7" s="65"/>
      <c r="H7" s="69" t="s">
        <v>214</v>
      </c>
      <c r="I7" s="70"/>
      <c r="J7" s="70"/>
      <c r="K7" s="69" t="s">
        <v>1854</v>
      </c>
      <c r="L7" s="73">
        <v>270.40718574397226</v>
      </c>
      <c r="M7" s="74">
        <v>7383.91015625</v>
      </c>
      <c r="N7" s="74">
        <v>7922.666015625</v>
      </c>
      <c r="O7" s="75"/>
      <c r="P7" s="76"/>
      <c r="Q7" s="76"/>
      <c r="R7" s="86"/>
      <c r="S7" s="48">
        <v>3</v>
      </c>
      <c r="T7" s="48">
        <v>4</v>
      </c>
      <c r="U7" s="49">
        <v>21</v>
      </c>
      <c r="V7" s="49">
        <v>0.166667</v>
      </c>
      <c r="W7" s="49">
        <v>0</v>
      </c>
      <c r="X7" s="49">
        <v>2.254537</v>
      </c>
      <c r="Y7" s="49">
        <v>0.1</v>
      </c>
      <c r="Z7" s="49">
        <v>0.16666666666666666</v>
      </c>
      <c r="AA7" s="71">
        <v>7</v>
      </c>
      <c r="AB7" s="71"/>
      <c r="AC7" s="72"/>
      <c r="AD7" s="78" t="s">
        <v>1188</v>
      </c>
      <c r="AE7" s="78">
        <v>224</v>
      </c>
      <c r="AF7" s="78">
        <v>187</v>
      </c>
      <c r="AG7" s="78">
        <v>365</v>
      </c>
      <c r="AH7" s="78">
        <v>586</v>
      </c>
      <c r="AI7" s="78"/>
      <c r="AJ7" s="78" t="s">
        <v>1188</v>
      </c>
      <c r="AK7" s="78" t="s">
        <v>1398</v>
      </c>
      <c r="AL7" s="82" t="s">
        <v>1474</v>
      </c>
      <c r="AM7" s="78"/>
      <c r="AN7" s="80">
        <v>41535.76105324074</v>
      </c>
      <c r="AO7" s="78"/>
      <c r="AP7" s="78" t="b">
        <v>0</v>
      </c>
      <c r="AQ7" s="78" t="b">
        <v>0</v>
      </c>
      <c r="AR7" s="78" t="b">
        <v>0</v>
      </c>
      <c r="AS7" s="78"/>
      <c r="AT7" s="78">
        <v>48</v>
      </c>
      <c r="AU7" s="82" t="s">
        <v>1662</v>
      </c>
      <c r="AV7" s="78" t="b">
        <v>0</v>
      </c>
      <c r="AW7" s="78" t="s">
        <v>1737</v>
      </c>
      <c r="AX7" s="82" t="s">
        <v>1742</v>
      </c>
      <c r="AY7" s="78" t="s">
        <v>66</v>
      </c>
      <c r="AZ7" s="78" t="str">
        <f>REPLACE(INDEX(GroupVertices[Group],MATCH(Vertices[[#This Row],[Vertex]],GroupVertices[Vertex],0)),1,1,"")</f>
        <v>6</v>
      </c>
      <c r="BA7" s="48" t="s">
        <v>466</v>
      </c>
      <c r="BB7" s="48" t="s">
        <v>466</v>
      </c>
      <c r="BC7" s="48" t="s">
        <v>522</v>
      </c>
      <c r="BD7" s="48" t="s">
        <v>522</v>
      </c>
      <c r="BE7" s="48" t="s">
        <v>562</v>
      </c>
      <c r="BF7" s="48" t="s">
        <v>562</v>
      </c>
      <c r="BG7" s="116" t="s">
        <v>2253</v>
      </c>
      <c r="BH7" s="116" t="s">
        <v>2253</v>
      </c>
      <c r="BI7" s="116" t="s">
        <v>2379</v>
      </c>
      <c r="BJ7" s="116" t="s">
        <v>2379</v>
      </c>
      <c r="BK7" s="116">
        <v>2</v>
      </c>
      <c r="BL7" s="120">
        <v>5.714285714285714</v>
      </c>
      <c r="BM7" s="116">
        <v>0</v>
      </c>
      <c r="BN7" s="120">
        <v>0</v>
      </c>
      <c r="BO7" s="116">
        <v>0</v>
      </c>
      <c r="BP7" s="120">
        <v>0</v>
      </c>
      <c r="BQ7" s="116">
        <v>33</v>
      </c>
      <c r="BR7" s="120">
        <v>94.28571428571429</v>
      </c>
      <c r="BS7" s="116">
        <v>35</v>
      </c>
      <c r="BT7" s="2"/>
      <c r="BU7" s="3"/>
      <c r="BV7" s="3"/>
      <c r="BW7" s="3"/>
      <c r="BX7" s="3"/>
    </row>
    <row r="8" spans="1:76" ht="15">
      <c r="A8" s="64" t="s">
        <v>276</v>
      </c>
      <c r="B8" s="65"/>
      <c r="C8" s="65" t="s">
        <v>64</v>
      </c>
      <c r="D8" s="66">
        <v>167.1467395086645</v>
      </c>
      <c r="E8" s="68"/>
      <c r="F8" s="100" t="s">
        <v>1681</v>
      </c>
      <c r="G8" s="65"/>
      <c r="H8" s="69" t="s">
        <v>276</v>
      </c>
      <c r="I8" s="70"/>
      <c r="J8" s="70"/>
      <c r="K8" s="69" t="s">
        <v>1855</v>
      </c>
      <c r="L8" s="73">
        <v>1</v>
      </c>
      <c r="M8" s="74">
        <v>6937.302734375</v>
      </c>
      <c r="N8" s="74">
        <v>6401.77783203125</v>
      </c>
      <c r="O8" s="75"/>
      <c r="P8" s="76"/>
      <c r="Q8" s="76"/>
      <c r="R8" s="86"/>
      <c r="S8" s="48">
        <v>1</v>
      </c>
      <c r="T8" s="48">
        <v>0</v>
      </c>
      <c r="U8" s="49">
        <v>0</v>
      </c>
      <c r="V8" s="49">
        <v>0.090909</v>
      </c>
      <c r="W8" s="49">
        <v>0</v>
      </c>
      <c r="X8" s="49">
        <v>0.469392</v>
      </c>
      <c r="Y8" s="49">
        <v>0</v>
      </c>
      <c r="Z8" s="49">
        <v>0</v>
      </c>
      <c r="AA8" s="71">
        <v>8</v>
      </c>
      <c r="AB8" s="71"/>
      <c r="AC8" s="72"/>
      <c r="AD8" s="78" t="s">
        <v>1189</v>
      </c>
      <c r="AE8" s="78">
        <v>1270</v>
      </c>
      <c r="AF8" s="78">
        <v>4590</v>
      </c>
      <c r="AG8" s="78">
        <v>4128</v>
      </c>
      <c r="AH8" s="78">
        <v>1553</v>
      </c>
      <c r="AI8" s="78"/>
      <c r="AJ8" s="78" t="s">
        <v>1295</v>
      </c>
      <c r="AK8" s="78" t="s">
        <v>1398</v>
      </c>
      <c r="AL8" s="82" t="s">
        <v>1475</v>
      </c>
      <c r="AM8" s="78"/>
      <c r="AN8" s="80">
        <v>41043.50016203704</v>
      </c>
      <c r="AO8" s="82" t="s">
        <v>1564</v>
      </c>
      <c r="AP8" s="78" t="b">
        <v>0</v>
      </c>
      <c r="AQ8" s="78" t="b">
        <v>0</v>
      </c>
      <c r="AR8" s="78" t="b">
        <v>1</v>
      </c>
      <c r="AS8" s="78"/>
      <c r="AT8" s="78">
        <v>108</v>
      </c>
      <c r="AU8" s="82" t="s">
        <v>1662</v>
      </c>
      <c r="AV8" s="78" t="b">
        <v>0</v>
      </c>
      <c r="AW8" s="78" t="s">
        <v>1737</v>
      </c>
      <c r="AX8" s="82" t="s">
        <v>1743</v>
      </c>
      <c r="AY8" s="78" t="s">
        <v>65</v>
      </c>
      <c r="AZ8" s="78" t="str">
        <f>REPLACE(INDEX(GroupVertices[Group],MATCH(Vertices[[#This Row],[Vertex]],GroupVertices[Vertex],0)),1,1,"")</f>
        <v>6</v>
      </c>
      <c r="BA8" s="48"/>
      <c r="BB8" s="48"/>
      <c r="BC8" s="48"/>
      <c r="BD8" s="48"/>
      <c r="BE8" s="48"/>
      <c r="BF8" s="48"/>
      <c r="BG8" s="48"/>
      <c r="BH8" s="48"/>
      <c r="BI8" s="48"/>
      <c r="BJ8" s="48"/>
      <c r="BK8" s="48"/>
      <c r="BL8" s="49"/>
      <c r="BM8" s="48"/>
      <c r="BN8" s="49"/>
      <c r="BO8" s="48"/>
      <c r="BP8" s="49"/>
      <c r="BQ8" s="48"/>
      <c r="BR8" s="49"/>
      <c r="BS8" s="48"/>
      <c r="BT8" s="2"/>
      <c r="BU8" s="3"/>
      <c r="BV8" s="3"/>
      <c r="BW8" s="3"/>
      <c r="BX8" s="3"/>
    </row>
    <row r="9" spans="1:76" ht="15">
      <c r="A9" s="64" t="s">
        <v>277</v>
      </c>
      <c r="B9" s="65"/>
      <c r="C9" s="65" t="s">
        <v>64</v>
      </c>
      <c r="D9" s="66">
        <v>162.8288168439536</v>
      </c>
      <c r="E9" s="68"/>
      <c r="F9" s="100" t="s">
        <v>1682</v>
      </c>
      <c r="G9" s="65"/>
      <c r="H9" s="69" t="s">
        <v>277</v>
      </c>
      <c r="I9" s="70"/>
      <c r="J9" s="70"/>
      <c r="K9" s="69" t="s">
        <v>1856</v>
      </c>
      <c r="L9" s="73">
        <v>1</v>
      </c>
      <c r="M9" s="74">
        <v>6711.4794921875</v>
      </c>
      <c r="N9" s="74">
        <v>8704.611328125</v>
      </c>
      <c r="O9" s="75"/>
      <c r="P9" s="76"/>
      <c r="Q9" s="76"/>
      <c r="R9" s="86"/>
      <c r="S9" s="48">
        <v>1</v>
      </c>
      <c r="T9" s="48">
        <v>0</v>
      </c>
      <c r="U9" s="49">
        <v>0</v>
      </c>
      <c r="V9" s="49">
        <v>0.090909</v>
      </c>
      <c r="W9" s="49">
        <v>0</v>
      </c>
      <c r="X9" s="49">
        <v>0.469392</v>
      </c>
      <c r="Y9" s="49">
        <v>0</v>
      </c>
      <c r="Z9" s="49">
        <v>0</v>
      </c>
      <c r="AA9" s="71">
        <v>9</v>
      </c>
      <c r="AB9" s="71"/>
      <c r="AC9" s="72"/>
      <c r="AD9" s="78" t="s">
        <v>1190</v>
      </c>
      <c r="AE9" s="78">
        <v>655</v>
      </c>
      <c r="AF9" s="78">
        <v>740</v>
      </c>
      <c r="AG9" s="78">
        <v>1876</v>
      </c>
      <c r="AH9" s="78">
        <v>3346</v>
      </c>
      <c r="AI9" s="78"/>
      <c r="AJ9" s="78" t="s">
        <v>1296</v>
      </c>
      <c r="AK9" s="78"/>
      <c r="AL9" s="82" t="s">
        <v>1476</v>
      </c>
      <c r="AM9" s="78"/>
      <c r="AN9" s="80">
        <v>40251.65959490741</v>
      </c>
      <c r="AO9" s="82" t="s">
        <v>1565</v>
      </c>
      <c r="AP9" s="78" t="b">
        <v>0</v>
      </c>
      <c r="AQ9" s="78" t="b">
        <v>0</v>
      </c>
      <c r="AR9" s="78" t="b">
        <v>1</v>
      </c>
      <c r="AS9" s="78"/>
      <c r="AT9" s="78">
        <v>85</v>
      </c>
      <c r="AU9" s="82" t="s">
        <v>1662</v>
      </c>
      <c r="AV9" s="78" t="b">
        <v>0</v>
      </c>
      <c r="AW9" s="78" t="s">
        <v>1737</v>
      </c>
      <c r="AX9" s="82" t="s">
        <v>1744</v>
      </c>
      <c r="AY9" s="78" t="s">
        <v>65</v>
      </c>
      <c r="AZ9" s="78" t="str">
        <f>REPLACE(INDEX(GroupVertices[Group],MATCH(Vertices[[#This Row],[Vertex]],GroupVertices[Vertex],0)),1,1,"")</f>
        <v>6</v>
      </c>
      <c r="BA9" s="48"/>
      <c r="BB9" s="48"/>
      <c r="BC9" s="48"/>
      <c r="BD9" s="48"/>
      <c r="BE9" s="48"/>
      <c r="BF9" s="48"/>
      <c r="BG9" s="48"/>
      <c r="BH9" s="48"/>
      <c r="BI9" s="48"/>
      <c r="BJ9" s="48"/>
      <c r="BK9" s="48"/>
      <c r="BL9" s="49"/>
      <c r="BM9" s="48"/>
      <c r="BN9" s="49"/>
      <c r="BO9" s="48"/>
      <c r="BP9" s="49"/>
      <c r="BQ9" s="48"/>
      <c r="BR9" s="49"/>
      <c r="BS9" s="48"/>
      <c r="BT9" s="2"/>
      <c r="BU9" s="3"/>
      <c r="BV9" s="3"/>
      <c r="BW9" s="3"/>
      <c r="BX9" s="3"/>
    </row>
    <row r="10" spans="1:76" ht="15">
      <c r="A10" s="64" t="s">
        <v>215</v>
      </c>
      <c r="B10" s="65"/>
      <c r="C10" s="65" t="s">
        <v>64</v>
      </c>
      <c r="D10" s="66">
        <v>165.49695658923858</v>
      </c>
      <c r="E10" s="68"/>
      <c r="F10" s="100" t="s">
        <v>702</v>
      </c>
      <c r="G10" s="65"/>
      <c r="H10" s="69" t="s">
        <v>215</v>
      </c>
      <c r="I10" s="70"/>
      <c r="J10" s="70"/>
      <c r="K10" s="69" t="s">
        <v>1857</v>
      </c>
      <c r="L10" s="73">
        <v>1</v>
      </c>
      <c r="M10" s="74">
        <v>7479.64208984375</v>
      </c>
      <c r="N10" s="74">
        <v>9646.09375</v>
      </c>
      <c r="O10" s="75"/>
      <c r="P10" s="76"/>
      <c r="Q10" s="76"/>
      <c r="R10" s="86"/>
      <c r="S10" s="48">
        <v>0</v>
      </c>
      <c r="T10" s="48">
        <v>2</v>
      </c>
      <c r="U10" s="49">
        <v>0</v>
      </c>
      <c r="V10" s="49">
        <v>0.1</v>
      </c>
      <c r="W10" s="49">
        <v>0</v>
      </c>
      <c r="X10" s="49">
        <v>0.780643</v>
      </c>
      <c r="Y10" s="49">
        <v>0.5</v>
      </c>
      <c r="Z10" s="49">
        <v>0</v>
      </c>
      <c r="AA10" s="71">
        <v>10</v>
      </c>
      <c r="AB10" s="71"/>
      <c r="AC10" s="72"/>
      <c r="AD10" s="78" t="s">
        <v>1191</v>
      </c>
      <c r="AE10" s="78">
        <v>2055</v>
      </c>
      <c r="AF10" s="78">
        <v>3119</v>
      </c>
      <c r="AG10" s="78">
        <v>11127</v>
      </c>
      <c r="AH10" s="78">
        <v>14555</v>
      </c>
      <c r="AI10" s="78"/>
      <c r="AJ10" s="78" t="s">
        <v>1297</v>
      </c>
      <c r="AK10" s="78" t="s">
        <v>1399</v>
      </c>
      <c r="AL10" s="82" t="s">
        <v>1477</v>
      </c>
      <c r="AM10" s="78"/>
      <c r="AN10" s="80">
        <v>41822.740648148145</v>
      </c>
      <c r="AO10" s="82" t="s">
        <v>1566</v>
      </c>
      <c r="AP10" s="78" t="b">
        <v>1</v>
      </c>
      <c r="AQ10" s="78" t="b">
        <v>0</v>
      </c>
      <c r="AR10" s="78" t="b">
        <v>1</v>
      </c>
      <c r="AS10" s="78"/>
      <c r="AT10" s="78">
        <v>248</v>
      </c>
      <c r="AU10" s="82" t="s">
        <v>1662</v>
      </c>
      <c r="AV10" s="78" t="b">
        <v>0</v>
      </c>
      <c r="AW10" s="78" t="s">
        <v>1737</v>
      </c>
      <c r="AX10" s="82" t="s">
        <v>1745</v>
      </c>
      <c r="AY10" s="78" t="s">
        <v>66</v>
      </c>
      <c r="AZ10" s="78" t="str">
        <f>REPLACE(INDEX(GroupVertices[Group],MATCH(Vertices[[#This Row],[Vertex]],GroupVertices[Vertex],0)),1,1,"")</f>
        <v>6</v>
      </c>
      <c r="BA10" s="48"/>
      <c r="BB10" s="48"/>
      <c r="BC10" s="48"/>
      <c r="BD10" s="48"/>
      <c r="BE10" s="48"/>
      <c r="BF10" s="48"/>
      <c r="BG10" s="116" t="s">
        <v>2507</v>
      </c>
      <c r="BH10" s="116" t="s">
        <v>2507</v>
      </c>
      <c r="BI10" s="116" t="s">
        <v>2568</v>
      </c>
      <c r="BJ10" s="116" t="s">
        <v>2568</v>
      </c>
      <c r="BK10" s="116">
        <v>2</v>
      </c>
      <c r="BL10" s="120">
        <v>8.695652173913043</v>
      </c>
      <c r="BM10" s="116">
        <v>0</v>
      </c>
      <c r="BN10" s="120">
        <v>0</v>
      </c>
      <c r="BO10" s="116">
        <v>0</v>
      </c>
      <c r="BP10" s="120">
        <v>0</v>
      </c>
      <c r="BQ10" s="116">
        <v>21</v>
      </c>
      <c r="BR10" s="120">
        <v>91.30434782608695</v>
      </c>
      <c r="BS10" s="116">
        <v>23</v>
      </c>
      <c r="BT10" s="2"/>
      <c r="BU10" s="3"/>
      <c r="BV10" s="3"/>
      <c r="BW10" s="3"/>
      <c r="BX10" s="3"/>
    </row>
    <row r="11" spans="1:76" ht="15">
      <c r="A11" s="64" t="s">
        <v>278</v>
      </c>
      <c r="B11" s="65"/>
      <c r="C11" s="65" t="s">
        <v>64</v>
      </c>
      <c r="D11" s="66">
        <v>166.1552996033127</v>
      </c>
      <c r="E11" s="68"/>
      <c r="F11" s="100" t="s">
        <v>1683</v>
      </c>
      <c r="G11" s="65"/>
      <c r="H11" s="69" t="s">
        <v>278</v>
      </c>
      <c r="I11" s="70"/>
      <c r="J11" s="70"/>
      <c r="K11" s="69" t="s">
        <v>1858</v>
      </c>
      <c r="L11" s="73">
        <v>39.48674082056747</v>
      </c>
      <c r="M11" s="74">
        <v>7897.04345703125</v>
      </c>
      <c r="N11" s="74">
        <v>7989.927734375</v>
      </c>
      <c r="O11" s="75"/>
      <c r="P11" s="76"/>
      <c r="Q11" s="76"/>
      <c r="R11" s="86"/>
      <c r="S11" s="48">
        <v>4</v>
      </c>
      <c r="T11" s="48">
        <v>0</v>
      </c>
      <c r="U11" s="49">
        <v>3</v>
      </c>
      <c r="V11" s="49">
        <v>0.125</v>
      </c>
      <c r="W11" s="49">
        <v>0</v>
      </c>
      <c r="X11" s="49">
        <v>1.464712</v>
      </c>
      <c r="Y11" s="49">
        <v>0.3333333333333333</v>
      </c>
      <c r="Z11" s="49">
        <v>0</v>
      </c>
      <c r="AA11" s="71">
        <v>11</v>
      </c>
      <c r="AB11" s="71"/>
      <c r="AC11" s="72"/>
      <c r="AD11" s="78" t="s">
        <v>1192</v>
      </c>
      <c r="AE11" s="78">
        <v>1082</v>
      </c>
      <c r="AF11" s="78">
        <v>3706</v>
      </c>
      <c r="AG11" s="78">
        <v>3527</v>
      </c>
      <c r="AH11" s="78">
        <v>3036</v>
      </c>
      <c r="AI11" s="78"/>
      <c r="AJ11" s="78" t="s">
        <v>1298</v>
      </c>
      <c r="AK11" s="78" t="s">
        <v>1400</v>
      </c>
      <c r="AL11" s="82" t="s">
        <v>1478</v>
      </c>
      <c r="AM11" s="78"/>
      <c r="AN11" s="80">
        <v>41733.36319444444</v>
      </c>
      <c r="AO11" s="82" t="s">
        <v>1567</v>
      </c>
      <c r="AP11" s="78" t="b">
        <v>0</v>
      </c>
      <c r="AQ11" s="78" t="b">
        <v>0</v>
      </c>
      <c r="AR11" s="78" t="b">
        <v>1</v>
      </c>
      <c r="AS11" s="78"/>
      <c r="AT11" s="78">
        <v>166</v>
      </c>
      <c r="AU11" s="82" t="s">
        <v>1662</v>
      </c>
      <c r="AV11" s="78" t="b">
        <v>0</v>
      </c>
      <c r="AW11" s="78" t="s">
        <v>1737</v>
      </c>
      <c r="AX11" s="82" t="s">
        <v>1746</v>
      </c>
      <c r="AY11" s="78" t="s">
        <v>65</v>
      </c>
      <c r="AZ11" s="78" t="str">
        <f>REPLACE(INDEX(GroupVertices[Group],MATCH(Vertices[[#This Row],[Vertex]],GroupVertices[Vertex],0)),1,1,"")</f>
        <v>6</v>
      </c>
      <c r="BA11" s="48"/>
      <c r="BB11" s="48"/>
      <c r="BC11" s="48"/>
      <c r="BD11" s="48"/>
      <c r="BE11" s="48"/>
      <c r="BF11" s="48"/>
      <c r="BG11" s="48"/>
      <c r="BH11" s="48"/>
      <c r="BI11" s="48"/>
      <c r="BJ11" s="48"/>
      <c r="BK11" s="48"/>
      <c r="BL11" s="49"/>
      <c r="BM11" s="48"/>
      <c r="BN11" s="49"/>
      <c r="BO11" s="48"/>
      <c r="BP11" s="49"/>
      <c r="BQ11" s="48"/>
      <c r="BR11" s="49"/>
      <c r="BS11" s="48"/>
      <c r="BT11" s="2"/>
      <c r="BU11" s="3"/>
      <c r="BV11" s="3"/>
      <c r="BW11" s="3"/>
      <c r="BX11" s="3"/>
    </row>
    <row r="12" spans="1:76" ht="15">
      <c r="A12" s="64" t="s">
        <v>216</v>
      </c>
      <c r="B12" s="65"/>
      <c r="C12" s="65" t="s">
        <v>64</v>
      </c>
      <c r="D12" s="66">
        <v>162.90395991370312</v>
      </c>
      <c r="E12" s="68"/>
      <c r="F12" s="100" t="s">
        <v>703</v>
      </c>
      <c r="G12" s="65"/>
      <c r="H12" s="69" t="s">
        <v>216</v>
      </c>
      <c r="I12" s="70"/>
      <c r="J12" s="70"/>
      <c r="K12" s="69" t="s">
        <v>1859</v>
      </c>
      <c r="L12" s="73">
        <v>1</v>
      </c>
      <c r="M12" s="74">
        <v>8160.32763671875</v>
      </c>
      <c r="N12" s="74">
        <v>8867.552734375</v>
      </c>
      <c r="O12" s="75"/>
      <c r="P12" s="76"/>
      <c r="Q12" s="76"/>
      <c r="R12" s="86"/>
      <c r="S12" s="48">
        <v>1</v>
      </c>
      <c r="T12" s="48">
        <v>2</v>
      </c>
      <c r="U12" s="49">
        <v>0</v>
      </c>
      <c r="V12" s="49">
        <v>0.1</v>
      </c>
      <c r="W12" s="49">
        <v>0</v>
      </c>
      <c r="X12" s="49">
        <v>0.780643</v>
      </c>
      <c r="Y12" s="49">
        <v>0.5</v>
      </c>
      <c r="Z12" s="49">
        <v>0.5</v>
      </c>
      <c r="AA12" s="71">
        <v>12</v>
      </c>
      <c r="AB12" s="71"/>
      <c r="AC12" s="72"/>
      <c r="AD12" s="78" t="s">
        <v>1193</v>
      </c>
      <c r="AE12" s="78">
        <v>443</v>
      </c>
      <c r="AF12" s="78">
        <v>807</v>
      </c>
      <c r="AG12" s="78">
        <v>2227</v>
      </c>
      <c r="AH12" s="78">
        <v>524</v>
      </c>
      <c r="AI12" s="78"/>
      <c r="AJ12" s="78" t="s">
        <v>1299</v>
      </c>
      <c r="AK12" s="78" t="s">
        <v>1400</v>
      </c>
      <c r="AL12" s="82" t="s">
        <v>1479</v>
      </c>
      <c r="AM12" s="78"/>
      <c r="AN12" s="80">
        <v>41768.55430555555</v>
      </c>
      <c r="AO12" s="82" t="s">
        <v>1568</v>
      </c>
      <c r="AP12" s="78" t="b">
        <v>1</v>
      </c>
      <c r="AQ12" s="78" t="b">
        <v>0</v>
      </c>
      <c r="AR12" s="78" t="b">
        <v>0</v>
      </c>
      <c r="AS12" s="78"/>
      <c r="AT12" s="78">
        <v>75</v>
      </c>
      <c r="AU12" s="82" t="s">
        <v>1662</v>
      </c>
      <c r="AV12" s="78" t="b">
        <v>0</v>
      </c>
      <c r="AW12" s="78" t="s">
        <v>1737</v>
      </c>
      <c r="AX12" s="82" t="s">
        <v>1747</v>
      </c>
      <c r="AY12" s="78" t="s">
        <v>66</v>
      </c>
      <c r="AZ12" s="78" t="str">
        <f>REPLACE(INDEX(GroupVertices[Group],MATCH(Vertices[[#This Row],[Vertex]],GroupVertices[Vertex],0)),1,1,"")</f>
        <v>6</v>
      </c>
      <c r="BA12" s="48"/>
      <c r="BB12" s="48"/>
      <c r="BC12" s="48"/>
      <c r="BD12" s="48"/>
      <c r="BE12" s="48"/>
      <c r="BF12" s="48"/>
      <c r="BG12" s="116" t="s">
        <v>2507</v>
      </c>
      <c r="BH12" s="116" t="s">
        <v>2507</v>
      </c>
      <c r="BI12" s="116" t="s">
        <v>2568</v>
      </c>
      <c r="BJ12" s="116" t="s">
        <v>2568</v>
      </c>
      <c r="BK12" s="116">
        <v>2</v>
      </c>
      <c r="BL12" s="120">
        <v>8.695652173913043</v>
      </c>
      <c r="BM12" s="116">
        <v>0</v>
      </c>
      <c r="BN12" s="120">
        <v>0</v>
      </c>
      <c r="BO12" s="116">
        <v>0</v>
      </c>
      <c r="BP12" s="120">
        <v>0</v>
      </c>
      <c r="BQ12" s="116">
        <v>21</v>
      </c>
      <c r="BR12" s="120">
        <v>91.30434782608695</v>
      </c>
      <c r="BS12" s="116">
        <v>23</v>
      </c>
      <c r="BT12" s="2"/>
      <c r="BU12" s="3"/>
      <c r="BV12" s="3"/>
      <c r="BW12" s="3"/>
      <c r="BX12" s="3"/>
    </row>
    <row r="13" spans="1:76" ht="15">
      <c r="A13" s="64" t="s">
        <v>217</v>
      </c>
      <c r="B13" s="65"/>
      <c r="C13" s="65" t="s">
        <v>64</v>
      </c>
      <c r="D13" s="66">
        <v>163.35369679384573</v>
      </c>
      <c r="E13" s="68"/>
      <c r="F13" s="100" t="s">
        <v>704</v>
      </c>
      <c r="G13" s="65"/>
      <c r="H13" s="69" t="s">
        <v>217</v>
      </c>
      <c r="I13" s="70"/>
      <c r="J13" s="70"/>
      <c r="K13" s="69" t="s">
        <v>1860</v>
      </c>
      <c r="L13" s="73">
        <v>1</v>
      </c>
      <c r="M13" s="74">
        <v>8225.2978515625</v>
      </c>
      <c r="N13" s="74">
        <v>1226.347900390625</v>
      </c>
      <c r="O13" s="75"/>
      <c r="P13" s="76"/>
      <c r="Q13" s="76"/>
      <c r="R13" s="86"/>
      <c r="S13" s="48">
        <v>2</v>
      </c>
      <c r="T13" s="48">
        <v>1</v>
      </c>
      <c r="U13" s="49">
        <v>0</v>
      </c>
      <c r="V13" s="49">
        <v>1</v>
      </c>
      <c r="W13" s="49">
        <v>0</v>
      </c>
      <c r="X13" s="49">
        <v>1.298239</v>
      </c>
      <c r="Y13" s="49">
        <v>0</v>
      </c>
      <c r="Z13" s="49">
        <v>0</v>
      </c>
      <c r="AA13" s="71">
        <v>13</v>
      </c>
      <c r="AB13" s="71"/>
      <c r="AC13" s="72"/>
      <c r="AD13" s="78" t="s">
        <v>1194</v>
      </c>
      <c r="AE13" s="78">
        <v>1417</v>
      </c>
      <c r="AF13" s="78">
        <v>1208</v>
      </c>
      <c r="AG13" s="78">
        <v>1045</v>
      </c>
      <c r="AH13" s="78">
        <v>200</v>
      </c>
      <c r="AI13" s="78"/>
      <c r="AJ13" s="78" t="s">
        <v>1300</v>
      </c>
      <c r="AK13" s="78" t="s">
        <v>1401</v>
      </c>
      <c r="AL13" s="82" t="s">
        <v>1480</v>
      </c>
      <c r="AM13" s="78"/>
      <c r="AN13" s="80">
        <v>41765.40521990741</v>
      </c>
      <c r="AO13" s="82" t="s">
        <v>1569</v>
      </c>
      <c r="AP13" s="78" t="b">
        <v>0</v>
      </c>
      <c r="AQ13" s="78" t="b">
        <v>0</v>
      </c>
      <c r="AR13" s="78" t="b">
        <v>0</v>
      </c>
      <c r="AS13" s="78"/>
      <c r="AT13" s="78">
        <v>91</v>
      </c>
      <c r="AU13" s="82" t="s">
        <v>1665</v>
      </c>
      <c r="AV13" s="78" t="b">
        <v>0</v>
      </c>
      <c r="AW13" s="78" t="s">
        <v>1737</v>
      </c>
      <c r="AX13" s="82" t="s">
        <v>1748</v>
      </c>
      <c r="AY13" s="78" t="s">
        <v>66</v>
      </c>
      <c r="AZ13" s="78" t="str">
        <f>REPLACE(INDEX(GroupVertices[Group],MATCH(Vertices[[#This Row],[Vertex]],GroupVertices[Vertex],0)),1,1,"")</f>
        <v>16</v>
      </c>
      <c r="BA13" s="48" t="s">
        <v>467</v>
      </c>
      <c r="BB13" s="48" t="s">
        <v>467</v>
      </c>
      <c r="BC13" s="48" t="s">
        <v>523</v>
      </c>
      <c r="BD13" s="48" t="s">
        <v>523</v>
      </c>
      <c r="BE13" s="48" t="s">
        <v>2480</v>
      </c>
      <c r="BF13" s="48" t="s">
        <v>2494</v>
      </c>
      <c r="BG13" s="116" t="s">
        <v>2508</v>
      </c>
      <c r="BH13" s="116" t="s">
        <v>2552</v>
      </c>
      <c r="BI13" s="116" t="s">
        <v>2388</v>
      </c>
      <c r="BJ13" s="116" t="s">
        <v>2388</v>
      </c>
      <c r="BK13" s="116">
        <v>3</v>
      </c>
      <c r="BL13" s="120">
        <v>4.109589041095891</v>
      </c>
      <c r="BM13" s="116">
        <v>1</v>
      </c>
      <c r="BN13" s="120">
        <v>1.36986301369863</v>
      </c>
      <c r="BO13" s="116">
        <v>0</v>
      </c>
      <c r="BP13" s="120">
        <v>0</v>
      </c>
      <c r="BQ13" s="116">
        <v>69</v>
      </c>
      <c r="BR13" s="120">
        <v>94.52054794520548</v>
      </c>
      <c r="BS13" s="116">
        <v>73</v>
      </c>
      <c r="BT13" s="2"/>
      <c r="BU13" s="3"/>
      <c r="BV13" s="3"/>
      <c r="BW13" s="3"/>
      <c r="BX13" s="3"/>
    </row>
    <row r="14" spans="1:76" ht="15">
      <c r="A14" s="64" t="s">
        <v>218</v>
      </c>
      <c r="B14" s="65"/>
      <c r="C14" s="65" t="s">
        <v>64</v>
      </c>
      <c r="D14" s="66">
        <v>166.25623805521502</v>
      </c>
      <c r="E14" s="68"/>
      <c r="F14" s="100" t="s">
        <v>705</v>
      </c>
      <c r="G14" s="65"/>
      <c r="H14" s="69" t="s">
        <v>218</v>
      </c>
      <c r="I14" s="70"/>
      <c r="J14" s="70"/>
      <c r="K14" s="69" t="s">
        <v>1861</v>
      </c>
      <c r="L14" s="73">
        <v>1</v>
      </c>
      <c r="M14" s="74">
        <v>8225.2978515625</v>
      </c>
      <c r="N14" s="74">
        <v>644.05322265625</v>
      </c>
      <c r="O14" s="75"/>
      <c r="P14" s="76"/>
      <c r="Q14" s="76"/>
      <c r="R14" s="86"/>
      <c r="S14" s="48">
        <v>0</v>
      </c>
      <c r="T14" s="48">
        <v>1</v>
      </c>
      <c r="U14" s="49">
        <v>0</v>
      </c>
      <c r="V14" s="49">
        <v>1</v>
      </c>
      <c r="W14" s="49">
        <v>0</v>
      </c>
      <c r="X14" s="49">
        <v>0.701751</v>
      </c>
      <c r="Y14" s="49">
        <v>0</v>
      </c>
      <c r="Z14" s="49">
        <v>0</v>
      </c>
      <c r="AA14" s="71">
        <v>14</v>
      </c>
      <c r="AB14" s="71"/>
      <c r="AC14" s="72"/>
      <c r="AD14" s="78" t="s">
        <v>1195</v>
      </c>
      <c r="AE14" s="78">
        <v>10</v>
      </c>
      <c r="AF14" s="78">
        <v>3796</v>
      </c>
      <c r="AG14" s="78">
        <v>34836</v>
      </c>
      <c r="AH14" s="78">
        <v>42</v>
      </c>
      <c r="AI14" s="78"/>
      <c r="AJ14" s="78" t="s">
        <v>1301</v>
      </c>
      <c r="AK14" s="78" t="s">
        <v>1402</v>
      </c>
      <c r="AL14" s="78"/>
      <c r="AM14" s="78"/>
      <c r="AN14" s="80">
        <v>42910.30399305555</v>
      </c>
      <c r="AO14" s="78"/>
      <c r="AP14" s="78" t="b">
        <v>1</v>
      </c>
      <c r="AQ14" s="78" t="b">
        <v>0</v>
      </c>
      <c r="AR14" s="78" t="b">
        <v>0</v>
      </c>
      <c r="AS14" s="78"/>
      <c r="AT14" s="78">
        <v>35</v>
      </c>
      <c r="AU14" s="78"/>
      <c r="AV14" s="78" t="b">
        <v>0</v>
      </c>
      <c r="AW14" s="78" t="s">
        <v>1737</v>
      </c>
      <c r="AX14" s="82" t="s">
        <v>1749</v>
      </c>
      <c r="AY14" s="78" t="s">
        <v>66</v>
      </c>
      <c r="AZ14" s="78" t="str">
        <f>REPLACE(INDEX(GroupVertices[Group],MATCH(Vertices[[#This Row],[Vertex]],GroupVertices[Vertex],0)),1,1,"")</f>
        <v>16</v>
      </c>
      <c r="BA14" s="48"/>
      <c r="BB14" s="48"/>
      <c r="BC14" s="48"/>
      <c r="BD14" s="48"/>
      <c r="BE14" s="48" t="s">
        <v>565</v>
      </c>
      <c r="BF14" s="48" t="s">
        <v>565</v>
      </c>
      <c r="BG14" s="116" t="s">
        <v>2509</v>
      </c>
      <c r="BH14" s="116" t="s">
        <v>2509</v>
      </c>
      <c r="BI14" s="116" t="s">
        <v>2569</v>
      </c>
      <c r="BJ14" s="116" t="s">
        <v>2569</v>
      </c>
      <c r="BK14" s="116">
        <v>1</v>
      </c>
      <c r="BL14" s="120">
        <v>5</v>
      </c>
      <c r="BM14" s="116">
        <v>0</v>
      </c>
      <c r="BN14" s="120">
        <v>0</v>
      </c>
      <c r="BO14" s="116">
        <v>0</v>
      </c>
      <c r="BP14" s="120">
        <v>0</v>
      </c>
      <c r="BQ14" s="116">
        <v>19</v>
      </c>
      <c r="BR14" s="120">
        <v>95</v>
      </c>
      <c r="BS14" s="116">
        <v>20</v>
      </c>
      <c r="BT14" s="2"/>
      <c r="BU14" s="3"/>
      <c r="BV14" s="3"/>
      <c r="BW14" s="3"/>
      <c r="BX14" s="3"/>
    </row>
    <row r="15" spans="1:76" ht="15">
      <c r="A15" s="64" t="s">
        <v>219</v>
      </c>
      <c r="B15" s="65"/>
      <c r="C15" s="65" t="s">
        <v>64</v>
      </c>
      <c r="D15" s="66">
        <v>163.30995679802137</v>
      </c>
      <c r="E15" s="68"/>
      <c r="F15" s="100" t="s">
        <v>706</v>
      </c>
      <c r="G15" s="65"/>
      <c r="H15" s="69" t="s">
        <v>219</v>
      </c>
      <c r="I15" s="70"/>
      <c r="J15" s="70"/>
      <c r="K15" s="69" t="s">
        <v>1862</v>
      </c>
      <c r="L15" s="73">
        <v>1</v>
      </c>
      <c r="M15" s="74">
        <v>7838.84912109375</v>
      </c>
      <c r="N15" s="74">
        <v>6399.35986328125</v>
      </c>
      <c r="O15" s="75"/>
      <c r="P15" s="76"/>
      <c r="Q15" s="76"/>
      <c r="R15" s="86"/>
      <c r="S15" s="48">
        <v>0</v>
      </c>
      <c r="T15" s="48">
        <v>2</v>
      </c>
      <c r="U15" s="49">
        <v>0</v>
      </c>
      <c r="V15" s="49">
        <v>0.1</v>
      </c>
      <c r="W15" s="49">
        <v>0</v>
      </c>
      <c r="X15" s="49">
        <v>0.780643</v>
      </c>
      <c r="Y15" s="49">
        <v>0.5</v>
      </c>
      <c r="Z15" s="49">
        <v>0</v>
      </c>
      <c r="AA15" s="71">
        <v>15</v>
      </c>
      <c r="AB15" s="71"/>
      <c r="AC15" s="72"/>
      <c r="AD15" s="78" t="s">
        <v>1196</v>
      </c>
      <c r="AE15" s="78">
        <v>536</v>
      </c>
      <c r="AF15" s="78">
        <v>1169</v>
      </c>
      <c r="AG15" s="78">
        <v>15483</v>
      </c>
      <c r="AH15" s="78">
        <v>19521</v>
      </c>
      <c r="AI15" s="78"/>
      <c r="AJ15" s="78" t="s">
        <v>1302</v>
      </c>
      <c r="AK15" s="78" t="s">
        <v>1403</v>
      </c>
      <c r="AL15" s="82" t="s">
        <v>1481</v>
      </c>
      <c r="AM15" s="78"/>
      <c r="AN15" s="80">
        <v>42768.39439814815</v>
      </c>
      <c r="AO15" s="82" t="s">
        <v>1570</v>
      </c>
      <c r="AP15" s="78" t="b">
        <v>1</v>
      </c>
      <c r="AQ15" s="78" t="b">
        <v>0</v>
      </c>
      <c r="AR15" s="78" t="b">
        <v>1</v>
      </c>
      <c r="AS15" s="78"/>
      <c r="AT15" s="78">
        <v>13</v>
      </c>
      <c r="AU15" s="78"/>
      <c r="AV15" s="78" t="b">
        <v>0</v>
      </c>
      <c r="AW15" s="78" t="s">
        <v>1737</v>
      </c>
      <c r="AX15" s="82" t="s">
        <v>1750</v>
      </c>
      <c r="AY15" s="78" t="s">
        <v>66</v>
      </c>
      <c r="AZ15" s="78" t="str">
        <f>REPLACE(INDEX(GroupVertices[Group],MATCH(Vertices[[#This Row],[Vertex]],GroupVertices[Vertex],0)),1,1,"")</f>
        <v>6</v>
      </c>
      <c r="BA15" s="48"/>
      <c r="BB15" s="48"/>
      <c r="BC15" s="48"/>
      <c r="BD15" s="48"/>
      <c r="BE15" s="48"/>
      <c r="BF15" s="48"/>
      <c r="BG15" s="116" t="s">
        <v>2507</v>
      </c>
      <c r="BH15" s="116" t="s">
        <v>2507</v>
      </c>
      <c r="BI15" s="116" t="s">
        <v>2568</v>
      </c>
      <c r="BJ15" s="116" t="s">
        <v>2568</v>
      </c>
      <c r="BK15" s="116">
        <v>2</v>
      </c>
      <c r="BL15" s="120">
        <v>8.695652173913043</v>
      </c>
      <c r="BM15" s="116">
        <v>0</v>
      </c>
      <c r="BN15" s="120">
        <v>0</v>
      </c>
      <c r="BO15" s="116">
        <v>0</v>
      </c>
      <c r="BP15" s="120">
        <v>0</v>
      </c>
      <c r="BQ15" s="116">
        <v>21</v>
      </c>
      <c r="BR15" s="120">
        <v>91.30434782608695</v>
      </c>
      <c r="BS15" s="116">
        <v>23</v>
      </c>
      <c r="BT15" s="2"/>
      <c r="BU15" s="3"/>
      <c r="BV15" s="3"/>
      <c r="BW15" s="3"/>
      <c r="BX15" s="3"/>
    </row>
    <row r="16" spans="1:76" ht="15">
      <c r="A16" s="64" t="s">
        <v>220</v>
      </c>
      <c r="B16" s="65"/>
      <c r="C16" s="65" t="s">
        <v>64</v>
      </c>
      <c r="D16" s="66">
        <v>162.23664459279325</v>
      </c>
      <c r="E16" s="68"/>
      <c r="F16" s="100" t="s">
        <v>1684</v>
      </c>
      <c r="G16" s="65"/>
      <c r="H16" s="69" t="s">
        <v>220</v>
      </c>
      <c r="I16" s="70"/>
      <c r="J16" s="70"/>
      <c r="K16" s="69" t="s">
        <v>1863</v>
      </c>
      <c r="L16" s="73">
        <v>1</v>
      </c>
      <c r="M16" s="74">
        <v>5519.4716796875</v>
      </c>
      <c r="N16" s="74">
        <v>6046.4541015625</v>
      </c>
      <c r="O16" s="75"/>
      <c r="P16" s="76"/>
      <c r="Q16" s="76"/>
      <c r="R16" s="86"/>
      <c r="S16" s="48">
        <v>1</v>
      </c>
      <c r="T16" s="48">
        <v>1</v>
      </c>
      <c r="U16" s="49">
        <v>0</v>
      </c>
      <c r="V16" s="49">
        <v>0.125</v>
      </c>
      <c r="W16" s="49">
        <v>0</v>
      </c>
      <c r="X16" s="49">
        <v>0.817574</v>
      </c>
      <c r="Y16" s="49">
        <v>0.5</v>
      </c>
      <c r="Z16" s="49">
        <v>0</v>
      </c>
      <c r="AA16" s="71">
        <v>16</v>
      </c>
      <c r="AB16" s="71"/>
      <c r="AC16" s="72"/>
      <c r="AD16" s="78" t="s">
        <v>1197</v>
      </c>
      <c r="AE16" s="78">
        <v>192</v>
      </c>
      <c r="AF16" s="78">
        <v>212</v>
      </c>
      <c r="AG16" s="78">
        <v>4002</v>
      </c>
      <c r="AH16" s="78">
        <v>24</v>
      </c>
      <c r="AI16" s="78"/>
      <c r="AJ16" s="78" t="s">
        <v>1303</v>
      </c>
      <c r="AK16" s="78" t="s">
        <v>1397</v>
      </c>
      <c r="AL16" s="82" t="s">
        <v>1482</v>
      </c>
      <c r="AM16" s="78"/>
      <c r="AN16" s="80">
        <v>42991.48516203704</v>
      </c>
      <c r="AO16" s="82" t="s">
        <v>1571</v>
      </c>
      <c r="AP16" s="78" t="b">
        <v>0</v>
      </c>
      <c r="AQ16" s="78" t="b">
        <v>0</v>
      </c>
      <c r="AR16" s="78" t="b">
        <v>0</v>
      </c>
      <c r="AS16" s="78"/>
      <c r="AT16" s="78">
        <v>2</v>
      </c>
      <c r="AU16" s="82" t="s">
        <v>1662</v>
      </c>
      <c r="AV16" s="78" t="b">
        <v>0</v>
      </c>
      <c r="AW16" s="78" t="s">
        <v>1737</v>
      </c>
      <c r="AX16" s="82" t="s">
        <v>1751</v>
      </c>
      <c r="AY16" s="78" t="s">
        <v>66</v>
      </c>
      <c r="AZ16" s="78" t="str">
        <f>REPLACE(INDEX(GroupVertices[Group],MATCH(Vertices[[#This Row],[Vertex]],GroupVertices[Vertex],0)),1,1,"")</f>
        <v>7</v>
      </c>
      <c r="BA16" s="48" t="s">
        <v>468</v>
      </c>
      <c r="BB16" s="48" t="s">
        <v>468</v>
      </c>
      <c r="BC16" s="48" t="s">
        <v>524</v>
      </c>
      <c r="BD16" s="48" t="s">
        <v>524</v>
      </c>
      <c r="BE16" s="48" t="s">
        <v>566</v>
      </c>
      <c r="BF16" s="48" t="s">
        <v>566</v>
      </c>
      <c r="BG16" s="116" t="s">
        <v>2510</v>
      </c>
      <c r="BH16" s="116" t="s">
        <v>2510</v>
      </c>
      <c r="BI16" s="116" t="s">
        <v>2570</v>
      </c>
      <c r="BJ16" s="116" t="s">
        <v>2570</v>
      </c>
      <c r="BK16" s="116">
        <v>0</v>
      </c>
      <c r="BL16" s="120">
        <v>0</v>
      </c>
      <c r="BM16" s="116">
        <v>0</v>
      </c>
      <c r="BN16" s="120">
        <v>0</v>
      </c>
      <c r="BO16" s="116">
        <v>0</v>
      </c>
      <c r="BP16" s="120">
        <v>0</v>
      </c>
      <c r="BQ16" s="116">
        <v>11</v>
      </c>
      <c r="BR16" s="120">
        <v>100</v>
      </c>
      <c r="BS16" s="116">
        <v>11</v>
      </c>
      <c r="BT16" s="2"/>
      <c r="BU16" s="3"/>
      <c r="BV16" s="3"/>
      <c r="BW16" s="3"/>
      <c r="BX16" s="3"/>
    </row>
    <row r="17" spans="1:76" ht="15">
      <c r="A17" s="64" t="s">
        <v>268</v>
      </c>
      <c r="B17" s="65"/>
      <c r="C17" s="65" t="s">
        <v>64</v>
      </c>
      <c r="D17" s="66">
        <v>172.35179901176144</v>
      </c>
      <c r="E17" s="68"/>
      <c r="F17" s="100" t="s">
        <v>748</v>
      </c>
      <c r="G17" s="65"/>
      <c r="H17" s="69" t="s">
        <v>268</v>
      </c>
      <c r="I17" s="70"/>
      <c r="J17" s="70"/>
      <c r="K17" s="69" t="s">
        <v>1864</v>
      </c>
      <c r="L17" s="73">
        <v>206.26261770969316</v>
      </c>
      <c r="M17" s="74">
        <v>5493.0810546875</v>
      </c>
      <c r="N17" s="74">
        <v>4595.4111328125</v>
      </c>
      <c r="O17" s="75"/>
      <c r="P17" s="76"/>
      <c r="Q17" s="76"/>
      <c r="R17" s="86"/>
      <c r="S17" s="48">
        <v>5</v>
      </c>
      <c r="T17" s="48">
        <v>4</v>
      </c>
      <c r="U17" s="49">
        <v>16</v>
      </c>
      <c r="V17" s="49">
        <v>0.2</v>
      </c>
      <c r="W17" s="49">
        <v>0</v>
      </c>
      <c r="X17" s="49">
        <v>2.259569</v>
      </c>
      <c r="Y17" s="49">
        <v>0.1</v>
      </c>
      <c r="Z17" s="49">
        <v>0.4</v>
      </c>
      <c r="AA17" s="71">
        <v>17</v>
      </c>
      <c r="AB17" s="71"/>
      <c r="AC17" s="72"/>
      <c r="AD17" s="78" t="s">
        <v>1198</v>
      </c>
      <c r="AE17" s="78">
        <v>9767</v>
      </c>
      <c r="AF17" s="78">
        <v>9231</v>
      </c>
      <c r="AG17" s="78">
        <v>66667</v>
      </c>
      <c r="AH17" s="78">
        <v>13614</v>
      </c>
      <c r="AI17" s="78"/>
      <c r="AJ17" s="78" t="s">
        <v>1304</v>
      </c>
      <c r="AK17" s="78" t="s">
        <v>1404</v>
      </c>
      <c r="AL17" s="82" t="s">
        <v>1483</v>
      </c>
      <c r="AM17" s="78"/>
      <c r="AN17" s="80">
        <v>40342.462546296294</v>
      </c>
      <c r="AO17" s="82" t="s">
        <v>1572</v>
      </c>
      <c r="AP17" s="78" t="b">
        <v>0</v>
      </c>
      <c r="AQ17" s="78" t="b">
        <v>0</v>
      </c>
      <c r="AR17" s="78" t="b">
        <v>0</v>
      </c>
      <c r="AS17" s="78"/>
      <c r="AT17" s="78">
        <v>1036</v>
      </c>
      <c r="AU17" s="82" t="s">
        <v>1666</v>
      </c>
      <c r="AV17" s="78" t="b">
        <v>0</v>
      </c>
      <c r="AW17" s="78" t="s">
        <v>1737</v>
      </c>
      <c r="AX17" s="82" t="s">
        <v>1752</v>
      </c>
      <c r="AY17" s="78" t="s">
        <v>66</v>
      </c>
      <c r="AZ17" s="78" t="str">
        <f>REPLACE(INDEX(GroupVertices[Group],MATCH(Vertices[[#This Row],[Vertex]],GroupVertices[Vertex],0)),1,1,"")</f>
        <v>7</v>
      </c>
      <c r="BA17" s="48" t="s">
        <v>2060</v>
      </c>
      <c r="BB17" s="48" t="s">
        <v>2465</v>
      </c>
      <c r="BC17" s="48" t="s">
        <v>2081</v>
      </c>
      <c r="BD17" s="48" t="s">
        <v>2476</v>
      </c>
      <c r="BE17" s="48" t="s">
        <v>2155</v>
      </c>
      <c r="BF17" s="48" t="s">
        <v>2495</v>
      </c>
      <c r="BG17" s="116" t="s">
        <v>2511</v>
      </c>
      <c r="BH17" s="116" t="s">
        <v>2553</v>
      </c>
      <c r="BI17" s="116" t="s">
        <v>2571</v>
      </c>
      <c r="BJ17" s="116" t="s">
        <v>2608</v>
      </c>
      <c r="BK17" s="116">
        <v>0</v>
      </c>
      <c r="BL17" s="120">
        <v>0</v>
      </c>
      <c r="BM17" s="116">
        <v>1</v>
      </c>
      <c r="BN17" s="120">
        <v>1.3888888888888888</v>
      </c>
      <c r="BO17" s="116">
        <v>0</v>
      </c>
      <c r="BP17" s="120">
        <v>0</v>
      </c>
      <c r="BQ17" s="116">
        <v>71</v>
      </c>
      <c r="BR17" s="120">
        <v>98.61111111111111</v>
      </c>
      <c r="BS17" s="116">
        <v>72</v>
      </c>
      <c r="BT17" s="2"/>
      <c r="BU17" s="3"/>
      <c r="BV17" s="3"/>
      <c r="BW17" s="3"/>
      <c r="BX17" s="3"/>
    </row>
    <row r="18" spans="1:76" ht="15">
      <c r="A18" s="64" t="s">
        <v>221</v>
      </c>
      <c r="B18" s="65"/>
      <c r="C18" s="65" t="s">
        <v>64</v>
      </c>
      <c r="D18" s="66">
        <v>163.8314721328501</v>
      </c>
      <c r="E18" s="68"/>
      <c r="F18" s="100" t="s">
        <v>1685</v>
      </c>
      <c r="G18" s="65"/>
      <c r="H18" s="69" t="s">
        <v>221</v>
      </c>
      <c r="I18" s="70"/>
      <c r="J18" s="70"/>
      <c r="K18" s="69" t="s">
        <v>1865</v>
      </c>
      <c r="L18" s="73">
        <v>1</v>
      </c>
      <c r="M18" s="74">
        <v>5975.25</v>
      </c>
      <c r="N18" s="74">
        <v>3978.788330078125</v>
      </c>
      <c r="O18" s="75"/>
      <c r="P18" s="76"/>
      <c r="Q18" s="76"/>
      <c r="R18" s="86"/>
      <c r="S18" s="48">
        <v>0</v>
      </c>
      <c r="T18" s="48">
        <v>2</v>
      </c>
      <c r="U18" s="49">
        <v>0</v>
      </c>
      <c r="V18" s="49">
        <v>0.125</v>
      </c>
      <c r="W18" s="49">
        <v>0</v>
      </c>
      <c r="X18" s="49">
        <v>0.817574</v>
      </c>
      <c r="Y18" s="49">
        <v>0.5</v>
      </c>
      <c r="Z18" s="49">
        <v>0</v>
      </c>
      <c r="AA18" s="71">
        <v>18</v>
      </c>
      <c r="AB18" s="71"/>
      <c r="AC18" s="72"/>
      <c r="AD18" s="78" t="s">
        <v>1199</v>
      </c>
      <c r="AE18" s="78">
        <v>463</v>
      </c>
      <c r="AF18" s="78">
        <v>1634</v>
      </c>
      <c r="AG18" s="78">
        <v>68345</v>
      </c>
      <c r="AH18" s="78">
        <v>224</v>
      </c>
      <c r="AI18" s="78"/>
      <c r="AJ18" s="78" t="s">
        <v>1305</v>
      </c>
      <c r="AK18" s="78" t="s">
        <v>1405</v>
      </c>
      <c r="AL18" s="78"/>
      <c r="AM18" s="78"/>
      <c r="AN18" s="80">
        <v>39746.63415509259</v>
      </c>
      <c r="AO18" s="82" t="s">
        <v>1573</v>
      </c>
      <c r="AP18" s="78" t="b">
        <v>0</v>
      </c>
      <c r="AQ18" s="78" t="b">
        <v>0</v>
      </c>
      <c r="AR18" s="78" t="b">
        <v>0</v>
      </c>
      <c r="AS18" s="78"/>
      <c r="AT18" s="78">
        <v>55</v>
      </c>
      <c r="AU18" s="82" t="s">
        <v>1662</v>
      </c>
      <c r="AV18" s="78" t="b">
        <v>0</v>
      </c>
      <c r="AW18" s="78" t="s">
        <v>1737</v>
      </c>
      <c r="AX18" s="82" t="s">
        <v>1753</v>
      </c>
      <c r="AY18" s="78" t="s">
        <v>66</v>
      </c>
      <c r="AZ18" s="78" t="str">
        <f>REPLACE(INDEX(GroupVertices[Group],MATCH(Vertices[[#This Row],[Vertex]],GroupVertices[Vertex],0)),1,1,"")</f>
        <v>7</v>
      </c>
      <c r="BA18" s="48" t="s">
        <v>468</v>
      </c>
      <c r="BB18" s="48" t="s">
        <v>468</v>
      </c>
      <c r="BC18" s="48" t="s">
        <v>524</v>
      </c>
      <c r="BD18" s="48" t="s">
        <v>524</v>
      </c>
      <c r="BE18" s="48" t="s">
        <v>566</v>
      </c>
      <c r="BF18" s="48" t="s">
        <v>566</v>
      </c>
      <c r="BG18" s="116" t="s">
        <v>2512</v>
      </c>
      <c r="BH18" s="116" t="s">
        <v>2512</v>
      </c>
      <c r="BI18" s="116" t="s">
        <v>2572</v>
      </c>
      <c r="BJ18" s="116" t="s">
        <v>2572</v>
      </c>
      <c r="BK18" s="116">
        <v>0</v>
      </c>
      <c r="BL18" s="120">
        <v>0</v>
      </c>
      <c r="BM18" s="116">
        <v>0</v>
      </c>
      <c r="BN18" s="120">
        <v>0</v>
      </c>
      <c r="BO18" s="116">
        <v>0</v>
      </c>
      <c r="BP18" s="120">
        <v>0</v>
      </c>
      <c r="BQ18" s="116">
        <v>13</v>
      </c>
      <c r="BR18" s="120">
        <v>100</v>
      </c>
      <c r="BS18" s="116">
        <v>13</v>
      </c>
      <c r="BT18" s="2"/>
      <c r="BU18" s="3"/>
      <c r="BV18" s="3"/>
      <c r="BW18" s="3"/>
      <c r="BX18" s="3"/>
    </row>
    <row r="19" spans="1:76" ht="15">
      <c r="A19" s="64" t="s">
        <v>222</v>
      </c>
      <c r="B19" s="65"/>
      <c r="C19" s="65" t="s">
        <v>64</v>
      </c>
      <c r="D19" s="66">
        <v>163.6419321509446</v>
      </c>
      <c r="E19" s="68"/>
      <c r="F19" s="100" t="s">
        <v>707</v>
      </c>
      <c r="G19" s="65"/>
      <c r="H19" s="69" t="s">
        <v>222</v>
      </c>
      <c r="I19" s="70"/>
      <c r="J19" s="70"/>
      <c r="K19" s="69" t="s">
        <v>1866</v>
      </c>
      <c r="L19" s="73">
        <v>1</v>
      </c>
      <c r="M19" s="74">
        <v>8225.2978515625</v>
      </c>
      <c r="N19" s="74">
        <v>2158.607666015625</v>
      </c>
      <c r="O19" s="75"/>
      <c r="P19" s="76"/>
      <c r="Q19" s="76"/>
      <c r="R19" s="86"/>
      <c r="S19" s="48">
        <v>0</v>
      </c>
      <c r="T19" s="48">
        <v>1</v>
      </c>
      <c r="U19" s="49">
        <v>0</v>
      </c>
      <c r="V19" s="49">
        <v>1</v>
      </c>
      <c r="W19" s="49">
        <v>0</v>
      </c>
      <c r="X19" s="49">
        <v>0.999995</v>
      </c>
      <c r="Y19" s="49">
        <v>0</v>
      </c>
      <c r="Z19" s="49">
        <v>0</v>
      </c>
      <c r="AA19" s="71">
        <v>19</v>
      </c>
      <c r="AB19" s="71"/>
      <c r="AC19" s="72"/>
      <c r="AD19" s="78" t="s">
        <v>1200</v>
      </c>
      <c r="AE19" s="78">
        <v>1567</v>
      </c>
      <c r="AF19" s="78">
        <v>1465</v>
      </c>
      <c r="AG19" s="78">
        <v>1396</v>
      </c>
      <c r="AH19" s="78">
        <v>1790</v>
      </c>
      <c r="AI19" s="78"/>
      <c r="AJ19" s="78" t="s">
        <v>1306</v>
      </c>
      <c r="AK19" s="78" t="s">
        <v>1406</v>
      </c>
      <c r="AL19" s="78"/>
      <c r="AM19" s="78"/>
      <c r="AN19" s="80">
        <v>43684.59680555556</v>
      </c>
      <c r="AO19" s="82" t="s">
        <v>1574</v>
      </c>
      <c r="AP19" s="78" t="b">
        <v>1</v>
      </c>
      <c r="AQ19" s="78" t="b">
        <v>0</v>
      </c>
      <c r="AR19" s="78" t="b">
        <v>0</v>
      </c>
      <c r="AS19" s="78"/>
      <c r="AT19" s="78">
        <v>7</v>
      </c>
      <c r="AU19" s="78"/>
      <c r="AV19" s="78" t="b">
        <v>0</v>
      </c>
      <c r="AW19" s="78" t="s">
        <v>1737</v>
      </c>
      <c r="AX19" s="82" t="s">
        <v>1754</v>
      </c>
      <c r="AY19" s="78" t="s">
        <v>66</v>
      </c>
      <c r="AZ19" s="78" t="str">
        <f>REPLACE(INDEX(GroupVertices[Group],MATCH(Vertices[[#This Row],[Vertex]],GroupVertices[Vertex],0)),1,1,"")</f>
        <v>15</v>
      </c>
      <c r="BA19" s="48"/>
      <c r="BB19" s="48"/>
      <c r="BC19" s="48"/>
      <c r="BD19" s="48"/>
      <c r="BE19" s="48" t="s">
        <v>567</v>
      </c>
      <c r="BF19" s="48" t="s">
        <v>567</v>
      </c>
      <c r="BG19" s="116" t="s">
        <v>2513</v>
      </c>
      <c r="BH19" s="116" t="s">
        <v>2513</v>
      </c>
      <c r="BI19" s="116" t="s">
        <v>2573</v>
      </c>
      <c r="BJ19" s="116" t="s">
        <v>2573</v>
      </c>
      <c r="BK19" s="116">
        <v>1</v>
      </c>
      <c r="BL19" s="120">
        <v>4.3478260869565215</v>
      </c>
      <c r="BM19" s="116">
        <v>0</v>
      </c>
      <c r="BN19" s="120">
        <v>0</v>
      </c>
      <c r="BO19" s="116">
        <v>0</v>
      </c>
      <c r="BP19" s="120">
        <v>0</v>
      </c>
      <c r="BQ19" s="116">
        <v>22</v>
      </c>
      <c r="BR19" s="120">
        <v>95.65217391304348</v>
      </c>
      <c r="BS19" s="116">
        <v>23</v>
      </c>
      <c r="BT19" s="2"/>
      <c r="BU19" s="3"/>
      <c r="BV19" s="3"/>
      <c r="BW19" s="3"/>
      <c r="BX19" s="3"/>
    </row>
    <row r="20" spans="1:76" ht="15">
      <c r="A20" s="64" t="s">
        <v>279</v>
      </c>
      <c r="B20" s="65"/>
      <c r="C20" s="65" t="s">
        <v>64</v>
      </c>
      <c r="D20" s="66">
        <v>216.30152250839146</v>
      </c>
      <c r="E20" s="68"/>
      <c r="F20" s="100" t="s">
        <v>1686</v>
      </c>
      <c r="G20" s="65"/>
      <c r="H20" s="69" t="s">
        <v>279</v>
      </c>
      <c r="I20" s="70"/>
      <c r="J20" s="70"/>
      <c r="K20" s="69" t="s">
        <v>1867</v>
      </c>
      <c r="L20" s="73">
        <v>1</v>
      </c>
      <c r="M20" s="74">
        <v>8225.2978515625</v>
      </c>
      <c r="N20" s="74">
        <v>2735.0205078125</v>
      </c>
      <c r="O20" s="75"/>
      <c r="P20" s="76"/>
      <c r="Q20" s="76"/>
      <c r="R20" s="86"/>
      <c r="S20" s="48">
        <v>1</v>
      </c>
      <c r="T20" s="48">
        <v>0</v>
      </c>
      <c r="U20" s="49">
        <v>0</v>
      </c>
      <c r="V20" s="49">
        <v>1</v>
      </c>
      <c r="W20" s="49">
        <v>0</v>
      </c>
      <c r="X20" s="49">
        <v>0.999995</v>
      </c>
      <c r="Y20" s="49">
        <v>0</v>
      </c>
      <c r="Z20" s="49">
        <v>0</v>
      </c>
      <c r="AA20" s="71">
        <v>20</v>
      </c>
      <c r="AB20" s="71"/>
      <c r="AC20" s="72"/>
      <c r="AD20" s="78" t="s">
        <v>1201</v>
      </c>
      <c r="AE20" s="78">
        <v>36967</v>
      </c>
      <c r="AF20" s="78">
        <v>48418</v>
      </c>
      <c r="AG20" s="78">
        <v>36024</v>
      </c>
      <c r="AH20" s="78">
        <v>38028</v>
      </c>
      <c r="AI20" s="78"/>
      <c r="AJ20" s="78" t="s">
        <v>1307</v>
      </c>
      <c r="AK20" s="78" t="s">
        <v>1407</v>
      </c>
      <c r="AL20" s="82" t="s">
        <v>1484</v>
      </c>
      <c r="AM20" s="78"/>
      <c r="AN20" s="80">
        <v>39859.749548611115</v>
      </c>
      <c r="AO20" s="82" t="s">
        <v>1575</v>
      </c>
      <c r="AP20" s="78" t="b">
        <v>0</v>
      </c>
      <c r="AQ20" s="78" t="b">
        <v>0</v>
      </c>
      <c r="AR20" s="78" t="b">
        <v>1</v>
      </c>
      <c r="AS20" s="78"/>
      <c r="AT20" s="78">
        <v>2621</v>
      </c>
      <c r="AU20" s="82" t="s">
        <v>1667</v>
      </c>
      <c r="AV20" s="78" t="b">
        <v>0</v>
      </c>
      <c r="AW20" s="78" t="s">
        <v>1737</v>
      </c>
      <c r="AX20" s="82" t="s">
        <v>1755</v>
      </c>
      <c r="AY20" s="78" t="s">
        <v>65</v>
      </c>
      <c r="AZ20" s="78" t="str">
        <f>REPLACE(INDEX(GroupVertices[Group],MATCH(Vertices[[#This Row],[Vertex]],GroupVertices[Vertex],0)),1,1,"")</f>
        <v>15</v>
      </c>
      <c r="BA20" s="48"/>
      <c r="BB20" s="48"/>
      <c r="BC20" s="48"/>
      <c r="BD20" s="48"/>
      <c r="BE20" s="48"/>
      <c r="BF20" s="48"/>
      <c r="BG20" s="48"/>
      <c r="BH20" s="48"/>
      <c r="BI20" s="48"/>
      <c r="BJ20" s="48"/>
      <c r="BK20" s="48"/>
      <c r="BL20" s="49"/>
      <c r="BM20" s="48"/>
      <c r="BN20" s="49"/>
      <c r="BO20" s="48"/>
      <c r="BP20" s="49"/>
      <c r="BQ20" s="48"/>
      <c r="BR20" s="49"/>
      <c r="BS20" s="48"/>
      <c r="BT20" s="2"/>
      <c r="BU20" s="3"/>
      <c r="BV20" s="3"/>
      <c r="BW20" s="3"/>
      <c r="BX20" s="3"/>
    </row>
    <row r="21" spans="1:76" ht="15">
      <c r="A21" s="64" t="s">
        <v>223</v>
      </c>
      <c r="B21" s="65"/>
      <c r="C21" s="65" t="s">
        <v>64</v>
      </c>
      <c r="D21" s="66">
        <v>166.5669041794033</v>
      </c>
      <c r="E21" s="68"/>
      <c r="F21" s="100" t="s">
        <v>1687</v>
      </c>
      <c r="G21" s="65"/>
      <c r="H21" s="69" t="s">
        <v>223</v>
      </c>
      <c r="I21" s="70"/>
      <c r="J21" s="70"/>
      <c r="K21" s="69" t="s">
        <v>1868</v>
      </c>
      <c r="L21" s="73">
        <v>1</v>
      </c>
      <c r="M21" s="74">
        <v>5837.623046875</v>
      </c>
      <c r="N21" s="74">
        <v>1552.785888671875</v>
      </c>
      <c r="O21" s="75"/>
      <c r="P21" s="76"/>
      <c r="Q21" s="76"/>
      <c r="R21" s="86"/>
      <c r="S21" s="48">
        <v>1</v>
      </c>
      <c r="T21" s="48">
        <v>1</v>
      </c>
      <c r="U21" s="49">
        <v>0</v>
      </c>
      <c r="V21" s="49">
        <v>0</v>
      </c>
      <c r="W21" s="49">
        <v>0</v>
      </c>
      <c r="X21" s="49">
        <v>0.999995</v>
      </c>
      <c r="Y21" s="49">
        <v>0</v>
      </c>
      <c r="Z21" s="49" t="s">
        <v>2032</v>
      </c>
      <c r="AA21" s="71">
        <v>21</v>
      </c>
      <c r="AB21" s="71"/>
      <c r="AC21" s="72"/>
      <c r="AD21" s="78" t="s">
        <v>1202</v>
      </c>
      <c r="AE21" s="78">
        <v>935</v>
      </c>
      <c r="AF21" s="78">
        <v>4073</v>
      </c>
      <c r="AG21" s="78">
        <v>1207</v>
      </c>
      <c r="AH21" s="78">
        <v>360</v>
      </c>
      <c r="AI21" s="78"/>
      <c r="AJ21" s="78" t="s">
        <v>1308</v>
      </c>
      <c r="AK21" s="78" t="s">
        <v>1408</v>
      </c>
      <c r="AL21" s="82" t="s">
        <v>1485</v>
      </c>
      <c r="AM21" s="78"/>
      <c r="AN21" s="80">
        <v>41108.74165509259</v>
      </c>
      <c r="AO21" s="82" t="s">
        <v>1576</v>
      </c>
      <c r="AP21" s="78" t="b">
        <v>0</v>
      </c>
      <c r="AQ21" s="78" t="b">
        <v>0</v>
      </c>
      <c r="AR21" s="78" t="b">
        <v>0</v>
      </c>
      <c r="AS21" s="78"/>
      <c r="AT21" s="78">
        <v>135</v>
      </c>
      <c r="AU21" s="82" t="s">
        <v>1662</v>
      </c>
      <c r="AV21" s="78" t="b">
        <v>0</v>
      </c>
      <c r="AW21" s="78" t="s">
        <v>1737</v>
      </c>
      <c r="AX21" s="82" t="s">
        <v>1756</v>
      </c>
      <c r="AY21" s="78" t="s">
        <v>66</v>
      </c>
      <c r="AZ21" s="78" t="str">
        <f>REPLACE(INDEX(GroupVertices[Group],MATCH(Vertices[[#This Row],[Vertex]],GroupVertices[Vertex],0)),1,1,"")</f>
        <v>10</v>
      </c>
      <c r="BA21" s="48" t="s">
        <v>469</v>
      </c>
      <c r="BB21" s="48" t="s">
        <v>469</v>
      </c>
      <c r="BC21" s="48" t="s">
        <v>525</v>
      </c>
      <c r="BD21" s="48" t="s">
        <v>525</v>
      </c>
      <c r="BE21" s="48" t="s">
        <v>568</v>
      </c>
      <c r="BF21" s="48" t="s">
        <v>568</v>
      </c>
      <c r="BG21" s="116" t="s">
        <v>2514</v>
      </c>
      <c r="BH21" s="116" t="s">
        <v>2514</v>
      </c>
      <c r="BI21" s="116" t="s">
        <v>2574</v>
      </c>
      <c r="BJ21" s="116" t="s">
        <v>2574</v>
      </c>
      <c r="BK21" s="116">
        <v>0</v>
      </c>
      <c r="BL21" s="120">
        <v>0</v>
      </c>
      <c r="BM21" s="116">
        <v>1</v>
      </c>
      <c r="BN21" s="120">
        <v>2.9411764705882355</v>
      </c>
      <c r="BO21" s="116">
        <v>0</v>
      </c>
      <c r="BP21" s="120">
        <v>0</v>
      </c>
      <c r="BQ21" s="116">
        <v>33</v>
      </c>
      <c r="BR21" s="120">
        <v>97.05882352941177</v>
      </c>
      <c r="BS21" s="116">
        <v>34</v>
      </c>
      <c r="BT21" s="2"/>
      <c r="BU21" s="3"/>
      <c r="BV21" s="3"/>
      <c r="BW21" s="3"/>
      <c r="BX21" s="3"/>
    </row>
    <row r="22" spans="1:76" ht="15">
      <c r="A22" s="64" t="s">
        <v>224</v>
      </c>
      <c r="B22" s="65"/>
      <c r="C22" s="65" t="s">
        <v>64</v>
      </c>
      <c r="D22" s="66">
        <v>163.9940951942483</v>
      </c>
      <c r="E22" s="68"/>
      <c r="F22" s="100" t="s">
        <v>1688</v>
      </c>
      <c r="G22" s="65"/>
      <c r="H22" s="69" t="s">
        <v>224</v>
      </c>
      <c r="I22" s="70"/>
      <c r="J22" s="70"/>
      <c r="K22" s="69" t="s">
        <v>1869</v>
      </c>
      <c r="L22" s="73">
        <v>1</v>
      </c>
      <c r="M22" s="74">
        <v>9342.794921875</v>
      </c>
      <c r="N22" s="74">
        <v>1226.347900390625</v>
      </c>
      <c r="O22" s="75"/>
      <c r="P22" s="76"/>
      <c r="Q22" s="76"/>
      <c r="R22" s="86"/>
      <c r="S22" s="48">
        <v>2</v>
      </c>
      <c r="T22" s="48">
        <v>1</v>
      </c>
      <c r="U22" s="49">
        <v>0</v>
      </c>
      <c r="V22" s="49">
        <v>1</v>
      </c>
      <c r="W22" s="49">
        <v>0</v>
      </c>
      <c r="X22" s="49">
        <v>1.298239</v>
      </c>
      <c r="Y22" s="49">
        <v>0</v>
      </c>
      <c r="Z22" s="49">
        <v>0</v>
      </c>
      <c r="AA22" s="71">
        <v>22</v>
      </c>
      <c r="AB22" s="71"/>
      <c r="AC22" s="72"/>
      <c r="AD22" s="78" t="s">
        <v>1203</v>
      </c>
      <c r="AE22" s="78">
        <v>2041</v>
      </c>
      <c r="AF22" s="78">
        <v>1779</v>
      </c>
      <c r="AG22" s="78">
        <v>5700</v>
      </c>
      <c r="AH22" s="78">
        <v>583</v>
      </c>
      <c r="AI22" s="78"/>
      <c r="AJ22" s="78" t="s">
        <v>1309</v>
      </c>
      <c r="AK22" s="78" t="s">
        <v>1409</v>
      </c>
      <c r="AL22" s="82" t="s">
        <v>1486</v>
      </c>
      <c r="AM22" s="78"/>
      <c r="AN22" s="80">
        <v>40495.65350694444</v>
      </c>
      <c r="AO22" s="82" t="s">
        <v>1577</v>
      </c>
      <c r="AP22" s="78" t="b">
        <v>1</v>
      </c>
      <c r="AQ22" s="78" t="b">
        <v>0</v>
      </c>
      <c r="AR22" s="78" t="b">
        <v>1</v>
      </c>
      <c r="AS22" s="78"/>
      <c r="AT22" s="78">
        <v>182</v>
      </c>
      <c r="AU22" s="82" t="s">
        <v>1662</v>
      </c>
      <c r="AV22" s="78" t="b">
        <v>0</v>
      </c>
      <c r="AW22" s="78" t="s">
        <v>1737</v>
      </c>
      <c r="AX22" s="82" t="s">
        <v>1757</v>
      </c>
      <c r="AY22" s="78" t="s">
        <v>66</v>
      </c>
      <c r="AZ22" s="78" t="str">
        <f>REPLACE(INDEX(GroupVertices[Group],MATCH(Vertices[[#This Row],[Vertex]],GroupVertices[Vertex],0)),1,1,"")</f>
        <v>14</v>
      </c>
      <c r="BA22" s="48" t="s">
        <v>470</v>
      </c>
      <c r="BB22" s="48" t="s">
        <v>470</v>
      </c>
      <c r="BC22" s="48" t="s">
        <v>526</v>
      </c>
      <c r="BD22" s="48" t="s">
        <v>526</v>
      </c>
      <c r="BE22" s="48" t="s">
        <v>569</v>
      </c>
      <c r="BF22" s="48" t="s">
        <v>569</v>
      </c>
      <c r="BG22" s="116" t="s">
        <v>2515</v>
      </c>
      <c r="BH22" s="116" t="s">
        <v>2515</v>
      </c>
      <c r="BI22" s="116" t="s">
        <v>2387</v>
      </c>
      <c r="BJ22" s="116" t="s">
        <v>2387</v>
      </c>
      <c r="BK22" s="116">
        <v>2</v>
      </c>
      <c r="BL22" s="120">
        <v>14.285714285714286</v>
      </c>
      <c r="BM22" s="116">
        <v>0</v>
      </c>
      <c r="BN22" s="120">
        <v>0</v>
      </c>
      <c r="BO22" s="116">
        <v>0</v>
      </c>
      <c r="BP22" s="120">
        <v>0</v>
      </c>
      <c r="BQ22" s="116">
        <v>12</v>
      </c>
      <c r="BR22" s="120">
        <v>85.71428571428571</v>
      </c>
      <c r="BS22" s="116">
        <v>14</v>
      </c>
      <c r="BT22" s="2"/>
      <c r="BU22" s="3"/>
      <c r="BV22" s="3"/>
      <c r="BW22" s="3"/>
      <c r="BX22" s="3"/>
    </row>
    <row r="23" spans="1:76" ht="15">
      <c r="A23" s="64" t="s">
        <v>225</v>
      </c>
      <c r="B23" s="65"/>
      <c r="C23" s="65" t="s">
        <v>64</v>
      </c>
      <c r="D23" s="66">
        <v>189.89490195238682</v>
      </c>
      <c r="E23" s="68"/>
      <c r="F23" s="100" t="s">
        <v>708</v>
      </c>
      <c r="G23" s="65"/>
      <c r="H23" s="69" t="s">
        <v>225</v>
      </c>
      <c r="I23" s="70"/>
      <c r="J23" s="70"/>
      <c r="K23" s="69" t="s">
        <v>1870</v>
      </c>
      <c r="L23" s="73">
        <v>1</v>
      </c>
      <c r="M23" s="74">
        <v>9342.794921875</v>
      </c>
      <c r="N23" s="74">
        <v>644.05322265625</v>
      </c>
      <c r="O23" s="75"/>
      <c r="P23" s="76"/>
      <c r="Q23" s="76"/>
      <c r="R23" s="86"/>
      <c r="S23" s="48">
        <v>0</v>
      </c>
      <c r="T23" s="48">
        <v>1</v>
      </c>
      <c r="U23" s="49">
        <v>0</v>
      </c>
      <c r="V23" s="49">
        <v>1</v>
      </c>
      <c r="W23" s="49">
        <v>0</v>
      </c>
      <c r="X23" s="49">
        <v>0.701751</v>
      </c>
      <c r="Y23" s="49">
        <v>0</v>
      </c>
      <c r="Z23" s="49">
        <v>0</v>
      </c>
      <c r="AA23" s="71">
        <v>23</v>
      </c>
      <c r="AB23" s="71"/>
      <c r="AC23" s="72"/>
      <c r="AD23" s="78" t="s">
        <v>1204</v>
      </c>
      <c r="AE23" s="78">
        <v>19465</v>
      </c>
      <c r="AF23" s="78">
        <v>24873</v>
      </c>
      <c r="AG23" s="78">
        <v>570516</v>
      </c>
      <c r="AH23" s="78">
        <v>4986</v>
      </c>
      <c r="AI23" s="78"/>
      <c r="AJ23" s="78" t="s">
        <v>1310</v>
      </c>
      <c r="AK23" s="78"/>
      <c r="AL23" s="78"/>
      <c r="AM23" s="78"/>
      <c r="AN23" s="80">
        <v>39670.51125</v>
      </c>
      <c r="AO23" s="82" t="s">
        <v>1578</v>
      </c>
      <c r="AP23" s="78" t="b">
        <v>0</v>
      </c>
      <c r="AQ23" s="78" t="b">
        <v>0</v>
      </c>
      <c r="AR23" s="78" t="b">
        <v>0</v>
      </c>
      <c r="AS23" s="78"/>
      <c r="AT23" s="78">
        <v>5019</v>
      </c>
      <c r="AU23" s="82" t="s">
        <v>1668</v>
      </c>
      <c r="AV23" s="78" t="b">
        <v>0</v>
      </c>
      <c r="AW23" s="78" t="s">
        <v>1737</v>
      </c>
      <c r="AX23" s="82" t="s">
        <v>1758</v>
      </c>
      <c r="AY23" s="78" t="s">
        <v>66</v>
      </c>
      <c r="AZ23" s="78" t="str">
        <f>REPLACE(INDEX(GroupVertices[Group],MATCH(Vertices[[#This Row],[Vertex]],GroupVertices[Vertex],0)),1,1,"")</f>
        <v>14</v>
      </c>
      <c r="BA23" s="48" t="s">
        <v>470</v>
      </c>
      <c r="BB23" s="48" t="s">
        <v>470</v>
      </c>
      <c r="BC23" s="48" t="s">
        <v>526</v>
      </c>
      <c r="BD23" s="48" t="s">
        <v>526</v>
      </c>
      <c r="BE23" s="48" t="s">
        <v>569</v>
      </c>
      <c r="BF23" s="48" t="s">
        <v>569</v>
      </c>
      <c r="BG23" s="116" t="s">
        <v>2516</v>
      </c>
      <c r="BH23" s="116" t="s">
        <v>2516</v>
      </c>
      <c r="BI23" s="116" t="s">
        <v>2575</v>
      </c>
      <c r="BJ23" s="116" t="s">
        <v>2575</v>
      </c>
      <c r="BK23" s="116">
        <v>2</v>
      </c>
      <c r="BL23" s="120">
        <v>12.5</v>
      </c>
      <c r="BM23" s="116">
        <v>0</v>
      </c>
      <c r="BN23" s="120">
        <v>0</v>
      </c>
      <c r="BO23" s="116">
        <v>0</v>
      </c>
      <c r="BP23" s="120">
        <v>0</v>
      </c>
      <c r="BQ23" s="116">
        <v>14</v>
      </c>
      <c r="BR23" s="120">
        <v>87.5</v>
      </c>
      <c r="BS23" s="116">
        <v>16</v>
      </c>
      <c r="BT23" s="2"/>
      <c r="BU23" s="3"/>
      <c r="BV23" s="3"/>
      <c r="BW23" s="3"/>
      <c r="BX23" s="3"/>
    </row>
    <row r="24" spans="1:76" ht="15">
      <c r="A24" s="64" t="s">
        <v>226</v>
      </c>
      <c r="B24" s="65"/>
      <c r="C24" s="65" t="s">
        <v>64</v>
      </c>
      <c r="D24" s="66">
        <v>165.7773411778562</v>
      </c>
      <c r="E24" s="68"/>
      <c r="F24" s="100" t="s">
        <v>709</v>
      </c>
      <c r="G24" s="65"/>
      <c r="H24" s="69" t="s">
        <v>226</v>
      </c>
      <c r="I24" s="70"/>
      <c r="J24" s="70"/>
      <c r="K24" s="69" t="s">
        <v>1871</v>
      </c>
      <c r="L24" s="73">
        <v>1</v>
      </c>
      <c r="M24" s="74">
        <v>6367.13427734375</v>
      </c>
      <c r="N24" s="74">
        <v>352.9058837890625</v>
      </c>
      <c r="O24" s="75"/>
      <c r="P24" s="76"/>
      <c r="Q24" s="76"/>
      <c r="R24" s="86"/>
      <c r="S24" s="48">
        <v>0</v>
      </c>
      <c r="T24" s="48">
        <v>1</v>
      </c>
      <c r="U24" s="49">
        <v>0</v>
      </c>
      <c r="V24" s="49">
        <v>0.125</v>
      </c>
      <c r="W24" s="49">
        <v>0</v>
      </c>
      <c r="X24" s="49">
        <v>0.437951</v>
      </c>
      <c r="Y24" s="49">
        <v>0</v>
      </c>
      <c r="Z24" s="49">
        <v>0</v>
      </c>
      <c r="AA24" s="71">
        <v>24</v>
      </c>
      <c r="AB24" s="71"/>
      <c r="AC24" s="72"/>
      <c r="AD24" s="78" t="s">
        <v>1205</v>
      </c>
      <c r="AE24" s="78">
        <v>52</v>
      </c>
      <c r="AF24" s="78">
        <v>3369</v>
      </c>
      <c r="AG24" s="78">
        <v>137557</v>
      </c>
      <c r="AH24" s="78">
        <v>31</v>
      </c>
      <c r="AI24" s="78"/>
      <c r="AJ24" s="78" t="s">
        <v>1311</v>
      </c>
      <c r="AK24" s="78"/>
      <c r="AL24" s="82" t="s">
        <v>1487</v>
      </c>
      <c r="AM24" s="78"/>
      <c r="AN24" s="80">
        <v>43131.939733796295</v>
      </c>
      <c r="AO24" s="82" t="s">
        <v>1579</v>
      </c>
      <c r="AP24" s="78" t="b">
        <v>1</v>
      </c>
      <c r="AQ24" s="78" t="b">
        <v>0</v>
      </c>
      <c r="AR24" s="78" t="b">
        <v>0</v>
      </c>
      <c r="AS24" s="78"/>
      <c r="AT24" s="78">
        <v>116</v>
      </c>
      <c r="AU24" s="78"/>
      <c r="AV24" s="78" t="b">
        <v>0</v>
      </c>
      <c r="AW24" s="78" t="s">
        <v>1737</v>
      </c>
      <c r="AX24" s="82" t="s">
        <v>1759</v>
      </c>
      <c r="AY24" s="78" t="s">
        <v>66</v>
      </c>
      <c r="AZ24" s="78" t="str">
        <f>REPLACE(INDEX(GroupVertices[Group],MATCH(Vertices[[#This Row],[Vertex]],GroupVertices[Vertex],0)),1,1,"")</f>
        <v>8</v>
      </c>
      <c r="BA24" s="48"/>
      <c r="BB24" s="48"/>
      <c r="BC24" s="48"/>
      <c r="BD24" s="48"/>
      <c r="BE24" s="48" t="s">
        <v>570</v>
      </c>
      <c r="BF24" s="48" t="s">
        <v>570</v>
      </c>
      <c r="BG24" s="116" t="s">
        <v>2517</v>
      </c>
      <c r="BH24" s="116" t="s">
        <v>2517</v>
      </c>
      <c r="BI24" s="116" t="s">
        <v>2576</v>
      </c>
      <c r="BJ24" s="116" t="s">
        <v>2576</v>
      </c>
      <c r="BK24" s="116">
        <v>1</v>
      </c>
      <c r="BL24" s="120">
        <v>3.7037037037037037</v>
      </c>
      <c r="BM24" s="116">
        <v>0</v>
      </c>
      <c r="BN24" s="120">
        <v>0</v>
      </c>
      <c r="BO24" s="116">
        <v>0</v>
      </c>
      <c r="BP24" s="120">
        <v>0</v>
      </c>
      <c r="BQ24" s="116">
        <v>26</v>
      </c>
      <c r="BR24" s="120">
        <v>96.29629629629629</v>
      </c>
      <c r="BS24" s="116">
        <v>27</v>
      </c>
      <c r="BT24" s="2"/>
      <c r="BU24" s="3"/>
      <c r="BV24" s="3"/>
      <c r="BW24" s="3"/>
      <c r="BX24" s="3"/>
    </row>
    <row r="25" spans="1:76" ht="15">
      <c r="A25" s="64" t="s">
        <v>266</v>
      </c>
      <c r="B25" s="65"/>
      <c r="C25" s="65" t="s">
        <v>64</v>
      </c>
      <c r="D25" s="66">
        <v>162.04710461088774</v>
      </c>
      <c r="E25" s="68"/>
      <c r="F25" s="100" t="s">
        <v>746</v>
      </c>
      <c r="G25" s="65"/>
      <c r="H25" s="69" t="s">
        <v>266</v>
      </c>
      <c r="I25" s="70"/>
      <c r="J25" s="70"/>
      <c r="K25" s="69" t="s">
        <v>1872</v>
      </c>
      <c r="L25" s="73">
        <v>77.97348164113494</v>
      </c>
      <c r="M25" s="74">
        <v>6791.8974609375</v>
      </c>
      <c r="N25" s="74">
        <v>1291.1514892578125</v>
      </c>
      <c r="O25" s="75"/>
      <c r="P25" s="76"/>
      <c r="Q25" s="76"/>
      <c r="R25" s="86"/>
      <c r="S25" s="48">
        <v>3</v>
      </c>
      <c r="T25" s="48">
        <v>2</v>
      </c>
      <c r="U25" s="49">
        <v>6</v>
      </c>
      <c r="V25" s="49">
        <v>0.2</v>
      </c>
      <c r="W25" s="49">
        <v>0</v>
      </c>
      <c r="X25" s="49">
        <v>1.355063</v>
      </c>
      <c r="Y25" s="49">
        <v>0.16666666666666666</v>
      </c>
      <c r="Z25" s="49">
        <v>0</v>
      </c>
      <c r="AA25" s="71">
        <v>25</v>
      </c>
      <c r="AB25" s="71"/>
      <c r="AC25" s="72"/>
      <c r="AD25" s="78" t="s">
        <v>1206</v>
      </c>
      <c r="AE25" s="78">
        <v>187</v>
      </c>
      <c r="AF25" s="78">
        <v>43</v>
      </c>
      <c r="AG25" s="78">
        <v>2128</v>
      </c>
      <c r="AH25" s="78">
        <v>630</v>
      </c>
      <c r="AI25" s="78"/>
      <c r="AJ25" s="78" t="s">
        <v>1312</v>
      </c>
      <c r="AK25" s="78" t="s">
        <v>1410</v>
      </c>
      <c r="AL25" s="78"/>
      <c r="AM25" s="78"/>
      <c r="AN25" s="80">
        <v>42003.034849537034</v>
      </c>
      <c r="AO25" s="82" t="s">
        <v>1580</v>
      </c>
      <c r="AP25" s="78" t="b">
        <v>1</v>
      </c>
      <c r="AQ25" s="78" t="b">
        <v>0</v>
      </c>
      <c r="AR25" s="78" t="b">
        <v>0</v>
      </c>
      <c r="AS25" s="78"/>
      <c r="AT25" s="78">
        <v>79</v>
      </c>
      <c r="AU25" s="82" t="s">
        <v>1662</v>
      </c>
      <c r="AV25" s="78" t="b">
        <v>0</v>
      </c>
      <c r="AW25" s="78" t="s">
        <v>1737</v>
      </c>
      <c r="AX25" s="82" t="s">
        <v>1760</v>
      </c>
      <c r="AY25" s="78" t="s">
        <v>66</v>
      </c>
      <c r="AZ25" s="78" t="str">
        <f>REPLACE(INDEX(GroupVertices[Group],MATCH(Vertices[[#This Row],[Vertex]],GroupVertices[Vertex],0)),1,1,"")</f>
        <v>8</v>
      </c>
      <c r="BA25" s="48" t="s">
        <v>2455</v>
      </c>
      <c r="BB25" s="48" t="s">
        <v>2466</v>
      </c>
      <c r="BC25" s="48" t="s">
        <v>523</v>
      </c>
      <c r="BD25" s="48" t="s">
        <v>523</v>
      </c>
      <c r="BE25" s="48" t="s">
        <v>2481</v>
      </c>
      <c r="BF25" s="48" t="s">
        <v>2496</v>
      </c>
      <c r="BG25" s="116" t="s">
        <v>2518</v>
      </c>
      <c r="BH25" s="116" t="s">
        <v>2554</v>
      </c>
      <c r="BI25" s="116" t="s">
        <v>2577</v>
      </c>
      <c r="BJ25" s="116" t="s">
        <v>2577</v>
      </c>
      <c r="BK25" s="116">
        <v>4</v>
      </c>
      <c r="BL25" s="120">
        <v>1.5325670498084292</v>
      </c>
      <c r="BM25" s="116">
        <v>3</v>
      </c>
      <c r="BN25" s="120">
        <v>1.1494252873563218</v>
      </c>
      <c r="BO25" s="116">
        <v>0</v>
      </c>
      <c r="BP25" s="120">
        <v>0</v>
      </c>
      <c r="BQ25" s="116">
        <v>254</v>
      </c>
      <c r="BR25" s="120">
        <v>97.31800766283524</v>
      </c>
      <c r="BS25" s="116">
        <v>261</v>
      </c>
      <c r="BT25" s="2"/>
      <c r="BU25" s="3"/>
      <c r="BV25" s="3"/>
      <c r="BW25" s="3"/>
      <c r="BX25" s="3"/>
    </row>
    <row r="26" spans="1:76" ht="15">
      <c r="A26" s="64" t="s">
        <v>227</v>
      </c>
      <c r="B26" s="65"/>
      <c r="C26" s="65" t="s">
        <v>64</v>
      </c>
      <c r="D26" s="66">
        <v>162.5035707211572</v>
      </c>
      <c r="E26" s="68"/>
      <c r="F26" s="100" t="s">
        <v>710</v>
      </c>
      <c r="G26" s="65"/>
      <c r="H26" s="69" t="s">
        <v>227</v>
      </c>
      <c r="I26" s="70"/>
      <c r="J26" s="70"/>
      <c r="K26" s="69" t="s">
        <v>1873</v>
      </c>
      <c r="L26" s="73">
        <v>1</v>
      </c>
      <c r="M26" s="74">
        <v>1869.1365966796875</v>
      </c>
      <c r="N26" s="74">
        <v>9183.8203125</v>
      </c>
      <c r="O26" s="75"/>
      <c r="P26" s="76"/>
      <c r="Q26" s="76"/>
      <c r="R26" s="86"/>
      <c r="S26" s="48">
        <v>0</v>
      </c>
      <c r="T26" s="48">
        <v>1</v>
      </c>
      <c r="U26" s="49">
        <v>0</v>
      </c>
      <c r="V26" s="49">
        <v>0.017544</v>
      </c>
      <c r="W26" s="49">
        <v>0.024729</v>
      </c>
      <c r="X26" s="49">
        <v>0.446065</v>
      </c>
      <c r="Y26" s="49">
        <v>0</v>
      </c>
      <c r="Z26" s="49">
        <v>0</v>
      </c>
      <c r="AA26" s="71">
        <v>26</v>
      </c>
      <c r="AB26" s="71"/>
      <c r="AC26" s="72"/>
      <c r="AD26" s="78" t="s">
        <v>1207</v>
      </c>
      <c r="AE26" s="78">
        <v>402</v>
      </c>
      <c r="AF26" s="78">
        <v>450</v>
      </c>
      <c r="AG26" s="78">
        <v>6147</v>
      </c>
      <c r="AH26" s="78">
        <v>783</v>
      </c>
      <c r="AI26" s="78"/>
      <c r="AJ26" s="78" t="s">
        <v>1313</v>
      </c>
      <c r="AK26" s="78" t="s">
        <v>1396</v>
      </c>
      <c r="AL26" s="82" t="s">
        <v>1488</v>
      </c>
      <c r="AM26" s="78"/>
      <c r="AN26" s="80">
        <v>41841.313472222224</v>
      </c>
      <c r="AO26" s="82" t="s">
        <v>1581</v>
      </c>
      <c r="AP26" s="78" t="b">
        <v>0</v>
      </c>
      <c r="AQ26" s="78" t="b">
        <v>0</v>
      </c>
      <c r="AR26" s="78" t="b">
        <v>1</v>
      </c>
      <c r="AS26" s="78"/>
      <c r="AT26" s="78">
        <v>13</v>
      </c>
      <c r="AU26" s="82" t="s">
        <v>1662</v>
      </c>
      <c r="AV26" s="78" t="b">
        <v>0</v>
      </c>
      <c r="AW26" s="78" t="s">
        <v>1737</v>
      </c>
      <c r="AX26" s="82" t="s">
        <v>1761</v>
      </c>
      <c r="AY26" s="78" t="s">
        <v>66</v>
      </c>
      <c r="AZ26" s="78" t="str">
        <f>REPLACE(INDEX(GroupVertices[Group],MATCH(Vertices[[#This Row],[Vertex]],GroupVertices[Vertex],0)),1,1,"")</f>
        <v>1</v>
      </c>
      <c r="BA26" s="48"/>
      <c r="BB26" s="48"/>
      <c r="BC26" s="48"/>
      <c r="BD26" s="48"/>
      <c r="BE26" s="48"/>
      <c r="BF26" s="48"/>
      <c r="BG26" s="116" t="s">
        <v>2519</v>
      </c>
      <c r="BH26" s="116" t="s">
        <v>2519</v>
      </c>
      <c r="BI26" s="116" t="s">
        <v>2578</v>
      </c>
      <c r="BJ26" s="116" t="s">
        <v>2578</v>
      </c>
      <c r="BK26" s="116">
        <v>2</v>
      </c>
      <c r="BL26" s="120">
        <v>9.090909090909092</v>
      </c>
      <c r="BM26" s="116">
        <v>0</v>
      </c>
      <c r="BN26" s="120">
        <v>0</v>
      </c>
      <c r="BO26" s="116">
        <v>0</v>
      </c>
      <c r="BP26" s="120">
        <v>0</v>
      </c>
      <c r="BQ26" s="116">
        <v>20</v>
      </c>
      <c r="BR26" s="120">
        <v>90.9090909090909</v>
      </c>
      <c r="BS26" s="116">
        <v>22</v>
      </c>
      <c r="BT26" s="2"/>
      <c r="BU26" s="3"/>
      <c r="BV26" s="3"/>
      <c r="BW26" s="3"/>
      <c r="BX26" s="3"/>
    </row>
    <row r="27" spans="1:76" ht="15">
      <c r="A27" s="64" t="s">
        <v>263</v>
      </c>
      <c r="B27" s="65"/>
      <c r="C27" s="65" t="s">
        <v>64</v>
      </c>
      <c r="D27" s="66">
        <v>184.64610245346552</v>
      </c>
      <c r="E27" s="68"/>
      <c r="F27" s="100" t="s">
        <v>743</v>
      </c>
      <c r="G27" s="65"/>
      <c r="H27" s="69" t="s">
        <v>263</v>
      </c>
      <c r="I27" s="70"/>
      <c r="J27" s="70"/>
      <c r="K27" s="69" t="s">
        <v>1874</v>
      </c>
      <c r="L27" s="73">
        <v>9999</v>
      </c>
      <c r="M27" s="74">
        <v>1437.3768310546875</v>
      </c>
      <c r="N27" s="74">
        <v>4926.18408203125</v>
      </c>
      <c r="O27" s="75"/>
      <c r="P27" s="76"/>
      <c r="Q27" s="76"/>
      <c r="R27" s="86"/>
      <c r="S27" s="48">
        <v>14</v>
      </c>
      <c r="T27" s="48">
        <v>17</v>
      </c>
      <c r="U27" s="49">
        <v>779.333333</v>
      </c>
      <c r="V27" s="49">
        <v>0.034483</v>
      </c>
      <c r="W27" s="49">
        <v>0.157256</v>
      </c>
      <c r="X27" s="49">
        <v>10.449351</v>
      </c>
      <c r="Y27" s="49">
        <v>0.013546798029556651</v>
      </c>
      <c r="Z27" s="49">
        <v>0</v>
      </c>
      <c r="AA27" s="71">
        <v>27</v>
      </c>
      <c r="AB27" s="71"/>
      <c r="AC27" s="72"/>
      <c r="AD27" s="78" t="s">
        <v>1208</v>
      </c>
      <c r="AE27" s="78">
        <v>9209</v>
      </c>
      <c r="AF27" s="78">
        <v>20193</v>
      </c>
      <c r="AG27" s="78">
        <v>53549</v>
      </c>
      <c r="AH27" s="78">
        <v>5926</v>
      </c>
      <c r="AI27" s="78"/>
      <c r="AJ27" s="78" t="s">
        <v>1314</v>
      </c>
      <c r="AK27" s="78" t="s">
        <v>1411</v>
      </c>
      <c r="AL27" s="82" t="s">
        <v>1489</v>
      </c>
      <c r="AM27" s="78"/>
      <c r="AN27" s="80">
        <v>39408.15373842593</v>
      </c>
      <c r="AO27" s="82" t="s">
        <v>1582</v>
      </c>
      <c r="AP27" s="78" t="b">
        <v>0</v>
      </c>
      <c r="AQ27" s="78" t="b">
        <v>0</v>
      </c>
      <c r="AR27" s="78" t="b">
        <v>1</v>
      </c>
      <c r="AS27" s="78"/>
      <c r="AT27" s="78">
        <v>1664</v>
      </c>
      <c r="AU27" s="82" t="s">
        <v>1662</v>
      </c>
      <c r="AV27" s="78" t="b">
        <v>1</v>
      </c>
      <c r="AW27" s="78" t="s">
        <v>1737</v>
      </c>
      <c r="AX27" s="82" t="s">
        <v>1762</v>
      </c>
      <c r="AY27" s="78" t="s">
        <v>66</v>
      </c>
      <c r="AZ27" s="78" t="str">
        <f>REPLACE(INDEX(GroupVertices[Group],MATCH(Vertices[[#This Row],[Vertex]],GroupVertices[Vertex],0)),1,1,"")</f>
        <v>1</v>
      </c>
      <c r="BA27" s="48" t="s">
        <v>2456</v>
      </c>
      <c r="BB27" s="48" t="s">
        <v>2456</v>
      </c>
      <c r="BC27" s="48" t="s">
        <v>2469</v>
      </c>
      <c r="BD27" s="48" t="s">
        <v>2469</v>
      </c>
      <c r="BE27" s="48" t="s">
        <v>2482</v>
      </c>
      <c r="BF27" s="48" t="s">
        <v>2497</v>
      </c>
      <c r="BG27" s="116" t="s">
        <v>2520</v>
      </c>
      <c r="BH27" s="116" t="s">
        <v>2555</v>
      </c>
      <c r="BI27" s="116" t="s">
        <v>2579</v>
      </c>
      <c r="BJ27" s="116" t="s">
        <v>2609</v>
      </c>
      <c r="BK27" s="116">
        <v>38</v>
      </c>
      <c r="BL27" s="120">
        <v>5.7663125948406675</v>
      </c>
      <c r="BM27" s="116">
        <v>2</v>
      </c>
      <c r="BN27" s="120">
        <v>0.30349013657056145</v>
      </c>
      <c r="BO27" s="116">
        <v>0</v>
      </c>
      <c r="BP27" s="120">
        <v>0</v>
      </c>
      <c r="BQ27" s="116">
        <v>619</v>
      </c>
      <c r="BR27" s="120">
        <v>93.93019726858877</v>
      </c>
      <c r="BS27" s="116">
        <v>659</v>
      </c>
      <c r="BT27" s="2"/>
      <c r="BU27" s="3"/>
      <c r="BV27" s="3"/>
      <c r="BW27" s="3"/>
      <c r="BX27" s="3"/>
    </row>
    <row r="28" spans="1:76" ht="15">
      <c r="A28" s="64" t="s">
        <v>228</v>
      </c>
      <c r="B28" s="65"/>
      <c r="C28" s="65" t="s">
        <v>64</v>
      </c>
      <c r="D28" s="66">
        <v>169.6623500377415</v>
      </c>
      <c r="E28" s="68"/>
      <c r="F28" s="100" t="s">
        <v>711</v>
      </c>
      <c r="G28" s="65"/>
      <c r="H28" s="69" t="s">
        <v>228</v>
      </c>
      <c r="I28" s="70"/>
      <c r="J28" s="70"/>
      <c r="K28" s="69" t="s">
        <v>1875</v>
      </c>
      <c r="L28" s="73">
        <v>1</v>
      </c>
      <c r="M28" s="74">
        <v>385.3920593261719</v>
      </c>
      <c r="N28" s="74">
        <v>7776.53173828125</v>
      </c>
      <c r="O28" s="75"/>
      <c r="P28" s="76"/>
      <c r="Q28" s="76"/>
      <c r="R28" s="86"/>
      <c r="S28" s="48">
        <v>0</v>
      </c>
      <c r="T28" s="48">
        <v>1</v>
      </c>
      <c r="U28" s="49">
        <v>0</v>
      </c>
      <c r="V28" s="49">
        <v>0.017544</v>
      </c>
      <c r="W28" s="49">
        <v>0.024729</v>
      </c>
      <c r="X28" s="49">
        <v>0.446065</v>
      </c>
      <c r="Y28" s="49">
        <v>0</v>
      </c>
      <c r="Z28" s="49">
        <v>0</v>
      </c>
      <c r="AA28" s="71">
        <v>28</v>
      </c>
      <c r="AB28" s="71"/>
      <c r="AC28" s="72"/>
      <c r="AD28" s="78" t="s">
        <v>228</v>
      </c>
      <c r="AE28" s="78">
        <v>4092</v>
      </c>
      <c r="AF28" s="78">
        <v>6833</v>
      </c>
      <c r="AG28" s="78">
        <v>24129</v>
      </c>
      <c r="AH28" s="78">
        <v>6835</v>
      </c>
      <c r="AI28" s="78"/>
      <c r="AJ28" s="78" t="s">
        <v>1315</v>
      </c>
      <c r="AK28" s="78" t="s">
        <v>1412</v>
      </c>
      <c r="AL28" s="82" t="s">
        <v>1490</v>
      </c>
      <c r="AM28" s="78"/>
      <c r="AN28" s="80">
        <v>39435.783113425925</v>
      </c>
      <c r="AO28" s="82" t="s">
        <v>1583</v>
      </c>
      <c r="AP28" s="78" t="b">
        <v>0</v>
      </c>
      <c r="AQ28" s="78" t="b">
        <v>0</v>
      </c>
      <c r="AR28" s="78" t="b">
        <v>0</v>
      </c>
      <c r="AS28" s="78"/>
      <c r="AT28" s="78">
        <v>716</v>
      </c>
      <c r="AU28" s="82" t="s">
        <v>1662</v>
      </c>
      <c r="AV28" s="78" t="b">
        <v>0</v>
      </c>
      <c r="AW28" s="78" t="s">
        <v>1737</v>
      </c>
      <c r="AX28" s="82" t="s">
        <v>1763</v>
      </c>
      <c r="AY28" s="78" t="s">
        <v>66</v>
      </c>
      <c r="AZ28" s="78" t="str">
        <f>REPLACE(INDEX(GroupVertices[Group],MATCH(Vertices[[#This Row],[Vertex]],GroupVertices[Vertex],0)),1,1,"")</f>
        <v>1</v>
      </c>
      <c r="BA28" s="48"/>
      <c r="BB28" s="48"/>
      <c r="BC28" s="48"/>
      <c r="BD28" s="48"/>
      <c r="BE28" s="48"/>
      <c r="BF28" s="48"/>
      <c r="BG28" s="116" t="s">
        <v>2519</v>
      </c>
      <c r="BH28" s="116" t="s">
        <v>2519</v>
      </c>
      <c r="BI28" s="116" t="s">
        <v>2578</v>
      </c>
      <c r="BJ28" s="116" t="s">
        <v>2578</v>
      </c>
      <c r="BK28" s="116">
        <v>2</v>
      </c>
      <c r="BL28" s="120">
        <v>9.090909090909092</v>
      </c>
      <c r="BM28" s="116">
        <v>0</v>
      </c>
      <c r="BN28" s="120">
        <v>0</v>
      </c>
      <c r="BO28" s="116">
        <v>0</v>
      </c>
      <c r="BP28" s="120">
        <v>0</v>
      </c>
      <c r="BQ28" s="116">
        <v>20</v>
      </c>
      <c r="BR28" s="120">
        <v>90.9090909090909</v>
      </c>
      <c r="BS28" s="116">
        <v>22</v>
      </c>
      <c r="BT28" s="2"/>
      <c r="BU28" s="3"/>
      <c r="BV28" s="3"/>
      <c r="BW28" s="3"/>
      <c r="BX28" s="3"/>
    </row>
    <row r="29" spans="1:76" ht="15">
      <c r="A29" s="64" t="s">
        <v>229</v>
      </c>
      <c r="B29" s="65"/>
      <c r="C29" s="65" t="s">
        <v>64</v>
      </c>
      <c r="D29" s="66">
        <v>300.2789498760687</v>
      </c>
      <c r="E29" s="68"/>
      <c r="F29" s="100" t="s">
        <v>712</v>
      </c>
      <c r="G29" s="65"/>
      <c r="H29" s="69" t="s">
        <v>229</v>
      </c>
      <c r="I29" s="70"/>
      <c r="J29" s="70"/>
      <c r="K29" s="69" t="s">
        <v>1876</v>
      </c>
      <c r="L29" s="73">
        <v>1</v>
      </c>
      <c r="M29" s="74">
        <v>1978.6983642578125</v>
      </c>
      <c r="N29" s="74">
        <v>4075.1826171875</v>
      </c>
      <c r="O29" s="75"/>
      <c r="P29" s="76"/>
      <c r="Q29" s="76"/>
      <c r="R29" s="86"/>
      <c r="S29" s="48">
        <v>0</v>
      </c>
      <c r="T29" s="48">
        <v>1</v>
      </c>
      <c r="U29" s="49">
        <v>0</v>
      </c>
      <c r="V29" s="49">
        <v>0.017544</v>
      </c>
      <c r="W29" s="49">
        <v>0.024729</v>
      </c>
      <c r="X29" s="49">
        <v>0.446065</v>
      </c>
      <c r="Y29" s="49">
        <v>0</v>
      </c>
      <c r="Z29" s="49">
        <v>0</v>
      </c>
      <c r="AA29" s="71">
        <v>29</v>
      </c>
      <c r="AB29" s="71"/>
      <c r="AC29" s="72"/>
      <c r="AD29" s="78" t="s">
        <v>1209</v>
      </c>
      <c r="AE29" s="78">
        <v>90020</v>
      </c>
      <c r="AF29" s="78">
        <v>123295</v>
      </c>
      <c r="AG29" s="78">
        <v>276173</v>
      </c>
      <c r="AH29" s="78">
        <v>48318</v>
      </c>
      <c r="AI29" s="78"/>
      <c r="AJ29" s="78" t="s">
        <v>1316</v>
      </c>
      <c r="AK29" s="78" t="s">
        <v>1413</v>
      </c>
      <c r="AL29" s="82" t="s">
        <v>1491</v>
      </c>
      <c r="AM29" s="78"/>
      <c r="AN29" s="80">
        <v>39565.96219907407</v>
      </c>
      <c r="AO29" s="82" t="s">
        <v>1584</v>
      </c>
      <c r="AP29" s="78" t="b">
        <v>0</v>
      </c>
      <c r="AQ29" s="78" t="b">
        <v>0</v>
      </c>
      <c r="AR29" s="78" t="b">
        <v>0</v>
      </c>
      <c r="AS29" s="78"/>
      <c r="AT29" s="78">
        <v>7081</v>
      </c>
      <c r="AU29" s="82" t="s">
        <v>1669</v>
      </c>
      <c r="AV29" s="78" t="b">
        <v>1</v>
      </c>
      <c r="AW29" s="78" t="s">
        <v>1737</v>
      </c>
      <c r="AX29" s="82" t="s">
        <v>1764</v>
      </c>
      <c r="AY29" s="78" t="s">
        <v>66</v>
      </c>
      <c r="AZ29" s="78" t="str">
        <f>REPLACE(INDEX(GroupVertices[Group],MATCH(Vertices[[#This Row],[Vertex]],GroupVertices[Vertex],0)),1,1,"")</f>
        <v>1</v>
      </c>
      <c r="BA29" s="48"/>
      <c r="BB29" s="48"/>
      <c r="BC29" s="48"/>
      <c r="BD29" s="48"/>
      <c r="BE29" s="48"/>
      <c r="BF29" s="48"/>
      <c r="BG29" s="116" t="s">
        <v>2519</v>
      </c>
      <c r="BH29" s="116" t="s">
        <v>2519</v>
      </c>
      <c r="BI29" s="116" t="s">
        <v>2578</v>
      </c>
      <c r="BJ29" s="116" t="s">
        <v>2578</v>
      </c>
      <c r="BK29" s="116">
        <v>2</v>
      </c>
      <c r="BL29" s="120">
        <v>9.090909090909092</v>
      </c>
      <c r="BM29" s="116">
        <v>0</v>
      </c>
      <c r="BN29" s="120">
        <v>0</v>
      </c>
      <c r="BO29" s="116">
        <v>0</v>
      </c>
      <c r="BP29" s="120">
        <v>0</v>
      </c>
      <c r="BQ29" s="116">
        <v>20</v>
      </c>
      <c r="BR29" s="120">
        <v>90.9090909090909</v>
      </c>
      <c r="BS29" s="116">
        <v>22</v>
      </c>
      <c r="BT29" s="2"/>
      <c r="BU29" s="3"/>
      <c r="BV29" s="3"/>
      <c r="BW29" s="3"/>
      <c r="BX29" s="3"/>
    </row>
    <row r="30" spans="1:76" ht="15">
      <c r="A30" s="64" t="s">
        <v>230</v>
      </c>
      <c r="B30" s="65"/>
      <c r="C30" s="65" t="s">
        <v>64</v>
      </c>
      <c r="D30" s="66">
        <v>162.00560769177235</v>
      </c>
      <c r="E30" s="68"/>
      <c r="F30" s="100" t="s">
        <v>713</v>
      </c>
      <c r="G30" s="65"/>
      <c r="H30" s="69" t="s">
        <v>230</v>
      </c>
      <c r="I30" s="70"/>
      <c r="J30" s="70"/>
      <c r="K30" s="69" t="s">
        <v>1877</v>
      </c>
      <c r="L30" s="73">
        <v>1</v>
      </c>
      <c r="M30" s="74">
        <v>4483.68701171875</v>
      </c>
      <c r="N30" s="74">
        <v>1138.564453125</v>
      </c>
      <c r="O30" s="75"/>
      <c r="P30" s="76"/>
      <c r="Q30" s="76"/>
      <c r="R30" s="86"/>
      <c r="S30" s="48">
        <v>0</v>
      </c>
      <c r="T30" s="48">
        <v>1</v>
      </c>
      <c r="U30" s="49">
        <v>0</v>
      </c>
      <c r="V30" s="49">
        <v>0.058824</v>
      </c>
      <c r="W30" s="49">
        <v>0</v>
      </c>
      <c r="X30" s="49">
        <v>0.56657</v>
      </c>
      <c r="Y30" s="49">
        <v>0</v>
      </c>
      <c r="Z30" s="49">
        <v>0</v>
      </c>
      <c r="AA30" s="71">
        <v>30</v>
      </c>
      <c r="AB30" s="71"/>
      <c r="AC30" s="72"/>
      <c r="AD30" s="78" t="s">
        <v>1210</v>
      </c>
      <c r="AE30" s="78">
        <v>19</v>
      </c>
      <c r="AF30" s="78">
        <v>6</v>
      </c>
      <c r="AG30" s="78">
        <v>15</v>
      </c>
      <c r="AH30" s="78">
        <v>22</v>
      </c>
      <c r="AI30" s="78"/>
      <c r="AJ30" s="78"/>
      <c r="AK30" s="78" t="s">
        <v>1414</v>
      </c>
      <c r="AL30" s="78"/>
      <c r="AM30" s="78"/>
      <c r="AN30" s="80">
        <v>42924.219930555555</v>
      </c>
      <c r="AO30" s="78"/>
      <c r="AP30" s="78" t="b">
        <v>1</v>
      </c>
      <c r="AQ30" s="78" t="b">
        <v>0</v>
      </c>
      <c r="AR30" s="78" t="b">
        <v>1</v>
      </c>
      <c r="AS30" s="78"/>
      <c r="AT30" s="78">
        <v>0</v>
      </c>
      <c r="AU30" s="78"/>
      <c r="AV30" s="78" t="b">
        <v>0</v>
      </c>
      <c r="AW30" s="78" t="s">
        <v>1737</v>
      </c>
      <c r="AX30" s="82" t="s">
        <v>1765</v>
      </c>
      <c r="AY30" s="78" t="s">
        <v>66</v>
      </c>
      <c r="AZ30" s="78" t="str">
        <f>REPLACE(INDEX(GroupVertices[Group],MATCH(Vertices[[#This Row],[Vertex]],GroupVertices[Vertex],0)),1,1,"")</f>
        <v>3</v>
      </c>
      <c r="BA30" s="48"/>
      <c r="BB30" s="48"/>
      <c r="BC30" s="48"/>
      <c r="BD30" s="48"/>
      <c r="BE30" s="48" t="s">
        <v>571</v>
      </c>
      <c r="BF30" s="48" t="s">
        <v>571</v>
      </c>
      <c r="BG30" s="116" t="s">
        <v>2521</v>
      </c>
      <c r="BH30" s="116" t="s">
        <v>2521</v>
      </c>
      <c r="BI30" s="116" t="s">
        <v>2580</v>
      </c>
      <c r="BJ30" s="116" t="s">
        <v>2580</v>
      </c>
      <c r="BK30" s="116">
        <v>0</v>
      </c>
      <c r="BL30" s="120">
        <v>0</v>
      </c>
      <c r="BM30" s="116">
        <v>0</v>
      </c>
      <c r="BN30" s="120">
        <v>0</v>
      </c>
      <c r="BO30" s="116">
        <v>0</v>
      </c>
      <c r="BP30" s="120">
        <v>0</v>
      </c>
      <c r="BQ30" s="116">
        <v>15</v>
      </c>
      <c r="BR30" s="120">
        <v>100</v>
      </c>
      <c r="BS30" s="116">
        <v>15</v>
      </c>
      <c r="BT30" s="2"/>
      <c r="BU30" s="3"/>
      <c r="BV30" s="3"/>
      <c r="BW30" s="3"/>
      <c r="BX30" s="3"/>
    </row>
    <row r="31" spans="1:76" ht="15">
      <c r="A31" s="64" t="s">
        <v>245</v>
      </c>
      <c r="B31" s="65"/>
      <c r="C31" s="65" t="s">
        <v>64</v>
      </c>
      <c r="D31" s="66">
        <v>163.64081061259014</v>
      </c>
      <c r="E31" s="68"/>
      <c r="F31" s="100" t="s">
        <v>1689</v>
      </c>
      <c r="G31" s="65"/>
      <c r="H31" s="69" t="s">
        <v>245</v>
      </c>
      <c r="I31" s="70"/>
      <c r="J31" s="70"/>
      <c r="K31" s="69" t="s">
        <v>1878</v>
      </c>
      <c r="L31" s="73">
        <v>924.6817796936192</v>
      </c>
      <c r="M31" s="74">
        <v>3717.59912109375</v>
      </c>
      <c r="N31" s="74">
        <v>2241.6962890625</v>
      </c>
      <c r="O31" s="75"/>
      <c r="P31" s="76"/>
      <c r="Q31" s="76"/>
      <c r="R31" s="86"/>
      <c r="S31" s="48">
        <v>10</v>
      </c>
      <c r="T31" s="48">
        <v>1</v>
      </c>
      <c r="U31" s="49">
        <v>72</v>
      </c>
      <c r="V31" s="49">
        <v>0.111111</v>
      </c>
      <c r="W31" s="49">
        <v>0</v>
      </c>
      <c r="X31" s="49">
        <v>4.900823</v>
      </c>
      <c r="Y31" s="49">
        <v>0</v>
      </c>
      <c r="Z31" s="49">
        <v>0</v>
      </c>
      <c r="AA31" s="71">
        <v>31</v>
      </c>
      <c r="AB31" s="71"/>
      <c r="AC31" s="72"/>
      <c r="AD31" s="78" t="s">
        <v>1211</v>
      </c>
      <c r="AE31" s="78">
        <v>1609</v>
      </c>
      <c r="AF31" s="78">
        <v>1464</v>
      </c>
      <c r="AG31" s="78">
        <v>584</v>
      </c>
      <c r="AH31" s="78">
        <v>237</v>
      </c>
      <c r="AI31" s="78">
        <v>3600</v>
      </c>
      <c r="AJ31" s="78" t="s">
        <v>1317</v>
      </c>
      <c r="AK31" s="78" t="s">
        <v>1398</v>
      </c>
      <c r="AL31" s="82" t="s">
        <v>1492</v>
      </c>
      <c r="AM31" s="78" t="s">
        <v>1407</v>
      </c>
      <c r="AN31" s="80">
        <v>40427.99899305555</v>
      </c>
      <c r="AO31" s="82" t="s">
        <v>1585</v>
      </c>
      <c r="AP31" s="78" t="b">
        <v>0</v>
      </c>
      <c r="AQ31" s="78" t="b">
        <v>0</v>
      </c>
      <c r="AR31" s="78" t="b">
        <v>1</v>
      </c>
      <c r="AS31" s="78" t="s">
        <v>1129</v>
      </c>
      <c r="AT31" s="78">
        <v>152</v>
      </c>
      <c r="AU31" s="82" t="s">
        <v>1670</v>
      </c>
      <c r="AV31" s="78" t="b">
        <v>0</v>
      </c>
      <c r="AW31" s="78" t="s">
        <v>1737</v>
      </c>
      <c r="AX31" s="82" t="s">
        <v>1766</v>
      </c>
      <c r="AY31" s="78" t="s">
        <v>66</v>
      </c>
      <c r="AZ31" s="78" t="str">
        <f>REPLACE(INDEX(GroupVertices[Group],MATCH(Vertices[[#This Row],[Vertex]],GroupVertices[Vertex],0)),1,1,"")</f>
        <v>3</v>
      </c>
      <c r="BA31" s="48"/>
      <c r="BB31" s="48"/>
      <c r="BC31" s="48"/>
      <c r="BD31" s="48"/>
      <c r="BE31" s="48" t="s">
        <v>571</v>
      </c>
      <c r="BF31" s="48" t="s">
        <v>571</v>
      </c>
      <c r="BG31" s="116" t="s">
        <v>2250</v>
      </c>
      <c r="BH31" s="116" t="s">
        <v>2250</v>
      </c>
      <c r="BI31" s="116" t="s">
        <v>2376</v>
      </c>
      <c r="BJ31" s="116" t="s">
        <v>2376</v>
      </c>
      <c r="BK31" s="116">
        <v>0</v>
      </c>
      <c r="BL31" s="120">
        <v>0</v>
      </c>
      <c r="BM31" s="116">
        <v>0</v>
      </c>
      <c r="BN31" s="120">
        <v>0</v>
      </c>
      <c r="BO31" s="116">
        <v>0</v>
      </c>
      <c r="BP31" s="120">
        <v>0</v>
      </c>
      <c r="BQ31" s="116">
        <v>13</v>
      </c>
      <c r="BR31" s="120">
        <v>100</v>
      </c>
      <c r="BS31" s="116">
        <v>13</v>
      </c>
      <c r="BT31" s="2"/>
      <c r="BU31" s="3"/>
      <c r="BV31" s="3"/>
      <c r="BW31" s="3"/>
      <c r="BX31" s="3"/>
    </row>
    <row r="32" spans="1:76" ht="15">
      <c r="A32" s="64" t="s">
        <v>231</v>
      </c>
      <c r="B32" s="65"/>
      <c r="C32" s="65" t="s">
        <v>64</v>
      </c>
      <c r="D32" s="66">
        <v>163.0183568258591</v>
      </c>
      <c r="E32" s="68"/>
      <c r="F32" s="100" t="s">
        <v>714</v>
      </c>
      <c r="G32" s="65"/>
      <c r="H32" s="69" t="s">
        <v>231</v>
      </c>
      <c r="I32" s="70"/>
      <c r="J32" s="70"/>
      <c r="K32" s="69" t="s">
        <v>1879</v>
      </c>
      <c r="L32" s="73">
        <v>1</v>
      </c>
      <c r="M32" s="74">
        <v>478.8119201660156</v>
      </c>
      <c r="N32" s="74">
        <v>6791.18359375</v>
      </c>
      <c r="O32" s="75"/>
      <c r="P32" s="76"/>
      <c r="Q32" s="76"/>
      <c r="R32" s="86"/>
      <c r="S32" s="48">
        <v>1</v>
      </c>
      <c r="T32" s="48">
        <v>1</v>
      </c>
      <c r="U32" s="49">
        <v>0</v>
      </c>
      <c r="V32" s="49">
        <v>0.017857</v>
      </c>
      <c r="W32" s="49">
        <v>0.029344</v>
      </c>
      <c r="X32" s="49">
        <v>0.775764</v>
      </c>
      <c r="Y32" s="49">
        <v>0.5</v>
      </c>
      <c r="Z32" s="49">
        <v>0</v>
      </c>
      <c r="AA32" s="71">
        <v>32</v>
      </c>
      <c r="AB32" s="71"/>
      <c r="AC32" s="72"/>
      <c r="AD32" s="78" t="s">
        <v>1212</v>
      </c>
      <c r="AE32" s="78">
        <v>1576</v>
      </c>
      <c r="AF32" s="78">
        <v>909</v>
      </c>
      <c r="AG32" s="78">
        <v>170</v>
      </c>
      <c r="AH32" s="78">
        <v>250</v>
      </c>
      <c r="AI32" s="78">
        <v>-25200</v>
      </c>
      <c r="AJ32" s="78" t="s">
        <v>1318</v>
      </c>
      <c r="AK32" s="78"/>
      <c r="AL32" s="78"/>
      <c r="AM32" s="78" t="s">
        <v>1559</v>
      </c>
      <c r="AN32" s="80">
        <v>42639.83824074074</v>
      </c>
      <c r="AO32" s="82" t="s">
        <v>1586</v>
      </c>
      <c r="AP32" s="78" t="b">
        <v>0</v>
      </c>
      <c r="AQ32" s="78" t="b">
        <v>0</v>
      </c>
      <c r="AR32" s="78" t="b">
        <v>0</v>
      </c>
      <c r="AS32" s="78" t="s">
        <v>1128</v>
      </c>
      <c r="AT32" s="78">
        <v>58</v>
      </c>
      <c r="AU32" s="82" t="s">
        <v>1662</v>
      </c>
      <c r="AV32" s="78" t="b">
        <v>0</v>
      </c>
      <c r="AW32" s="78" t="s">
        <v>1737</v>
      </c>
      <c r="AX32" s="82" t="s">
        <v>1767</v>
      </c>
      <c r="AY32" s="78" t="s">
        <v>66</v>
      </c>
      <c r="AZ32" s="78" t="str">
        <f>REPLACE(INDEX(GroupVertices[Group],MATCH(Vertices[[#This Row],[Vertex]],GroupVertices[Vertex],0)),1,1,"")</f>
        <v>1</v>
      </c>
      <c r="BA32" s="48" t="s">
        <v>471</v>
      </c>
      <c r="BB32" s="48" t="s">
        <v>471</v>
      </c>
      <c r="BC32" s="48" t="s">
        <v>527</v>
      </c>
      <c r="BD32" s="48" t="s">
        <v>527</v>
      </c>
      <c r="BE32" s="48" t="s">
        <v>572</v>
      </c>
      <c r="BF32" s="48" t="s">
        <v>572</v>
      </c>
      <c r="BG32" s="116" t="s">
        <v>2522</v>
      </c>
      <c r="BH32" s="116" t="s">
        <v>2522</v>
      </c>
      <c r="BI32" s="116" t="s">
        <v>2581</v>
      </c>
      <c r="BJ32" s="116" t="s">
        <v>2581</v>
      </c>
      <c r="BK32" s="116">
        <v>0</v>
      </c>
      <c r="BL32" s="120">
        <v>0</v>
      </c>
      <c r="BM32" s="116">
        <v>0</v>
      </c>
      <c r="BN32" s="120">
        <v>0</v>
      </c>
      <c r="BO32" s="116">
        <v>0</v>
      </c>
      <c r="BP32" s="120">
        <v>0</v>
      </c>
      <c r="BQ32" s="116">
        <v>14</v>
      </c>
      <c r="BR32" s="120">
        <v>100</v>
      </c>
      <c r="BS32" s="116">
        <v>14</v>
      </c>
      <c r="BT32" s="2"/>
      <c r="BU32" s="3"/>
      <c r="BV32" s="3"/>
      <c r="BW32" s="3"/>
      <c r="BX32" s="3"/>
    </row>
    <row r="33" spans="1:76" ht="15">
      <c r="A33" s="64" t="s">
        <v>232</v>
      </c>
      <c r="B33" s="65"/>
      <c r="C33" s="65" t="s">
        <v>64</v>
      </c>
      <c r="D33" s="66">
        <v>162.7076907016708</v>
      </c>
      <c r="E33" s="68"/>
      <c r="F33" s="100" t="s">
        <v>715</v>
      </c>
      <c r="G33" s="65"/>
      <c r="H33" s="69" t="s">
        <v>232</v>
      </c>
      <c r="I33" s="70"/>
      <c r="J33" s="70"/>
      <c r="K33" s="69" t="s">
        <v>1880</v>
      </c>
      <c r="L33" s="73">
        <v>1</v>
      </c>
      <c r="M33" s="74">
        <v>723.4142456054688</v>
      </c>
      <c r="N33" s="74">
        <v>8316.765625</v>
      </c>
      <c r="O33" s="75"/>
      <c r="P33" s="76"/>
      <c r="Q33" s="76"/>
      <c r="R33" s="86"/>
      <c r="S33" s="48">
        <v>0</v>
      </c>
      <c r="T33" s="48">
        <v>2</v>
      </c>
      <c r="U33" s="49">
        <v>0</v>
      </c>
      <c r="V33" s="49">
        <v>0.017857</v>
      </c>
      <c r="W33" s="49">
        <v>0.029344</v>
      </c>
      <c r="X33" s="49">
        <v>0.775764</v>
      </c>
      <c r="Y33" s="49">
        <v>0.5</v>
      </c>
      <c r="Z33" s="49">
        <v>0</v>
      </c>
      <c r="AA33" s="71">
        <v>33</v>
      </c>
      <c r="AB33" s="71"/>
      <c r="AC33" s="72"/>
      <c r="AD33" s="78" t="s">
        <v>1213</v>
      </c>
      <c r="AE33" s="78">
        <v>1210</v>
      </c>
      <c r="AF33" s="78">
        <v>632</v>
      </c>
      <c r="AG33" s="78">
        <v>2840</v>
      </c>
      <c r="AH33" s="78">
        <v>5242</v>
      </c>
      <c r="AI33" s="78"/>
      <c r="AJ33" s="78" t="s">
        <v>1319</v>
      </c>
      <c r="AK33" s="78" t="s">
        <v>1415</v>
      </c>
      <c r="AL33" s="82" t="s">
        <v>1493</v>
      </c>
      <c r="AM33" s="78"/>
      <c r="AN33" s="80">
        <v>40359.50460648148</v>
      </c>
      <c r="AO33" s="82" t="s">
        <v>1587</v>
      </c>
      <c r="AP33" s="78" t="b">
        <v>1</v>
      </c>
      <c r="AQ33" s="78" t="b">
        <v>0</v>
      </c>
      <c r="AR33" s="78" t="b">
        <v>1</v>
      </c>
      <c r="AS33" s="78"/>
      <c r="AT33" s="78">
        <v>55</v>
      </c>
      <c r="AU33" s="82" t="s">
        <v>1662</v>
      </c>
      <c r="AV33" s="78" t="b">
        <v>0</v>
      </c>
      <c r="AW33" s="78" t="s">
        <v>1737</v>
      </c>
      <c r="AX33" s="82" t="s">
        <v>1768</v>
      </c>
      <c r="AY33" s="78" t="s">
        <v>66</v>
      </c>
      <c r="AZ33" s="78" t="str">
        <f>REPLACE(INDEX(GroupVertices[Group],MATCH(Vertices[[#This Row],[Vertex]],GroupVertices[Vertex],0)),1,1,"")</f>
        <v>1</v>
      </c>
      <c r="BA33" s="48" t="s">
        <v>471</v>
      </c>
      <c r="BB33" s="48" t="s">
        <v>471</v>
      </c>
      <c r="BC33" s="48" t="s">
        <v>527</v>
      </c>
      <c r="BD33" s="48" t="s">
        <v>527</v>
      </c>
      <c r="BE33" s="48" t="s">
        <v>572</v>
      </c>
      <c r="BF33" s="48" t="s">
        <v>572</v>
      </c>
      <c r="BG33" s="116" t="s">
        <v>2523</v>
      </c>
      <c r="BH33" s="116" t="s">
        <v>2523</v>
      </c>
      <c r="BI33" s="116" t="s">
        <v>2582</v>
      </c>
      <c r="BJ33" s="116" t="s">
        <v>2582</v>
      </c>
      <c r="BK33" s="116">
        <v>0</v>
      </c>
      <c r="BL33" s="120">
        <v>0</v>
      </c>
      <c r="BM33" s="116">
        <v>0</v>
      </c>
      <c r="BN33" s="120">
        <v>0</v>
      </c>
      <c r="BO33" s="116">
        <v>0</v>
      </c>
      <c r="BP33" s="120">
        <v>0</v>
      </c>
      <c r="BQ33" s="116">
        <v>16</v>
      </c>
      <c r="BR33" s="120">
        <v>100</v>
      </c>
      <c r="BS33" s="116">
        <v>16</v>
      </c>
      <c r="BT33" s="2"/>
      <c r="BU33" s="3"/>
      <c r="BV33" s="3"/>
      <c r="BW33" s="3"/>
      <c r="BX33" s="3"/>
    </row>
    <row r="34" spans="1:76" ht="15">
      <c r="A34" s="64" t="s">
        <v>233</v>
      </c>
      <c r="B34" s="65"/>
      <c r="C34" s="65" t="s">
        <v>64</v>
      </c>
      <c r="D34" s="66">
        <v>164.20494440488872</v>
      </c>
      <c r="E34" s="68"/>
      <c r="F34" s="100" t="s">
        <v>716</v>
      </c>
      <c r="G34" s="65"/>
      <c r="H34" s="69" t="s">
        <v>233</v>
      </c>
      <c r="I34" s="70"/>
      <c r="J34" s="70"/>
      <c r="K34" s="69" t="s">
        <v>1881</v>
      </c>
      <c r="L34" s="73">
        <v>1</v>
      </c>
      <c r="M34" s="74">
        <v>5168.423828125</v>
      </c>
      <c r="N34" s="74">
        <v>752.8659057617188</v>
      </c>
      <c r="O34" s="75"/>
      <c r="P34" s="76"/>
      <c r="Q34" s="76"/>
      <c r="R34" s="86"/>
      <c r="S34" s="48">
        <v>1</v>
      </c>
      <c r="T34" s="48">
        <v>1</v>
      </c>
      <c r="U34" s="49">
        <v>0</v>
      </c>
      <c r="V34" s="49">
        <v>0</v>
      </c>
      <c r="W34" s="49">
        <v>0</v>
      </c>
      <c r="X34" s="49">
        <v>0.999995</v>
      </c>
      <c r="Y34" s="49">
        <v>0</v>
      </c>
      <c r="Z34" s="49" t="s">
        <v>2032</v>
      </c>
      <c r="AA34" s="71">
        <v>34</v>
      </c>
      <c r="AB34" s="71"/>
      <c r="AC34" s="72"/>
      <c r="AD34" s="78" t="s">
        <v>1214</v>
      </c>
      <c r="AE34" s="78">
        <v>1703</v>
      </c>
      <c r="AF34" s="78">
        <v>1967</v>
      </c>
      <c r="AG34" s="78">
        <v>26569</v>
      </c>
      <c r="AH34" s="78">
        <v>22016</v>
      </c>
      <c r="AI34" s="78"/>
      <c r="AJ34" s="78" t="s">
        <v>1320</v>
      </c>
      <c r="AK34" s="78" t="s">
        <v>1416</v>
      </c>
      <c r="AL34" s="82" t="s">
        <v>1494</v>
      </c>
      <c r="AM34" s="78"/>
      <c r="AN34" s="80">
        <v>40627.681446759256</v>
      </c>
      <c r="AO34" s="78"/>
      <c r="AP34" s="78" t="b">
        <v>0</v>
      </c>
      <c r="AQ34" s="78" t="b">
        <v>0</v>
      </c>
      <c r="AR34" s="78" t="b">
        <v>0</v>
      </c>
      <c r="AS34" s="78"/>
      <c r="AT34" s="78">
        <v>659</v>
      </c>
      <c r="AU34" s="82" t="s">
        <v>1662</v>
      </c>
      <c r="AV34" s="78" t="b">
        <v>0</v>
      </c>
      <c r="AW34" s="78" t="s">
        <v>1737</v>
      </c>
      <c r="AX34" s="82" t="s">
        <v>1769</v>
      </c>
      <c r="AY34" s="78" t="s">
        <v>66</v>
      </c>
      <c r="AZ34" s="78" t="str">
        <f>REPLACE(INDEX(GroupVertices[Group],MATCH(Vertices[[#This Row],[Vertex]],GroupVertices[Vertex],0)),1,1,"")</f>
        <v>10</v>
      </c>
      <c r="BA34" s="48" t="s">
        <v>472</v>
      </c>
      <c r="BB34" s="48" t="s">
        <v>472</v>
      </c>
      <c r="BC34" s="48" t="s">
        <v>528</v>
      </c>
      <c r="BD34" s="48" t="s">
        <v>528</v>
      </c>
      <c r="BE34" s="48" t="s">
        <v>573</v>
      </c>
      <c r="BF34" s="48" t="s">
        <v>573</v>
      </c>
      <c r="BG34" s="116" t="s">
        <v>2524</v>
      </c>
      <c r="BH34" s="116" t="s">
        <v>2524</v>
      </c>
      <c r="BI34" s="116" t="s">
        <v>2583</v>
      </c>
      <c r="BJ34" s="116" t="s">
        <v>2583</v>
      </c>
      <c r="BK34" s="116">
        <v>0</v>
      </c>
      <c r="BL34" s="120">
        <v>0</v>
      </c>
      <c r="BM34" s="116">
        <v>1</v>
      </c>
      <c r="BN34" s="120">
        <v>3.4482758620689653</v>
      </c>
      <c r="BO34" s="116">
        <v>0</v>
      </c>
      <c r="BP34" s="120">
        <v>0</v>
      </c>
      <c r="BQ34" s="116">
        <v>28</v>
      </c>
      <c r="BR34" s="120">
        <v>96.55172413793103</v>
      </c>
      <c r="BS34" s="116">
        <v>29</v>
      </c>
      <c r="BT34" s="2"/>
      <c r="BU34" s="3"/>
      <c r="BV34" s="3"/>
      <c r="BW34" s="3"/>
      <c r="BX34" s="3"/>
    </row>
    <row r="35" spans="1:76" ht="15">
      <c r="A35" s="64" t="s">
        <v>234</v>
      </c>
      <c r="B35" s="65"/>
      <c r="C35" s="65" t="s">
        <v>64</v>
      </c>
      <c r="D35" s="66">
        <v>170.7816453155029</v>
      </c>
      <c r="E35" s="68"/>
      <c r="F35" s="100" t="s">
        <v>717</v>
      </c>
      <c r="G35" s="65"/>
      <c r="H35" s="69" t="s">
        <v>234</v>
      </c>
      <c r="I35" s="70"/>
      <c r="J35" s="70"/>
      <c r="K35" s="69" t="s">
        <v>1882</v>
      </c>
      <c r="L35" s="73">
        <v>1</v>
      </c>
      <c r="M35" s="74">
        <v>2350.20751953125</v>
      </c>
      <c r="N35" s="74">
        <v>2020.2943115234375</v>
      </c>
      <c r="O35" s="75"/>
      <c r="P35" s="76"/>
      <c r="Q35" s="76"/>
      <c r="R35" s="86"/>
      <c r="S35" s="48">
        <v>0</v>
      </c>
      <c r="T35" s="48">
        <v>1</v>
      </c>
      <c r="U35" s="49">
        <v>0</v>
      </c>
      <c r="V35" s="49">
        <v>0.017544</v>
      </c>
      <c r="W35" s="49">
        <v>0.024729</v>
      </c>
      <c r="X35" s="49">
        <v>0.446065</v>
      </c>
      <c r="Y35" s="49">
        <v>0</v>
      </c>
      <c r="Z35" s="49">
        <v>0</v>
      </c>
      <c r="AA35" s="71">
        <v>35</v>
      </c>
      <c r="AB35" s="71"/>
      <c r="AC35" s="72"/>
      <c r="AD35" s="78" t="s">
        <v>1215</v>
      </c>
      <c r="AE35" s="78">
        <v>5346</v>
      </c>
      <c r="AF35" s="78">
        <v>7831</v>
      </c>
      <c r="AG35" s="78">
        <v>26980</v>
      </c>
      <c r="AH35" s="78">
        <v>18958</v>
      </c>
      <c r="AI35" s="78"/>
      <c r="AJ35" s="78" t="s">
        <v>1321</v>
      </c>
      <c r="AK35" s="78" t="s">
        <v>1417</v>
      </c>
      <c r="AL35" s="78"/>
      <c r="AM35" s="78"/>
      <c r="AN35" s="80">
        <v>39832.90002314815</v>
      </c>
      <c r="AO35" s="82" t="s">
        <v>1588</v>
      </c>
      <c r="AP35" s="78" t="b">
        <v>0</v>
      </c>
      <c r="AQ35" s="78" t="b">
        <v>0</v>
      </c>
      <c r="AR35" s="78" t="b">
        <v>1</v>
      </c>
      <c r="AS35" s="78"/>
      <c r="AT35" s="78">
        <v>488</v>
      </c>
      <c r="AU35" s="82" t="s">
        <v>1668</v>
      </c>
      <c r="AV35" s="78" t="b">
        <v>0</v>
      </c>
      <c r="AW35" s="78" t="s">
        <v>1737</v>
      </c>
      <c r="AX35" s="82" t="s">
        <v>1770</v>
      </c>
      <c r="AY35" s="78" t="s">
        <v>66</v>
      </c>
      <c r="AZ35" s="78" t="str">
        <f>REPLACE(INDEX(GroupVertices[Group],MATCH(Vertices[[#This Row],[Vertex]],GroupVertices[Vertex],0)),1,1,"")</f>
        <v>1</v>
      </c>
      <c r="BA35" s="48"/>
      <c r="BB35" s="48"/>
      <c r="BC35" s="48"/>
      <c r="BD35" s="48"/>
      <c r="BE35" s="48"/>
      <c r="BF35" s="48"/>
      <c r="BG35" s="116" t="s">
        <v>2519</v>
      </c>
      <c r="BH35" s="116" t="s">
        <v>2519</v>
      </c>
      <c r="BI35" s="116" t="s">
        <v>2578</v>
      </c>
      <c r="BJ35" s="116" t="s">
        <v>2578</v>
      </c>
      <c r="BK35" s="116">
        <v>2</v>
      </c>
      <c r="BL35" s="120">
        <v>9.090909090909092</v>
      </c>
      <c r="BM35" s="116">
        <v>0</v>
      </c>
      <c r="BN35" s="120">
        <v>0</v>
      </c>
      <c r="BO35" s="116">
        <v>0</v>
      </c>
      <c r="BP35" s="120">
        <v>0</v>
      </c>
      <c r="BQ35" s="116">
        <v>20</v>
      </c>
      <c r="BR35" s="120">
        <v>90.9090909090909</v>
      </c>
      <c r="BS35" s="116">
        <v>22</v>
      </c>
      <c r="BT35" s="2"/>
      <c r="BU35" s="3"/>
      <c r="BV35" s="3"/>
      <c r="BW35" s="3"/>
      <c r="BX35" s="3"/>
    </row>
    <row r="36" spans="1:76" ht="15">
      <c r="A36" s="64" t="s">
        <v>235</v>
      </c>
      <c r="B36" s="65"/>
      <c r="C36" s="65" t="s">
        <v>64</v>
      </c>
      <c r="D36" s="66">
        <v>164.70627204933697</v>
      </c>
      <c r="E36" s="68"/>
      <c r="F36" s="100" t="s">
        <v>718</v>
      </c>
      <c r="G36" s="65"/>
      <c r="H36" s="69" t="s">
        <v>235</v>
      </c>
      <c r="I36" s="70"/>
      <c r="J36" s="70"/>
      <c r="K36" s="69" t="s">
        <v>1883</v>
      </c>
      <c r="L36" s="73">
        <v>1</v>
      </c>
      <c r="M36" s="74">
        <v>2819.73095703125</v>
      </c>
      <c r="N36" s="74">
        <v>2722.895263671875</v>
      </c>
      <c r="O36" s="75"/>
      <c r="P36" s="76"/>
      <c r="Q36" s="76"/>
      <c r="R36" s="86"/>
      <c r="S36" s="48">
        <v>0</v>
      </c>
      <c r="T36" s="48">
        <v>1</v>
      </c>
      <c r="U36" s="49">
        <v>0</v>
      </c>
      <c r="V36" s="49">
        <v>0.058824</v>
      </c>
      <c r="W36" s="49">
        <v>0</v>
      </c>
      <c r="X36" s="49">
        <v>0.56657</v>
      </c>
      <c r="Y36" s="49">
        <v>0</v>
      </c>
      <c r="Z36" s="49">
        <v>0</v>
      </c>
      <c r="AA36" s="71">
        <v>36</v>
      </c>
      <c r="AB36" s="71"/>
      <c r="AC36" s="72"/>
      <c r="AD36" s="78" t="s">
        <v>1216</v>
      </c>
      <c r="AE36" s="78">
        <v>3834</v>
      </c>
      <c r="AF36" s="78">
        <v>2414</v>
      </c>
      <c r="AG36" s="78">
        <v>14521</v>
      </c>
      <c r="AH36" s="78">
        <v>30107</v>
      </c>
      <c r="AI36" s="78"/>
      <c r="AJ36" s="78" t="s">
        <v>1322</v>
      </c>
      <c r="AK36" s="78" t="s">
        <v>1406</v>
      </c>
      <c r="AL36" s="82" t="s">
        <v>1495</v>
      </c>
      <c r="AM36" s="78"/>
      <c r="AN36" s="80">
        <v>41383.56966435185</v>
      </c>
      <c r="AO36" s="82" t="s">
        <v>1589</v>
      </c>
      <c r="AP36" s="78" t="b">
        <v>0</v>
      </c>
      <c r="AQ36" s="78" t="b">
        <v>0</v>
      </c>
      <c r="AR36" s="78" t="b">
        <v>1</v>
      </c>
      <c r="AS36" s="78"/>
      <c r="AT36" s="78">
        <v>105</v>
      </c>
      <c r="AU36" s="82" t="s">
        <v>1662</v>
      </c>
      <c r="AV36" s="78" t="b">
        <v>0</v>
      </c>
      <c r="AW36" s="78" t="s">
        <v>1737</v>
      </c>
      <c r="AX36" s="82" t="s">
        <v>1771</v>
      </c>
      <c r="AY36" s="78" t="s">
        <v>66</v>
      </c>
      <c r="AZ36" s="78" t="str">
        <f>REPLACE(INDEX(GroupVertices[Group],MATCH(Vertices[[#This Row],[Vertex]],GroupVertices[Vertex],0)),1,1,"")</f>
        <v>3</v>
      </c>
      <c r="BA36" s="48"/>
      <c r="BB36" s="48"/>
      <c r="BC36" s="48"/>
      <c r="BD36" s="48"/>
      <c r="BE36" s="48" t="s">
        <v>571</v>
      </c>
      <c r="BF36" s="48" t="s">
        <v>571</v>
      </c>
      <c r="BG36" s="116" t="s">
        <v>2521</v>
      </c>
      <c r="BH36" s="116" t="s">
        <v>2521</v>
      </c>
      <c r="BI36" s="116" t="s">
        <v>2580</v>
      </c>
      <c r="BJ36" s="116" t="s">
        <v>2580</v>
      </c>
      <c r="BK36" s="116">
        <v>0</v>
      </c>
      <c r="BL36" s="120">
        <v>0</v>
      </c>
      <c r="BM36" s="116">
        <v>0</v>
      </c>
      <c r="BN36" s="120">
        <v>0</v>
      </c>
      <c r="BO36" s="116">
        <v>0</v>
      </c>
      <c r="BP36" s="120">
        <v>0</v>
      </c>
      <c r="BQ36" s="116">
        <v>15</v>
      </c>
      <c r="BR36" s="120">
        <v>100</v>
      </c>
      <c r="BS36" s="116">
        <v>15</v>
      </c>
      <c r="BT36" s="2"/>
      <c r="BU36" s="3"/>
      <c r="BV36" s="3"/>
      <c r="BW36" s="3"/>
      <c r="BX36" s="3"/>
    </row>
    <row r="37" spans="1:76" ht="15">
      <c r="A37" s="64" t="s">
        <v>236</v>
      </c>
      <c r="B37" s="65"/>
      <c r="C37" s="65" t="s">
        <v>64</v>
      </c>
      <c r="D37" s="66">
        <v>162.18393229013313</v>
      </c>
      <c r="E37" s="68"/>
      <c r="F37" s="100" t="s">
        <v>719</v>
      </c>
      <c r="G37" s="65"/>
      <c r="H37" s="69" t="s">
        <v>236</v>
      </c>
      <c r="I37" s="70"/>
      <c r="J37" s="70"/>
      <c r="K37" s="69" t="s">
        <v>1884</v>
      </c>
      <c r="L37" s="73">
        <v>1</v>
      </c>
      <c r="M37" s="74">
        <v>4363.12060546875</v>
      </c>
      <c r="N37" s="74">
        <v>3649.4521484375</v>
      </c>
      <c r="O37" s="75"/>
      <c r="P37" s="76"/>
      <c r="Q37" s="76"/>
      <c r="R37" s="86"/>
      <c r="S37" s="48">
        <v>0</v>
      </c>
      <c r="T37" s="48">
        <v>1</v>
      </c>
      <c r="U37" s="49">
        <v>0</v>
      </c>
      <c r="V37" s="49">
        <v>0.058824</v>
      </c>
      <c r="W37" s="49">
        <v>0</v>
      </c>
      <c r="X37" s="49">
        <v>0.56657</v>
      </c>
      <c r="Y37" s="49">
        <v>0</v>
      </c>
      <c r="Z37" s="49">
        <v>0</v>
      </c>
      <c r="AA37" s="71">
        <v>37</v>
      </c>
      <c r="AB37" s="71"/>
      <c r="AC37" s="72"/>
      <c r="AD37" s="78" t="s">
        <v>1217</v>
      </c>
      <c r="AE37" s="78">
        <v>324</v>
      </c>
      <c r="AF37" s="78">
        <v>165</v>
      </c>
      <c r="AG37" s="78">
        <v>332</v>
      </c>
      <c r="AH37" s="78">
        <v>500</v>
      </c>
      <c r="AI37" s="78"/>
      <c r="AJ37" s="78" t="s">
        <v>1323</v>
      </c>
      <c r="AK37" s="78" t="s">
        <v>1418</v>
      </c>
      <c r="AL37" s="78"/>
      <c r="AM37" s="78"/>
      <c r="AN37" s="80">
        <v>43508.4972337963</v>
      </c>
      <c r="AO37" s="82" t="s">
        <v>1590</v>
      </c>
      <c r="AP37" s="78" t="b">
        <v>1</v>
      </c>
      <c r="AQ37" s="78" t="b">
        <v>0</v>
      </c>
      <c r="AR37" s="78" t="b">
        <v>0</v>
      </c>
      <c r="AS37" s="78"/>
      <c r="AT37" s="78">
        <v>5</v>
      </c>
      <c r="AU37" s="78"/>
      <c r="AV37" s="78" t="b">
        <v>0</v>
      </c>
      <c r="AW37" s="78" t="s">
        <v>1737</v>
      </c>
      <c r="AX37" s="82" t="s">
        <v>1772</v>
      </c>
      <c r="AY37" s="78" t="s">
        <v>66</v>
      </c>
      <c r="AZ37" s="78" t="str">
        <f>REPLACE(INDEX(GroupVertices[Group],MATCH(Vertices[[#This Row],[Vertex]],GroupVertices[Vertex],0)),1,1,"")</f>
        <v>3</v>
      </c>
      <c r="BA37" s="48"/>
      <c r="BB37" s="48"/>
      <c r="BC37" s="48"/>
      <c r="BD37" s="48"/>
      <c r="BE37" s="48" t="s">
        <v>571</v>
      </c>
      <c r="BF37" s="48" t="s">
        <v>571</v>
      </c>
      <c r="BG37" s="116" t="s">
        <v>2521</v>
      </c>
      <c r="BH37" s="116" t="s">
        <v>2521</v>
      </c>
      <c r="BI37" s="116" t="s">
        <v>2580</v>
      </c>
      <c r="BJ37" s="116" t="s">
        <v>2580</v>
      </c>
      <c r="BK37" s="116">
        <v>0</v>
      </c>
      <c r="BL37" s="120">
        <v>0</v>
      </c>
      <c r="BM37" s="116">
        <v>0</v>
      </c>
      <c r="BN37" s="120">
        <v>0</v>
      </c>
      <c r="BO37" s="116">
        <v>0</v>
      </c>
      <c r="BP37" s="120">
        <v>0</v>
      </c>
      <c r="BQ37" s="116">
        <v>15</v>
      </c>
      <c r="BR37" s="120">
        <v>100</v>
      </c>
      <c r="BS37" s="116">
        <v>15</v>
      </c>
      <c r="BT37" s="2"/>
      <c r="BU37" s="3"/>
      <c r="BV37" s="3"/>
      <c r="BW37" s="3"/>
      <c r="BX37" s="3"/>
    </row>
    <row r="38" spans="1:76" ht="15">
      <c r="A38" s="64" t="s">
        <v>237</v>
      </c>
      <c r="B38" s="65"/>
      <c r="C38" s="65" t="s">
        <v>64</v>
      </c>
      <c r="D38" s="66">
        <v>171.56111447185984</v>
      </c>
      <c r="E38" s="68"/>
      <c r="F38" s="100" t="s">
        <v>720</v>
      </c>
      <c r="G38" s="65"/>
      <c r="H38" s="69" t="s">
        <v>237</v>
      </c>
      <c r="I38" s="70"/>
      <c r="J38" s="70"/>
      <c r="K38" s="69" t="s">
        <v>1885</v>
      </c>
      <c r="L38" s="73">
        <v>1</v>
      </c>
      <c r="M38" s="74">
        <v>2883.91357421875</v>
      </c>
      <c r="N38" s="74">
        <v>1386.9224853515625</v>
      </c>
      <c r="O38" s="75"/>
      <c r="P38" s="76"/>
      <c r="Q38" s="76"/>
      <c r="R38" s="86"/>
      <c r="S38" s="48">
        <v>0</v>
      </c>
      <c r="T38" s="48">
        <v>1</v>
      </c>
      <c r="U38" s="49">
        <v>0</v>
      </c>
      <c r="V38" s="49">
        <v>0.058824</v>
      </c>
      <c r="W38" s="49">
        <v>0</v>
      </c>
      <c r="X38" s="49">
        <v>0.56657</v>
      </c>
      <c r="Y38" s="49">
        <v>0</v>
      </c>
      <c r="Z38" s="49">
        <v>0</v>
      </c>
      <c r="AA38" s="71">
        <v>38</v>
      </c>
      <c r="AB38" s="71"/>
      <c r="AC38" s="72"/>
      <c r="AD38" s="78" t="s">
        <v>1218</v>
      </c>
      <c r="AE38" s="78">
        <v>9385</v>
      </c>
      <c r="AF38" s="78">
        <v>8526</v>
      </c>
      <c r="AG38" s="78">
        <v>216367</v>
      </c>
      <c r="AH38" s="78">
        <v>132827</v>
      </c>
      <c r="AI38" s="78"/>
      <c r="AJ38" s="78" t="s">
        <v>1324</v>
      </c>
      <c r="AK38" s="78" t="s">
        <v>1399</v>
      </c>
      <c r="AL38" s="82" t="s">
        <v>1496</v>
      </c>
      <c r="AM38" s="78"/>
      <c r="AN38" s="80">
        <v>39938.67982638889</v>
      </c>
      <c r="AO38" s="82" t="s">
        <v>1591</v>
      </c>
      <c r="AP38" s="78" t="b">
        <v>0</v>
      </c>
      <c r="AQ38" s="78" t="b">
        <v>0</v>
      </c>
      <c r="AR38" s="78" t="b">
        <v>1</v>
      </c>
      <c r="AS38" s="78"/>
      <c r="AT38" s="78">
        <v>4170</v>
      </c>
      <c r="AU38" s="82" t="s">
        <v>1671</v>
      </c>
      <c r="AV38" s="78" t="b">
        <v>0</v>
      </c>
      <c r="AW38" s="78" t="s">
        <v>1737</v>
      </c>
      <c r="AX38" s="82" t="s">
        <v>1773</v>
      </c>
      <c r="AY38" s="78" t="s">
        <v>66</v>
      </c>
      <c r="AZ38" s="78" t="str">
        <f>REPLACE(INDEX(GroupVertices[Group],MATCH(Vertices[[#This Row],[Vertex]],GroupVertices[Vertex],0)),1,1,"")</f>
        <v>3</v>
      </c>
      <c r="BA38" s="48"/>
      <c r="BB38" s="48"/>
      <c r="BC38" s="48"/>
      <c r="BD38" s="48"/>
      <c r="BE38" s="48" t="s">
        <v>571</v>
      </c>
      <c r="BF38" s="48" t="s">
        <v>571</v>
      </c>
      <c r="BG38" s="116" t="s">
        <v>2521</v>
      </c>
      <c r="BH38" s="116" t="s">
        <v>2521</v>
      </c>
      <c r="BI38" s="116" t="s">
        <v>2580</v>
      </c>
      <c r="BJ38" s="116" t="s">
        <v>2580</v>
      </c>
      <c r="BK38" s="116">
        <v>0</v>
      </c>
      <c r="BL38" s="120">
        <v>0</v>
      </c>
      <c r="BM38" s="116">
        <v>0</v>
      </c>
      <c r="BN38" s="120">
        <v>0</v>
      </c>
      <c r="BO38" s="116">
        <v>0</v>
      </c>
      <c r="BP38" s="120">
        <v>0</v>
      </c>
      <c r="BQ38" s="116">
        <v>15</v>
      </c>
      <c r="BR38" s="120">
        <v>100</v>
      </c>
      <c r="BS38" s="116">
        <v>15</v>
      </c>
      <c r="BT38" s="2"/>
      <c r="BU38" s="3"/>
      <c r="BV38" s="3"/>
      <c r="BW38" s="3"/>
      <c r="BX38" s="3"/>
    </row>
    <row r="39" spans="1:76" ht="15">
      <c r="A39" s="64" t="s">
        <v>238</v>
      </c>
      <c r="B39" s="65"/>
      <c r="C39" s="65" t="s">
        <v>64</v>
      </c>
      <c r="D39" s="66">
        <v>163.51519831688947</v>
      </c>
      <c r="E39" s="68"/>
      <c r="F39" s="100" t="s">
        <v>721</v>
      </c>
      <c r="G39" s="65"/>
      <c r="H39" s="69" t="s">
        <v>238</v>
      </c>
      <c r="I39" s="70"/>
      <c r="J39" s="70"/>
      <c r="K39" s="69" t="s">
        <v>1886</v>
      </c>
      <c r="L39" s="73">
        <v>1</v>
      </c>
      <c r="M39" s="74">
        <v>3175.71630859375</v>
      </c>
      <c r="N39" s="74">
        <v>3833.70849609375</v>
      </c>
      <c r="O39" s="75"/>
      <c r="P39" s="76"/>
      <c r="Q39" s="76"/>
      <c r="R39" s="86"/>
      <c r="S39" s="48">
        <v>0</v>
      </c>
      <c r="T39" s="48">
        <v>1</v>
      </c>
      <c r="U39" s="49">
        <v>0</v>
      </c>
      <c r="V39" s="49">
        <v>0.058824</v>
      </c>
      <c r="W39" s="49">
        <v>0</v>
      </c>
      <c r="X39" s="49">
        <v>0.56657</v>
      </c>
      <c r="Y39" s="49">
        <v>0</v>
      </c>
      <c r="Z39" s="49">
        <v>0</v>
      </c>
      <c r="AA39" s="71">
        <v>39</v>
      </c>
      <c r="AB39" s="71"/>
      <c r="AC39" s="72"/>
      <c r="AD39" s="78" t="s">
        <v>1219</v>
      </c>
      <c r="AE39" s="78">
        <v>550</v>
      </c>
      <c r="AF39" s="78">
        <v>1352</v>
      </c>
      <c r="AG39" s="78">
        <v>12039</v>
      </c>
      <c r="AH39" s="78">
        <v>29153</v>
      </c>
      <c r="AI39" s="78"/>
      <c r="AJ39" s="78" t="s">
        <v>1325</v>
      </c>
      <c r="AK39" s="78" t="s">
        <v>1399</v>
      </c>
      <c r="AL39" s="78"/>
      <c r="AM39" s="78"/>
      <c r="AN39" s="80">
        <v>39964.34652777778</v>
      </c>
      <c r="AO39" s="82" t="s">
        <v>1592</v>
      </c>
      <c r="AP39" s="78" t="b">
        <v>0</v>
      </c>
      <c r="AQ39" s="78" t="b">
        <v>0</v>
      </c>
      <c r="AR39" s="78" t="b">
        <v>1</v>
      </c>
      <c r="AS39" s="78"/>
      <c r="AT39" s="78">
        <v>50</v>
      </c>
      <c r="AU39" s="82" t="s">
        <v>1662</v>
      </c>
      <c r="AV39" s="78" t="b">
        <v>0</v>
      </c>
      <c r="AW39" s="78" t="s">
        <v>1737</v>
      </c>
      <c r="AX39" s="82" t="s">
        <v>1774</v>
      </c>
      <c r="AY39" s="78" t="s">
        <v>66</v>
      </c>
      <c r="AZ39" s="78" t="str">
        <f>REPLACE(INDEX(GroupVertices[Group],MATCH(Vertices[[#This Row],[Vertex]],GroupVertices[Vertex],0)),1,1,"")</f>
        <v>3</v>
      </c>
      <c r="BA39" s="48"/>
      <c r="BB39" s="48"/>
      <c r="BC39" s="48"/>
      <c r="BD39" s="48"/>
      <c r="BE39" s="48" t="s">
        <v>571</v>
      </c>
      <c r="BF39" s="48" t="s">
        <v>571</v>
      </c>
      <c r="BG39" s="116" t="s">
        <v>2521</v>
      </c>
      <c r="BH39" s="116" t="s">
        <v>2521</v>
      </c>
      <c r="BI39" s="116" t="s">
        <v>2580</v>
      </c>
      <c r="BJ39" s="116" t="s">
        <v>2580</v>
      </c>
      <c r="BK39" s="116">
        <v>0</v>
      </c>
      <c r="BL39" s="120">
        <v>0</v>
      </c>
      <c r="BM39" s="116">
        <v>0</v>
      </c>
      <c r="BN39" s="120">
        <v>0</v>
      </c>
      <c r="BO39" s="116">
        <v>0</v>
      </c>
      <c r="BP39" s="120">
        <v>0</v>
      </c>
      <c r="BQ39" s="116">
        <v>15</v>
      </c>
      <c r="BR39" s="120">
        <v>100</v>
      </c>
      <c r="BS39" s="116">
        <v>15</v>
      </c>
      <c r="BT39" s="2"/>
      <c r="BU39" s="3"/>
      <c r="BV39" s="3"/>
      <c r="BW39" s="3"/>
      <c r="BX39" s="3"/>
    </row>
    <row r="40" spans="1:76" ht="15">
      <c r="A40" s="64" t="s">
        <v>239</v>
      </c>
      <c r="B40" s="65"/>
      <c r="C40" s="65" t="s">
        <v>64</v>
      </c>
      <c r="D40" s="66">
        <v>169.31243007114676</v>
      </c>
      <c r="E40" s="68"/>
      <c r="F40" s="100" t="s">
        <v>1690</v>
      </c>
      <c r="G40" s="65"/>
      <c r="H40" s="69" t="s">
        <v>239</v>
      </c>
      <c r="I40" s="70"/>
      <c r="J40" s="70"/>
      <c r="K40" s="69" t="s">
        <v>1887</v>
      </c>
      <c r="L40" s="73">
        <v>1</v>
      </c>
      <c r="M40" s="74">
        <v>5168.423828125</v>
      </c>
      <c r="N40" s="74">
        <v>1552.785888671875</v>
      </c>
      <c r="O40" s="75"/>
      <c r="P40" s="76"/>
      <c r="Q40" s="76"/>
      <c r="R40" s="86"/>
      <c r="S40" s="48">
        <v>1</v>
      </c>
      <c r="T40" s="48">
        <v>1</v>
      </c>
      <c r="U40" s="49">
        <v>0</v>
      </c>
      <c r="V40" s="49">
        <v>0</v>
      </c>
      <c r="W40" s="49">
        <v>0</v>
      </c>
      <c r="X40" s="49">
        <v>0.999995</v>
      </c>
      <c r="Y40" s="49">
        <v>0</v>
      </c>
      <c r="Z40" s="49" t="s">
        <v>2032</v>
      </c>
      <c r="AA40" s="71">
        <v>40</v>
      </c>
      <c r="AB40" s="71"/>
      <c r="AC40" s="72"/>
      <c r="AD40" s="78" t="s">
        <v>1220</v>
      </c>
      <c r="AE40" s="78">
        <v>330</v>
      </c>
      <c r="AF40" s="78">
        <v>6521</v>
      </c>
      <c r="AG40" s="78">
        <v>19816</v>
      </c>
      <c r="AH40" s="78">
        <v>1766</v>
      </c>
      <c r="AI40" s="78"/>
      <c r="AJ40" s="78" t="s">
        <v>1326</v>
      </c>
      <c r="AK40" s="78" t="s">
        <v>1419</v>
      </c>
      <c r="AL40" s="82" t="s">
        <v>1497</v>
      </c>
      <c r="AM40" s="78"/>
      <c r="AN40" s="80">
        <v>40639.82324074074</v>
      </c>
      <c r="AO40" s="82" t="s">
        <v>1593</v>
      </c>
      <c r="AP40" s="78" t="b">
        <v>0</v>
      </c>
      <c r="AQ40" s="78" t="b">
        <v>0</v>
      </c>
      <c r="AR40" s="78" t="b">
        <v>1</v>
      </c>
      <c r="AS40" s="78"/>
      <c r="AT40" s="78">
        <v>753</v>
      </c>
      <c r="AU40" s="82" t="s">
        <v>1672</v>
      </c>
      <c r="AV40" s="78" t="b">
        <v>0</v>
      </c>
      <c r="AW40" s="78" t="s">
        <v>1737</v>
      </c>
      <c r="AX40" s="82" t="s">
        <v>1775</v>
      </c>
      <c r="AY40" s="78" t="s">
        <v>66</v>
      </c>
      <c r="AZ40" s="78" t="str">
        <f>REPLACE(INDEX(GroupVertices[Group],MATCH(Vertices[[#This Row],[Vertex]],GroupVertices[Vertex],0)),1,1,"")</f>
        <v>10</v>
      </c>
      <c r="BA40" s="48" t="s">
        <v>473</v>
      </c>
      <c r="BB40" s="48" t="s">
        <v>473</v>
      </c>
      <c r="BC40" s="48" t="s">
        <v>529</v>
      </c>
      <c r="BD40" s="48" t="s">
        <v>529</v>
      </c>
      <c r="BE40" s="48" t="s">
        <v>574</v>
      </c>
      <c r="BF40" s="48" t="s">
        <v>574</v>
      </c>
      <c r="BG40" s="116" t="s">
        <v>2525</v>
      </c>
      <c r="BH40" s="116" t="s">
        <v>2525</v>
      </c>
      <c r="BI40" s="116" t="s">
        <v>2584</v>
      </c>
      <c r="BJ40" s="116" t="s">
        <v>2584</v>
      </c>
      <c r="BK40" s="116">
        <v>0</v>
      </c>
      <c r="BL40" s="120">
        <v>0</v>
      </c>
      <c r="BM40" s="116">
        <v>0</v>
      </c>
      <c r="BN40" s="120">
        <v>0</v>
      </c>
      <c r="BO40" s="116">
        <v>0</v>
      </c>
      <c r="BP40" s="120">
        <v>0</v>
      </c>
      <c r="BQ40" s="116">
        <v>13</v>
      </c>
      <c r="BR40" s="120">
        <v>100</v>
      </c>
      <c r="BS40" s="116">
        <v>13</v>
      </c>
      <c r="BT40" s="2"/>
      <c r="BU40" s="3"/>
      <c r="BV40" s="3"/>
      <c r="BW40" s="3"/>
      <c r="BX40" s="3"/>
    </row>
    <row r="41" spans="1:76" ht="15">
      <c r="A41" s="64" t="s">
        <v>240</v>
      </c>
      <c r="B41" s="65"/>
      <c r="C41" s="65" t="s">
        <v>64</v>
      </c>
      <c r="D41" s="66">
        <v>164.09727672285956</v>
      </c>
      <c r="E41" s="68"/>
      <c r="F41" s="100" t="s">
        <v>722</v>
      </c>
      <c r="G41" s="65"/>
      <c r="H41" s="69" t="s">
        <v>240</v>
      </c>
      <c r="I41" s="70"/>
      <c r="J41" s="70"/>
      <c r="K41" s="69" t="s">
        <v>1888</v>
      </c>
      <c r="L41" s="73">
        <v>1</v>
      </c>
      <c r="M41" s="74">
        <v>3969.939208984375</v>
      </c>
      <c r="N41" s="74">
        <v>352.9058837890625</v>
      </c>
      <c r="O41" s="75"/>
      <c r="P41" s="76"/>
      <c r="Q41" s="76"/>
      <c r="R41" s="86"/>
      <c r="S41" s="48">
        <v>0</v>
      </c>
      <c r="T41" s="48">
        <v>1</v>
      </c>
      <c r="U41" s="49">
        <v>0</v>
      </c>
      <c r="V41" s="49">
        <v>0.058824</v>
      </c>
      <c r="W41" s="49">
        <v>0</v>
      </c>
      <c r="X41" s="49">
        <v>0.56657</v>
      </c>
      <c r="Y41" s="49">
        <v>0</v>
      </c>
      <c r="Z41" s="49">
        <v>0</v>
      </c>
      <c r="AA41" s="71">
        <v>41</v>
      </c>
      <c r="AB41" s="71"/>
      <c r="AC41" s="72"/>
      <c r="AD41" s="78" t="s">
        <v>1221</v>
      </c>
      <c r="AE41" s="78">
        <v>1827</v>
      </c>
      <c r="AF41" s="78">
        <v>1871</v>
      </c>
      <c r="AG41" s="78">
        <v>30583</v>
      </c>
      <c r="AH41" s="78">
        <v>6597</v>
      </c>
      <c r="AI41" s="78"/>
      <c r="AJ41" s="78" t="s">
        <v>1327</v>
      </c>
      <c r="AK41" s="78" t="s">
        <v>1420</v>
      </c>
      <c r="AL41" s="82" t="s">
        <v>1498</v>
      </c>
      <c r="AM41" s="78"/>
      <c r="AN41" s="80">
        <v>39253.48798611111</v>
      </c>
      <c r="AO41" s="82" t="s">
        <v>1594</v>
      </c>
      <c r="AP41" s="78" t="b">
        <v>0</v>
      </c>
      <c r="AQ41" s="78" t="b">
        <v>0</v>
      </c>
      <c r="AR41" s="78" t="b">
        <v>1</v>
      </c>
      <c r="AS41" s="78"/>
      <c r="AT41" s="78">
        <v>60</v>
      </c>
      <c r="AU41" s="82" t="s">
        <v>1662</v>
      </c>
      <c r="AV41" s="78" t="b">
        <v>0</v>
      </c>
      <c r="AW41" s="78" t="s">
        <v>1737</v>
      </c>
      <c r="AX41" s="82" t="s">
        <v>1776</v>
      </c>
      <c r="AY41" s="78" t="s">
        <v>66</v>
      </c>
      <c r="AZ41" s="78" t="str">
        <f>REPLACE(INDEX(GroupVertices[Group],MATCH(Vertices[[#This Row],[Vertex]],GroupVertices[Vertex],0)),1,1,"")</f>
        <v>3</v>
      </c>
      <c r="BA41" s="48"/>
      <c r="BB41" s="48"/>
      <c r="BC41" s="48"/>
      <c r="BD41" s="48"/>
      <c r="BE41" s="48" t="s">
        <v>571</v>
      </c>
      <c r="BF41" s="48" t="s">
        <v>571</v>
      </c>
      <c r="BG41" s="116" t="s">
        <v>2521</v>
      </c>
      <c r="BH41" s="116" t="s">
        <v>2521</v>
      </c>
      <c r="BI41" s="116" t="s">
        <v>2580</v>
      </c>
      <c r="BJ41" s="116" t="s">
        <v>2580</v>
      </c>
      <c r="BK41" s="116">
        <v>0</v>
      </c>
      <c r="BL41" s="120">
        <v>0</v>
      </c>
      <c r="BM41" s="116">
        <v>0</v>
      </c>
      <c r="BN41" s="120">
        <v>0</v>
      </c>
      <c r="BO41" s="116">
        <v>0</v>
      </c>
      <c r="BP41" s="120">
        <v>0</v>
      </c>
      <c r="BQ41" s="116">
        <v>15</v>
      </c>
      <c r="BR41" s="120">
        <v>100</v>
      </c>
      <c r="BS41" s="116">
        <v>15</v>
      </c>
      <c r="BT41" s="2"/>
      <c r="BU41" s="3"/>
      <c r="BV41" s="3"/>
      <c r="BW41" s="3"/>
      <c r="BX41" s="3"/>
    </row>
    <row r="42" spans="1:76" ht="15">
      <c r="A42" s="64" t="s">
        <v>241</v>
      </c>
      <c r="B42" s="65"/>
      <c r="C42" s="65" t="s">
        <v>64</v>
      </c>
      <c r="D42" s="66">
        <v>162.18953998190548</v>
      </c>
      <c r="E42" s="68"/>
      <c r="F42" s="100" t="s">
        <v>723</v>
      </c>
      <c r="G42" s="65"/>
      <c r="H42" s="69" t="s">
        <v>241</v>
      </c>
      <c r="I42" s="70"/>
      <c r="J42" s="70"/>
      <c r="K42" s="69" t="s">
        <v>1889</v>
      </c>
      <c r="L42" s="73">
        <v>1</v>
      </c>
      <c r="M42" s="74">
        <v>4638.912109375</v>
      </c>
      <c r="N42" s="74">
        <v>2440.509521484375</v>
      </c>
      <c r="O42" s="75"/>
      <c r="P42" s="76"/>
      <c r="Q42" s="76"/>
      <c r="R42" s="86"/>
      <c r="S42" s="48">
        <v>0</v>
      </c>
      <c r="T42" s="48">
        <v>1</v>
      </c>
      <c r="U42" s="49">
        <v>0</v>
      </c>
      <c r="V42" s="49">
        <v>0.058824</v>
      </c>
      <c r="W42" s="49">
        <v>0</v>
      </c>
      <c r="X42" s="49">
        <v>0.56657</v>
      </c>
      <c r="Y42" s="49">
        <v>0</v>
      </c>
      <c r="Z42" s="49">
        <v>0</v>
      </c>
      <c r="AA42" s="71">
        <v>42</v>
      </c>
      <c r="AB42" s="71"/>
      <c r="AC42" s="72"/>
      <c r="AD42" s="78" t="s">
        <v>1222</v>
      </c>
      <c r="AE42" s="78">
        <v>445</v>
      </c>
      <c r="AF42" s="78">
        <v>170</v>
      </c>
      <c r="AG42" s="78">
        <v>1938</v>
      </c>
      <c r="AH42" s="78">
        <v>3463</v>
      </c>
      <c r="AI42" s="78"/>
      <c r="AJ42" s="78" t="s">
        <v>1328</v>
      </c>
      <c r="AK42" s="78" t="s">
        <v>1421</v>
      </c>
      <c r="AL42" s="82" t="s">
        <v>1499</v>
      </c>
      <c r="AM42" s="78"/>
      <c r="AN42" s="80">
        <v>42167.25369212963</v>
      </c>
      <c r="AO42" s="78"/>
      <c r="AP42" s="78" t="b">
        <v>0</v>
      </c>
      <c r="AQ42" s="78" t="b">
        <v>0</v>
      </c>
      <c r="AR42" s="78" t="b">
        <v>0</v>
      </c>
      <c r="AS42" s="78"/>
      <c r="AT42" s="78">
        <v>11</v>
      </c>
      <c r="AU42" s="82" t="s">
        <v>1662</v>
      </c>
      <c r="AV42" s="78" t="b">
        <v>0</v>
      </c>
      <c r="AW42" s="78" t="s">
        <v>1737</v>
      </c>
      <c r="AX42" s="82" t="s">
        <v>1777</v>
      </c>
      <c r="AY42" s="78" t="s">
        <v>66</v>
      </c>
      <c r="AZ42" s="78" t="str">
        <f>REPLACE(INDEX(GroupVertices[Group],MATCH(Vertices[[#This Row],[Vertex]],GroupVertices[Vertex],0)),1,1,"")</f>
        <v>3</v>
      </c>
      <c r="BA42" s="48"/>
      <c r="BB42" s="48"/>
      <c r="BC42" s="48"/>
      <c r="BD42" s="48"/>
      <c r="BE42" s="48" t="s">
        <v>571</v>
      </c>
      <c r="BF42" s="48" t="s">
        <v>571</v>
      </c>
      <c r="BG42" s="116" t="s">
        <v>2521</v>
      </c>
      <c r="BH42" s="116" t="s">
        <v>2521</v>
      </c>
      <c r="BI42" s="116" t="s">
        <v>2580</v>
      </c>
      <c r="BJ42" s="116" t="s">
        <v>2580</v>
      </c>
      <c r="BK42" s="116">
        <v>0</v>
      </c>
      <c r="BL42" s="120">
        <v>0</v>
      </c>
      <c r="BM42" s="116">
        <v>0</v>
      </c>
      <c r="BN42" s="120">
        <v>0</v>
      </c>
      <c r="BO42" s="116">
        <v>0</v>
      </c>
      <c r="BP42" s="120">
        <v>0</v>
      </c>
      <c r="BQ42" s="116">
        <v>15</v>
      </c>
      <c r="BR42" s="120">
        <v>100</v>
      </c>
      <c r="BS42" s="116">
        <v>15</v>
      </c>
      <c r="BT42" s="2"/>
      <c r="BU42" s="3"/>
      <c r="BV42" s="3"/>
      <c r="BW42" s="3"/>
      <c r="BX42" s="3"/>
    </row>
    <row r="43" spans="1:76" ht="15">
      <c r="A43" s="64" t="s">
        <v>242</v>
      </c>
      <c r="B43" s="65"/>
      <c r="C43" s="65" t="s">
        <v>64</v>
      </c>
      <c r="D43" s="66">
        <v>185.10256856373496</v>
      </c>
      <c r="E43" s="68"/>
      <c r="F43" s="100" t="s">
        <v>1691</v>
      </c>
      <c r="G43" s="65"/>
      <c r="H43" s="69" t="s">
        <v>242</v>
      </c>
      <c r="I43" s="70"/>
      <c r="J43" s="70"/>
      <c r="K43" s="69" t="s">
        <v>1890</v>
      </c>
      <c r="L43" s="73">
        <v>77.97348164113494</v>
      </c>
      <c r="M43" s="74">
        <v>6734.80712890625</v>
      </c>
      <c r="N43" s="74">
        <v>4259.16748046875</v>
      </c>
      <c r="O43" s="75"/>
      <c r="P43" s="76"/>
      <c r="Q43" s="76"/>
      <c r="R43" s="86"/>
      <c r="S43" s="48">
        <v>1</v>
      </c>
      <c r="T43" s="48">
        <v>3</v>
      </c>
      <c r="U43" s="49">
        <v>6</v>
      </c>
      <c r="V43" s="49">
        <v>0.2</v>
      </c>
      <c r="W43" s="49">
        <v>0</v>
      </c>
      <c r="X43" s="49">
        <v>1.45212</v>
      </c>
      <c r="Y43" s="49">
        <v>0.16666666666666666</v>
      </c>
      <c r="Z43" s="49">
        <v>0.3333333333333333</v>
      </c>
      <c r="AA43" s="71">
        <v>43</v>
      </c>
      <c r="AB43" s="71"/>
      <c r="AC43" s="72"/>
      <c r="AD43" s="78" t="s">
        <v>1223</v>
      </c>
      <c r="AE43" s="78">
        <v>13309</v>
      </c>
      <c r="AF43" s="78">
        <v>20600</v>
      </c>
      <c r="AG43" s="78">
        <v>52242</v>
      </c>
      <c r="AH43" s="78">
        <v>8340</v>
      </c>
      <c r="AI43" s="78"/>
      <c r="AJ43" s="78" t="s">
        <v>1329</v>
      </c>
      <c r="AK43" s="78" t="s">
        <v>1422</v>
      </c>
      <c r="AL43" s="82" t="s">
        <v>1500</v>
      </c>
      <c r="AM43" s="78"/>
      <c r="AN43" s="80">
        <v>39545.10622685185</v>
      </c>
      <c r="AO43" s="82" t="s">
        <v>1595</v>
      </c>
      <c r="AP43" s="78" t="b">
        <v>0</v>
      </c>
      <c r="AQ43" s="78" t="b">
        <v>0</v>
      </c>
      <c r="AR43" s="78" t="b">
        <v>1</v>
      </c>
      <c r="AS43" s="78"/>
      <c r="AT43" s="78">
        <v>993</v>
      </c>
      <c r="AU43" s="82" t="s">
        <v>1673</v>
      </c>
      <c r="AV43" s="78" t="b">
        <v>0</v>
      </c>
      <c r="AW43" s="78" t="s">
        <v>1737</v>
      </c>
      <c r="AX43" s="82" t="s">
        <v>1778</v>
      </c>
      <c r="AY43" s="78" t="s">
        <v>66</v>
      </c>
      <c r="AZ43" s="78" t="str">
        <f>REPLACE(INDEX(GroupVertices[Group],MATCH(Vertices[[#This Row],[Vertex]],GroupVertices[Vertex],0)),1,1,"")</f>
        <v>9</v>
      </c>
      <c r="BA43" s="48"/>
      <c r="BB43" s="48"/>
      <c r="BC43" s="48"/>
      <c r="BD43" s="48"/>
      <c r="BE43" s="48" t="s">
        <v>575</v>
      </c>
      <c r="BF43" s="48" t="s">
        <v>575</v>
      </c>
      <c r="BG43" s="116" t="s">
        <v>2526</v>
      </c>
      <c r="BH43" s="116" t="s">
        <v>2526</v>
      </c>
      <c r="BI43" s="116" t="s">
        <v>2382</v>
      </c>
      <c r="BJ43" s="116" t="s">
        <v>2382</v>
      </c>
      <c r="BK43" s="116">
        <v>0</v>
      </c>
      <c r="BL43" s="120">
        <v>0</v>
      </c>
      <c r="BM43" s="116">
        <v>0</v>
      </c>
      <c r="BN43" s="120">
        <v>0</v>
      </c>
      <c r="BO43" s="116">
        <v>0</v>
      </c>
      <c r="BP43" s="120">
        <v>0</v>
      </c>
      <c r="BQ43" s="116">
        <v>17</v>
      </c>
      <c r="BR43" s="120">
        <v>100</v>
      </c>
      <c r="BS43" s="116">
        <v>17</v>
      </c>
      <c r="BT43" s="2"/>
      <c r="BU43" s="3"/>
      <c r="BV43" s="3"/>
      <c r="BW43" s="3"/>
      <c r="BX43" s="3"/>
    </row>
    <row r="44" spans="1:76" ht="15">
      <c r="A44" s="64" t="s">
        <v>280</v>
      </c>
      <c r="B44" s="65"/>
      <c r="C44" s="65" t="s">
        <v>64</v>
      </c>
      <c r="D44" s="66">
        <v>168.97933317986906</v>
      </c>
      <c r="E44" s="68"/>
      <c r="F44" s="100" t="s">
        <v>1692</v>
      </c>
      <c r="G44" s="65"/>
      <c r="H44" s="69" t="s">
        <v>280</v>
      </c>
      <c r="I44" s="70"/>
      <c r="J44" s="70"/>
      <c r="K44" s="69" t="s">
        <v>1891</v>
      </c>
      <c r="L44" s="73">
        <v>1</v>
      </c>
      <c r="M44" s="74">
        <v>6367.13427734375</v>
      </c>
      <c r="N44" s="74">
        <v>3376.133056640625</v>
      </c>
      <c r="O44" s="75"/>
      <c r="P44" s="76"/>
      <c r="Q44" s="76"/>
      <c r="R44" s="86"/>
      <c r="S44" s="48">
        <v>1</v>
      </c>
      <c r="T44" s="48">
        <v>0</v>
      </c>
      <c r="U44" s="49">
        <v>0</v>
      </c>
      <c r="V44" s="49">
        <v>0.125</v>
      </c>
      <c r="W44" s="49">
        <v>0</v>
      </c>
      <c r="X44" s="49">
        <v>0.561434</v>
      </c>
      <c r="Y44" s="49">
        <v>0</v>
      </c>
      <c r="Z44" s="49">
        <v>0</v>
      </c>
      <c r="AA44" s="71">
        <v>44</v>
      </c>
      <c r="AB44" s="71"/>
      <c r="AC44" s="72"/>
      <c r="AD44" s="78" t="s">
        <v>1224</v>
      </c>
      <c r="AE44" s="78">
        <v>4415</v>
      </c>
      <c r="AF44" s="78">
        <v>6224</v>
      </c>
      <c r="AG44" s="78">
        <v>16792</v>
      </c>
      <c r="AH44" s="78">
        <v>1892</v>
      </c>
      <c r="AI44" s="78"/>
      <c r="AJ44" s="78" t="s">
        <v>1330</v>
      </c>
      <c r="AK44" s="78" t="s">
        <v>1423</v>
      </c>
      <c r="AL44" s="82" t="s">
        <v>1501</v>
      </c>
      <c r="AM44" s="78"/>
      <c r="AN44" s="80">
        <v>41117.0727662037</v>
      </c>
      <c r="AO44" s="82" t="s">
        <v>1596</v>
      </c>
      <c r="AP44" s="78" t="b">
        <v>0</v>
      </c>
      <c r="AQ44" s="78" t="b">
        <v>0</v>
      </c>
      <c r="AR44" s="78" t="b">
        <v>1</v>
      </c>
      <c r="AS44" s="78"/>
      <c r="AT44" s="78">
        <v>497</v>
      </c>
      <c r="AU44" s="82" t="s">
        <v>1662</v>
      </c>
      <c r="AV44" s="78" t="b">
        <v>0</v>
      </c>
      <c r="AW44" s="78" t="s">
        <v>1737</v>
      </c>
      <c r="AX44" s="82" t="s">
        <v>1779</v>
      </c>
      <c r="AY44" s="78" t="s">
        <v>65</v>
      </c>
      <c r="AZ44" s="78" t="str">
        <f>REPLACE(INDEX(GroupVertices[Group],MATCH(Vertices[[#This Row],[Vertex]],GroupVertices[Vertex],0)),1,1,"")</f>
        <v>9</v>
      </c>
      <c r="BA44" s="48"/>
      <c r="BB44" s="48"/>
      <c r="BC44" s="48"/>
      <c r="BD44" s="48"/>
      <c r="BE44" s="48"/>
      <c r="BF44" s="48"/>
      <c r="BG44" s="48"/>
      <c r="BH44" s="48"/>
      <c r="BI44" s="48"/>
      <c r="BJ44" s="48"/>
      <c r="BK44" s="48"/>
      <c r="BL44" s="49"/>
      <c r="BM44" s="48"/>
      <c r="BN44" s="49"/>
      <c r="BO44" s="48"/>
      <c r="BP44" s="49"/>
      <c r="BQ44" s="48"/>
      <c r="BR44" s="49"/>
      <c r="BS44" s="48"/>
      <c r="BT44" s="2"/>
      <c r="BU44" s="3"/>
      <c r="BV44" s="3"/>
      <c r="BW44" s="3"/>
      <c r="BX44" s="3"/>
    </row>
    <row r="45" spans="1:76" ht="15">
      <c r="A45" s="64" t="s">
        <v>243</v>
      </c>
      <c r="B45" s="65"/>
      <c r="C45" s="65" t="s">
        <v>64</v>
      </c>
      <c r="D45" s="66">
        <v>163.3660337157449</v>
      </c>
      <c r="E45" s="68"/>
      <c r="F45" s="100" t="s">
        <v>724</v>
      </c>
      <c r="G45" s="65"/>
      <c r="H45" s="69" t="s">
        <v>243</v>
      </c>
      <c r="I45" s="70"/>
      <c r="J45" s="70"/>
      <c r="K45" s="69" t="s">
        <v>1892</v>
      </c>
      <c r="L45" s="73">
        <v>77.97348164113494</v>
      </c>
      <c r="M45" s="74">
        <v>7163.2470703125</v>
      </c>
      <c r="N45" s="74">
        <v>6046.4541015625</v>
      </c>
      <c r="O45" s="75"/>
      <c r="P45" s="76"/>
      <c r="Q45" s="76"/>
      <c r="R45" s="86"/>
      <c r="S45" s="48">
        <v>1</v>
      </c>
      <c r="T45" s="48">
        <v>3</v>
      </c>
      <c r="U45" s="49">
        <v>6</v>
      </c>
      <c r="V45" s="49">
        <v>0.2</v>
      </c>
      <c r="W45" s="49">
        <v>0</v>
      </c>
      <c r="X45" s="49">
        <v>1.45212</v>
      </c>
      <c r="Y45" s="49">
        <v>0.16666666666666666</v>
      </c>
      <c r="Z45" s="49">
        <v>0.3333333333333333</v>
      </c>
      <c r="AA45" s="71">
        <v>45</v>
      </c>
      <c r="AB45" s="71"/>
      <c r="AC45" s="72"/>
      <c r="AD45" s="78" t="s">
        <v>1225</v>
      </c>
      <c r="AE45" s="78">
        <v>1138</v>
      </c>
      <c r="AF45" s="78">
        <v>1219</v>
      </c>
      <c r="AG45" s="78">
        <v>7521</v>
      </c>
      <c r="AH45" s="78">
        <v>5662</v>
      </c>
      <c r="AI45" s="78"/>
      <c r="AJ45" s="78" t="s">
        <v>1331</v>
      </c>
      <c r="AK45" s="78" t="s">
        <v>1424</v>
      </c>
      <c r="AL45" s="82" t="s">
        <v>1502</v>
      </c>
      <c r="AM45" s="78"/>
      <c r="AN45" s="80">
        <v>40630.72361111111</v>
      </c>
      <c r="AO45" s="82" t="s">
        <v>1597</v>
      </c>
      <c r="AP45" s="78" t="b">
        <v>0</v>
      </c>
      <c r="AQ45" s="78" t="b">
        <v>0</v>
      </c>
      <c r="AR45" s="78" t="b">
        <v>0</v>
      </c>
      <c r="AS45" s="78"/>
      <c r="AT45" s="78">
        <v>268</v>
      </c>
      <c r="AU45" s="82" t="s">
        <v>1672</v>
      </c>
      <c r="AV45" s="78" t="b">
        <v>0</v>
      </c>
      <c r="AW45" s="78" t="s">
        <v>1737</v>
      </c>
      <c r="AX45" s="82" t="s">
        <v>1780</v>
      </c>
      <c r="AY45" s="78" t="s">
        <v>66</v>
      </c>
      <c r="AZ45" s="78" t="str">
        <f>REPLACE(INDEX(GroupVertices[Group],MATCH(Vertices[[#This Row],[Vertex]],GroupVertices[Vertex],0)),1,1,"")</f>
        <v>9</v>
      </c>
      <c r="BA45" s="48"/>
      <c r="BB45" s="48"/>
      <c r="BC45" s="48"/>
      <c r="BD45" s="48"/>
      <c r="BE45" s="48" t="s">
        <v>575</v>
      </c>
      <c r="BF45" s="48" t="s">
        <v>575</v>
      </c>
      <c r="BG45" s="116" t="s">
        <v>2527</v>
      </c>
      <c r="BH45" s="116" t="s">
        <v>2527</v>
      </c>
      <c r="BI45" s="116" t="s">
        <v>2585</v>
      </c>
      <c r="BJ45" s="116" t="s">
        <v>2585</v>
      </c>
      <c r="BK45" s="116">
        <v>0</v>
      </c>
      <c r="BL45" s="120">
        <v>0</v>
      </c>
      <c r="BM45" s="116">
        <v>0</v>
      </c>
      <c r="BN45" s="120">
        <v>0</v>
      </c>
      <c r="BO45" s="116">
        <v>0</v>
      </c>
      <c r="BP45" s="120">
        <v>0</v>
      </c>
      <c r="BQ45" s="116">
        <v>19</v>
      </c>
      <c r="BR45" s="120">
        <v>100</v>
      </c>
      <c r="BS45" s="116">
        <v>19</v>
      </c>
      <c r="BT45" s="2"/>
      <c r="BU45" s="3"/>
      <c r="BV45" s="3"/>
      <c r="BW45" s="3"/>
      <c r="BX45" s="3"/>
    </row>
    <row r="46" spans="1:76" ht="15">
      <c r="A46" s="64" t="s">
        <v>281</v>
      </c>
      <c r="B46" s="65"/>
      <c r="C46" s="65" t="s">
        <v>64</v>
      </c>
      <c r="D46" s="66">
        <v>202.5413684373946</v>
      </c>
      <c r="E46" s="68"/>
      <c r="F46" s="100" t="s">
        <v>1693</v>
      </c>
      <c r="G46" s="65"/>
      <c r="H46" s="69" t="s">
        <v>281</v>
      </c>
      <c r="I46" s="70"/>
      <c r="J46" s="70"/>
      <c r="K46" s="69" t="s">
        <v>1893</v>
      </c>
      <c r="L46" s="73">
        <v>1</v>
      </c>
      <c r="M46" s="74">
        <v>7569.09375</v>
      </c>
      <c r="N46" s="74">
        <v>5482.345703125</v>
      </c>
      <c r="O46" s="75"/>
      <c r="P46" s="76"/>
      <c r="Q46" s="76"/>
      <c r="R46" s="86"/>
      <c r="S46" s="48">
        <v>1</v>
      </c>
      <c r="T46" s="48">
        <v>0</v>
      </c>
      <c r="U46" s="49">
        <v>0</v>
      </c>
      <c r="V46" s="49">
        <v>0.125</v>
      </c>
      <c r="W46" s="49">
        <v>0</v>
      </c>
      <c r="X46" s="49">
        <v>0.561434</v>
      </c>
      <c r="Y46" s="49">
        <v>0</v>
      </c>
      <c r="Z46" s="49">
        <v>0</v>
      </c>
      <c r="AA46" s="71">
        <v>46</v>
      </c>
      <c r="AB46" s="71"/>
      <c r="AC46" s="72"/>
      <c r="AD46" s="78" t="s">
        <v>1226</v>
      </c>
      <c r="AE46" s="78">
        <v>1308</v>
      </c>
      <c r="AF46" s="78">
        <v>36149</v>
      </c>
      <c r="AG46" s="78">
        <v>8224</v>
      </c>
      <c r="AH46" s="78">
        <v>19793</v>
      </c>
      <c r="AI46" s="78"/>
      <c r="AJ46" s="78" t="s">
        <v>1332</v>
      </c>
      <c r="AK46" s="78" t="s">
        <v>1396</v>
      </c>
      <c r="AL46" s="82" t="s">
        <v>1503</v>
      </c>
      <c r="AM46" s="78"/>
      <c r="AN46" s="80">
        <v>38797.87731481482</v>
      </c>
      <c r="AO46" s="82" t="s">
        <v>1598</v>
      </c>
      <c r="AP46" s="78" t="b">
        <v>0</v>
      </c>
      <c r="AQ46" s="78" t="b">
        <v>0</v>
      </c>
      <c r="AR46" s="78" t="b">
        <v>1</v>
      </c>
      <c r="AS46" s="78"/>
      <c r="AT46" s="78">
        <v>1255</v>
      </c>
      <c r="AU46" s="82" t="s">
        <v>1671</v>
      </c>
      <c r="AV46" s="78" t="b">
        <v>0</v>
      </c>
      <c r="AW46" s="78" t="s">
        <v>1737</v>
      </c>
      <c r="AX46" s="82" t="s">
        <v>1781</v>
      </c>
      <c r="AY46" s="78" t="s">
        <v>65</v>
      </c>
      <c r="AZ46" s="78" t="str">
        <f>REPLACE(INDEX(GroupVertices[Group],MATCH(Vertices[[#This Row],[Vertex]],GroupVertices[Vertex],0)),1,1,"")</f>
        <v>9</v>
      </c>
      <c r="BA46" s="48"/>
      <c r="BB46" s="48"/>
      <c r="BC46" s="48"/>
      <c r="BD46" s="48"/>
      <c r="BE46" s="48"/>
      <c r="BF46" s="48"/>
      <c r="BG46" s="48"/>
      <c r="BH46" s="48"/>
      <c r="BI46" s="48"/>
      <c r="BJ46" s="48"/>
      <c r="BK46" s="48"/>
      <c r="BL46" s="49"/>
      <c r="BM46" s="48"/>
      <c r="BN46" s="49"/>
      <c r="BO46" s="48"/>
      <c r="BP46" s="49"/>
      <c r="BQ46" s="48"/>
      <c r="BR46" s="49"/>
      <c r="BS46" s="48"/>
      <c r="BT46" s="2"/>
      <c r="BU46" s="3"/>
      <c r="BV46" s="3"/>
      <c r="BW46" s="3"/>
      <c r="BX46" s="3"/>
    </row>
    <row r="47" spans="1:76" ht="15">
      <c r="A47" s="64" t="s">
        <v>282</v>
      </c>
      <c r="B47" s="65"/>
      <c r="C47" s="65" t="s">
        <v>64</v>
      </c>
      <c r="D47" s="66">
        <v>249.88374545629748</v>
      </c>
      <c r="E47" s="68"/>
      <c r="F47" s="100" t="s">
        <v>1694</v>
      </c>
      <c r="G47" s="65"/>
      <c r="H47" s="69" t="s">
        <v>282</v>
      </c>
      <c r="I47" s="70"/>
      <c r="J47" s="70"/>
      <c r="K47" s="69" t="s">
        <v>1894</v>
      </c>
      <c r="L47" s="73">
        <v>1</v>
      </c>
      <c r="M47" s="74">
        <v>6957.97900390625</v>
      </c>
      <c r="N47" s="74">
        <v>5014.43359375</v>
      </c>
      <c r="O47" s="75"/>
      <c r="P47" s="76"/>
      <c r="Q47" s="76"/>
      <c r="R47" s="86"/>
      <c r="S47" s="48">
        <v>2</v>
      </c>
      <c r="T47" s="48">
        <v>0</v>
      </c>
      <c r="U47" s="49">
        <v>0</v>
      </c>
      <c r="V47" s="49">
        <v>0.166667</v>
      </c>
      <c r="W47" s="49">
        <v>0</v>
      </c>
      <c r="X47" s="49">
        <v>0.972867</v>
      </c>
      <c r="Y47" s="49">
        <v>1</v>
      </c>
      <c r="Z47" s="49">
        <v>0</v>
      </c>
      <c r="AA47" s="71">
        <v>47</v>
      </c>
      <c r="AB47" s="71"/>
      <c r="AC47" s="72"/>
      <c r="AD47" s="78" t="s">
        <v>1227</v>
      </c>
      <c r="AE47" s="78">
        <v>36595</v>
      </c>
      <c r="AF47" s="78">
        <v>78361</v>
      </c>
      <c r="AG47" s="78">
        <v>88567</v>
      </c>
      <c r="AH47" s="78">
        <v>9740</v>
      </c>
      <c r="AI47" s="78"/>
      <c r="AJ47" s="78" t="s">
        <v>1333</v>
      </c>
      <c r="AK47" s="78" t="s">
        <v>1425</v>
      </c>
      <c r="AL47" s="82" t="s">
        <v>1504</v>
      </c>
      <c r="AM47" s="78"/>
      <c r="AN47" s="80">
        <v>39428.91663194444</v>
      </c>
      <c r="AO47" s="82" t="s">
        <v>1599</v>
      </c>
      <c r="AP47" s="78" t="b">
        <v>0</v>
      </c>
      <c r="AQ47" s="78" t="b">
        <v>0</v>
      </c>
      <c r="AR47" s="78" t="b">
        <v>1</v>
      </c>
      <c r="AS47" s="78"/>
      <c r="AT47" s="78">
        <v>3913</v>
      </c>
      <c r="AU47" s="82" t="s">
        <v>1674</v>
      </c>
      <c r="AV47" s="78" t="b">
        <v>0</v>
      </c>
      <c r="AW47" s="78" t="s">
        <v>1737</v>
      </c>
      <c r="AX47" s="82" t="s">
        <v>1782</v>
      </c>
      <c r="AY47" s="78" t="s">
        <v>65</v>
      </c>
      <c r="AZ47" s="78" t="str">
        <f>REPLACE(INDEX(GroupVertices[Group],MATCH(Vertices[[#This Row],[Vertex]],GroupVertices[Vertex],0)),1,1,"")</f>
        <v>9</v>
      </c>
      <c r="BA47" s="48"/>
      <c r="BB47" s="48"/>
      <c r="BC47" s="48"/>
      <c r="BD47" s="48"/>
      <c r="BE47" s="48"/>
      <c r="BF47" s="48"/>
      <c r="BG47" s="48"/>
      <c r="BH47" s="48"/>
      <c r="BI47" s="48"/>
      <c r="BJ47" s="48"/>
      <c r="BK47" s="48"/>
      <c r="BL47" s="49"/>
      <c r="BM47" s="48"/>
      <c r="BN47" s="49"/>
      <c r="BO47" s="48"/>
      <c r="BP47" s="49"/>
      <c r="BQ47" s="48"/>
      <c r="BR47" s="49"/>
      <c r="BS47" s="48"/>
      <c r="BT47" s="2"/>
      <c r="BU47" s="3"/>
      <c r="BV47" s="3"/>
      <c r="BW47" s="3"/>
      <c r="BX47" s="3"/>
    </row>
    <row r="48" spans="1:76" ht="15">
      <c r="A48" s="64" t="s">
        <v>244</v>
      </c>
      <c r="B48" s="65"/>
      <c r="C48" s="65" t="s">
        <v>64</v>
      </c>
      <c r="D48" s="66">
        <v>169.06681317151774</v>
      </c>
      <c r="E48" s="68"/>
      <c r="F48" s="100" t="s">
        <v>725</v>
      </c>
      <c r="G48" s="65"/>
      <c r="H48" s="69" t="s">
        <v>244</v>
      </c>
      <c r="I48" s="70"/>
      <c r="J48" s="70"/>
      <c r="K48" s="69" t="s">
        <v>1895</v>
      </c>
      <c r="L48" s="73">
        <v>1</v>
      </c>
      <c r="M48" s="74">
        <v>3785.21875</v>
      </c>
      <c r="N48" s="74">
        <v>4199.580078125</v>
      </c>
      <c r="O48" s="75"/>
      <c r="P48" s="76"/>
      <c r="Q48" s="76"/>
      <c r="R48" s="86"/>
      <c r="S48" s="48">
        <v>0</v>
      </c>
      <c r="T48" s="48">
        <v>1</v>
      </c>
      <c r="U48" s="49">
        <v>0</v>
      </c>
      <c r="V48" s="49">
        <v>0.058824</v>
      </c>
      <c r="W48" s="49">
        <v>0</v>
      </c>
      <c r="X48" s="49">
        <v>0.56657</v>
      </c>
      <c r="Y48" s="49">
        <v>0</v>
      </c>
      <c r="Z48" s="49">
        <v>0</v>
      </c>
      <c r="AA48" s="71">
        <v>48</v>
      </c>
      <c r="AB48" s="71"/>
      <c r="AC48" s="72"/>
      <c r="AD48" s="78" t="s">
        <v>1228</v>
      </c>
      <c r="AE48" s="78">
        <v>4570</v>
      </c>
      <c r="AF48" s="78">
        <v>6302</v>
      </c>
      <c r="AG48" s="78">
        <v>27256</v>
      </c>
      <c r="AH48" s="78">
        <v>63500</v>
      </c>
      <c r="AI48" s="78"/>
      <c r="AJ48" s="78" t="s">
        <v>1334</v>
      </c>
      <c r="AK48" s="78" t="s">
        <v>1426</v>
      </c>
      <c r="AL48" s="82" t="s">
        <v>1505</v>
      </c>
      <c r="AM48" s="78"/>
      <c r="AN48" s="80">
        <v>41014.612974537034</v>
      </c>
      <c r="AO48" s="82" t="s">
        <v>1600</v>
      </c>
      <c r="AP48" s="78" t="b">
        <v>0</v>
      </c>
      <c r="AQ48" s="78" t="b">
        <v>0</v>
      </c>
      <c r="AR48" s="78" t="b">
        <v>1</v>
      </c>
      <c r="AS48" s="78"/>
      <c r="AT48" s="78">
        <v>939</v>
      </c>
      <c r="AU48" s="82" t="s">
        <v>1664</v>
      </c>
      <c r="AV48" s="78" t="b">
        <v>0</v>
      </c>
      <c r="AW48" s="78" t="s">
        <v>1737</v>
      </c>
      <c r="AX48" s="82" t="s">
        <v>1783</v>
      </c>
      <c r="AY48" s="78" t="s">
        <v>66</v>
      </c>
      <c r="AZ48" s="78" t="str">
        <f>REPLACE(INDEX(GroupVertices[Group],MATCH(Vertices[[#This Row],[Vertex]],GroupVertices[Vertex],0)),1,1,"")</f>
        <v>3</v>
      </c>
      <c r="BA48" s="48"/>
      <c r="BB48" s="48"/>
      <c r="BC48" s="48"/>
      <c r="BD48" s="48"/>
      <c r="BE48" s="48" t="s">
        <v>571</v>
      </c>
      <c r="BF48" s="48" t="s">
        <v>571</v>
      </c>
      <c r="BG48" s="116" t="s">
        <v>2521</v>
      </c>
      <c r="BH48" s="116" t="s">
        <v>2521</v>
      </c>
      <c r="BI48" s="116" t="s">
        <v>2580</v>
      </c>
      <c r="BJ48" s="116" t="s">
        <v>2580</v>
      </c>
      <c r="BK48" s="116">
        <v>0</v>
      </c>
      <c r="BL48" s="120">
        <v>0</v>
      </c>
      <c r="BM48" s="116">
        <v>0</v>
      </c>
      <c r="BN48" s="120">
        <v>0</v>
      </c>
      <c r="BO48" s="116">
        <v>0</v>
      </c>
      <c r="BP48" s="120">
        <v>0</v>
      </c>
      <c r="BQ48" s="116">
        <v>15</v>
      </c>
      <c r="BR48" s="120">
        <v>100</v>
      </c>
      <c r="BS48" s="116">
        <v>15</v>
      </c>
      <c r="BT48" s="2"/>
      <c r="BU48" s="3"/>
      <c r="BV48" s="3"/>
      <c r="BW48" s="3"/>
      <c r="BX48" s="3"/>
    </row>
    <row r="49" spans="1:76" ht="15">
      <c r="A49" s="64" t="s">
        <v>246</v>
      </c>
      <c r="B49" s="65"/>
      <c r="C49" s="65" t="s">
        <v>64</v>
      </c>
      <c r="D49" s="66">
        <v>162.04037538076093</v>
      </c>
      <c r="E49" s="68"/>
      <c r="F49" s="100" t="s">
        <v>726</v>
      </c>
      <c r="G49" s="65"/>
      <c r="H49" s="69" t="s">
        <v>246</v>
      </c>
      <c r="I49" s="70"/>
      <c r="J49" s="70"/>
      <c r="K49" s="69" t="s">
        <v>1896</v>
      </c>
      <c r="L49" s="73">
        <v>1</v>
      </c>
      <c r="M49" s="74">
        <v>3338.1416015625</v>
      </c>
      <c r="N49" s="74">
        <v>450.8568115234375</v>
      </c>
      <c r="O49" s="75"/>
      <c r="P49" s="76"/>
      <c r="Q49" s="76"/>
      <c r="R49" s="86"/>
      <c r="S49" s="48">
        <v>0</v>
      </c>
      <c r="T49" s="48">
        <v>1</v>
      </c>
      <c r="U49" s="49">
        <v>0</v>
      </c>
      <c r="V49" s="49">
        <v>0.058824</v>
      </c>
      <c r="W49" s="49">
        <v>0</v>
      </c>
      <c r="X49" s="49">
        <v>0.56657</v>
      </c>
      <c r="Y49" s="49">
        <v>0</v>
      </c>
      <c r="Z49" s="49">
        <v>0</v>
      </c>
      <c r="AA49" s="71">
        <v>49</v>
      </c>
      <c r="AB49" s="71"/>
      <c r="AC49" s="72"/>
      <c r="AD49" s="78" t="s">
        <v>1229</v>
      </c>
      <c r="AE49" s="78">
        <v>113</v>
      </c>
      <c r="AF49" s="78">
        <v>37</v>
      </c>
      <c r="AG49" s="78">
        <v>56</v>
      </c>
      <c r="AH49" s="78">
        <v>122</v>
      </c>
      <c r="AI49" s="78"/>
      <c r="AJ49" s="78" t="s">
        <v>1335</v>
      </c>
      <c r="AK49" s="78"/>
      <c r="AL49" s="78"/>
      <c r="AM49" s="78"/>
      <c r="AN49" s="80">
        <v>43679.64677083334</v>
      </c>
      <c r="AO49" s="78"/>
      <c r="AP49" s="78" t="b">
        <v>1</v>
      </c>
      <c r="AQ49" s="78" t="b">
        <v>0</v>
      </c>
      <c r="AR49" s="78" t="b">
        <v>0</v>
      </c>
      <c r="AS49" s="78"/>
      <c r="AT49" s="78">
        <v>2</v>
      </c>
      <c r="AU49" s="78"/>
      <c r="AV49" s="78" t="b">
        <v>0</v>
      </c>
      <c r="AW49" s="78" t="s">
        <v>1737</v>
      </c>
      <c r="AX49" s="82" t="s">
        <v>1784</v>
      </c>
      <c r="AY49" s="78" t="s">
        <v>66</v>
      </c>
      <c r="AZ49" s="78" t="str">
        <f>REPLACE(INDEX(GroupVertices[Group],MATCH(Vertices[[#This Row],[Vertex]],GroupVertices[Vertex],0)),1,1,"")</f>
        <v>3</v>
      </c>
      <c r="BA49" s="48"/>
      <c r="BB49" s="48"/>
      <c r="BC49" s="48"/>
      <c r="BD49" s="48"/>
      <c r="BE49" s="48" t="s">
        <v>571</v>
      </c>
      <c r="BF49" s="48" t="s">
        <v>571</v>
      </c>
      <c r="BG49" s="116" t="s">
        <v>2521</v>
      </c>
      <c r="BH49" s="116" t="s">
        <v>2521</v>
      </c>
      <c r="BI49" s="116" t="s">
        <v>2580</v>
      </c>
      <c r="BJ49" s="116" t="s">
        <v>2580</v>
      </c>
      <c r="BK49" s="116">
        <v>0</v>
      </c>
      <c r="BL49" s="120">
        <v>0</v>
      </c>
      <c r="BM49" s="116">
        <v>0</v>
      </c>
      <c r="BN49" s="120">
        <v>0</v>
      </c>
      <c r="BO49" s="116">
        <v>0</v>
      </c>
      <c r="BP49" s="120">
        <v>0</v>
      </c>
      <c r="BQ49" s="116">
        <v>15</v>
      </c>
      <c r="BR49" s="120">
        <v>100</v>
      </c>
      <c r="BS49" s="116">
        <v>15</v>
      </c>
      <c r="BT49" s="2"/>
      <c r="BU49" s="3"/>
      <c r="BV49" s="3"/>
      <c r="BW49" s="3"/>
      <c r="BX49" s="3"/>
    </row>
    <row r="50" spans="1:76" ht="15">
      <c r="A50" s="64" t="s">
        <v>247</v>
      </c>
      <c r="B50" s="65"/>
      <c r="C50" s="65" t="s">
        <v>64</v>
      </c>
      <c r="D50" s="66">
        <v>165.8210811736805</v>
      </c>
      <c r="E50" s="68"/>
      <c r="F50" s="100" t="s">
        <v>727</v>
      </c>
      <c r="G50" s="65"/>
      <c r="H50" s="69" t="s">
        <v>247</v>
      </c>
      <c r="I50" s="70"/>
      <c r="J50" s="70"/>
      <c r="K50" s="69" t="s">
        <v>1897</v>
      </c>
      <c r="L50" s="73">
        <v>65.1445680342791</v>
      </c>
      <c r="M50" s="74">
        <v>9147.0712890625</v>
      </c>
      <c r="N50" s="74">
        <v>7394.68359375</v>
      </c>
      <c r="O50" s="75"/>
      <c r="P50" s="76"/>
      <c r="Q50" s="76"/>
      <c r="R50" s="86"/>
      <c r="S50" s="48">
        <v>2</v>
      </c>
      <c r="T50" s="48">
        <v>2</v>
      </c>
      <c r="U50" s="49">
        <v>5</v>
      </c>
      <c r="V50" s="49">
        <v>0.021739</v>
      </c>
      <c r="W50" s="49">
        <v>0</v>
      </c>
      <c r="X50" s="49">
        <v>1.41978</v>
      </c>
      <c r="Y50" s="49">
        <v>0.25</v>
      </c>
      <c r="Z50" s="49">
        <v>0</v>
      </c>
      <c r="AA50" s="71">
        <v>50</v>
      </c>
      <c r="AB50" s="71"/>
      <c r="AC50" s="72"/>
      <c r="AD50" s="78" t="s">
        <v>1230</v>
      </c>
      <c r="AE50" s="78">
        <v>3178</v>
      </c>
      <c r="AF50" s="78">
        <v>3408</v>
      </c>
      <c r="AG50" s="78">
        <v>1938</v>
      </c>
      <c r="AH50" s="78">
        <v>3015</v>
      </c>
      <c r="AI50" s="78"/>
      <c r="AJ50" s="78" t="s">
        <v>1336</v>
      </c>
      <c r="AK50" s="78" t="s">
        <v>1427</v>
      </c>
      <c r="AL50" s="82" t="s">
        <v>1506</v>
      </c>
      <c r="AM50" s="78"/>
      <c r="AN50" s="80">
        <v>41587.916041666664</v>
      </c>
      <c r="AO50" s="82" t="s">
        <v>1601</v>
      </c>
      <c r="AP50" s="78" t="b">
        <v>1</v>
      </c>
      <c r="AQ50" s="78" t="b">
        <v>0</v>
      </c>
      <c r="AR50" s="78" t="b">
        <v>1</v>
      </c>
      <c r="AS50" s="78"/>
      <c r="AT50" s="78">
        <v>264</v>
      </c>
      <c r="AU50" s="82" t="s">
        <v>1662</v>
      </c>
      <c r="AV50" s="78" t="b">
        <v>0</v>
      </c>
      <c r="AW50" s="78" t="s">
        <v>1737</v>
      </c>
      <c r="AX50" s="82" t="s">
        <v>1785</v>
      </c>
      <c r="AY50" s="78" t="s">
        <v>66</v>
      </c>
      <c r="AZ50" s="78" t="str">
        <f>REPLACE(INDEX(GroupVertices[Group],MATCH(Vertices[[#This Row],[Vertex]],GroupVertices[Vertex],0)),1,1,"")</f>
        <v>5</v>
      </c>
      <c r="BA50" s="48" t="s">
        <v>474</v>
      </c>
      <c r="BB50" s="48" t="s">
        <v>474</v>
      </c>
      <c r="BC50" s="48" t="s">
        <v>530</v>
      </c>
      <c r="BD50" s="48" t="s">
        <v>530</v>
      </c>
      <c r="BE50" s="48" t="s">
        <v>576</v>
      </c>
      <c r="BF50" s="48" t="s">
        <v>576</v>
      </c>
      <c r="BG50" s="116" t="s">
        <v>2528</v>
      </c>
      <c r="BH50" s="116" t="s">
        <v>2528</v>
      </c>
      <c r="BI50" s="116" t="s">
        <v>2586</v>
      </c>
      <c r="BJ50" s="116" t="s">
        <v>2586</v>
      </c>
      <c r="BK50" s="116">
        <v>0</v>
      </c>
      <c r="BL50" s="120">
        <v>0</v>
      </c>
      <c r="BM50" s="116">
        <v>0</v>
      </c>
      <c r="BN50" s="120">
        <v>0</v>
      </c>
      <c r="BO50" s="116">
        <v>0</v>
      </c>
      <c r="BP50" s="120">
        <v>0</v>
      </c>
      <c r="BQ50" s="116">
        <v>18</v>
      </c>
      <c r="BR50" s="120">
        <v>100</v>
      </c>
      <c r="BS50" s="116">
        <v>18</v>
      </c>
      <c r="BT50" s="2"/>
      <c r="BU50" s="3"/>
      <c r="BV50" s="3"/>
      <c r="BW50" s="3"/>
      <c r="BX50" s="3"/>
    </row>
    <row r="51" spans="1:76" ht="15">
      <c r="A51" s="64" t="s">
        <v>283</v>
      </c>
      <c r="B51" s="65"/>
      <c r="C51" s="65" t="s">
        <v>64</v>
      </c>
      <c r="D51" s="66">
        <v>162.5708630224254</v>
      </c>
      <c r="E51" s="68"/>
      <c r="F51" s="100" t="s">
        <v>1695</v>
      </c>
      <c r="G51" s="65"/>
      <c r="H51" s="69" t="s">
        <v>283</v>
      </c>
      <c r="I51" s="70"/>
      <c r="J51" s="70"/>
      <c r="K51" s="69" t="s">
        <v>1898</v>
      </c>
      <c r="L51" s="73">
        <v>1</v>
      </c>
      <c r="M51" s="74">
        <v>9200.2705078125</v>
      </c>
      <c r="N51" s="74">
        <v>9646.09375</v>
      </c>
      <c r="O51" s="75"/>
      <c r="P51" s="76"/>
      <c r="Q51" s="76"/>
      <c r="R51" s="86"/>
      <c r="S51" s="48">
        <v>2</v>
      </c>
      <c r="T51" s="48">
        <v>0</v>
      </c>
      <c r="U51" s="49">
        <v>0</v>
      </c>
      <c r="V51" s="49">
        <v>0.020408</v>
      </c>
      <c r="W51" s="49">
        <v>0</v>
      </c>
      <c r="X51" s="49">
        <v>0.752918</v>
      </c>
      <c r="Y51" s="49">
        <v>0.5</v>
      </c>
      <c r="Z51" s="49">
        <v>0</v>
      </c>
      <c r="AA51" s="71">
        <v>51</v>
      </c>
      <c r="AB51" s="71"/>
      <c r="AC51" s="72"/>
      <c r="AD51" s="78" t="s">
        <v>1231</v>
      </c>
      <c r="AE51" s="78">
        <v>624</v>
      </c>
      <c r="AF51" s="78">
        <v>510</v>
      </c>
      <c r="AG51" s="78">
        <v>835</v>
      </c>
      <c r="AH51" s="78">
        <v>791</v>
      </c>
      <c r="AI51" s="78"/>
      <c r="AJ51" s="78" t="s">
        <v>1337</v>
      </c>
      <c r="AK51" s="78" t="s">
        <v>1428</v>
      </c>
      <c r="AL51" s="82" t="s">
        <v>1507</v>
      </c>
      <c r="AM51" s="78"/>
      <c r="AN51" s="80">
        <v>42371.43636574074</v>
      </c>
      <c r="AO51" s="82" t="s">
        <v>1602</v>
      </c>
      <c r="AP51" s="78" t="b">
        <v>0</v>
      </c>
      <c r="AQ51" s="78" t="b">
        <v>0</v>
      </c>
      <c r="AR51" s="78" t="b">
        <v>0</v>
      </c>
      <c r="AS51" s="78"/>
      <c r="AT51" s="78">
        <v>102</v>
      </c>
      <c r="AU51" s="82" t="s">
        <v>1662</v>
      </c>
      <c r="AV51" s="78" t="b">
        <v>0</v>
      </c>
      <c r="AW51" s="78" t="s">
        <v>1737</v>
      </c>
      <c r="AX51" s="82" t="s">
        <v>1786</v>
      </c>
      <c r="AY51" s="78" t="s">
        <v>65</v>
      </c>
      <c r="AZ51" s="78" t="str">
        <f>REPLACE(INDEX(GroupVertices[Group],MATCH(Vertices[[#This Row],[Vertex]],GroupVertices[Vertex],0)),1,1,"")</f>
        <v>5</v>
      </c>
      <c r="BA51" s="48"/>
      <c r="BB51" s="48"/>
      <c r="BC51" s="48"/>
      <c r="BD51" s="48"/>
      <c r="BE51" s="48"/>
      <c r="BF51" s="48"/>
      <c r="BG51" s="48"/>
      <c r="BH51" s="48"/>
      <c r="BI51" s="48"/>
      <c r="BJ51" s="48"/>
      <c r="BK51" s="48"/>
      <c r="BL51" s="49"/>
      <c r="BM51" s="48"/>
      <c r="BN51" s="49"/>
      <c r="BO51" s="48"/>
      <c r="BP51" s="49"/>
      <c r="BQ51" s="48"/>
      <c r="BR51" s="49"/>
      <c r="BS51" s="48"/>
      <c r="BT51" s="2"/>
      <c r="BU51" s="3"/>
      <c r="BV51" s="3"/>
      <c r="BW51" s="3"/>
      <c r="BX51" s="3"/>
    </row>
    <row r="52" spans="1:76" ht="15">
      <c r="A52" s="64" t="s">
        <v>248</v>
      </c>
      <c r="B52" s="65"/>
      <c r="C52" s="65" t="s">
        <v>64</v>
      </c>
      <c r="D52" s="66">
        <v>162.5641337922986</v>
      </c>
      <c r="E52" s="68"/>
      <c r="F52" s="100" t="s">
        <v>728</v>
      </c>
      <c r="G52" s="65"/>
      <c r="H52" s="69" t="s">
        <v>248</v>
      </c>
      <c r="I52" s="70"/>
      <c r="J52" s="70"/>
      <c r="K52" s="69" t="s">
        <v>1899</v>
      </c>
      <c r="L52" s="73">
        <v>1861.1924729940943</v>
      </c>
      <c r="M52" s="74">
        <v>9341.7783203125</v>
      </c>
      <c r="N52" s="74">
        <v>8172.04248046875</v>
      </c>
      <c r="O52" s="75"/>
      <c r="P52" s="76"/>
      <c r="Q52" s="76"/>
      <c r="R52" s="86"/>
      <c r="S52" s="48">
        <v>1</v>
      </c>
      <c r="T52" s="48">
        <v>5</v>
      </c>
      <c r="U52" s="49">
        <v>145</v>
      </c>
      <c r="V52" s="49">
        <v>0.03125</v>
      </c>
      <c r="W52" s="49">
        <v>0</v>
      </c>
      <c r="X52" s="49">
        <v>2.126224</v>
      </c>
      <c r="Y52" s="49">
        <v>0.13333333333333333</v>
      </c>
      <c r="Z52" s="49">
        <v>0</v>
      </c>
      <c r="AA52" s="71">
        <v>52</v>
      </c>
      <c r="AB52" s="71"/>
      <c r="AC52" s="72"/>
      <c r="AD52" s="78" t="s">
        <v>1232</v>
      </c>
      <c r="AE52" s="78">
        <v>1191</v>
      </c>
      <c r="AF52" s="78">
        <v>504</v>
      </c>
      <c r="AG52" s="78">
        <v>4311</v>
      </c>
      <c r="AH52" s="78">
        <v>616</v>
      </c>
      <c r="AI52" s="78"/>
      <c r="AJ52" s="78" t="s">
        <v>1338</v>
      </c>
      <c r="AK52" s="78"/>
      <c r="AL52" s="78"/>
      <c r="AM52" s="78"/>
      <c r="AN52" s="80">
        <v>43725.80358796296</v>
      </c>
      <c r="AO52" s="82" t="s">
        <v>1603</v>
      </c>
      <c r="AP52" s="78" t="b">
        <v>1</v>
      </c>
      <c r="AQ52" s="78" t="b">
        <v>0</v>
      </c>
      <c r="AR52" s="78" t="b">
        <v>0</v>
      </c>
      <c r="AS52" s="78"/>
      <c r="AT52" s="78">
        <v>9</v>
      </c>
      <c r="AU52" s="78"/>
      <c r="AV52" s="78" t="b">
        <v>0</v>
      </c>
      <c r="AW52" s="78" t="s">
        <v>1737</v>
      </c>
      <c r="AX52" s="82" t="s">
        <v>1787</v>
      </c>
      <c r="AY52" s="78" t="s">
        <v>66</v>
      </c>
      <c r="AZ52" s="78" t="str">
        <f>REPLACE(INDEX(GroupVertices[Group],MATCH(Vertices[[#This Row],[Vertex]],GroupVertices[Vertex],0)),1,1,"")</f>
        <v>5</v>
      </c>
      <c r="BA52" s="48" t="s">
        <v>2457</v>
      </c>
      <c r="BB52" s="48" t="s">
        <v>2457</v>
      </c>
      <c r="BC52" s="48" t="s">
        <v>2470</v>
      </c>
      <c r="BD52" s="48" t="s">
        <v>2470</v>
      </c>
      <c r="BE52" s="48" t="s">
        <v>2483</v>
      </c>
      <c r="BF52" s="48" t="s">
        <v>2498</v>
      </c>
      <c r="BG52" s="116" t="s">
        <v>2529</v>
      </c>
      <c r="BH52" s="116" t="s">
        <v>2556</v>
      </c>
      <c r="BI52" s="116" t="s">
        <v>2587</v>
      </c>
      <c r="BJ52" s="116" t="s">
        <v>2587</v>
      </c>
      <c r="BK52" s="116">
        <v>1</v>
      </c>
      <c r="BL52" s="120">
        <v>2.380952380952381</v>
      </c>
      <c r="BM52" s="116">
        <v>1</v>
      </c>
      <c r="BN52" s="120">
        <v>2.380952380952381</v>
      </c>
      <c r="BO52" s="116">
        <v>0</v>
      </c>
      <c r="BP52" s="120">
        <v>0</v>
      </c>
      <c r="BQ52" s="116">
        <v>40</v>
      </c>
      <c r="BR52" s="120">
        <v>95.23809523809524</v>
      </c>
      <c r="BS52" s="116">
        <v>42</v>
      </c>
      <c r="BT52" s="2"/>
      <c r="BU52" s="3"/>
      <c r="BV52" s="3"/>
      <c r="BW52" s="3"/>
      <c r="BX52" s="3"/>
    </row>
    <row r="53" spans="1:76" ht="15">
      <c r="A53" s="64" t="s">
        <v>284</v>
      </c>
      <c r="B53" s="65"/>
      <c r="C53" s="65" t="s">
        <v>64</v>
      </c>
      <c r="D53" s="66">
        <v>197.54491506822916</v>
      </c>
      <c r="E53" s="68"/>
      <c r="F53" s="100" t="s">
        <v>1696</v>
      </c>
      <c r="G53" s="65"/>
      <c r="H53" s="69" t="s">
        <v>284</v>
      </c>
      <c r="I53" s="70"/>
      <c r="J53" s="70"/>
      <c r="K53" s="69" t="s">
        <v>1900</v>
      </c>
      <c r="L53" s="73">
        <v>1</v>
      </c>
      <c r="M53" s="74">
        <v>9522.1201171875</v>
      </c>
      <c r="N53" s="74">
        <v>6399.35986328125</v>
      </c>
      <c r="O53" s="75"/>
      <c r="P53" s="76"/>
      <c r="Q53" s="76"/>
      <c r="R53" s="86"/>
      <c r="S53" s="48">
        <v>2</v>
      </c>
      <c r="T53" s="48">
        <v>0</v>
      </c>
      <c r="U53" s="49">
        <v>0</v>
      </c>
      <c r="V53" s="49">
        <v>0.020408</v>
      </c>
      <c r="W53" s="49">
        <v>0</v>
      </c>
      <c r="X53" s="49">
        <v>0.752918</v>
      </c>
      <c r="Y53" s="49">
        <v>0.5</v>
      </c>
      <c r="Z53" s="49">
        <v>0</v>
      </c>
      <c r="AA53" s="71">
        <v>53</v>
      </c>
      <c r="AB53" s="71"/>
      <c r="AC53" s="72"/>
      <c r="AD53" s="78" t="s">
        <v>1233</v>
      </c>
      <c r="AE53" s="78">
        <v>16636</v>
      </c>
      <c r="AF53" s="78">
        <v>31694</v>
      </c>
      <c r="AG53" s="78">
        <v>153207</v>
      </c>
      <c r="AH53" s="78">
        <v>103337</v>
      </c>
      <c r="AI53" s="78"/>
      <c r="AJ53" s="78" t="s">
        <v>1339</v>
      </c>
      <c r="AK53" s="78" t="s">
        <v>1417</v>
      </c>
      <c r="AL53" s="82" t="s">
        <v>1508</v>
      </c>
      <c r="AM53" s="78"/>
      <c r="AN53" s="80">
        <v>39738.73431712963</v>
      </c>
      <c r="AO53" s="82" t="s">
        <v>1604</v>
      </c>
      <c r="AP53" s="78" t="b">
        <v>0</v>
      </c>
      <c r="AQ53" s="78" t="b">
        <v>0</v>
      </c>
      <c r="AR53" s="78" t="b">
        <v>1</v>
      </c>
      <c r="AS53" s="78"/>
      <c r="AT53" s="78">
        <v>3670</v>
      </c>
      <c r="AU53" s="82" t="s">
        <v>1668</v>
      </c>
      <c r="AV53" s="78" t="b">
        <v>0</v>
      </c>
      <c r="AW53" s="78" t="s">
        <v>1737</v>
      </c>
      <c r="AX53" s="82" t="s">
        <v>1788</v>
      </c>
      <c r="AY53" s="78" t="s">
        <v>65</v>
      </c>
      <c r="AZ53" s="78" t="str">
        <f>REPLACE(INDEX(GroupVertices[Group],MATCH(Vertices[[#This Row],[Vertex]],GroupVertices[Vertex],0)),1,1,"")</f>
        <v>5</v>
      </c>
      <c r="BA53" s="48"/>
      <c r="BB53" s="48"/>
      <c r="BC53" s="48"/>
      <c r="BD53" s="48"/>
      <c r="BE53" s="48"/>
      <c r="BF53" s="48"/>
      <c r="BG53" s="48"/>
      <c r="BH53" s="48"/>
      <c r="BI53" s="48"/>
      <c r="BJ53" s="48"/>
      <c r="BK53" s="48"/>
      <c r="BL53" s="49"/>
      <c r="BM53" s="48"/>
      <c r="BN53" s="49"/>
      <c r="BO53" s="48"/>
      <c r="BP53" s="49"/>
      <c r="BQ53" s="48"/>
      <c r="BR53" s="49"/>
      <c r="BS53" s="48"/>
      <c r="BT53" s="2"/>
      <c r="BU53" s="3"/>
      <c r="BV53" s="3"/>
      <c r="BW53" s="3"/>
      <c r="BX53" s="3"/>
    </row>
    <row r="54" spans="1:76" ht="15">
      <c r="A54" s="64" t="s">
        <v>249</v>
      </c>
      <c r="B54" s="65"/>
      <c r="C54" s="65" t="s">
        <v>64</v>
      </c>
      <c r="D54" s="66">
        <v>164.70066435756462</v>
      </c>
      <c r="E54" s="68"/>
      <c r="F54" s="100" t="s">
        <v>729</v>
      </c>
      <c r="G54" s="65"/>
      <c r="H54" s="69" t="s">
        <v>249</v>
      </c>
      <c r="I54" s="70"/>
      <c r="J54" s="70"/>
      <c r="K54" s="69" t="s">
        <v>1901</v>
      </c>
      <c r="L54" s="73">
        <v>1</v>
      </c>
      <c r="M54" s="74">
        <v>1656.981689453125</v>
      </c>
      <c r="N54" s="74">
        <v>7044.4912109375</v>
      </c>
      <c r="O54" s="75"/>
      <c r="P54" s="76"/>
      <c r="Q54" s="76"/>
      <c r="R54" s="86"/>
      <c r="S54" s="48">
        <v>0</v>
      </c>
      <c r="T54" s="48">
        <v>2</v>
      </c>
      <c r="U54" s="49">
        <v>0</v>
      </c>
      <c r="V54" s="49">
        <v>0.017857</v>
      </c>
      <c r="W54" s="49">
        <v>0.03176</v>
      </c>
      <c r="X54" s="49">
        <v>0.73403</v>
      </c>
      <c r="Y54" s="49">
        <v>0.5</v>
      </c>
      <c r="Z54" s="49">
        <v>0</v>
      </c>
      <c r="AA54" s="71">
        <v>54</v>
      </c>
      <c r="AB54" s="71"/>
      <c r="AC54" s="72"/>
      <c r="AD54" s="78" t="s">
        <v>1234</v>
      </c>
      <c r="AE54" s="78">
        <v>1504</v>
      </c>
      <c r="AF54" s="78">
        <v>2409</v>
      </c>
      <c r="AG54" s="78">
        <v>129519</v>
      </c>
      <c r="AH54" s="78">
        <v>1125</v>
      </c>
      <c r="AI54" s="78"/>
      <c r="AJ54" s="78" t="s">
        <v>1340</v>
      </c>
      <c r="AK54" s="78" t="s">
        <v>1429</v>
      </c>
      <c r="AL54" s="82" t="s">
        <v>1509</v>
      </c>
      <c r="AM54" s="78"/>
      <c r="AN54" s="80">
        <v>39958.935428240744</v>
      </c>
      <c r="AO54" s="82" t="s">
        <v>1605</v>
      </c>
      <c r="AP54" s="78" t="b">
        <v>0</v>
      </c>
      <c r="AQ54" s="78" t="b">
        <v>0</v>
      </c>
      <c r="AR54" s="78" t="b">
        <v>1</v>
      </c>
      <c r="AS54" s="78"/>
      <c r="AT54" s="78">
        <v>1468</v>
      </c>
      <c r="AU54" s="82" t="s">
        <v>1662</v>
      </c>
      <c r="AV54" s="78" t="b">
        <v>0</v>
      </c>
      <c r="AW54" s="78" t="s">
        <v>1737</v>
      </c>
      <c r="AX54" s="82" t="s">
        <v>1789</v>
      </c>
      <c r="AY54" s="78" t="s">
        <v>66</v>
      </c>
      <c r="AZ54" s="78" t="str">
        <f>REPLACE(INDEX(GroupVertices[Group],MATCH(Vertices[[#This Row],[Vertex]],GroupVertices[Vertex],0)),1,1,"")</f>
        <v>1</v>
      </c>
      <c r="BA54" s="48"/>
      <c r="BB54" s="48"/>
      <c r="BC54" s="48"/>
      <c r="BD54" s="48"/>
      <c r="BE54" s="48"/>
      <c r="BF54" s="48"/>
      <c r="BG54" s="116" t="s">
        <v>2530</v>
      </c>
      <c r="BH54" s="116" t="s">
        <v>2530</v>
      </c>
      <c r="BI54" s="116" t="s">
        <v>2588</v>
      </c>
      <c r="BJ54" s="116" t="s">
        <v>2588</v>
      </c>
      <c r="BK54" s="116">
        <v>2</v>
      </c>
      <c r="BL54" s="120">
        <v>7.6923076923076925</v>
      </c>
      <c r="BM54" s="116">
        <v>0</v>
      </c>
      <c r="BN54" s="120">
        <v>0</v>
      </c>
      <c r="BO54" s="116">
        <v>0</v>
      </c>
      <c r="BP54" s="120">
        <v>0</v>
      </c>
      <c r="BQ54" s="116">
        <v>24</v>
      </c>
      <c r="BR54" s="120">
        <v>92.3076923076923</v>
      </c>
      <c r="BS54" s="116">
        <v>26</v>
      </c>
      <c r="BT54" s="2"/>
      <c r="BU54" s="3"/>
      <c r="BV54" s="3"/>
      <c r="BW54" s="3"/>
      <c r="BX54" s="3"/>
    </row>
    <row r="55" spans="1:76" ht="15">
      <c r="A55" s="64" t="s">
        <v>285</v>
      </c>
      <c r="B55" s="65"/>
      <c r="C55" s="65" t="s">
        <v>64</v>
      </c>
      <c r="D55" s="66">
        <v>173.12678201470044</v>
      </c>
      <c r="E55" s="68"/>
      <c r="F55" s="100" t="s">
        <v>1697</v>
      </c>
      <c r="G55" s="65"/>
      <c r="H55" s="69" t="s">
        <v>285</v>
      </c>
      <c r="I55" s="70"/>
      <c r="J55" s="70"/>
      <c r="K55" s="69" t="s">
        <v>1902</v>
      </c>
      <c r="L55" s="73">
        <v>77.97348164113494</v>
      </c>
      <c r="M55" s="74">
        <v>1116.945068359375</v>
      </c>
      <c r="N55" s="74">
        <v>6330.82080078125</v>
      </c>
      <c r="O55" s="75"/>
      <c r="P55" s="76"/>
      <c r="Q55" s="76"/>
      <c r="R55" s="86"/>
      <c r="S55" s="48">
        <v>5</v>
      </c>
      <c r="T55" s="48">
        <v>0</v>
      </c>
      <c r="U55" s="49">
        <v>6</v>
      </c>
      <c r="V55" s="49">
        <v>0.018868</v>
      </c>
      <c r="W55" s="49">
        <v>0.044707</v>
      </c>
      <c r="X55" s="49">
        <v>1.693914</v>
      </c>
      <c r="Y55" s="49">
        <v>0.2</v>
      </c>
      <c r="Z55" s="49">
        <v>0</v>
      </c>
      <c r="AA55" s="71">
        <v>55</v>
      </c>
      <c r="AB55" s="71"/>
      <c r="AC55" s="72"/>
      <c r="AD55" s="78" t="s">
        <v>1235</v>
      </c>
      <c r="AE55" s="78">
        <v>4159</v>
      </c>
      <c r="AF55" s="78">
        <v>9922</v>
      </c>
      <c r="AG55" s="78">
        <v>2280</v>
      </c>
      <c r="AH55" s="78">
        <v>2139</v>
      </c>
      <c r="AI55" s="78"/>
      <c r="AJ55" s="78" t="s">
        <v>1341</v>
      </c>
      <c r="AK55" s="78" t="s">
        <v>1396</v>
      </c>
      <c r="AL55" s="82" t="s">
        <v>1510</v>
      </c>
      <c r="AM55" s="78"/>
      <c r="AN55" s="80">
        <v>41256.088912037034</v>
      </c>
      <c r="AO55" s="82" t="s">
        <v>1606</v>
      </c>
      <c r="AP55" s="78" t="b">
        <v>0</v>
      </c>
      <c r="AQ55" s="78" t="b">
        <v>0</v>
      </c>
      <c r="AR55" s="78" t="b">
        <v>1</v>
      </c>
      <c r="AS55" s="78"/>
      <c r="AT55" s="78">
        <v>412</v>
      </c>
      <c r="AU55" s="82" t="s">
        <v>1662</v>
      </c>
      <c r="AV55" s="78" t="b">
        <v>1</v>
      </c>
      <c r="AW55" s="78" t="s">
        <v>1737</v>
      </c>
      <c r="AX55" s="82" t="s">
        <v>1790</v>
      </c>
      <c r="AY55" s="78" t="s">
        <v>65</v>
      </c>
      <c r="AZ55" s="78" t="str">
        <f>REPLACE(INDEX(GroupVertices[Group],MATCH(Vertices[[#This Row],[Vertex]],GroupVertices[Vertex],0)),1,1,"")</f>
        <v>1</v>
      </c>
      <c r="BA55" s="48"/>
      <c r="BB55" s="48"/>
      <c r="BC55" s="48"/>
      <c r="BD55" s="48"/>
      <c r="BE55" s="48"/>
      <c r="BF55" s="48"/>
      <c r="BG55" s="48"/>
      <c r="BH55" s="48"/>
      <c r="BI55" s="48"/>
      <c r="BJ55" s="48"/>
      <c r="BK55" s="48"/>
      <c r="BL55" s="49"/>
      <c r="BM55" s="48"/>
      <c r="BN55" s="49"/>
      <c r="BO55" s="48"/>
      <c r="BP55" s="49"/>
      <c r="BQ55" s="48"/>
      <c r="BR55" s="49"/>
      <c r="BS55" s="48"/>
      <c r="BT55" s="2"/>
      <c r="BU55" s="3"/>
      <c r="BV55" s="3"/>
      <c r="BW55" s="3"/>
      <c r="BX55" s="3"/>
    </row>
    <row r="56" spans="1:76" ht="15">
      <c r="A56" s="64" t="s">
        <v>250</v>
      </c>
      <c r="B56" s="65"/>
      <c r="C56" s="65" t="s">
        <v>64</v>
      </c>
      <c r="D56" s="66">
        <v>162.40823996102722</v>
      </c>
      <c r="E56" s="68"/>
      <c r="F56" s="100" t="s">
        <v>730</v>
      </c>
      <c r="G56" s="65"/>
      <c r="H56" s="69" t="s">
        <v>250</v>
      </c>
      <c r="I56" s="70"/>
      <c r="J56" s="70"/>
      <c r="K56" s="69" t="s">
        <v>1903</v>
      </c>
      <c r="L56" s="73">
        <v>1</v>
      </c>
      <c r="M56" s="74">
        <v>1269.503173828125</v>
      </c>
      <c r="N56" s="74">
        <v>8140.1123046875</v>
      </c>
      <c r="O56" s="75"/>
      <c r="P56" s="76"/>
      <c r="Q56" s="76"/>
      <c r="R56" s="86"/>
      <c r="S56" s="48">
        <v>0</v>
      </c>
      <c r="T56" s="48">
        <v>2</v>
      </c>
      <c r="U56" s="49">
        <v>0</v>
      </c>
      <c r="V56" s="49">
        <v>0.017857</v>
      </c>
      <c r="W56" s="49">
        <v>0.03176</v>
      </c>
      <c r="X56" s="49">
        <v>0.73403</v>
      </c>
      <c r="Y56" s="49">
        <v>0.5</v>
      </c>
      <c r="Z56" s="49">
        <v>0</v>
      </c>
      <c r="AA56" s="71">
        <v>56</v>
      </c>
      <c r="AB56" s="71"/>
      <c r="AC56" s="72"/>
      <c r="AD56" s="78" t="s">
        <v>1236</v>
      </c>
      <c r="AE56" s="78">
        <v>899</v>
      </c>
      <c r="AF56" s="78">
        <v>365</v>
      </c>
      <c r="AG56" s="78">
        <v>1679</v>
      </c>
      <c r="AH56" s="78">
        <v>2387</v>
      </c>
      <c r="AI56" s="78"/>
      <c r="AJ56" s="78" t="s">
        <v>1342</v>
      </c>
      <c r="AK56" s="78" t="s">
        <v>1430</v>
      </c>
      <c r="AL56" s="82" t="s">
        <v>1511</v>
      </c>
      <c r="AM56" s="78"/>
      <c r="AN56" s="80">
        <v>41955.56762731481</v>
      </c>
      <c r="AO56" s="82" t="s">
        <v>1607</v>
      </c>
      <c r="AP56" s="78" t="b">
        <v>0</v>
      </c>
      <c r="AQ56" s="78" t="b">
        <v>0</v>
      </c>
      <c r="AR56" s="78" t="b">
        <v>1</v>
      </c>
      <c r="AS56" s="78"/>
      <c r="AT56" s="78">
        <v>3</v>
      </c>
      <c r="AU56" s="82" t="s">
        <v>1662</v>
      </c>
      <c r="AV56" s="78" t="b">
        <v>0</v>
      </c>
      <c r="AW56" s="78" t="s">
        <v>1737</v>
      </c>
      <c r="AX56" s="82" t="s">
        <v>1791</v>
      </c>
      <c r="AY56" s="78" t="s">
        <v>66</v>
      </c>
      <c r="AZ56" s="78" t="str">
        <f>REPLACE(INDEX(GroupVertices[Group],MATCH(Vertices[[#This Row],[Vertex]],GroupVertices[Vertex],0)),1,1,"")</f>
        <v>1</v>
      </c>
      <c r="BA56" s="48"/>
      <c r="BB56" s="48"/>
      <c r="BC56" s="48"/>
      <c r="BD56" s="48"/>
      <c r="BE56" s="48"/>
      <c r="BF56" s="48"/>
      <c r="BG56" s="116" t="s">
        <v>2530</v>
      </c>
      <c r="BH56" s="116" t="s">
        <v>2530</v>
      </c>
      <c r="BI56" s="116" t="s">
        <v>2588</v>
      </c>
      <c r="BJ56" s="116" t="s">
        <v>2588</v>
      </c>
      <c r="BK56" s="116">
        <v>2</v>
      </c>
      <c r="BL56" s="120">
        <v>7.6923076923076925</v>
      </c>
      <c r="BM56" s="116">
        <v>0</v>
      </c>
      <c r="BN56" s="120">
        <v>0</v>
      </c>
      <c r="BO56" s="116">
        <v>0</v>
      </c>
      <c r="BP56" s="120">
        <v>0</v>
      </c>
      <c r="BQ56" s="116">
        <v>24</v>
      </c>
      <c r="BR56" s="120">
        <v>92.3076923076923</v>
      </c>
      <c r="BS56" s="116">
        <v>26</v>
      </c>
      <c r="BT56" s="2"/>
      <c r="BU56" s="3"/>
      <c r="BV56" s="3"/>
      <c r="BW56" s="3"/>
      <c r="BX56" s="3"/>
    </row>
    <row r="57" spans="1:76" ht="15">
      <c r="A57" s="64" t="s">
        <v>251</v>
      </c>
      <c r="B57" s="65"/>
      <c r="C57" s="65" t="s">
        <v>64</v>
      </c>
      <c r="D57" s="66">
        <v>163.1002291257354</v>
      </c>
      <c r="E57" s="68"/>
      <c r="F57" s="100" t="s">
        <v>731</v>
      </c>
      <c r="G57" s="65"/>
      <c r="H57" s="69" t="s">
        <v>251</v>
      </c>
      <c r="I57" s="70"/>
      <c r="J57" s="70"/>
      <c r="K57" s="69" t="s">
        <v>1904</v>
      </c>
      <c r="L57" s="73">
        <v>1</v>
      </c>
      <c r="M57" s="74">
        <v>969.1277465820312</v>
      </c>
      <c r="N57" s="74">
        <v>4062.34619140625</v>
      </c>
      <c r="O57" s="75"/>
      <c r="P57" s="76"/>
      <c r="Q57" s="76"/>
      <c r="R57" s="86"/>
      <c r="S57" s="48">
        <v>0</v>
      </c>
      <c r="T57" s="48">
        <v>2</v>
      </c>
      <c r="U57" s="49">
        <v>0</v>
      </c>
      <c r="V57" s="49">
        <v>0.017857</v>
      </c>
      <c r="W57" s="49">
        <v>0.03176</v>
      </c>
      <c r="X57" s="49">
        <v>0.73403</v>
      </c>
      <c r="Y57" s="49">
        <v>0.5</v>
      </c>
      <c r="Z57" s="49">
        <v>0</v>
      </c>
      <c r="AA57" s="71">
        <v>57</v>
      </c>
      <c r="AB57" s="71"/>
      <c r="AC57" s="72"/>
      <c r="AD57" s="78" t="s">
        <v>1237</v>
      </c>
      <c r="AE57" s="78">
        <v>60</v>
      </c>
      <c r="AF57" s="78">
        <v>982</v>
      </c>
      <c r="AG57" s="78">
        <v>46351</v>
      </c>
      <c r="AH57" s="78">
        <v>288</v>
      </c>
      <c r="AI57" s="78"/>
      <c r="AJ57" s="78" t="s">
        <v>1343</v>
      </c>
      <c r="AK57" s="78" t="s">
        <v>1431</v>
      </c>
      <c r="AL57" s="82" t="s">
        <v>1512</v>
      </c>
      <c r="AM57" s="78"/>
      <c r="AN57" s="80">
        <v>42893.319340277776</v>
      </c>
      <c r="AO57" s="82" t="s">
        <v>1608</v>
      </c>
      <c r="AP57" s="78" t="b">
        <v>0</v>
      </c>
      <c r="AQ57" s="78" t="b">
        <v>0</v>
      </c>
      <c r="AR57" s="78" t="b">
        <v>1</v>
      </c>
      <c r="AS57" s="78"/>
      <c r="AT57" s="78">
        <v>28</v>
      </c>
      <c r="AU57" s="82" t="s">
        <v>1662</v>
      </c>
      <c r="AV57" s="78" t="b">
        <v>0</v>
      </c>
      <c r="AW57" s="78" t="s">
        <v>1737</v>
      </c>
      <c r="AX57" s="82" t="s">
        <v>1792</v>
      </c>
      <c r="AY57" s="78" t="s">
        <v>66</v>
      </c>
      <c r="AZ57" s="78" t="str">
        <f>REPLACE(INDEX(GroupVertices[Group],MATCH(Vertices[[#This Row],[Vertex]],GroupVertices[Vertex],0)),1,1,"")</f>
        <v>1</v>
      </c>
      <c r="BA57" s="48"/>
      <c r="BB57" s="48"/>
      <c r="BC57" s="48"/>
      <c r="BD57" s="48"/>
      <c r="BE57" s="48"/>
      <c r="BF57" s="48"/>
      <c r="BG57" s="116" t="s">
        <v>2531</v>
      </c>
      <c r="BH57" s="116" t="s">
        <v>2557</v>
      </c>
      <c r="BI57" s="116" t="s">
        <v>2588</v>
      </c>
      <c r="BJ57" s="116" t="s">
        <v>2588</v>
      </c>
      <c r="BK57" s="116">
        <v>4</v>
      </c>
      <c r="BL57" s="120">
        <v>8.333333333333334</v>
      </c>
      <c r="BM57" s="116">
        <v>0</v>
      </c>
      <c r="BN57" s="120">
        <v>0</v>
      </c>
      <c r="BO57" s="116">
        <v>0</v>
      </c>
      <c r="BP57" s="120">
        <v>0</v>
      </c>
      <c r="BQ57" s="116">
        <v>44</v>
      </c>
      <c r="BR57" s="120">
        <v>91.66666666666667</v>
      </c>
      <c r="BS57" s="116">
        <v>48</v>
      </c>
      <c r="BT57" s="2"/>
      <c r="BU57" s="3"/>
      <c r="BV57" s="3"/>
      <c r="BW57" s="3"/>
      <c r="BX57" s="3"/>
    </row>
    <row r="58" spans="1:76" ht="15">
      <c r="A58" s="64" t="s">
        <v>252</v>
      </c>
      <c r="B58" s="65"/>
      <c r="C58" s="65" t="s">
        <v>64</v>
      </c>
      <c r="D58" s="66">
        <v>163.12265989282483</v>
      </c>
      <c r="E58" s="68"/>
      <c r="F58" s="100" t="s">
        <v>732</v>
      </c>
      <c r="G58" s="65"/>
      <c r="H58" s="69" t="s">
        <v>252</v>
      </c>
      <c r="I58" s="70"/>
      <c r="J58" s="70"/>
      <c r="K58" s="69" t="s">
        <v>1905</v>
      </c>
      <c r="L58" s="73">
        <v>77.97348164113494</v>
      </c>
      <c r="M58" s="74">
        <v>8455.9443359375</v>
      </c>
      <c r="N58" s="74">
        <v>4043.713134765625</v>
      </c>
      <c r="O58" s="75"/>
      <c r="P58" s="76"/>
      <c r="Q58" s="76"/>
      <c r="R58" s="86"/>
      <c r="S58" s="48">
        <v>1</v>
      </c>
      <c r="T58" s="48">
        <v>4</v>
      </c>
      <c r="U58" s="49">
        <v>6</v>
      </c>
      <c r="V58" s="49">
        <v>0.333333</v>
      </c>
      <c r="W58" s="49">
        <v>0</v>
      </c>
      <c r="X58" s="49">
        <v>2.167927</v>
      </c>
      <c r="Y58" s="49">
        <v>0</v>
      </c>
      <c r="Z58" s="49">
        <v>0</v>
      </c>
      <c r="AA58" s="71">
        <v>58</v>
      </c>
      <c r="AB58" s="71"/>
      <c r="AC58" s="72"/>
      <c r="AD58" s="78" t="s">
        <v>1238</v>
      </c>
      <c r="AE58" s="78">
        <v>784</v>
      </c>
      <c r="AF58" s="78">
        <v>1002</v>
      </c>
      <c r="AG58" s="78">
        <v>4847</v>
      </c>
      <c r="AH58" s="78">
        <v>1051</v>
      </c>
      <c r="AI58" s="78"/>
      <c r="AJ58" s="78" t="s">
        <v>1344</v>
      </c>
      <c r="AK58" s="78" t="s">
        <v>1431</v>
      </c>
      <c r="AL58" s="82" t="s">
        <v>1513</v>
      </c>
      <c r="AM58" s="78"/>
      <c r="AN58" s="80">
        <v>41984.587222222224</v>
      </c>
      <c r="AO58" s="82" t="s">
        <v>1609</v>
      </c>
      <c r="AP58" s="78" t="b">
        <v>0</v>
      </c>
      <c r="AQ58" s="78" t="b">
        <v>0</v>
      </c>
      <c r="AR58" s="78" t="b">
        <v>0</v>
      </c>
      <c r="AS58" s="78"/>
      <c r="AT58" s="78">
        <v>137</v>
      </c>
      <c r="AU58" s="82" t="s">
        <v>1662</v>
      </c>
      <c r="AV58" s="78" t="b">
        <v>0</v>
      </c>
      <c r="AW58" s="78" t="s">
        <v>1737</v>
      </c>
      <c r="AX58" s="82" t="s">
        <v>1793</v>
      </c>
      <c r="AY58" s="78" t="s">
        <v>66</v>
      </c>
      <c r="AZ58" s="78" t="str">
        <f>REPLACE(INDEX(GroupVertices[Group],MATCH(Vertices[[#This Row],[Vertex]],GroupVertices[Vertex],0)),1,1,"")</f>
        <v>12</v>
      </c>
      <c r="BA58" s="48" t="s">
        <v>2458</v>
      </c>
      <c r="BB58" s="48" t="s">
        <v>2458</v>
      </c>
      <c r="BC58" s="48" t="s">
        <v>2471</v>
      </c>
      <c r="BD58" s="48" t="s">
        <v>2471</v>
      </c>
      <c r="BE58" s="48" t="s">
        <v>2484</v>
      </c>
      <c r="BF58" s="48" t="s">
        <v>2499</v>
      </c>
      <c r="BG58" s="116" t="s">
        <v>2532</v>
      </c>
      <c r="BH58" s="116" t="s">
        <v>2558</v>
      </c>
      <c r="BI58" s="116" t="s">
        <v>2589</v>
      </c>
      <c r="BJ58" s="116" t="s">
        <v>2589</v>
      </c>
      <c r="BK58" s="116">
        <v>3</v>
      </c>
      <c r="BL58" s="120">
        <v>2.3622047244094486</v>
      </c>
      <c r="BM58" s="116">
        <v>3</v>
      </c>
      <c r="BN58" s="120">
        <v>2.3622047244094486</v>
      </c>
      <c r="BO58" s="116">
        <v>0</v>
      </c>
      <c r="BP58" s="120">
        <v>0</v>
      </c>
      <c r="BQ58" s="116">
        <v>121</v>
      </c>
      <c r="BR58" s="120">
        <v>95.2755905511811</v>
      </c>
      <c r="BS58" s="116">
        <v>127</v>
      </c>
      <c r="BT58" s="2"/>
      <c r="BU58" s="3"/>
      <c r="BV58" s="3"/>
      <c r="BW58" s="3"/>
      <c r="BX58" s="3"/>
    </row>
    <row r="59" spans="1:76" ht="15">
      <c r="A59" s="64" t="s">
        <v>286</v>
      </c>
      <c r="B59" s="65"/>
      <c r="C59" s="65" t="s">
        <v>64</v>
      </c>
      <c r="D59" s="66">
        <v>164.3238274704626</v>
      </c>
      <c r="E59" s="68"/>
      <c r="F59" s="100" t="s">
        <v>1698</v>
      </c>
      <c r="G59" s="65"/>
      <c r="H59" s="69" t="s">
        <v>286</v>
      </c>
      <c r="I59" s="70"/>
      <c r="J59" s="70"/>
      <c r="K59" s="69" t="s">
        <v>1906</v>
      </c>
      <c r="L59" s="73">
        <v>1</v>
      </c>
      <c r="M59" s="74">
        <v>8455.9443359375</v>
      </c>
      <c r="N59" s="74">
        <v>5378.8740234375</v>
      </c>
      <c r="O59" s="75"/>
      <c r="P59" s="76"/>
      <c r="Q59" s="76"/>
      <c r="R59" s="86"/>
      <c r="S59" s="48">
        <v>1</v>
      </c>
      <c r="T59" s="48">
        <v>0</v>
      </c>
      <c r="U59" s="49">
        <v>0</v>
      </c>
      <c r="V59" s="49">
        <v>0.2</v>
      </c>
      <c r="W59" s="49">
        <v>0</v>
      </c>
      <c r="X59" s="49">
        <v>0.610684</v>
      </c>
      <c r="Y59" s="49">
        <v>0</v>
      </c>
      <c r="Z59" s="49">
        <v>0</v>
      </c>
      <c r="AA59" s="71">
        <v>59</v>
      </c>
      <c r="AB59" s="71"/>
      <c r="AC59" s="72"/>
      <c r="AD59" s="78" t="s">
        <v>1239</v>
      </c>
      <c r="AE59" s="78">
        <v>1482</v>
      </c>
      <c r="AF59" s="78">
        <v>2073</v>
      </c>
      <c r="AG59" s="78">
        <v>12226</v>
      </c>
      <c r="AH59" s="78">
        <v>1496</v>
      </c>
      <c r="AI59" s="78"/>
      <c r="AJ59" s="78" t="s">
        <v>1345</v>
      </c>
      <c r="AK59" s="78" t="s">
        <v>1432</v>
      </c>
      <c r="AL59" s="82" t="s">
        <v>1514</v>
      </c>
      <c r="AM59" s="78"/>
      <c r="AN59" s="80">
        <v>40520.12793981482</v>
      </c>
      <c r="AO59" s="82" t="s">
        <v>1610</v>
      </c>
      <c r="AP59" s="78" t="b">
        <v>0</v>
      </c>
      <c r="AQ59" s="78" t="b">
        <v>0</v>
      </c>
      <c r="AR59" s="78" t="b">
        <v>1</v>
      </c>
      <c r="AS59" s="78"/>
      <c r="AT59" s="78">
        <v>696</v>
      </c>
      <c r="AU59" s="82" t="s">
        <v>1675</v>
      </c>
      <c r="AV59" s="78" t="b">
        <v>0</v>
      </c>
      <c r="AW59" s="78" t="s">
        <v>1737</v>
      </c>
      <c r="AX59" s="82" t="s">
        <v>1794</v>
      </c>
      <c r="AY59" s="78" t="s">
        <v>65</v>
      </c>
      <c r="AZ59" s="78" t="str">
        <f>REPLACE(INDEX(GroupVertices[Group],MATCH(Vertices[[#This Row],[Vertex]],GroupVertices[Vertex],0)),1,1,"")</f>
        <v>12</v>
      </c>
      <c r="BA59" s="48"/>
      <c r="BB59" s="48"/>
      <c r="BC59" s="48"/>
      <c r="BD59" s="48"/>
      <c r="BE59" s="48"/>
      <c r="BF59" s="48"/>
      <c r="BG59" s="48"/>
      <c r="BH59" s="48"/>
      <c r="BI59" s="48"/>
      <c r="BJ59" s="48"/>
      <c r="BK59" s="48"/>
      <c r="BL59" s="49"/>
      <c r="BM59" s="48"/>
      <c r="BN59" s="49"/>
      <c r="BO59" s="48"/>
      <c r="BP59" s="49"/>
      <c r="BQ59" s="48"/>
      <c r="BR59" s="49"/>
      <c r="BS59" s="48"/>
      <c r="BT59" s="2"/>
      <c r="BU59" s="3"/>
      <c r="BV59" s="3"/>
      <c r="BW59" s="3"/>
      <c r="BX59" s="3"/>
    </row>
    <row r="60" spans="1:76" ht="15">
      <c r="A60" s="64" t="s">
        <v>287</v>
      </c>
      <c r="B60" s="65"/>
      <c r="C60" s="65" t="s">
        <v>64</v>
      </c>
      <c r="D60" s="66">
        <v>164.951888948966</v>
      </c>
      <c r="E60" s="68"/>
      <c r="F60" s="100" t="s">
        <v>1699</v>
      </c>
      <c r="G60" s="65"/>
      <c r="H60" s="69" t="s">
        <v>287</v>
      </c>
      <c r="I60" s="70"/>
      <c r="J60" s="70"/>
      <c r="K60" s="69" t="s">
        <v>1907</v>
      </c>
      <c r="L60" s="73">
        <v>1</v>
      </c>
      <c r="M60" s="74">
        <v>7994.65234375</v>
      </c>
      <c r="N60" s="74">
        <v>5378.8740234375</v>
      </c>
      <c r="O60" s="75"/>
      <c r="P60" s="76"/>
      <c r="Q60" s="76"/>
      <c r="R60" s="86"/>
      <c r="S60" s="48">
        <v>1</v>
      </c>
      <c r="T60" s="48">
        <v>0</v>
      </c>
      <c r="U60" s="49">
        <v>0</v>
      </c>
      <c r="V60" s="49">
        <v>0.2</v>
      </c>
      <c r="W60" s="49">
        <v>0</v>
      </c>
      <c r="X60" s="49">
        <v>0.610684</v>
      </c>
      <c r="Y60" s="49">
        <v>0</v>
      </c>
      <c r="Z60" s="49">
        <v>0</v>
      </c>
      <c r="AA60" s="71">
        <v>60</v>
      </c>
      <c r="AB60" s="71"/>
      <c r="AC60" s="72"/>
      <c r="AD60" s="78" t="s">
        <v>1240</v>
      </c>
      <c r="AE60" s="78">
        <v>2105</v>
      </c>
      <c r="AF60" s="78">
        <v>2633</v>
      </c>
      <c r="AG60" s="78">
        <v>3209</v>
      </c>
      <c r="AH60" s="78">
        <v>3320</v>
      </c>
      <c r="AI60" s="78"/>
      <c r="AJ60" s="78" t="s">
        <v>1346</v>
      </c>
      <c r="AK60" s="78" t="s">
        <v>1433</v>
      </c>
      <c r="AL60" s="82" t="s">
        <v>1515</v>
      </c>
      <c r="AM60" s="78"/>
      <c r="AN60" s="80">
        <v>41720.56893518518</v>
      </c>
      <c r="AO60" s="82" t="s">
        <v>1611</v>
      </c>
      <c r="AP60" s="78" t="b">
        <v>0</v>
      </c>
      <c r="AQ60" s="78" t="b">
        <v>0</v>
      </c>
      <c r="AR60" s="78" t="b">
        <v>1</v>
      </c>
      <c r="AS60" s="78"/>
      <c r="AT60" s="78">
        <v>346</v>
      </c>
      <c r="AU60" s="82" t="s">
        <v>1662</v>
      </c>
      <c r="AV60" s="78" t="b">
        <v>0</v>
      </c>
      <c r="AW60" s="78" t="s">
        <v>1737</v>
      </c>
      <c r="AX60" s="82" t="s">
        <v>1795</v>
      </c>
      <c r="AY60" s="78" t="s">
        <v>65</v>
      </c>
      <c r="AZ60" s="78" t="str">
        <f>REPLACE(INDEX(GroupVertices[Group],MATCH(Vertices[[#This Row],[Vertex]],GroupVertices[Vertex],0)),1,1,"")</f>
        <v>12</v>
      </c>
      <c r="BA60" s="48"/>
      <c r="BB60" s="48"/>
      <c r="BC60" s="48"/>
      <c r="BD60" s="48"/>
      <c r="BE60" s="48"/>
      <c r="BF60" s="48"/>
      <c r="BG60" s="48"/>
      <c r="BH60" s="48"/>
      <c r="BI60" s="48"/>
      <c r="BJ60" s="48"/>
      <c r="BK60" s="48"/>
      <c r="BL60" s="49"/>
      <c r="BM60" s="48"/>
      <c r="BN60" s="49"/>
      <c r="BO60" s="48"/>
      <c r="BP60" s="49"/>
      <c r="BQ60" s="48"/>
      <c r="BR60" s="49"/>
      <c r="BS60" s="48"/>
      <c r="BT60" s="2"/>
      <c r="BU60" s="3"/>
      <c r="BV60" s="3"/>
      <c r="BW60" s="3"/>
      <c r="BX60" s="3"/>
    </row>
    <row r="61" spans="1:76" ht="15">
      <c r="A61" s="64" t="s">
        <v>288</v>
      </c>
      <c r="B61" s="65"/>
      <c r="C61" s="65" t="s">
        <v>64</v>
      </c>
      <c r="D61" s="66">
        <v>316.5446206309523</v>
      </c>
      <c r="E61" s="68"/>
      <c r="F61" s="100" t="s">
        <v>1700</v>
      </c>
      <c r="G61" s="65"/>
      <c r="H61" s="69" t="s">
        <v>288</v>
      </c>
      <c r="I61" s="70"/>
      <c r="J61" s="70"/>
      <c r="K61" s="69" t="s">
        <v>1908</v>
      </c>
      <c r="L61" s="73">
        <v>1</v>
      </c>
      <c r="M61" s="74">
        <v>7994.65234375</v>
      </c>
      <c r="N61" s="74">
        <v>4043.713134765625</v>
      </c>
      <c r="O61" s="75"/>
      <c r="P61" s="76"/>
      <c r="Q61" s="76"/>
      <c r="R61" s="86"/>
      <c r="S61" s="48">
        <v>1</v>
      </c>
      <c r="T61" s="48">
        <v>0</v>
      </c>
      <c r="U61" s="49">
        <v>0</v>
      </c>
      <c r="V61" s="49">
        <v>0.2</v>
      </c>
      <c r="W61" s="49">
        <v>0</v>
      </c>
      <c r="X61" s="49">
        <v>0.610684</v>
      </c>
      <c r="Y61" s="49">
        <v>0</v>
      </c>
      <c r="Z61" s="49">
        <v>0</v>
      </c>
      <c r="AA61" s="71">
        <v>61</v>
      </c>
      <c r="AB61" s="71"/>
      <c r="AC61" s="72"/>
      <c r="AD61" s="78" t="s">
        <v>1241</v>
      </c>
      <c r="AE61" s="78">
        <v>1710</v>
      </c>
      <c r="AF61" s="78">
        <v>137798</v>
      </c>
      <c r="AG61" s="78">
        <v>22593</v>
      </c>
      <c r="AH61" s="78">
        <v>5157</v>
      </c>
      <c r="AI61" s="78"/>
      <c r="AJ61" s="78" t="s">
        <v>1347</v>
      </c>
      <c r="AK61" s="78" t="s">
        <v>1434</v>
      </c>
      <c r="AL61" s="82" t="s">
        <v>1516</v>
      </c>
      <c r="AM61" s="78"/>
      <c r="AN61" s="80">
        <v>40086.44274305556</v>
      </c>
      <c r="AO61" s="82" t="s">
        <v>1612</v>
      </c>
      <c r="AP61" s="78" t="b">
        <v>0</v>
      </c>
      <c r="AQ61" s="78" t="b">
        <v>0</v>
      </c>
      <c r="AR61" s="78" t="b">
        <v>1</v>
      </c>
      <c r="AS61" s="78"/>
      <c r="AT61" s="78">
        <v>3940</v>
      </c>
      <c r="AU61" s="82" t="s">
        <v>1662</v>
      </c>
      <c r="AV61" s="78" t="b">
        <v>1</v>
      </c>
      <c r="AW61" s="78" t="s">
        <v>1737</v>
      </c>
      <c r="AX61" s="82" t="s">
        <v>1796</v>
      </c>
      <c r="AY61" s="78" t="s">
        <v>65</v>
      </c>
      <c r="AZ61" s="78" t="str">
        <f>REPLACE(INDEX(GroupVertices[Group],MATCH(Vertices[[#This Row],[Vertex]],GroupVertices[Vertex],0)),1,1,"")</f>
        <v>12</v>
      </c>
      <c r="BA61" s="48"/>
      <c r="BB61" s="48"/>
      <c r="BC61" s="48"/>
      <c r="BD61" s="48"/>
      <c r="BE61" s="48"/>
      <c r="BF61" s="48"/>
      <c r="BG61" s="48"/>
      <c r="BH61" s="48"/>
      <c r="BI61" s="48"/>
      <c r="BJ61" s="48"/>
      <c r="BK61" s="48"/>
      <c r="BL61" s="49"/>
      <c r="BM61" s="48"/>
      <c r="BN61" s="49"/>
      <c r="BO61" s="48"/>
      <c r="BP61" s="49"/>
      <c r="BQ61" s="48"/>
      <c r="BR61" s="49"/>
      <c r="BS61" s="48"/>
      <c r="BT61" s="2"/>
      <c r="BU61" s="3"/>
      <c r="BV61" s="3"/>
      <c r="BW61" s="3"/>
      <c r="BX61" s="3"/>
    </row>
    <row r="62" spans="1:76" ht="15">
      <c r="A62" s="64" t="s">
        <v>253</v>
      </c>
      <c r="B62" s="65"/>
      <c r="C62" s="65" t="s">
        <v>64</v>
      </c>
      <c r="D62" s="66">
        <v>162.29720766393464</v>
      </c>
      <c r="E62" s="68"/>
      <c r="F62" s="100" t="s">
        <v>733</v>
      </c>
      <c r="G62" s="65"/>
      <c r="H62" s="69" t="s">
        <v>253</v>
      </c>
      <c r="I62" s="70"/>
      <c r="J62" s="70"/>
      <c r="K62" s="69" t="s">
        <v>1909</v>
      </c>
      <c r="L62" s="73">
        <v>1</v>
      </c>
      <c r="M62" s="74">
        <v>7569.09375</v>
      </c>
      <c r="N62" s="74">
        <v>3023.22705078125</v>
      </c>
      <c r="O62" s="75"/>
      <c r="P62" s="76"/>
      <c r="Q62" s="76"/>
      <c r="R62" s="86"/>
      <c r="S62" s="48">
        <v>2</v>
      </c>
      <c r="T62" s="48">
        <v>2</v>
      </c>
      <c r="U62" s="49">
        <v>0</v>
      </c>
      <c r="V62" s="49">
        <v>0.142857</v>
      </c>
      <c r="W62" s="49">
        <v>0</v>
      </c>
      <c r="X62" s="49">
        <v>0.969564</v>
      </c>
      <c r="Y62" s="49">
        <v>0.5</v>
      </c>
      <c r="Z62" s="49">
        <v>0</v>
      </c>
      <c r="AA62" s="71">
        <v>62</v>
      </c>
      <c r="AB62" s="71"/>
      <c r="AC62" s="72"/>
      <c r="AD62" s="78" t="s">
        <v>1242</v>
      </c>
      <c r="AE62" s="78">
        <v>1171</v>
      </c>
      <c r="AF62" s="78">
        <v>266</v>
      </c>
      <c r="AG62" s="78">
        <v>4701</v>
      </c>
      <c r="AH62" s="78">
        <v>1902</v>
      </c>
      <c r="AI62" s="78"/>
      <c r="AJ62" s="78" t="s">
        <v>1348</v>
      </c>
      <c r="AK62" s="78" t="s">
        <v>1435</v>
      </c>
      <c r="AL62" s="78"/>
      <c r="AM62" s="78"/>
      <c r="AN62" s="80">
        <v>39874.080300925925</v>
      </c>
      <c r="AO62" s="82" t="s">
        <v>1613</v>
      </c>
      <c r="AP62" s="78" t="b">
        <v>0</v>
      </c>
      <c r="AQ62" s="78" t="b">
        <v>0</v>
      </c>
      <c r="AR62" s="78" t="b">
        <v>0</v>
      </c>
      <c r="AS62" s="78"/>
      <c r="AT62" s="78">
        <v>75</v>
      </c>
      <c r="AU62" s="82" t="s">
        <v>1676</v>
      </c>
      <c r="AV62" s="78" t="b">
        <v>0</v>
      </c>
      <c r="AW62" s="78" t="s">
        <v>1737</v>
      </c>
      <c r="AX62" s="82" t="s">
        <v>1797</v>
      </c>
      <c r="AY62" s="78" t="s">
        <v>66</v>
      </c>
      <c r="AZ62" s="78" t="str">
        <f>REPLACE(INDEX(GroupVertices[Group],MATCH(Vertices[[#This Row],[Vertex]],GroupVertices[Vertex],0)),1,1,"")</f>
        <v>8</v>
      </c>
      <c r="BA62" s="48" t="s">
        <v>479</v>
      </c>
      <c r="BB62" s="48" t="s">
        <v>479</v>
      </c>
      <c r="BC62" s="48" t="s">
        <v>523</v>
      </c>
      <c r="BD62" s="48" t="s">
        <v>523</v>
      </c>
      <c r="BE62" s="48" t="s">
        <v>2485</v>
      </c>
      <c r="BF62" s="48" t="s">
        <v>2485</v>
      </c>
      <c r="BG62" s="116" t="s">
        <v>2533</v>
      </c>
      <c r="BH62" s="116" t="s">
        <v>2533</v>
      </c>
      <c r="BI62" s="116" t="s">
        <v>2590</v>
      </c>
      <c r="BJ62" s="116" t="s">
        <v>2590</v>
      </c>
      <c r="BK62" s="116">
        <v>0</v>
      </c>
      <c r="BL62" s="120">
        <v>0</v>
      </c>
      <c r="BM62" s="116">
        <v>0</v>
      </c>
      <c r="BN62" s="120">
        <v>0</v>
      </c>
      <c r="BO62" s="116">
        <v>0</v>
      </c>
      <c r="BP62" s="120">
        <v>0</v>
      </c>
      <c r="BQ62" s="116">
        <v>49</v>
      </c>
      <c r="BR62" s="120">
        <v>100</v>
      </c>
      <c r="BS62" s="116">
        <v>49</v>
      </c>
      <c r="BT62" s="2"/>
      <c r="BU62" s="3"/>
      <c r="BV62" s="3"/>
      <c r="BW62" s="3"/>
      <c r="BX62" s="3"/>
    </row>
    <row r="63" spans="1:76" ht="15">
      <c r="A63" s="64" t="s">
        <v>265</v>
      </c>
      <c r="B63" s="65"/>
      <c r="C63" s="65" t="s">
        <v>64</v>
      </c>
      <c r="D63" s="66">
        <v>162.30057227899806</v>
      </c>
      <c r="E63" s="68"/>
      <c r="F63" s="100" t="s">
        <v>745</v>
      </c>
      <c r="G63" s="65"/>
      <c r="H63" s="69" t="s">
        <v>265</v>
      </c>
      <c r="I63" s="70"/>
      <c r="J63" s="70"/>
      <c r="K63" s="69" t="s">
        <v>1910</v>
      </c>
      <c r="L63" s="73">
        <v>26.657827213711645</v>
      </c>
      <c r="M63" s="74">
        <v>7068.25390625</v>
      </c>
      <c r="N63" s="74">
        <v>2937.7685546875</v>
      </c>
      <c r="O63" s="75"/>
      <c r="P63" s="76"/>
      <c r="Q63" s="76"/>
      <c r="R63" s="86"/>
      <c r="S63" s="48">
        <v>4</v>
      </c>
      <c r="T63" s="48">
        <v>1</v>
      </c>
      <c r="U63" s="49">
        <v>2</v>
      </c>
      <c r="V63" s="49">
        <v>0.2</v>
      </c>
      <c r="W63" s="49">
        <v>0</v>
      </c>
      <c r="X63" s="49">
        <v>1.257515</v>
      </c>
      <c r="Y63" s="49">
        <v>0.3333333333333333</v>
      </c>
      <c r="Z63" s="49">
        <v>0</v>
      </c>
      <c r="AA63" s="71">
        <v>63</v>
      </c>
      <c r="AB63" s="71"/>
      <c r="AC63" s="72"/>
      <c r="AD63" s="78" t="s">
        <v>1243</v>
      </c>
      <c r="AE63" s="78">
        <v>2009</v>
      </c>
      <c r="AF63" s="78">
        <v>269</v>
      </c>
      <c r="AG63" s="78">
        <v>3456</v>
      </c>
      <c r="AH63" s="78">
        <v>1862</v>
      </c>
      <c r="AI63" s="78"/>
      <c r="AJ63" s="78" t="s">
        <v>1349</v>
      </c>
      <c r="AK63" s="78" t="s">
        <v>1396</v>
      </c>
      <c r="AL63" s="78"/>
      <c r="AM63" s="78"/>
      <c r="AN63" s="80">
        <v>40586.166979166665</v>
      </c>
      <c r="AO63" s="82" t="s">
        <v>1614</v>
      </c>
      <c r="AP63" s="78" t="b">
        <v>0</v>
      </c>
      <c r="AQ63" s="78" t="b">
        <v>0</v>
      </c>
      <c r="AR63" s="78" t="b">
        <v>0</v>
      </c>
      <c r="AS63" s="78"/>
      <c r="AT63" s="78">
        <v>70</v>
      </c>
      <c r="AU63" s="82" t="s">
        <v>1669</v>
      </c>
      <c r="AV63" s="78" t="b">
        <v>0</v>
      </c>
      <c r="AW63" s="78" t="s">
        <v>1737</v>
      </c>
      <c r="AX63" s="82" t="s">
        <v>1798</v>
      </c>
      <c r="AY63" s="78" t="s">
        <v>66</v>
      </c>
      <c r="AZ63" s="78" t="str">
        <f>REPLACE(INDEX(GroupVertices[Group],MATCH(Vertices[[#This Row],[Vertex]],GroupVertices[Vertex],0)),1,1,"")</f>
        <v>8</v>
      </c>
      <c r="BA63" s="48"/>
      <c r="BB63" s="48"/>
      <c r="BC63" s="48"/>
      <c r="BD63" s="48"/>
      <c r="BE63" s="48" t="s">
        <v>2486</v>
      </c>
      <c r="BF63" s="48" t="s">
        <v>2486</v>
      </c>
      <c r="BG63" s="116" t="s">
        <v>2534</v>
      </c>
      <c r="BH63" s="116" t="s">
        <v>2534</v>
      </c>
      <c r="BI63" s="116" t="s">
        <v>2591</v>
      </c>
      <c r="BJ63" s="116" t="s">
        <v>2591</v>
      </c>
      <c r="BK63" s="116">
        <v>0</v>
      </c>
      <c r="BL63" s="120">
        <v>0</v>
      </c>
      <c r="BM63" s="116">
        <v>1</v>
      </c>
      <c r="BN63" s="120">
        <v>2.5641025641025643</v>
      </c>
      <c r="BO63" s="116">
        <v>0</v>
      </c>
      <c r="BP63" s="120">
        <v>0</v>
      </c>
      <c r="BQ63" s="116">
        <v>38</v>
      </c>
      <c r="BR63" s="120">
        <v>97.43589743589743</v>
      </c>
      <c r="BS63" s="116">
        <v>39</v>
      </c>
      <c r="BT63" s="2"/>
      <c r="BU63" s="3"/>
      <c r="BV63" s="3"/>
      <c r="BW63" s="3"/>
      <c r="BX63" s="3"/>
    </row>
    <row r="64" spans="1:76" ht="15">
      <c r="A64" s="64" t="s">
        <v>254</v>
      </c>
      <c r="B64" s="65"/>
      <c r="C64" s="65" t="s">
        <v>64</v>
      </c>
      <c r="D64" s="66">
        <v>162.89947376028522</v>
      </c>
      <c r="E64" s="68"/>
      <c r="F64" s="100" t="s">
        <v>734</v>
      </c>
      <c r="G64" s="65"/>
      <c r="H64" s="69" t="s">
        <v>254</v>
      </c>
      <c r="I64" s="70"/>
      <c r="J64" s="70"/>
      <c r="K64" s="69" t="s">
        <v>1911</v>
      </c>
      <c r="L64" s="73">
        <v>26.657827213711645</v>
      </c>
      <c r="M64" s="74">
        <v>7289.69091796875</v>
      </c>
      <c r="N64" s="74">
        <v>1369.2327880859375</v>
      </c>
      <c r="O64" s="75"/>
      <c r="P64" s="76"/>
      <c r="Q64" s="76"/>
      <c r="R64" s="86"/>
      <c r="S64" s="48">
        <v>0</v>
      </c>
      <c r="T64" s="48">
        <v>3</v>
      </c>
      <c r="U64" s="49">
        <v>2</v>
      </c>
      <c r="V64" s="49">
        <v>0.2</v>
      </c>
      <c r="W64" s="49">
        <v>0</v>
      </c>
      <c r="X64" s="49">
        <v>0.979882</v>
      </c>
      <c r="Y64" s="49">
        <v>0.3333333333333333</v>
      </c>
      <c r="Z64" s="49">
        <v>0</v>
      </c>
      <c r="AA64" s="71">
        <v>64</v>
      </c>
      <c r="AB64" s="71"/>
      <c r="AC64" s="72"/>
      <c r="AD64" s="78" t="s">
        <v>1244</v>
      </c>
      <c r="AE64" s="78">
        <v>8</v>
      </c>
      <c r="AF64" s="78">
        <v>803</v>
      </c>
      <c r="AG64" s="78">
        <v>103558</v>
      </c>
      <c r="AH64" s="78">
        <v>2</v>
      </c>
      <c r="AI64" s="78"/>
      <c r="AJ64" s="78"/>
      <c r="AK64" s="78"/>
      <c r="AL64" s="78"/>
      <c r="AM64" s="78"/>
      <c r="AN64" s="80">
        <v>41876.87564814815</v>
      </c>
      <c r="AO64" s="78"/>
      <c r="AP64" s="78" t="b">
        <v>1</v>
      </c>
      <c r="AQ64" s="78" t="b">
        <v>0</v>
      </c>
      <c r="AR64" s="78" t="b">
        <v>0</v>
      </c>
      <c r="AS64" s="78"/>
      <c r="AT64" s="78">
        <v>2229</v>
      </c>
      <c r="AU64" s="82" t="s">
        <v>1662</v>
      </c>
      <c r="AV64" s="78" t="b">
        <v>0</v>
      </c>
      <c r="AW64" s="78" t="s">
        <v>1737</v>
      </c>
      <c r="AX64" s="82" t="s">
        <v>1799</v>
      </c>
      <c r="AY64" s="78" t="s">
        <v>66</v>
      </c>
      <c r="AZ64" s="78" t="str">
        <f>REPLACE(INDEX(GroupVertices[Group],MATCH(Vertices[[#This Row],[Vertex]],GroupVertices[Vertex],0)),1,1,"")</f>
        <v>8</v>
      </c>
      <c r="BA64" s="48"/>
      <c r="BB64" s="48"/>
      <c r="BC64" s="48"/>
      <c r="BD64" s="48"/>
      <c r="BE64" s="48" t="s">
        <v>2487</v>
      </c>
      <c r="BF64" s="48" t="s">
        <v>2487</v>
      </c>
      <c r="BG64" s="116" t="s">
        <v>2535</v>
      </c>
      <c r="BH64" s="116" t="s">
        <v>2559</v>
      </c>
      <c r="BI64" s="116" t="s">
        <v>2592</v>
      </c>
      <c r="BJ64" s="116" t="s">
        <v>2592</v>
      </c>
      <c r="BK64" s="116">
        <v>0</v>
      </c>
      <c r="BL64" s="120">
        <v>0</v>
      </c>
      <c r="BM64" s="116">
        <v>1</v>
      </c>
      <c r="BN64" s="120">
        <v>1.2195121951219512</v>
      </c>
      <c r="BO64" s="116">
        <v>0</v>
      </c>
      <c r="BP64" s="120">
        <v>0</v>
      </c>
      <c r="BQ64" s="116">
        <v>81</v>
      </c>
      <c r="BR64" s="120">
        <v>98.78048780487805</v>
      </c>
      <c r="BS64" s="116">
        <v>82</v>
      </c>
      <c r="BT64" s="2"/>
      <c r="BU64" s="3"/>
      <c r="BV64" s="3"/>
      <c r="BW64" s="3"/>
      <c r="BX64" s="3"/>
    </row>
    <row r="65" spans="1:76" ht="15">
      <c r="A65" s="64" t="s">
        <v>255</v>
      </c>
      <c r="B65" s="65"/>
      <c r="C65" s="65" t="s">
        <v>64</v>
      </c>
      <c r="D65" s="66">
        <v>162.17608152165184</v>
      </c>
      <c r="E65" s="68"/>
      <c r="F65" s="100" t="s">
        <v>735</v>
      </c>
      <c r="G65" s="65"/>
      <c r="H65" s="69" t="s">
        <v>255</v>
      </c>
      <c r="I65" s="70"/>
      <c r="J65" s="70"/>
      <c r="K65" s="69" t="s">
        <v>1912</v>
      </c>
      <c r="L65" s="73">
        <v>1</v>
      </c>
      <c r="M65" s="74">
        <v>645.1131591796875</v>
      </c>
      <c r="N65" s="74">
        <v>5220.974609375</v>
      </c>
      <c r="O65" s="75"/>
      <c r="P65" s="76"/>
      <c r="Q65" s="76"/>
      <c r="R65" s="86"/>
      <c r="S65" s="48">
        <v>0</v>
      </c>
      <c r="T65" s="48">
        <v>2</v>
      </c>
      <c r="U65" s="49">
        <v>0</v>
      </c>
      <c r="V65" s="49">
        <v>0.017857</v>
      </c>
      <c r="W65" s="49">
        <v>0.03176</v>
      </c>
      <c r="X65" s="49">
        <v>0.73403</v>
      </c>
      <c r="Y65" s="49">
        <v>0.5</v>
      </c>
      <c r="Z65" s="49">
        <v>0</v>
      </c>
      <c r="AA65" s="71">
        <v>65</v>
      </c>
      <c r="AB65" s="71"/>
      <c r="AC65" s="72"/>
      <c r="AD65" s="78" t="s">
        <v>1245</v>
      </c>
      <c r="AE65" s="78">
        <v>243</v>
      </c>
      <c r="AF65" s="78">
        <v>158</v>
      </c>
      <c r="AG65" s="78">
        <v>361</v>
      </c>
      <c r="AH65" s="78">
        <v>744</v>
      </c>
      <c r="AI65" s="78"/>
      <c r="AJ65" s="78" t="s">
        <v>1350</v>
      </c>
      <c r="AK65" s="78" t="s">
        <v>1436</v>
      </c>
      <c r="AL65" s="78"/>
      <c r="AM65" s="78"/>
      <c r="AN65" s="80">
        <v>39982.19435185185</v>
      </c>
      <c r="AO65" s="82" t="s">
        <v>1615</v>
      </c>
      <c r="AP65" s="78" t="b">
        <v>0</v>
      </c>
      <c r="AQ65" s="78" t="b">
        <v>0</v>
      </c>
      <c r="AR65" s="78" t="b">
        <v>1</v>
      </c>
      <c r="AS65" s="78"/>
      <c r="AT65" s="78">
        <v>2</v>
      </c>
      <c r="AU65" s="82" t="s">
        <v>1662</v>
      </c>
      <c r="AV65" s="78" t="b">
        <v>0</v>
      </c>
      <c r="AW65" s="78" t="s">
        <v>1737</v>
      </c>
      <c r="AX65" s="82" t="s">
        <v>1800</v>
      </c>
      <c r="AY65" s="78" t="s">
        <v>66</v>
      </c>
      <c r="AZ65" s="78" t="str">
        <f>REPLACE(INDEX(GroupVertices[Group],MATCH(Vertices[[#This Row],[Vertex]],GroupVertices[Vertex],0)),1,1,"")</f>
        <v>1</v>
      </c>
      <c r="BA65" s="48"/>
      <c r="BB65" s="48"/>
      <c r="BC65" s="48"/>
      <c r="BD65" s="48"/>
      <c r="BE65" s="48"/>
      <c r="BF65" s="48"/>
      <c r="BG65" s="116" t="s">
        <v>2530</v>
      </c>
      <c r="BH65" s="116" t="s">
        <v>2530</v>
      </c>
      <c r="BI65" s="116" t="s">
        <v>2588</v>
      </c>
      <c r="BJ65" s="116" t="s">
        <v>2588</v>
      </c>
      <c r="BK65" s="116">
        <v>2</v>
      </c>
      <c r="BL65" s="120">
        <v>7.6923076923076925</v>
      </c>
      <c r="BM65" s="116">
        <v>0</v>
      </c>
      <c r="BN65" s="120">
        <v>0</v>
      </c>
      <c r="BO65" s="116">
        <v>0</v>
      </c>
      <c r="BP65" s="120">
        <v>0</v>
      </c>
      <c r="BQ65" s="116">
        <v>24</v>
      </c>
      <c r="BR65" s="120">
        <v>92.3076923076923</v>
      </c>
      <c r="BS65" s="116">
        <v>26</v>
      </c>
      <c r="BT65" s="2"/>
      <c r="BU65" s="3"/>
      <c r="BV65" s="3"/>
      <c r="BW65" s="3"/>
      <c r="BX65" s="3"/>
    </row>
    <row r="66" spans="1:76" ht="15">
      <c r="A66" s="64" t="s">
        <v>289</v>
      </c>
      <c r="B66" s="65"/>
      <c r="C66" s="65" t="s">
        <v>64</v>
      </c>
      <c r="D66" s="66">
        <v>162</v>
      </c>
      <c r="E66" s="68"/>
      <c r="F66" s="100" t="s">
        <v>1701</v>
      </c>
      <c r="G66" s="65"/>
      <c r="H66" s="69" t="s">
        <v>289</v>
      </c>
      <c r="I66" s="70"/>
      <c r="J66" s="70"/>
      <c r="K66" s="69" t="s">
        <v>1913</v>
      </c>
      <c r="L66" s="73">
        <v>1</v>
      </c>
      <c r="M66" s="74">
        <v>6019.12841796875</v>
      </c>
      <c r="N66" s="74">
        <v>9646.09375</v>
      </c>
      <c r="O66" s="75"/>
      <c r="P66" s="76"/>
      <c r="Q66" s="76"/>
      <c r="R66" s="86"/>
      <c r="S66" s="48">
        <v>1</v>
      </c>
      <c r="T66" s="48">
        <v>0</v>
      </c>
      <c r="U66" s="49">
        <v>0</v>
      </c>
      <c r="V66" s="49">
        <v>0.076923</v>
      </c>
      <c r="W66" s="49">
        <v>0</v>
      </c>
      <c r="X66" s="49">
        <v>0.472843</v>
      </c>
      <c r="Y66" s="49">
        <v>0</v>
      </c>
      <c r="Z66" s="49">
        <v>0</v>
      </c>
      <c r="AA66" s="71">
        <v>66</v>
      </c>
      <c r="AB66" s="71"/>
      <c r="AC66" s="72"/>
      <c r="AD66" s="78" t="s">
        <v>1246</v>
      </c>
      <c r="AE66" s="78">
        <v>39</v>
      </c>
      <c r="AF66" s="78">
        <v>1</v>
      </c>
      <c r="AG66" s="78">
        <v>0</v>
      </c>
      <c r="AH66" s="78">
        <v>0</v>
      </c>
      <c r="AI66" s="78"/>
      <c r="AJ66" s="78"/>
      <c r="AK66" s="78"/>
      <c r="AL66" s="78"/>
      <c r="AM66" s="78"/>
      <c r="AN66" s="80">
        <v>41054.593252314815</v>
      </c>
      <c r="AO66" s="78"/>
      <c r="AP66" s="78" t="b">
        <v>1</v>
      </c>
      <c r="AQ66" s="78" t="b">
        <v>1</v>
      </c>
      <c r="AR66" s="78" t="b">
        <v>0</v>
      </c>
      <c r="AS66" s="78"/>
      <c r="AT66" s="78">
        <v>0</v>
      </c>
      <c r="AU66" s="82" t="s">
        <v>1662</v>
      </c>
      <c r="AV66" s="78" t="b">
        <v>0</v>
      </c>
      <c r="AW66" s="78" t="s">
        <v>1737</v>
      </c>
      <c r="AX66" s="82" t="s">
        <v>1801</v>
      </c>
      <c r="AY66" s="78" t="s">
        <v>65</v>
      </c>
      <c r="AZ66" s="78" t="str">
        <f>REPLACE(INDEX(GroupVertices[Group],MATCH(Vertices[[#This Row],[Vertex]],GroupVertices[Vertex],0)),1,1,"")</f>
        <v>4</v>
      </c>
      <c r="BA66" s="48"/>
      <c r="BB66" s="48"/>
      <c r="BC66" s="48"/>
      <c r="BD66" s="48"/>
      <c r="BE66" s="48"/>
      <c r="BF66" s="48"/>
      <c r="BG66" s="48"/>
      <c r="BH66" s="48"/>
      <c r="BI66" s="48"/>
      <c r="BJ66" s="48"/>
      <c r="BK66" s="48"/>
      <c r="BL66" s="49"/>
      <c r="BM66" s="48"/>
      <c r="BN66" s="49"/>
      <c r="BO66" s="48"/>
      <c r="BP66" s="49"/>
      <c r="BQ66" s="48"/>
      <c r="BR66" s="49"/>
      <c r="BS66" s="48"/>
      <c r="BT66" s="2"/>
      <c r="BU66" s="3"/>
      <c r="BV66" s="3"/>
      <c r="BW66" s="3"/>
      <c r="BX66" s="3"/>
    </row>
    <row r="67" spans="1:76" ht="15">
      <c r="A67" s="64" t="s">
        <v>290</v>
      </c>
      <c r="B67" s="65"/>
      <c r="C67" s="65" t="s">
        <v>64</v>
      </c>
      <c r="D67" s="66">
        <v>182.67331648795215</v>
      </c>
      <c r="E67" s="68"/>
      <c r="F67" s="100" t="s">
        <v>1702</v>
      </c>
      <c r="G67" s="65"/>
      <c r="H67" s="69" t="s">
        <v>290</v>
      </c>
      <c r="I67" s="70"/>
      <c r="J67" s="70"/>
      <c r="K67" s="69" t="s">
        <v>1914</v>
      </c>
      <c r="L67" s="73">
        <v>1</v>
      </c>
      <c r="M67" s="74">
        <v>6516.5673828125</v>
      </c>
      <c r="N67" s="74">
        <v>6718.75341796875</v>
      </c>
      <c r="O67" s="75"/>
      <c r="P67" s="76"/>
      <c r="Q67" s="76"/>
      <c r="R67" s="86"/>
      <c r="S67" s="48">
        <v>1</v>
      </c>
      <c r="T67" s="48">
        <v>0</v>
      </c>
      <c r="U67" s="49">
        <v>0</v>
      </c>
      <c r="V67" s="49">
        <v>0.076923</v>
      </c>
      <c r="W67" s="49">
        <v>0</v>
      </c>
      <c r="X67" s="49">
        <v>0.472843</v>
      </c>
      <c r="Y67" s="49">
        <v>0</v>
      </c>
      <c r="Z67" s="49">
        <v>0</v>
      </c>
      <c r="AA67" s="71">
        <v>67</v>
      </c>
      <c r="AB67" s="71"/>
      <c r="AC67" s="72"/>
      <c r="AD67" s="78" t="s">
        <v>1247</v>
      </c>
      <c r="AE67" s="78">
        <v>1122</v>
      </c>
      <c r="AF67" s="78">
        <v>18434</v>
      </c>
      <c r="AG67" s="78">
        <v>2744</v>
      </c>
      <c r="AH67" s="78">
        <v>2689</v>
      </c>
      <c r="AI67" s="78"/>
      <c r="AJ67" s="78" t="s">
        <v>1351</v>
      </c>
      <c r="AK67" s="78" t="s">
        <v>1437</v>
      </c>
      <c r="AL67" s="82" t="s">
        <v>1517</v>
      </c>
      <c r="AM67" s="78"/>
      <c r="AN67" s="80">
        <v>40675.92539351852</v>
      </c>
      <c r="AO67" s="82" t="s">
        <v>1616</v>
      </c>
      <c r="AP67" s="78" t="b">
        <v>0</v>
      </c>
      <c r="AQ67" s="78" t="b">
        <v>0</v>
      </c>
      <c r="AR67" s="78" t="b">
        <v>1</v>
      </c>
      <c r="AS67" s="78"/>
      <c r="AT67" s="78">
        <v>219</v>
      </c>
      <c r="AU67" s="82" t="s">
        <v>1662</v>
      </c>
      <c r="AV67" s="78" t="b">
        <v>1</v>
      </c>
      <c r="AW67" s="78" t="s">
        <v>1737</v>
      </c>
      <c r="AX67" s="82" t="s">
        <v>1802</v>
      </c>
      <c r="AY67" s="78" t="s">
        <v>65</v>
      </c>
      <c r="AZ67" s="78" t="str">
        <f>REPLACE(INDEX(GroupVertices[Group],MATCH(Vertices[[#This Row],[Vertex]],GroupVertices[Vertex],0)),1,1,"")</f>
        <v>4</v>
      </c>
      <c r="BA67" s="48"/>
      <c r="BB67" s="48"/>
      <c r="BC67" s="48"/>
      <c r="BD67" s="48"/>
      <c r="BE67" s="48"/>
      <c r="BF67" s="48"/>
      <c r="BG67" s="48"/>
      <c r="BH67" s="48"/>
      <c r="BI67" s="48"/>
      <c r="BJ67" s="48"/>
      <c r="BK67" s="48"/>
      <c r="BL67" s="49"/>
      <c r="BM67" s="48"/>
      <c r="BN67" s="49"/>
      <c r="BO67" s="48"/>
      <c r="BP67" s="49"/>
      <c r="BQ67" s="48"/>
      <c r="BR67" s="49"/>
      <c r="BS67" s="48"/>
      <c r="BT67" s="2"/>
      <c r="BU67" s="3"/>
      <c r="BV67" s="3"/>
      <c r="BW67" s="3"/>
      <c r="BX67" s="3"/>
    </row>
    <row r="68" spans="1:76" ht="15">
      <c r="A68" s="64" t="s">
        <v>291</v>
      </c>
      <c r="B68" s="65"/>
      <c r="C68" s="65" t="s">
        <v>64</v>
      </c>
      <c r="D68" s="66">
        <v>194.27899538001145</v>
      </c>
      <c r="E68" s="68"/>
      <c r="F68" s="100" t="s">
        <v>1703</v>
      </c>
      <c r="G68" s="65"/>
      <c r="H68" s="69" t="s">
        <v>291</v>
      </c>
      <c r="I68" s="70"/>
      <c r="J68" s="70"/>
      <c r="K68" s="69" t="s">
        <v>1915</v>
      </c>
      <c r="L68" s="73">
        <v>1</v>
      </c>
      <c r="M68" s="74">
        <v>6363.572265625</v>
      </c>
      <c r="N68" s="74">
        <v>7949.29541015625</v>
      </c>
      <c r="O68" s="75"/>
      <c r="P68" s="76"/>
      <c r="Q68" s="76"/>
      <c r="R68" s="86"/>
      <c r="S68" s="48">
        <v>2</v>
      </c>
      <c r="T68" s="48">
        <v>0</v>
      </c>
      <c r="U68" s="49">
        <v>0</v>
      </c>
      <c r="V68" s="49">
        <v>0.083333</v>
      </c>
      <c r="W68" s="49">
        <v>0</v>
      </c>
      <c r="X68" s="49">
        <v>0.822335</v>
      </c>
      <c r="Y68" s="49">
        <v>0.5</v>
      </c>
      <c r="Z68" s="49">
        <v>0</v>
      </c>
      <c r="AA68" s="71">
        <v>68</v>
      </c>
      <c r="AB68" s="71"/>
      <c r="AC68" s="72"/>
      <c r="AD68" s="78" t="s">
        <v>1248</v>
      </c>
      <c r="AE68" s="78">
        <v>9300</v>
      </c>
      <c r="AF68" s="78">
        <v>28782</v>
      </c>
      <c r="AG68" s="78">
        <v>77914</v>
      </c>
      <c r="AH68" s="78">
        <v>18704</v>
      </c>
      <c r="AI68" s="78"/>
      <c r="AJ68" s="78" t="s">
        <v>1352</v>
      </c>
      <c r="AK68" s="78" t="s">
        <v>1438</v>
      </c>
      <c r="AL68" s="82" t="s">
        <v>1518</v>
      </c>
      <c r="AM68" s="78"/>
      <c r="AN68" s="80">
        <v>40280.213842592595</v>
      </c>
      <c r="AO68" s="82" t="s">
        <v>1617</v>
      </c>
      <c r="AP68" s="78" t="b">
        <v>0</v>
      </c>
      <c r="AQ68" s="78" t="b">
        <v>0</v>
      </c>
      <c r="AR68" s="78" t="b">
        <v>1</v>
      </c>
      <c r="AS68" s="78"/>
      <c r="AT68" s="78">
        <v>1967</v>
      </c>
      <c r="AU68" s="82" t="s">
        <v>1668</v>
      </c>
      <c r="AV68" s="78" t="b">
        <v>1</v>
      </c>
      <c r="AW68" s="78" t="s">
        <v>1737</v>
      </c>
      <c r="AX68" s="82" t="s">
        <v>1803</v>
      </c>
      <c r="AY68" s="78" t="s">
        <v>65</v>
      </c>
      <c r="AZ68" s="78" t="str">
        <f>REPLACE(INDEX(GroupVertices[Group],MATCH(Vertices[[#This Row],[Vertex]],GroupVertices[Vertex],0)),1,1,"")</f>
        <v>4</v>
      </c>
      <c r="BA68" s="48"/>
      <c r="BB68" s="48"/>
      <c r="BC68" s="48"/>
      <c r="BD68" s="48"/>
      <c r="BE68" s="48"/>
      <c r="BF68" s="48"/>
      <c r="BG68" s="48"/>
      <c r="BH68" s="48"/>
      <c r="BI68" s="48"/>
      <c r="BJ68" s="48"/>
      <c r="BK68" s="48"/>
      <c r="BL68" s="49"/>
      <c r="BM68" s="48"/>
      <c r="BN68" s="49"/>
      <c r="BO68" s="48"/>
      <c r="BP68" s="49"/>
      <c r="BQ68" s="48"/>
      <c r="BR68" s="49"/>
      <c r="BS68" s="48"/>
      <c r="BT68" s="2"/>
      <c r="BU68" s="3"/>
      <c r="BV68" s="3"/>
      <c r="BW68" s="3"/>
      <c r="BX68" s="3"/>
    </row>
    <row r="69" spans="1:76" ht="15">
      <c r="A69" s="64" t="s">
        <v>257</v>
      </c>
      <c r="B69" s="65"/>
      <c r="C69" s="65" t="s">
        <v>64</v>
      </c>
      <c r="D69" s="66">
        <v>167.20954565651482</v>
      </c>
      <c r="E69" s="68"/>
      <c r="F69" s="100" t="s">
        <v>737</v>
      </c>
      <c r="G69" s="65"/>
      <c r="H69" s="69" t="s">
        <v>257</v>
      </c>
      <c r="I69" s="70"/>
      <c r="J69" s="70"/>
      <c r="K69" s="69" t="s">
        <v>1916</v>
      </c>
      <c r="L69" s="73">
        <v>1</v>
      </c>
      <c r="M69" s="74">
        <v>5884.70751953125</v>
      </c>
      <c r="N69" s="74">
        <v>6399.35986328125</v>
      </c>
      <c r="O69" s="75"/>
      <c r="P69" s="76"/>
      <c r="Q69" s="76"/>
      <c r="R69" s="86"/>
      <c r="S69" s="48">
        <v>0</v>
      </c>
      <c r="T69" s="48">
        <v>2</v>
      </c>
      <c r="U69" s="49">
        <v>0</v>
      </c>
      <c r="V69" s="49">
        <v>0.083333</v>
      </c>
      <c r="W69" s="49">
        <v>0</v>
      </c>
      <c r="X69" s="49">
        <v>0.822335</v>
      </c>
      <c r="Y69" s="49">
        <v>0.5</v>
      </c>
      <c r="Z69" s="49">
        <v>0</v>
      </c>
      <c r="AA69" s="71">
        <v>69</v>
      </c>
      <c r="AB69" s="71"/>
      <c r="AC69" s="72"/>
      <c r="AD69" s="78" t="s">
        <v>1249</v>
      </c>
      <c r="AE69" s="78">
        <v>5096</v>
      </c>
      <c r="AF69" s="78">
        <v>4646</v>
      </c>
      <c r="AG69" s="78">
        <v>40153</v>
      </c>
      <c r="AH69" s="78">
        <v>57152</v>
      </c>
      <c r="AI69" s="78"/>
      <c r="AJ69" s="78" t="s">
        <v>1353</v>
      </c>
      <c r="AK69" s="78" t="s">
        <v>1439</v>
      </c>
      <c r="AL69" s="82" t="s">
        <v>1519</v>
      </c>
      <c r="AM69" s="78"/>
      <c r="AN69" s="80">
        <v>40124.83394675926</v>
      </c>
      <c r="AO69" s="82" t="s">
        <v>1618</v>
      </c>
      <c r="AP69" s="78" t="b">
        <v>0</v>
      </c>
      <c r="AQ69" s="78" t="b">
        <v>0</v>
      </c>
      <c r="AR69" s="78" t="b">
        <v>1</v>
      </c>
      <c r="AS69" s="78"/>
      <c r="AT69" s="78">
        <v>731</v>
      </c>
      <c r="AU69" s="82" t="s">
        <v>1662</v>
      </c>
      <c r="AV69" s="78" t="b">
        <v>0</v>
      </c>
      <c r="AW69" s="78" t="s">
        <v>1737</v>
      </c>
      <c r="AX69" s="82" t="s">
        <v>1804</v>
      </c>
      <c r="AY69" s="78" t="s">
        <v>66</v>
      </c>
      <c r="AZ69" s="78" t="str">
        <f>REPLACE(INDEX(GroupVertices[Group],MATCH(Vertices[[#This Row],[Vertex]],GroupVertices[Vertex],0)),1,1,"")</f>
        <v>4</v>
      </c>
      <c r="BA69" s="48" t="s">
        <v>481</v>
      </c>
      <c r="BB69" s="48" t="s">
        <v>481</v>
      </c>
      <c r="BC69" s="48" t="s">
        <v>536</v>
      </c>
      <c r="BD69" s="48" t="s">
        <v>536</v>
      </c>
      <c r="BE69" s="48" t="s">
        <v>590</v>
      </c>
      <c r="BF69" s="48" t="s">
        <v>590</v>
      </c>
      <c r="BG69" s="116" t="s">
        <v>2536</v>
      </c>
      <c r="BH69" s="116" t="s">
        <v>2536</v>
      </c>
      <c r="BI69" s="116" t="s">
        <v>2593</v>
      </c>
      <c r="BJ69" s="116" t="s">
        <v>2593</v>
      </c>
      <c r="BK69" s="116">
        <v>0</v>
      </c>
      <c r="BL69" s="120">
        <v>0</v>
      </c>
      <c r="BM69" s="116">
        <v>0</v>
      </c>
      <c r="BN69" s="120">
        <v>0</v>
      </c>
      <c r="BO69" s="116">
        <v>0</v>
      </c>
      <c r="BP69" s="120">
        <v>0</v>
      </c>
      <c r="BQ69" s="116">
        <v>14</v>
      </c>
      <c r="BR69" s="120">
        <v>100</v>
      </c>
      <c r="BS69" s="116">
        <v>14</v>
      </c>
      <c r="BT69" s="2"/>
      <c r="BU69" s="3"/>
      <c r="BV69" s="3"/>
      <c r="BW69" s="3"/>
      <c r="BX69" s="3"/>
    </row>
    <row r="70" spans="1:76" ht="15">
      <c r="A70" s="64" t="s">
        <v>258</v>
      </c>
      <c r="B70" s="65"/>
      <c r="C70" s="65" t="s">
        <v>64</v>
      </c>
      <c r="D70" s="66">
        <v>177.98080001284816</v>
      </c>
      <c r="E70" s="68"/>
      <c r="F70" s="100" t="s">
        <v>738</v>
      </c>
      <c r="G70" s="65"/>
      <c r="H70" s="69" t="s">
        <v>258</v>
      </c>
      <c r="I70" s="70"/>
      <c r="J70" s="70"/>
      <c r="K70" s="69" t="s">
        <v>1917</v>
      </c>
      <c r="L70" s="73">
        <v>1</v>
      </c>
      <c r="M70" s="74">
        <v>2624.818603515625</v>
      </c>
      <c r="N70" s="74">
        <v>4801.22265625</v>
      </c>
      <c r="O70" s="75"/>
      <c r="P70" s="76"/>
      <c r="Q70" s="76"/>
      <c r="R70" s="86"/>
      <c r="S70" s="48">
        <v>0</v>
      </c>
      <c r="T70" s="48">
        <v>2</v>
      </c>
      <c r="U70" s="49">
        <v>0</v>
      </c>
      <c r="V70" s="49">
        <v>0.017857</v>
      </c>
      <c r="W70" s="49">
        <v>0.029344</v>
      </c>
      <c r="X70" s="49">
        <v>0.775764</v>
      </c>
      <c r="Y70" s="49">
        <v>0.5</v>
      </c>
      <c r="Z70" s="49">
        <v>0</v>
      </c>
      <c r="AA70" s="71">
        <v>70</v>
      </c>
      <c r="AB70" s="71"/>
      <c r="AC70" s="72"/>
      <c r="AD70" s="78" t="s">
        <v>1250</v>
      </c>
      <c r="AE70" s="78">
        <v>2042</v>
      </c>
      <c r="AF70" s="78">
        <v>14250</v>
      </c>
      <c r="AG70" s="78">
        <v>174742</v>
      </c>
      <c r="AH70" s="78">
        <v>46917</v>
      </c>
      <c r="AI70" s="78"/>
      <c r="AJ70" s="78" t="s">
        <v>1354</v>
      </c>
      <c r="AK70" s="78" t="s">
        <v>1440</v>
      </c>
      <c r="AL70" s="82" t="s">
        <v>1520</v>
      </c>
      <c r="AM70" s="78"/>
      <c r="AN70" s="80">
        <v>39704.0753125</v>
      </c>
      <c r="AO70" s="82" t="s">
        <v>1619</v>
      </c>
      <c r="AP70" s="78" t="b">
        <v>0</v>
      </c>
      <c r="AQ70" s="78" t="b">
        <v>0</v>
      </c>
      <c r="AR70" s="78" t="b">
        <v>1</v>
      </c>
      <c r="AS70" s="78"/>
      <c r="AT70" s="78">
        <v>1457</v>
      </c>
      <c r="AU70" s="82" t="s">
        <v>1662</v>
      </c>
      <c r="AV70" s="78" t="b">
        <v>0</v>
      </c>
      <c r="AW70" s="78" t="s">
        <v>1737</v>
      </c>
      <c r="AX70" s="82" t="s">
        <v>1805</v>
      </c>
      <c r="AY70" s="78" t="s">
        <v>66</v>
      </c>
      <c r="AZ70" s="78" t="str">
        <f>REPLACE(INDEX(GroupVertices[Group],MATCH(Vertices[[#This Row],[Vertex]],GroupVertices[Vertex],0)),1,1,"")</f>
        <v>1</v>
      </c>
      <c r="BA70" s="48"/>
      <c r="BB70" s="48"/>
      <c r="BC70" s="48"/>
      <c r="BD70" s="48"/>
      <c r="BE70" s="48" t="s">
        <v>591</v>
      </c>
      <c r="BF70" s="48" t="s">
        <v>591</v>
      </c>
      <c r="BG70" s="116" t="s">
        <v>2537</v>
      </c>
      <c r="BH70" s="116" t="s">
        <v>2537</v>
      </c>
      <c r="BI70" s="116" t="s">
        <v>2594</v>
      </c>
      <c r="BJ70" s="116" t="s">
        <v>2594</v>
      </c>
      <c r="BK70" s="116">
        <v>0</v>
      </c>
      <c r="BL70" s="120">
        <v>0</v>
      </c>
      <c r="BM70" s="116">
        <v>0</v>
      </c>
      <c r="BN70" s="120">
        <v>0</v>
      </c>
      <c r="BO70" s="116">
        <v>0</v>
      </c>
      <c r="BP70" s="120">
        <v>0</v>
      </c>
      <c r="BQ70" s="116">
        <v>15</v>
      </c>
      <c r="BR70" s="120">
        <v>100</v>
      </c>
      <c r="BS70" s="116">
        <v>15</v>
      </c>
      <c r="BT70" s="2"/>
      <c r="BU70" s="3"/>
      <c r="BV70" s="3"/>
      <c r="BW70" s="3"/>
      <c r="BX70" s="3"/>
    </row>
    <row r="71" spans="1:76" ht="15">
      <c r="A71" s="64" t="s">
        <v>292</v>
      </c>
      <c r="B71" s="65"/>
      <c r="C71" s="65" t="s">
        <v>64</v>
      </c>
      <c r="D71" s="66">
        <v>283.2012853525485</v>
      </c>
      <c r="E71" s="68"/>
      <c r="F71" s="100" t="s">
        <v>1704</v>
      </c>
      <c r="G71" s="65"/>
      <c r="H71" s="69" t="s">
        <v>292</v>
      </c>
      <c r="I71" s="70"/>
      <c r="J71" s="70"/>
      <c r="K71" s="69" t="s">
        <v>1918</v>
      </c>
      <c r="L71" s="73">
        <v>1</v>
      </c>
      <c r="M71" s="74">
        <v>2417.79296875</v>
      </c>
      <c r="N71" s="74">
        <v>5391.224609375</v>
      </c>
      <c r="O71" s="75"/>
      <c r="P71" s="76"/>
      <c r="Q71" s="76"/>
      <c r="R71" s="86"/>
      <c r="S71" s="48">
        <v>2</v>
      </c>
      <c r="T71" s="48">
        <v>0</v>
      </c>
      <c r="U71" s="49">
        <v>0</v>
      </c>
      <c r="V71" s="49">
        <v>0.017857</v>
      </c>
      <c r="W71" s="49">
        <v>0.029344</v>
      </c>
      <c r="X71" s="49">
        <v>0.775764</v>
      </c>
      <c r="Y71" s="49">
        <v>0.5</v>
      </c>
      <c r="Z71" s="49">
        <v>0</v>
      </c>
      <c r="AA71" s="71">
        <v>71</v>
      </c>
      <c r="AB71" s="71"/>
      <c r="AC71" s="72"/>
      <c r="AD71" s="78" t="s">
        <v>1251</v>
      </c>
      <c r="AE71" s="78">
        <v>2095</v>
      </c>
      <c r="AF71" s="78">
        <v>108068</v>
      </c>
      <c r="AG71" s="78">
        <v>19127</v>
      </c>
      <c r="AH71" s="78">
        <v>7228</v>
      </c>
      <c r="AI71" s="78"/>
      <c r="AJ71" s="78" t="s">
        <v>1355</v>
      </c>
      <c r="AK71" s="78" t="s">
        <v>1396</v>
      </c>
      <c r="AL71" s="82" t="s">
        <v>1521</v>
      </c>
      <c r="AM71" s="78"/>
      <c r="AN71" s="80">
        <v>39248.942245370374</v>
      </c>
      <c r="AO71" s="82" t="s">
        <v>1620</v>
      </c>
      <c r="AP71" s="78" t="b">
        <v>0</v>
      </c>
      <c r="AQ71" s="78" t="b">
        <v>0</v>
      </c>
      <c r="AR71" s="78" t="b">
        <v>1</v>
      </c>
      <c r="AS71" s="78"/>
      <c r="AT71" s="78">
        <v>1348</v>
      </c>
      <c r="AU71" s="82" t="s">
        <v>1662</v>
      </c>
      <c r="AV71" s="78" t="b">
        <v>1</v>
      </c>
      <c r="AW71" s="78" t="s">
        <v>1737</v>
      </c>
      <c r="AX71" s="82" t="s">
        <v>1806</v>
      </c>
      <c r="AY71" s="78" t="s">
        <v>65</v>
      </c>
      <c r="AZ71" s="78" t="str">
        <f>REPLACE(INDEX(GroupVertices[Group],MATCH(Vertices[[#This Row],[Vertex]],GroupVertices[Vertex],0)),1,1,"")</f>
        <v>1</v>
      </c>
      <c r="BA71" s="48"/>
      <c r="BB71" s="48"/>
      <c r="BC71" s="48"/>
      <c r="BD71" s="48"/>
      <c r="BE71" s="48"/>
      <c r="BF71" s="48"/>
      <c r="BG71" s="48"/>
      <c r="BH71" s="48"/>
      <c r="BI71" s="48"/>
      <c r="BJ71" s="48"/>
      <c r="BK71" s="48"/>
      <c r="BL71" s="49"/>
      <c r="BM71" s="48"/>
      <c r="BN71" s="49"/>
      <c r="BO71" s="48"/>
      <c r="BP71" s="49"/>
      <c r="BQ71" s="48"/>
      <c r="BR71" s="49"/>
      <c r="BS71" s="48"/>
      <c r="BT71" s="2"/>
      <c r="BU71" s="3"/>
      <c r="BV71" s="3"/>
      <c r="BW71" s="3"/>
      <c r="BX71" s="3"/>
    </row>
    <row r="72" spans="1:76" ht="15">
      <c r="A72" s="64" t="s">
        <v>259</v>
      </c>
      <c r="B72" s="65"/>
      <c r="C72" s="65" t="s">
        <v>64</v>
      </c>
      <c r="D72" s="66">
        <v>163.4030444814424</v>
      </c>
      <c r="E72" s="68"/>
      <c r="F72" s="100" t="s">
        <v>739</v>
      </c>
      <c r="G72" s="65"/>
      <c r="H72" s="69" t="s">
        <v>259</v>
      </c>
      <c r="I72" s="70"/>
      <c r="J72" s="70"/>
      <c r="K72" s="69" t="s">
        <v>1919</v>
      </c>
      <c r="L72" s="73">
        <v>9.552613347541751</v>
      </c>
      <c r="M72" s="74">
        <v>1477.4150390625</v>
      </c>
      <c r="N72" s="74">
        <v>1613.146484375</v>
      </c>
      <c r="O72" s="75"/>
      <c r="P72" s="76"/>
      <c r="Q72" s="76"/>
      <c r="R72" s="86"/>
      <c r="S72" s="48">
        <v>0</v>
      </c>
      <c r="T72" s="48">
        <v>3</v>
      </c>
      <c r="U72" s="49">
        <v>0.666667</v>
      </c>
      <c r="V72" s="49">
        <v>0.018182</v>
      </c>
      <c r="W72" s="49">
        <v>0.036345</v>
      </c>
      <c r="X72" s="49">
        <v>1.023838</v>
      </c>
      <c r="Y72" s="49">
        <v>0.3333333333333333</v>
      </c>
      <c r="Z72" s="49">
        <v>0</v>
      </c>
      <c r="AA72" s="71">
        <v>72</v>
      </c>
      <c r="AB72" s="71"/>
      <c r="AC72" s="72"/>
      <c r="AD72" s="78" t="s">
        <v>1252</v>
      </c>
      <c r="AE72" s="78">
        <v>4989</v>
      </c>
      <c r="AF72" s="78">
        <v>1252</v>
      </c>
      <c r="AG72" s="78">
        <v>19522</v>
      </c>
      <c r="AH72" s="78">
        <v>31983</v>
      </c>
      <c r="AI72" s="78"/>
      <c r="AJ72" s="78"/>
      <c r="AK72" s="78" t="s">
        <v>1441</v>
      </c>
      <c r="AL72" s="78"/>
      <c r="AM72" s="78"/>
      <c r="AN72" s="80">
        <v>41106.95795138889</v>
      </c>
      <c r="AO72" s="82" t="s">
        <v>1621</v>
      </c>
      <c r="AP72" s="78" t="b">
        <v>0</v>
      </c>
      <c r="AQ72" s="78" t="b">
        <v>0</v>
      </c>
      <c r="AR72" s="78" t="b">
        <v>0</v>
      </c>
      <c r="AS72" s="78"/>
      <c r="AT72" s="78">
        <v>32</v>
      </c>
      <c r="AU72" s="82" t="s">
        <v>1662</v>
      </c>
      <c r="AV72" s="78" t="b">
        <v>0</v>
      </c>
      <c r="AW72" s="78" t="s">
        <v>1737</v>
      </c>
      <c r="AX72" s="82" t="s">
        <v>1807</v>
      </c>
      <c r="AY72" s="78" t="s">
        <v>66</v>
      </c>
      <c r="AZ72" s="78" t="str">
        <f>REPLACE(INDEX(GroupVertices[Group],MATCH(Vertices[[#This Row],[Vertex]],GroupVertices[Vertex],0)),1,1,"")</f>
        <v>1</v>
      </c>
      <c r="BA72" s="48"/>
      <c r="BB72" s="48"/>
      <c r="BC72" s="48"/>
      <c r="BD72" s="48"/>
      <c r="BE72" s="48"/>
      <c r="BF72" s="48"/>
      <c r="BG72" s="116" t="s">
        <v>2538</v>
      </c>
      <c r="BH72" s="116" t="s">
        <v>2538</v>
      </c>
      <c r="BI72" s="116" t="s">
        <v>2595</v>
      </c>
      <c r="BJ72" s="116" t="s">
        <v>2595</v>
      </c>
      <c r="BK72" s="116">
        <v>3</v>
      </c>
      <c r="BL72" s="120">
        <v>15</v>
      </c>
      <c r="BM72" s="116">
        <v>0</v>
      </c>
      <c r="BN72" s="120">
        <v>0</v>
      </c>
      <c r="BO72" s="116">
        <v>0</v>
      </c>
      <c r="BP72" s="120">
        <v>0</v>
      </c>
      <c r="BQ72" s="116">
        <v>17</v>
      </c>
      <c r="BR72" s="120">
        <v>85</v>
      </c>
      <c r="BS72" s="116">
        <v>20</v>
      </c>
      <c r="BT72" s="2"/>
      <c r="BU72" s="3"/>
      <c r="BV72" s="3"/>
      <c r="BW72" s="3"/>
      <c r="BX72" s="3"/>
    </row>
    <row r="73" spans="1:76" ht="15">
      <c r="A73" s="64" t="s">
        <v>293</v>
      </c>
      <c r="B73" s="65"/>
      <c r="C73" s="65" t="s">
        <v>64</v>
      </c>
      <c r="D73" s="66">
        <v>623.8999635968457</v>
      </c>
      <c r="E73" s="68"/>
      <c r="F73" s="100" t="s">
        <v>1705</v>
      </c>
      <c r="G73" s="65"/>
      <c r="H73" s="69" t="s">
        <v>293</v>
      </c>
      <c r="I73" s="70"/>
      <c r="J73" s="70"/>
      <c r="K73" s="69" t="s">
        <v>1920</v>
      </c>
      <c r="L73" s="73">
        <v>9.552613347541751</v>
      </c>
      <c r="M73" s="74">
        <v>1483.8634033203125</v>
      </c>
      <c r="N73" s="74">
        <v>424.4283447265625</v>
      </c>
      <c r="O73" s="75"/>
      <c r="P73" s="76"/>
      <c r="Q73" s="76"/>
      <c r="R73" s="86"/>
      <c r="S73" s="48">
        <v>3</v>
      </c>
      <c r="T73" s="48">
        <v>0</v>
      </c>
      <c r="U73" s="49">
        <v>0.666667</v>
      </c>
      <c r="V73" s="49">
        <v>0.018182</v>
      </c>
      <c r="W73" s="49">
        <v>0.036932</v>
      </c>
      <c r="X73" s="49">
        <v>1.019601</v>
      </c>
      <c r="Y73" s="49">
        <v>0.3333333333333333</v>
      </c>
      <c r="Z73" s="49">
        <v>0</v>
      </c>
      <c r="AA73" s="71">
        <v>73</v>
      </c>
      <c r="AB73" s="71"/>
      <c r="AC73" s="72"/>
      <c r="AD73" s="78" t="s">
        <v>1253</v>
      </c>
      <c r="AE73" s="78">
        <v>300</v>
      </c>
      <c r="AF73" s="78">
        <v>411846</v>
      </c>
      <c r="AG73" s="78">
        <v>385733</v>
      </c>
      <c r="AH73" s="78">
        <v>11</v>
      </c>
      <c r="AI73" s="78"/>
      <c r="AJ73" s="78" t="s">
        <v>1356</v>
      </c>
      <c r="AK73" s="78" t="s">
        <v>1442</v>
      </c>
      <c r="AL73" s="82" t="s">
        <v>1522</v>
      </c>
      <c r="AM73" s="78"/>
      <c r="AN73" s="80">
        <v>40604.56353009259</v>
      </c>
      <c r="AO73" s="82" t="s">
        <v>1622</v>
      </c>
      <c r="AP73" s="78" t="b">
        <v>0</v>
      </c>
      <c r="AQ73" s="78" t="b">
        <v>0</v>
      </c>
      <c r="AR73" s="78" t="b">
        <v>1</v>
      </c>
      <c r="AS73" s="78"/>
      <c r="AT73" s="78">
        <v>11461</v>
      </c>
      <c r="AU73" s="82" t="s">
        <v>1662</v>
      </c>
      <c r="AV73" s="78" t="b">
        <v>1</v>
      </c>
      <c r="AW73" s="78" t="s">
        <v>1737</v>
      </c>
      <c r="AX73" s="82" t="s">
        <v>1808</v>
      </c>
      <c r="AY73" s="78" t="s">
        <v>65</v>
      </c>
      <c r="AZ73" s="78" t="str">
        <f>REPLACE(INDEX(GroupVertices[Group],MATCH(Vertices[[#This Row],[Vertex]],GroupVertices[Vertex],0)),1,1,"")</f>
        <v>1</v>
      </c>
      <c r="BA73" s="48"/>
      <c r="BB73" s="48"/>
      <c r="BC73" s="48"/>
      <c r="BD73" s="48"/>
      <c r="BE73" s="48"/>
      <c r="BF73" s="48"/>
      <c r="BG73" s="48"/>
      <c r="BH73" s="48"/>
      <c r="BI73" s="48"/>
      <c r="BJ73" s="48"/>
      <c r="BK73" s="48"/>
      <c r="BL73" s="49"/>
      <c r="BM73" s="48"/>
      <c r="BN73" s="49"/>
      <c r="BO73" s="48"/>
      <c r="BP73" s="49"/>
      <c r="BQ73" s="48"/>
      <c r="BR73" s="49"/>
      <c r="BS73" s="48"/>
      <c r="BT73" s="2"/>
      <c r="BU73" s="3"/>
      <c r="BV73" s="3"/>
      <c r="BW73" s="3"/>
      <c r="BX73" s="3"/>
    </row>
    <row r="74" spans="1:76" ht="15">
      <c r="A74" s="64" t="s">
        <v>294</v>
      </c>
      <c r="B74" s="65"/>
      <c r="C74" s="65" t="s">
        <v>64</v>
      </c>
      <c r="D74" s="66">
        <v>208.1154140591123</v>
      </c>
      <c r="E74" s="68"/>
      <c r="F74" s="100" t="s">
        <v>1706</v>
      </c>
      <c r="G74" s="65"/>
      <c r="H74" s="69" t="s">
        <v>294</v>
      </c>
      <c r="I74" s="70"/>
      <c r="J74" s="70"/>
      <c r="K74" s="69" t="s">
        <v>1921</v>
      </c>
      <c r="L74" s="73">
        <v>9.552613347541751</v>
      </c>
      <c r="M74" s="74">
        <v>1097.0372314453125</v>
      </c>
      <c r="N74" s="74">
        <v>1907.1478271484375</v>
      </c>
      <c r="O74" s="75"/>
      <c r="P74" s="76"/>
      <c r="Q74" s="76"/>
      <c r="R74" s="86"/>
      <c r="S74" s="48">
        <v>3</v>
      </c>
      <c r="T74" s="48">
        <v>0</v>
      </c>
      <c r="U74" s="49">
        <v>0.666667</v>
      </c>
      <c r="V74" s="49">
        <v>0.018182</v>
      </c>
      <c r="W74" s="49">
        <v>0.036932</v>
      </c>
      <c r="X74" s="49">
        <v>1.019601</v>
      </c>
      <c r="Y74" s="49">
        <v>0.3333333333333333</v>
      </c>
      <c r="Z74" s="49">
        <v>0</v>
      </c>
      <c r="AA74" s="71">
        <v>74</v>
      </c>
      <c r="AB74" s="71"/>
      <c r="AC74" s="72"/>
      <c r="AD74" s="78" t="s">
        <v>1254</v>
      </c>
      <c r="AE74" s="78">
        <v>5839</v>
      </c>
      <c r="AF74" s="78">
        <v>41119</v>
      </c>
      <c r="AG74" s="78">
        <v>20918</v>
      </c>
      <c r="AH74" s="78">
        <v>32796</v>
      </c>
      <c r="AI74" s="78"/>
      <c r="AJ74" s="78" t="s">
        <v>1357</v>
      </c>
      <c r="AK74" s="78" t="s">
        <v>1443</v>
      </c>
      <c r="AL74" s="82" t="s">
        <v>1523</v>
      </c>
      <c r="AM74" s="78"/>
      <c r="AN74" s="80">
        <v>39897.54232638889</v>
      </c>
      <c r="AO74" s="82" t="s">
        <v>1623</v>
      </c>
      <c r="AP74" s="78" t="b">
        <v>0</v>
      </c>
      <c r="AQ74" s="78" t="b">
        <v>0</v>
      </c>
      <c r="AR74" s="78" t="b">
        <v>1</v>
      </c>
      <c r="AS74" s="78"/>
      <c r="AT74" s="78">
        <v>1948</v>
      </c>
      <c r="AU74" s="82" t="s">
        <v>1674</v>
      </c>
      <c r="AV74" s="78" t="b">
        <v>1</v>
      </c>
      <c r="AW74" s="78" t="s">
        <v>1737</v>
      </c>
      <c r="AX74" s="82" t="s">
        <v>1809</v>
      </c>
      <c r="AY74" s="78" t="s">
        <v>65</v>
      </c>
      <c r="AZ74" s="78" t="str">
        <f>REPLACE(INDEX(GroupVertices[Group],MATCH(Vertices[[#This Row],[Vertex]],GroupVertices[Vertex],0)),1,1,"")</f>
        <v>1</v>
      </c>
      <c r="BA74" s="48"/>
      <c r="BB74" s="48"/>
      <c r="BC74" s="48"/>
      <c r="BD74" s="48"/>
      <c r="BE74" s="48"/>
      <c r="BF74" s="48"/>
      <c r="BG74" s="48"/>
      <c r="BH74" s="48"/>
      <c r="BI74" s="48"/>
      <c r="BJ74" s="48"/>
      <c r="BK74" s="48"/>
      <c r="BL74" s="49"/>
      <c r="BM74" s="48"/>
      <c r="BN74" s="49"/>
      <c r="BO74" s="48"/>
      <c r="BP74" s="49"/>
      <c r="BQ74" s="48"/>
      <c r="BR74" s="49"/>
      <c r="BS74" s="48"/>
      <c r="BT74" s="2"/>
      <c r="BU74" s="3"/>
      <c r="BV74" s="3"/>
      <c r="BW74" s="3"/>
      <c r="BX74" s="3"/>
    </row>
    <row r="75" spans="1:76" ht="15">
      <c r="A75" s="64" t="s">
        <v>260</v>
      </c>
      <c r="B75" s="65"/>
      <c r="C75" s="65" t="s">
        <v>64</v>
      </c>
      <c r="D75" s="66">
        <v>162.6280614785034</v>
      </c>
      <c r="E75" s="68"/>
      <c r="F75" s="100" t="s">
        <v>740</v>
      </c>
      <c r="G75" s="65"/>
      <c r="H75" s="69" t="s">
        <v>260</v>
      </c>
      <c r="I75" s="70"/>
      <c r="J75" s="70"/>
      <c r="K75" s="69" t="s">
        <v>1922</v>
      </c>
      <c r="L75" s="73">
        <v>35.21044056125339</v>
      </c>
      <c r="M75" s="74">
        <v>1054.444580078125</v>
      </c>
      <c r="N75" s="74">
        <v>607.9204711914062</v>
      </c>
      <c r="O75" s="75"/>
      <c r="P75" s="76"/>
      <c r="Q75" s="76"/>
      <c r="R75" s="86"/>
      <c r="S75" s="48">
        <v>0</v>
      </c>
      <c r="T75" s="48">
        <v>4</v>
      </c>
      <c r="U75" s="49">
        <v>2.666667</v>
      </c>
      <c r="V75" s="49">
        <v>0.018519</v>
      </c>
      <c r="W75" s="49">
        <v>0.041254</v>
      </c>
      <c r="X75" s="49">
        <v>1.333882</v>
      </c>
      <c r="Y75" s="49">
        <v>0.25</v>
      </c>
      <c r="Z75" s="49">
        <v>0</v>
      </c>
      <c r="AA75" s="71">
        <v>75</v>
      </c>
      <c r="AB75" s="71"/>
      <c r="AC75" s="72"/>
      <c r="AD75" s="78" t="s">
        <v>1255</v>
      </c>
      <c r="AE75" s="78">
        <v>171</v>
      </c>
      <c r="AF75" s="78">
        <v>561</v>
      </c>
      <c r="AG75" s="78">
        <v>27692</v>
      </c>
      <c r="AH75" s="78">
        <v>142</v>
      </c>
      <c r="AI75" s="78"/>
      <c r="AJ75" s="78" t="s">
        <v>1358</v>
      </c>
      <c r="AK75" s="78" t="s">
        <v>1444</v>
      </c>
      <c r="AL75" s="82" t="s">
        <v>1524</v>
      </c>
      <c r="AM75" s="78"/>
      <c r="AN75" s="80">
        <v>42935.44167824074</v>
      </c>
      <c r="AO75" s="82" t="s">
        <v>1624</v>
      </c>
      <c r="AP75" s="78" t="b">
        <v>0</v>
      </c>
      <c r="AQ75" s="78" t="b">
        <v>0</v>
      </c>
      <c r="AR75" s="78" t="b">
        <v>0</v>
      </c>
      <c r="AS75" s="78"/>
      <c r="AT75" s="78">
        <v>41</v>
      </c>
      <c r="AU75" s="82" t="s">
        <v>1662</v>
      </c>
      <c r="AV75" s="78" t="b">
        <v>0</v>
      </c>
      <c r="AW75" s="78" t="s">
        <v>1737</v>
      </c>
      <c r="AX75" s="82" t="s">
        <v>1810</v>
      </c>
      <c r="AY75" s="78" t="s">
        <v>66</v>
      </c>
      <c r="AZ75" s="78" t="str">
        <f>REPLACE(INDEX(GroupVertices[Group],MATCH(Vertices[[#This Row],[Vertex]],GroupVertices[Vertex],0)),1,1,"")</f>
        <v>1</v>
      </c>
      <c r="BA75" s="48"/>
      <c r="BB75" s="48"/>
      <c r="BC75" s="48"/>
      <c r="BD75" s="48"/>
      <c r="BE75" s="48" t="s">
        <v>592</v>
      </c>
      <c r="BF75" s="48" t="s">
        <v>592</v>
      </c>
      <c r="BG75" s="116" t="s">
        <v>2539</v>
      </c>
      <c r="BH75" s="116" t="s">
        <v>2560</v>
      </c>
      <c r="BI75" s="116" t="s">
        <v>2596</v>
      </c>
      <c r="BJ75" s="116" t="s">
        <v>2596</v>
      </c>
      <c r="BK75" s="116">
        <v>3</v>
      </c>
      <c r="BL75" s="120">
        <v>7.6923076923076925</v>
      </c>
      <c r="BM75" s="116">
        <v>0</v>
      </c>
      <c r="BN75" s="120">
        <v>0</v>
      </c>
      <c r="BO75" s="116">
        <v>0</v>
      </c>
      <c r="BP75" s="120">
        <v>0</v>
      </c>
      <c r="BQ75" s="116">
        <v>36</v>
      </c>
      <c r="BR75" s="120">
        <v>92.3076923076923</v>
      </c>
      <c r="BS75" s="116">
        <v>39</v>
      </c>
      <c r="BT75" s="2"/>
      <c r="BU75" s="3"/>
      <c r="BV75" s="3"/>
      <c r="BW75" s="3"/>
      <c r="BX75" s="3"/>
    </row>
    <row r="76" spans="1:76" ht="15">
      <c r="A76" s="64" t="s">
        <v>295</v>
      </c>
      <c r="B76" s="65"/>
      <c r="C76" s="65" t="s">
        <v>64</v>
      </c>
      <c r="D76" s="66">
        <v>1000</v>
      </c>
      <c r="E76" s="68"/>
      <c r="F76" s="100" t="s">
        <v>1707</v>
      </c>
      <c r="G76" s="65"/>
      <c r="H76" s="69" t="s">
        <v>295</v>
      </c>
      <c r="I76" s="70"/>
      <c r="J76" s="70"/>
      <c r="K76" s="69" t="s">
        <v>1923</v>
      </c>
      <c r="L76" s="73">
        <v>1</v>
      </c>
      <c r="M76" s="74">
        <v>691.345703125</v>
      </c>
      <c r="N76" s="74">
        <v>1296.038818359375</v>
      </c>
      <c r="O76" s="75"/>
      <c r="P76" s="76"/>
      <c r="Q76" s="76"/>
      <c r="R76" s="86"/>
      <c r="S76" s="48">
        <v>2</v>
      </c>
      <c r="T76" s="48">
        <v>0</v>
      </c>
      <c r="U76" s="49">
        <v>0</v>
      </c>
      <c r="V76" s="49">
        <v>0.017857</v>
      </c>
      <c r="W76" s="49">
        <v>0.031217</v>
      </c>
      <c r="X76" s="49">
        <v>0.729514</v>
      </c>
      <c r="Y76" s="49">
        <v>0.5</v>
      </c>
      <c r="Z76" s="49">
        <v>0</v>
      </c>
      <c r="AA76" s="71">
        <v>76</v>
      </c>
      <c r="AB76" s="71"/>
      <c r="AC76" s="72"/>
      <c r="AD76" s="78" t="s">
        <v>1256</v>
      </c>
      <c r="AE76" s="78">
        <v>1131</v>
      </c>
      <c r="AF76" s="78">
        <v>747189</v>
      </c>
      <c r="AG76" s="78">
        <v>14639</v>
      </c>
      <c r="AH76" s="78">
        <v>10238</v>
      </c>
      <c r="AI76" s="78"/>
      <c r="AJ76" s="78" t="s">
        <v>1359</v>
      </c>
      <c r="AK76" s="78" t="s">
        <v>1445</v>
      </c>
      <c r="AL76" s="82" t="s">
        <v>1525</v>
      </c>
      <c r="AM76" s="78"/>
      <c r="AN76" s="80">
        <v>40981.00650462963</v>
      </c>
      <c r="AO76" s="82" t="s">
        <v>1625</v>
      </c>
      <c r="AP76" s="78" t="b">
        <v>0</v>
      </c>
      <c r="AQ76" s="78" t="b">
        <v>0</v>
      </c>
      <c r="AR76" s="78" t="b">
        <v>1</v>
      </c>
      <c r="AS76" s="78"/>
      <c r="AT76" s="78">
        <v>873</v>
      </c>
      <c r="AU76" s="82" t="s">
        <v>1666</v>
      </c>
      <c r="AV76" s="78" t="b">
        <v>1</v>
      </c>
      <c r="AW76" s="78" t="s">
        <v>1737</v>
      </c>
      <c r="AX76" s="82" t="s">
        <v>1811</v>
      </c>
      <c r="AY76" s="78" t="s">
        <v>65</v>
      </c>
      <c r="AZ76" s="78" t="str">
        <f>REPLACE(INDEX(GroupVertices[Group],MATCH(Vertices[[#This Row],[Vertex]],GroupVertices[Vertex],0)),1,1,"")</f>
        <v>1</v>
      </c>
      <c r="BA76" s="48"/>
      <c r="BB76" s="48"/>
      <c r="BC76" s="48"/>
      <c r="BD76" s="48"/>
      <c r="BE76" s="48"/>
      <c r="BF76" s="48"/>
      <c r="BG76" s="48"/>
      <c r="BH76" s="48"/>
      <c r="BI76" s="48"/>
      <c r="BJ76" s="48"/>
      <c r="BK76" s="48"/>
      <c r="BL76" s="49"/>
      <c r="BM76" s="48"/>
      <c r="BN76" s="49"/>
      <c r="BO76" s="48"/>
      <c r="BP76" s="49"/>
      <c r="BQ76" s="48"/>
      <c r="BR76" s="49"/>
      <c r="BS76" s="48"/>
      <c r="BT76" s="2"/>
      <c r="BU76" s="3"/>
      <c r="BV76" s="3"/>
      <c r="BW76" s="3"/>
      <c r="BX76" s="3"/>
    </row>
    <row r="77" spans="1:76" ht="15">
      <c r="A77" s="64" t="s">
        <v>261</v>
      </c>
      <c r="B77" s="65"/>
      <c r="C77" s="65" t="s">
        <v>64</v>
      </c>
      <c r="D77" s="66">
        <v>166.42559034674005</v>
      </c>
      <c r="E77" s="68"/>
      <c r="F77" s="100" t="s">
        <v>741</v>
      </c>
      <c r="G77" s="65"/>
      <c r="H77" s="69" t="s">
        <v>261</v>
      </c>
      <c r="I77" s="70"/>
      <c r="J77" s="70"/>
      <c r="K77" s="69" t="s">
        <v>1924</v>
      </c>
      <c r="L77" s="73">
        <v>1</v>
      </c>
      <c r="M77" s="74">
        <v>5168.423828125</v>
      </c>
      <c r="N77" s="74">
        <v>2352.705810546875</v>
      </c>
      <c r="O77" s="75"/>
      <c r="P77" s="76"/>
      <c r="Q77" s="76"/>
      <c r="R77" s="86"/>
      <c r="S77" s="48">
        <v>1</v>
      </c>
      <c r="T77" s="48">
        <v>1</v>
      </c>
      <c r="U77" s="49">
        <v>0</v>
      </c>
      <c r="V77" s="49">
        <v>0</v>
      </c>
      <c r="W77" s="49">
        <v>0</v>
      </c>
      <c r="X77" s="49">
        <v>0.999995</v>
      </c>
      <c r="Y77" s="49">
        <v>0</v>
      </c>
      <c r="Z77" s="49" t="s">
        <v>2032</v>
      </c>
      <c r="AA77" s="71">
        <v>77</v>
      </c>
      <c r="AB77" s="71"/>
      <c r="AC77" s="72"/>
      <c r="AD77" s="78" t="s">
        <v>1257</v>
      </c>
      <c r="AE77" s="78">
        <v>3591</v>
      </c>
      <c r="AF77" s="78">
        <v>3947</v>
      </c>
      <c r="AG77" s="78">
        <v>23749</v>
      </c>
      <c r="AH77" s="78">
        <v>1494</v>
      </c>
      <c r="AI77" s="78"/>
      <c r="AJ77" s="78" t="s">
        <v>1360</v>
      </c>
      <c r="AK77" s="78" t="s">
        <v>1446</v>
      </c>
      <c r="AL77" s="82" t="s">
        <v>1526</v>
      </c>
      <c r="AM77" s="78"/>
      <c r="AN77" s="80">
        <v>39423.64833333333</v>
      </c>
      <c r="AO77" s="82" t="s">
        <v>1626</v>
      </c>
      <c r="AP77" s="78" t="b">
        <v>0</v>
      </c>
      <c r="AQ77" s="78" t="b">
        <v>0</v>
      </c>
      <c r="AR77" s="78" t="b">
        <v>1</v>
      </c>
      <c r="AS77" s="78"/>
      <c r="AT77" s="78">
        <v>525</v>
      </c>
      <c r="AU77" s="82" t="s">
        <v>1664</v>
      </c>
      <c r="AV77" s="78" t="b">
        <v>0</v>
      </c>
      <c r="AW77" s="78" t="s">
        <v>1737</v>
      </c>
      <c r="AX77" s="82" t="s">
        <v>1812</v>
      </c>
      <c r="AY77" s="78" t="s">
        <v>66</v>
      </c>
      <c r="AZ77" s="78" t="str">
        <f>REPLACE(INDEX(GroupVertices[Group],MATCH(Vertices[[#This Row],[Vertex]],GroupVertices[Vertex],0)),1,1,"")</f>
        <v>10</v>
      </c>
      <c r="BA77" s="48" t="s">
        <v>2459</v>
      </c>
      <c r="BB77" s="48" t="s">
        <v>2459</v>
      </c>
      <c r="BC77" s="48" t="s">
        <v>537</v>
      </c>
      <c r="BD77" s="48" t="s">
        <v>537</v>
      </c>
      <c r="BE77" s="48" t="s">
        <v>593</v>
      </c>
      <c r="BF77" s="48" t="s">
        <v>593</v>
      </c>
      <c r="BG77" s="116" t="s">
        <v>2540</v>
      </c>
      <c r="BH77" s="116" t="s">
        <v>2540</v>
      </c>
      <c r="BI77" s="116" t="s">
        <v>2597</v>
      </c>
      <c r="BJ77" s="116" t="s">
        <v>2597</v>
      </c>
      <c r="BK77" s="116">
        <v>1</v>
      </c>
      <c r="BL77" s="120">
        <v>6.25</v>
      </c>
      <c r="BM77" s="116">
        <v>0</v>
      </c>
      <c r="BN77" s="120">
        <v>0</v>
      </c>
      <c r="BO77" s="116">
        <v>0</v>
      </c>
      <c r="BP77" s="120">
        <v>0</v>
      </c>
      <c r="BQ77" s="116">
        <v>15</v>
      </c>
      <c r="BR77" s="120">
        <v>93.75</v>
      </c>
      <c r="BS77" s="116">
        <v>16</v>
      </c>
      <c r="BT77" s="2"/>
      <c r="BU77" s="3"/>
      <c r="BV77" s="3"/>
      <c r="BW77" s="3"/>
      <c r="BX77" s="3"/>
    </row>
    <row r="78" spans="1:76" ht="15">
      <c r="A78" s="64" t="s">
        <v>262</v>
      </c>
      <c r="B78" s="65"/>
      <c r="C78" s="65" t="s">
        <v>64</v>
      </c>
      <c r="D78" s="66">
        <v>184.94443165575464</v>
      </c>
      <c r="E78" s="68"/>
      <c r="F78" s="100" t="s">
        <v>742</v>
      </c>
      <c r="G78" s="65"/>
      <c r="H78" s="69" t="s">
        <v>262</v>
      </c>
      <c r="I78" s="70"/>
      <c r="J78" s="70"/>
      <c r="K78" s="69" t="s">
        <v>1925</v>
      </c>
      <c r="L78" s="73">
        <v>3849.6740820567466</v>
      </c>
      <c r="M78" s="74">
        <v>3732.921142578125</v>
      </c>
      <c r="N78" s="74">
        <v>7025.6640625</v>
      </c>
      <c r="O78" s="75"/>
      <c r="P78" s="76"/>
      <c r="Q78" s="76"/>
      <c r="R78" s="86"/>
      <c r="S78" s="48">
        <v>2</v>
      </c>
      <c r="T78" s="48">
        <v>14</v>
      </c>
      <c r="U78" s="49">
        <v>300</v>
      </c>
      <c r="V78" s="49">
        <v>0.04</v>
      </c>
      <c r="W78" s="49">
        <v>0</v>
      </c>
      <c r="X78" s="49">
        <v>6.367687</v>
      </c>
      <c r="Y78" s="49">
        <v>0.005494505494505495</v>
      </c>
      <c r="Z78" s="49">
        <v>0</v>
      </c>
      <c r="AA78" s="71">
        <v>78</v>
      </c>
      <c r="AB78" s="71"/>
      <c r="AC78" s="72"/>
      <c r="AD78" s="78" t="s">
        <v>1258</v>
      </c>
      <c r="AE78" s="78">
        <v>19610</v>
      </c>
      <c r="AF78" s="78">
        <v>20459</v>
      </c>
      <c r="AG78" s="78">
        <v>63742</v>
      </c>
      <c r="AH78" s="78">
        <v>1027</v>
      </c>
      <c r="AI78" s="78"/>
      <c r="AJ78" s="78" t="s">
        <v>1361</v>
      </c>
      <c r="AK78" s="78" t="s">
        <v>1447</v>
      </c>
      <c r="AL78" s="82" t="s">
        <v>1527</v>
      </c>
      <c r="AM78" s="78"/>
      <c r="AN78" s="80">
        <v>40883.125601851854</v>
      </c>
      <c r="AO78" s="82" t="s">
        <v>1627</v>
      </c>
      <c r="AP78" s="78" t="b">
        <v>0</v>
      </c>
      <c r="AQ78" s="78" t="b">
        <v>0</v>
      </c>
      <c r="AR78" s="78" t="b">
        <v>1</v>
      </c>
      <c r="AS78" s="78"/>
      <c r="AT78" s="78">
        <v>1732</v>
      </c>
      <c r="AU78" s="82" t="s">
        <v>1669</v>
      </c>
      <c r="AV78" s="78" t="b">
        <v>0</v>
      </c>
      <c r="AW78" s="78" t="s">
        <v>1737</v>
      </c>
      <c r="AX78" s="82" t="s">
        <v>1813</v>
      </c>
      <c r="AY78" s="78" t="s">
        <v>66</v>
      </c>
      <c r="AZ78" s="78" t="str">
        <f>REPLACE(INDEX(GroupVertices[Group],MATCH(Vertices[[#This Row],[Vertex]],GroupVertices[Vertex],0)),1,1,"")</f>
        <v>2</v>
      </c>
      <c r="BA78" s="48" t="s">
        <v>2460</v>
      </c>
      <c r="BB78" s="48" t="s">
        <v>2460</v>
      </c>
      <c r="BC78" s="48" t="s">
        <v>2472</v>
      </c>
      <c r="BD78" s="48" t="s">
        <v>2472</v>
      </c>
      <c r="BE78" s="48" t="s">
        <v>2488</v>
      </c>
      <c r="BF78" s="48" t="s">
        <v>2500</v>
      </c>
      <c r="BG78" s="116" t="s">
        <v>2541</v>
      </c>
      <c r="BH78" s="116" t="s">
        <v>2561</v>
      </c>
      <c r="BI78" s="116" t="s">
        <v>2598</v>
      </c>
      <c r="BJ78" s="116" t="s">
        <v>2598</v>
      </c>
      <c r="BK78" s="116">
        <v>14</v>
      </c>
      <c r="BL78" s="120">
        <v>4.682274247491639</v>
      </c>
      <c r="BM78" s="116">
        <v>3</v>
      </c>
      <c r="BN78" s="120">
        <v>1.0033444816053512</v>
      </c>
      <c r="BO78" s="116">
        <v>0</v>
      </c>
      <c r="BP78" s="120">
        <v>0</v>
      </c>
      <c r="BQ78" s="116">
        <v>282</v>
      </c>
      <c r="BR78" s="120">
        <v>94.31438127090301</v>
      </c>
      <c r="BS78" s="116">
        <v>299</v>
      </c>
      <c r="BT78" s="2"/>
      <c r="BU78" s="3"/>
      <c r="BV78" s="3"/>
      <c r="BW78" s="3"/>
      <c r="BX78" s="3"/>
    </row>
    <row r="79" spans="1:76" ht="15">
      <c r="A79" s="64" t="s">
        <v>296</v>
      </c>
      <c r="B79" s="65"/>
      <c r="C79" s="65" t="s">
        <v>64</v>
      </c>
      <c r="D79" s="66">
        <v>164.60869821249807</v>
      </c>
      <c r="E79" s="68"/>
      <c r="F79" s="100" t="s">
        <v>1708</v>
      </c>
      <c r="G79" s="65"/>
      <c r="H79" s="69" t="s">
        <v>296</v>
      </c>
      <c r="I79" s="70"/>
      <c r="J79" s="70"/>
      <c r="K79" s="69" t="s">
        <v>1926</v>
      </c>
      <c r="L79" s="73">
        <v>1</v>
      </c>
      <c r="M79" s="74">
        <v>3670.068115234375</v>
      </c>
      <c r="N79" s="74">
        <v>8623.9072265625</v>
      </c>
      <c r="O79" s="75"/>
      <c r="P79" s="76"/>
      <c r="Q79" s="76"/>
      <c r="R79" s="86"/>
      <c r="S79" s="48">
        <v>1</v>
      </c>
      <c r="T79" s="48">
        <v>0</v>
      </c>
      <c r="U79" s="49">
        <v>0</v>
      </c>
      <c r="V79" s="49">
        <v>0.023256</v>
      </c>
      <c r="W79" s="49">
        <v>0</v>
      </c>
      <c r="X79" s="49">
        <v>0.510835</v>
      </c>
      <c r="Y79" s="49">
        <v>0</v>
      </c>
      <c r="Z79" s="49">
        <v>0</v>
      </c>
      <c r="AA79" s="71">
        <v>79</v>
      </c>
      <c r="AB79" s="71"/>
      <c r="AC79" s="72"/>
      <c r="AD79" s="78" t="s">
        <v>1259</v>
      </c>
      <c r="AE79" s="78">
        <v>3000</v>
      </c>
      <c r="AF79" s="78">
        <v>2327</v>
      </c>
      <c r="AG79" s="78">
        <v>653</v>
      </c>
      <c r="AH79" s="78">
        <v>899</v>
      </c>
      <c r="AI79" s="78"/>
      <c r="AJ79" s="78" t="s">
        <v>1362</v>
      </c>
      <c r="AK79" s="78" t="s">
        <v>1448</v>
      </c>
      <c r="AL79" s="82" t="s">
        <v>1528</v>
      </c>
      <c r="AM79" s="78"/>
      <c r="AN79" s="80">
        <v>42777.84019675926</v>
      </c>
      <c r="AO79" s="82" t="s">
        <v>1628</v>
      </c>
      <c r="AP79" s="78" t="b">
        <v>0</v>
      </c>
      <c r="AQ79" s="78" t="b">
        <v>0</v>
      </c>
      <c r="AR79" s="78" t="b">
        <v>1</v>
      </c>
      <c r="AS79" s="78"/>
      <c r="AT79" s="78">
        <v>39</v>
      </c>
      <c r="AU79" s="82" t="s">
        <v>1662</v>
      </c>
      <c r="AV79" s="78" t="b">
        <v>0</v>
      </c>
      <c r="AW79" s="78" t="s">
        <v>1737</v>
      </c>
      <c r="AX79" s="82" t="s">
        <v>1814</v>
      </c>
      <c r="AY79" s="78" t="s">
        <v>65</v>
      </c>
      <c r="AZ79" s="78" t="str">
        <f>REPLACE(INDEX(GroupVertices[Group],MATCH(Vertices[[#This Row],[Vertex]],GroupVertices[Vertex],0)),1,1,"")</f>
        <v>2</v>
      </c>
      <c r="BA79" s="48"/>
      <c r="BB79" s="48"/>
      <c r="BC79" s="48"/>
      <c r="BD79" s="48"/>
      <c r="BE79" s="48"/>
      <c r="BF79" s="48"/>
      <c r="BG79" s="48"/>
      <c r="BH79" s="48"/>
      <c r="BI79" s="48"/>
      <c r="BJ79" s="48"/>
      <c r="BK79" s="48"/>
      <c r="BL79" s="49"/>
      <c r="BM79" s="48"/>
      <c r="BN79" s="49"/>
      <c r="BO79" s="48"/>
      <c r="BP79" s="49"/>
      <c r="BQ79" s="48"/>
      <c r="BR79" s="49"/>
      <c r="BS79" s="48"/>
      <c r="BT79" s="2"/>
      <c r="BU79" s="3"/>
      <c r="BV79" s="3"/>
      <c r="BW79" s="3"/>
      <c r="BX79" s="3"/>
    </row>
    <row r="80" spans="1:76" ht="15">
      <c r="A80" s="64" t="s">
        <v>297</v>
      </c>
      <c r="B80" s="65"/>
      <c r="C80" s="65" t="s">
        <v>64</v>
      </c>
      <c r="D80" s="66">
        <v>171.02277606171404</v>
      </c>
      <c r="E80" s="68"/>
      <c r="F80" s="100" t="s">
        <v>1709</v>
      </c>
      <c r="G80" s="65"/>
      <c r="H80" s="69" t="s">
        <v>297</v>
      </c>
      <c r="I80" s="70"/>
      <c r="J80" s="70"/>
      <c r="K80" s="69" t="s">
        <v>1927</v>
      </c>
      <c r="L80" s="73">
        <v>1</v>
      </c>
      <c r="M80" s="74">
        <v>3377.470703125</v>
      </c>
      <c r="N80" s="74">
        <v>4552.48583984375</v>
      </c>
      <c r="O80" s="75"/>
      <c r="P80" s="76"/>
      <c r="Q80" s="76"/>
      <c r="R80" s="86"/>
      <c r="S80" s="48">
        <v>1</v>
      </c>
      <c r="T80" s="48">
        <v>0</v>
      </c>
      <c r="U80" s="49">
        <v>0</v>
      </c>
      <c r="V80" s="49">
        <v>0.023256</v>
      </c>
      <c r="W80" s="49">
        <v>0</v>
      </c>
      <c r="X80" s="49">
        <v>0.510835</v>
      </c>
      <c r="Y80" s="49">
        <v>0</v>
      </c>
      <c r="Z80" s="49">
        <v>0</v>
      </c>
      <c r="AA80" s="71">
        <v>80</v>
      </c>
      <c r="AB80" s="71"/>
      <c r="AC80" s="72"/>
      <c r="AD80" s="78" t="s">
        <v>297</v>
      </c>
      <c r="AE80" s="78">
        <v>64</v>
      </c>
      <c r="AF80" s="78">
        <v>8046</v>
      </c>
      <c r="AG80" s="78">
        <v>8423</v>
      </c>
      <c r="AH80" s="78">
        <v>18452</v>
      </c>
      <c r="AI80" s="78"/>
      <c r="AJ80" s="78" t="s">
        <v>1363</v>
      </c>
      <c r="AK80" s="78" t="s">
        <v>1449</v>
      </c>
      <c r="AL80" s="82" t="s">
        <v>1529</v>
      </c>
      <c r="AM80" s="78"/>
      <c r="AN80" s="80">
        <v>41030.96695601852</v>
      </c>
      <c r="AO80" s="82" t="s">
        <v>1629</v>
      </c>
      <c r="AP80" s="78" t="b">
        <v>1</v>
      </c>
      <c r="AQ80" s="78" t="b">
        <v>0</v>
      </c>
      <c r="AR80" s="78" t="b">
        <v>1</v>
      </c>
      <c r="AS80" s="78"/>
      <c r="AT80" s="78">
        <v>404</v>
      </c>
      <c r="AU80" s="82" t="s">
        <v>1662</v>
      </c>
      <c r="AV80" s="78" t="b">
        <v>0</v>
      </c>
      <c r="AW80" s="78" t="s">
        <v>1737</v>
      </c>
      <c r="AX80" s="82" t="s">
        <v>1815</v>
      </c>
      <c r="AY80" s="78" t="s">
        <v>65</v>
      </c>
      <c r="AZ80" s="78" t="str">
        <f>REPLACE(INDEX(GroupVertices[Group],MATCH(Vertices[[#This Row],[Vertex]],GroupVertices[Vertex],0)),1,1,"")</f>
        <v>2</v>
      </c>
      <c r="BA80" s="48"/>
      <c r="BB80" s="48"/>
      <c r="BC80" s="48"/>
      <c r="BD80" s="48"/>
      <c r="BE80" s="48"/>
      <c r="BF80" s="48"/>
      <c r="BG80" s="48"/>
      <c r="BH80" s="48"/>
      <c r="BI80" s="48"/>
      <c r="BJ80" s="48"/>
      <c r="BK80" s="48"/>
      <c r="BL80" s="49"/>
      <c r="BM80" s="48"/>
      <c r="BN80" s="49"/>
      <c r="BO80" s="48"/>
      <c r="BP80" s="49"/>
      <c r="BQ80" s="48"/>
      <c r="BR80" s="49"/>
      <c r="BS80" s="48"/>
      <c r="BT80" s="2"/>
      <c r="BU80" s="3"/>
      <c r="BV80" s="3"/>
      <c r="BW80" s="3"/>
      <c r="BX80" s="3"/>
    </row>
    <row r="81" spans="1:76" ht="15">
      <c r="A81" s="64" t="s">
        <v>298</v>
      </c>
      <c r="B81" s="65"/>
      <c r="C81" s="65" t="s">
        <v>64</v>
      </c>
      <c r="D81" s="66">
        <v>162.0448615341788</v>
      </c>
      <c r="E81" s="68"/>
      <c r="F81" s="100" t="s">
        <v>1710</v>
      </c>
      <c r="G81" s="65"/>
      <c r="H81" s="69" t="s">
        <v>298</v>
      </c>
      <c r="I81" s="70"/>
      <c r="J81" s="70"/>
      <c r="K81" s="69" t="s">
        <v>1928</v>
      </c>
      <c r="L81" s="73">
        <v>1</v>
      </c>
      <c r="M81" s="74">
        <v>4458.0703125</v>
      </c>
      <c r="N81" s="74">
        <v>8620.84375</v>
      </c>
      <c r="O81" s="75"/>
      <c r="P81" s="76"/>
      <c r="Q81" s="76"/>
      <c r="R81" s="86"/>
      <c r="S81" s="48">
        <v>1</v>
      </c>
      <c r="T81" s="48">
        <v>0</v>
      </c>
      <c r="U81" s="49">
        <v>0</v>
      </c>
      <c r="V81" s="49">
        <v>0.023256</v>
      </c>
      <c r="W81" s="49">
        <v>0</v>
      </c>
      <c r="X81" s="49">
        <v>0.510835</v>
      </c>
      <c r="Y81" s="49">
        <v>0</v>
      </c>
      <c r="Z81" s="49">
        <v>0</v>
      </c>
      <c r="AA81" s="71">
        <v>81</v>
      </c>
      <c r="AB81" s="71"/>
      <c r="AC81" s="72"/>
      <c r="AD81" s="78" t="s">
        <v>1260</v>
      </c>
      <c r="AE81" s="78">
        <v>125</v>
      </c>
      <c r="AF81" s="78">
        <v>41</v>
      </c>
      <c r="AG81" s="78">
        <v>115</v>
      </c>
      <c r="AH81" s="78">
        <v>40</v>
      </c>
      <c r="AI81" s="78"/>
      <c r="AJ81" s="78"/>
      <c r="AK81" s="78"/>
      <c r="AL81" s="78"/>
      <c r="AM81" s="78"/>
      <c r="AN81" s="80">
        <v>39926.97483796296</v>
      </c>
      <c r="AO81" s="78"/>
      <c r="AP81" s="78" t="b">
        <v>1</v>
      </c>
      <c r="AQ81" s="78" t="b">
        <v>0</v>
      </c>
      <c r="AR81" s="78" t="b">
        <v>0</v>
      </c>
      <c r="AS81" s="78" t="s">
        <v>1128</v>
      </c>
      <c r="AT81" s="78">
        <v>1</v>
      </c>
      <c r="AU81" s="82" t="s">
        <v>1662</v>
      </c>
      <c r="AV81" s="78" t="b">
        <v>0</v>
      </c>
      <c r="AW81" s="78" t="s">
        <v>1737</v>
      </c>
      <c r="AX81" s="82" t="s">
        <v>1816</v>
      </c>
      <c r="AY81" s="78" t="s">
        <v>65</v>
      </c>
      <c r="AZ81" s="78" t="str">
        <f>REPLACE(INDEX(GroupVertices[Group],MATCH(Vertices[[#This Row],[Vertex]],GroupVertices[Vertex],0)),1,1,"")</f>
        <v>2</v>
      </c>
      <c r="BA81" s="48"/>
      <c r="BB81" s="48"/>
      <c r="BC81" s="48"/>
      <c r="BD81" s="48"/>
      <c r="BE81" s="48"/>
      <c r="BF81" s="48"/>
      <c r="BG81" s="48"/>
      <c r="BH81" s="48"/>
      <c r="BI81" s="48"/>
      <c r="BJ81" s="48"/>
      <c r="BK81" s="48"/>
      <c r="BL81" s="49"/>
      <c r="BM81" s="48"/>
      <c r="BN81" s="49"/>
      <c r="BO81" s="48"/>
      <c r="BP81" s="49"/>
      <c r="BQ81" s="48"/>
      <c r="BR81" s="49"/>
      <c r="BS81" s="48"/>
      <c r="BT81" s="2"/>
      <c r="BU81" s="3"/>
      <c r="BV81" s="3"/>
      <c r="BW81" s="3"/>
      <c r="BX81" s="3"/>
    </row>
    <row r="82" spans="1:76" ht="15">
      <c r="A82" s="64" t="s">
        <v>299</v>
      </c>
      <c r="B82" s="65"/>
      <c r="C82" s="65" t="s">
        <v>64</v>
      </c>
      <c r="D82" s="66">
        <v>162.5753491758433</v>
      </c>
      <c r="E82" s="68"/>
      <c r="F82" s="100" t="s">
        <v>1711</v>
      </c>
      <c r="G82" s="65"/>
      <c r="H82" s="69" t="s">
        <v>299</v>
      </c>
      <c r="I82" s="70"/>
      <c r="J82" s="70"/>
      <c r="K82" s="69" t="s">
        <v>1929</v>
      </c>
      <c r="L82" s="73">
        <v>1</v>
      </c>
      <c r="M82" s="74">
        <v>2901.747314453125</v>
      </c>
      <c r="N82" s="74">
        <v>8154.72216796875</v>
      </c>
      <c r="O82" s="75"/>
      <c r="P82" s="76"/>
      <c r="Q82" s="76"/>
      <c r="R82" s="86"/>
      <c r="S82" s="48">
        <v>1</v>
      </c>
      <c r="T82" s="48">
        <v>0</v>
      </c>
      <c r="U82" s="49">
        <v>0</v>
      </c>
      <c r="V82" s="49">
        <v>0.023256</v>
      </c>
      <c r="W82" s="49">
        <v>0</v>
      </c>
      <c r="X82" s="49">
        <v>0.510835</v>
      </c>
      <c r="Y82" s="49">
        <v>0</v>
      </c>
      <c r="Z82" s="49">
        <v>0</v>
      </c>
      <c r="AA82" s="71">
        <v>82</v>
      </c>
      <c r="AB82" s="71"/>
      <c r="AC82" s="72"/>
      <c r="AD82" s="78" t="s">
        <v>1261</v>
      </c>
      <c r="AE82" s="78">
        <v>764</v>
      </c>
      <c r="AF82" s="78">
        <v>514</v>
      </c>
      <c r="AG82" s="78">
        <v>927</v>
      </c>
      <c r="AH82" s="78">
        <v>957</v>
      </c>
      <c r="AI82" s="78"/>
      <c r="AJ82" s="78" t="s">
        <v>1364</v>
      </c>
      <c r="AK82" s="78" t="s">
        <v>1450</v>
      </c>
      <c r="AL82" s="82" t="s">
        <v>1530</v>
      </c>
      <c r="AM82" s="78"/>
      <c r="AN82" s="80">
        <v>40691.65121527778</v>
      </c>
      <c r="AO82" s="82" t="s">
        <v>1630</v>
      </c>
      <c r="AP82" s="78" t="b">
        <v>0</v>
      </c>
      <c r="AQ82" s="78" t="b">
        <v>0</v>
      </c>
      <c r="AR82" s="78" t="b">
        <v>0</v>
      </c>
      <c r="AS82" s="78"/>
      <c r="AT82" s="78">
        <v>26</v>
      </c>
      <c r="AU82" s="82" t="s">
        <v>1668</v>
      </c>
      <c r="AV82" s="78" t="b">
        <v>0</v>
      </c>
      <c r="AW82" s="78" t="s">
        <v>1737</v>
      </c>
      <c r="AX82" s="82" t="s">
        <v>1817</v>
      </c>
      <c r="AY82" s="78" t="s">
        <v>65</v>
      </c>
      <c r="AZ82" s="78" t="str">
        <f>REPLACE(INDEX(GroupVertices[Group],MATCH(Vertices[[#This Row],[Vertex]],GroupVertices[Vertex],0)),1,1,"")</f>
        <v>2</v>
      </c>
      <c r="BA82" s="48"/>
      <c r="BB82" s="48"/>
      <c r="BC82" s="48"/>
      <c r="BD82" s="48"/>
      <c r="BE82" s="48"/>
      <c r="BF82" s="48"/>
      <c r="BG82" s="48"/>
      <c r="BH82" s="48"/>
      <c r="BI82" s="48"/>
      <c r="BJ82" s="48"/>
      <c r="BK82" s="48"/>
      <c r="BL82" s="49"/>
      <c r="BM82" s="48"/>
      <c r="BN82" s="49"/>
      <c r="BO82" s="48"/>
      <c r="BP82" s="49"/>
      <c r="BQ82" s="48"/>
      <c r="BR82" s="49"/>
      <c r="BS82" s="48"/>
      <c r="BT82" s="2"/>
      <c r="BU82" s="3"/>
      <c r="BV82" s="3"/>
      <c r="BW82" s="3"/>
      <c r="BX82" s="3"/>
    </row>
    <row r="83" spans="1:76" ht="15">
      <c r="A83" s="64" t="s">
        <v>300</v>
      </c>
      <c r="B83" s="65"/>
      <c r="C83" s="65" t="s">
        <v>64</v>
      </c>
      <c r="D83" s="66">
        <v>386.30542781736324</v>
      </c>
      <c r="E83" s="68"/>
      <c r="F83" s="100" t="s">
        <v>1712</v>
      </c>
      <c r="G83" s="65"/>
      <c r="H83" s="69" t="s">
        <v>300</v>
      </c>
      <c r="I83" s="70"/>
      <c r="J83" s="70"/>
      <c r="K83" s="69" t="s">
        <v>1930</v>
      </c>
      <c r="L83" s="73">
        <v>1</v>
      </c>
      <c r="M83" s="74">
        <v>4270.56640625</v>
      </c>
      <c r="N83" s="74">
        <v>4810.18212890625</v>
      </c>
      <c r="O83" s="75"/>
      <c r="P83" s="76"/>
      <c r="Q83" s="76"/>
      <c r="R83" s="86"/>
      <c r="S83" s="48">
        <v>1</v>
      </c>
      <c r="T83" s="48">
        <v>0</v>
      </c>
      <c r="U83" s="49">
        <v>0</v>
      </c>
      <c r="V83" s="49">
        <v>0.023256</v>
      </c>
      <c r="W83" s="49">
        <v>0</v>
      </c>
      <c r="X83" s="49">
        <v>0.510835</v>
      </c>
      <c r="Y83" s="49">
        <v>0</v>
      </c>
      <c r="Z83" s="49">
        <v>0</v>
      </c>
      <c r="AA83" s="71">
        <v>83</v>
      </c>
      <c r="AB83" s="71"/>
      <c r="AC83" s="72"/>
      <c r="AD83" s="78" t="s">
        <v>1262</v>
      </c>
      <c r="AE83" s="78">
        <v>245</v>
      </c>
      <c r="AF83" s="78">
        <v>199999</v>
      </c>
      <c r="AG83" s="78">
        <v>79656</v>
      </c>
      <c r="AH83" s="78">
        <v>21075</v>
      </c>
      <c r="AI83" s="78"/>
      <c r="AJ83" s="78" t="s">
        <v>1365</v>
      </c>
      <c r="AK83" s="78" t="s">
        <v>1451</v>
      </c>
      <c r="AL83" s="82" t="s">
        <v>1531</v>
      </c>
      <c r="AM83" s="78"/>
      <c r="AN83" s="80">
        <v>39719.0815625</v>
      </c>
      <c r="AO83" s="82" t="s">
        <v>1631</v>
      </c>
      <c r="AP83" s="78" t="b">
        <v>0</v>
      </c>
      <c r="AQ83" s="78" t="b">
        <v>0</v>
      </c>
      <c r="AR83" s="78" t="b">
        <v>1</v>
      </c>
      <c r="AS83" s="78"/>
      <c r="AT83" s="78">
        <v>5805</v>
      </c>
      <c r="AU83" s="82" t="s">
        <v>1668</v>
      </c>
      <c r="AV83" s="78" t="b">
        <v>1</v>
      </c>
      <c r="AW83" s="78" t="s">
        <v>1737</v>
      </c>
      <c r="AX83" s="82" t="s">
        <v>1818</v>
      </c>
      <c r="AY83" s="78" t="s">
        <v>65</v>
      </c>
      <c r="AZ83" s="78" t="str">
        <f>REPLACE(INDEX(GroupVertices[Group],MATCH(Vertices[[#This Row],[Vertex]],GroupVertices[Vertex],0)),1,1,"")</f>
        <v>2</v>
      </c>
      <c r="BA83" s="48"/>
      <c r="BB83" s="48"/>
      <c r="BC83" s="48"/>
      <c r="BD83" s="48"/>
      <c r="BE83" s="48"/>
      <c r="BF83" s="48"/>
      <c r="BG83" s="48"/>
      <c r="BH83" s="48"/>
      <c r="BI83" s="48"/>
      <c r="BJ83" s="48"/>
      <c r="BK83" s="48"/>
      <c r="BL83" s="49"/>
      <c r="BM83" s="48"/>
      <c r="BN83" s="49"/>
      <c r="BO83" s="48"/>
      <c r="BP83" s="49"/>
      <c r="BQ83" s="48"/>
      <c r="BR83" s="49"/>
      <c r="BS83" s="48"/>
      <c r="BT83" s="2"/>
      <c r="BU83" s="3"/>
      <c r="BV83" s="3"/>
      <c r="BW83" s="3"/>
      <c r="BX83" s="3"/>
    </row>
    <row r="84" spans="1:76" ht="15">
      <c r="A84" s="64" t="s">
        <v>301</v>
      </c>
      <c r="B84" s="65"/>
      <c r="C84" s="65" t="s">
        <v>64</v>
      </c>
      <c r="D84" s="66">
        <v>1000</v>
      </c>
      <c r="E84" s="68"/>
      <c r="F84" s="100" t="s">
        <v>1713</v>
      </c>
      <c r="G84" s="65"/>
      <c r="H84" s="69" t="s">
        <v>301</v>
      </c>
      <c r="I84" s="70"/>
      <c r="J84" s="70"/>
      <c r="K84" s="69" t="s">
        <v>1931</v>
      </c>
      <c r="L84" s="73">
        <v>1</v>
      </c>
      <c r="M84" s="74">
        <v>3809.662841796875</v>
      </c>
      <c r="N84" s="74">
        <v>5075.94482421875</v>
      </c>
      <c r="O84" s="75"/>
      <c r="P84" s="76"/>
      <c r="Q84" s="76"/>
      <c r="R84" s="86"/>
      <c r="S84" s="48">
        <v>1</v>
      </c>
      <c r="T84" s="48">
        <v>0</v>
      </c>
      <c r="U84" s="49">
        <v>0</v>
      </c>
      <c r="V84" s="49">
        <v>0.023256</v>
      </c>
      <c r="W84" s="49">
        <v>0</v>
      </c>
      <c r="X84" s="49">
        <v>0.510835</v>
      </c>
      <c r="Y84" s="49">
        <v>0</v>
      </c>
      <c r="Z84" s="49">
        <v>0</v>
      </c>
      <c r="AA84" s="71">
        <v>84</v>
      </c>
      <c r="AB84" s="71"/>
      <c r="AC84" s="72"/>
      <c r="AD84" s="78" t="s">
        <v>1263</v>
      </c>
      <c r="AE84" s="78">
        <v>1450</v>
      </c>
      <c r="AF84" s="78">
        <v>3465896</v>
      </c>
      <c r="AG84" s="78">
        <v>152714</v>
      </c>
      <c r="AH84" s="78">
        <v>807</v>
      </c>
      <c r="AI84" s="78"/>
      <c r="AJ84" s="78" t="s">
        <v>1366</v>
      </c>
      <c r="AK84" s="78" t="s">
        <v>1452</v>
      </c>
      <c r="AL84" s="82" t="s">
        <v>1532</v>
      </c>
      <c r="AM84" s="78"/>
      <c r="AN84" s="80">
        <v>39836.782060185185</v>
      </c>
      <c r="AO84" s="82" t="s">
        <v>1632</v>
      </c>
      <c r="AP84" s="78" t="b">
        <v>0</v>
      </c>
      <c r="AQ84" s="78" t="b">
        <v>0</v>
      </c>
      <c r="AR84" s="78" t="b">
        <v>1</v>
      </c>
      <c r="AS84" s="78"/>
      <c r="AT84" s="78">
        <v>29677</v>
      </c>
      <c r="AU84" s="82" t="s">
        <v>1677</v>
      </c>
      <c r="AV84" s="78" t="b">
        <v>1</v>
      </c>
      <c r="AW84" s="78" t="s">
        <v>1737</v>
      </c>
      <c r="AX84" s="82" t="s">
        <v>1819</v>
      </c>
      <c r="AY84" s="78" t="s">
        <v>65</v>
      </c>
      <c r="AZ84" s="78" t="str">
        <f>REPLACE(INDEX(GroupVertices[Group],MATCH(Vertices[[#This Row],[Vertex]],GroupVertices[Vertex],0)),1,1,"")</f>
        <v>2</v>
      </c>
      <c r="BA84" s="48"/>
      <c r="BB84" s="48"/>
      <c r="BC84" s="48"/>
      <c r="BD84" s="48"/>
      <c r="BE84" s="48"/>
      <c r="BF84" s="48"/>
      <c r="BG84" s="48"/>
      <c r="BH84" s="48"/>
      <c r="BI84" s="48"/>
      <c r="BJ84" s="48"/>
      <c r="BK84" s="48"/>
      <c r="BL84" s="49"/>
      <c r="BM84" s="48"/>
      <c r="BN84" s="49"/>
      <c r="BO84" s="48"/>
      <c r="BP84" s="49"/>
      <c r="BQ84" s="48"/>
      <c r="BR84" s="49"/>
      <c r="BS84" s="48"/>
      <c r="BT84" s="2"/>
      <c r="BU84" s="3"/>
      <c r="BV84" s="3"/>
      <c r="BW84" s="3"/>
      <c r="BX84" s="3"/>
    </row>
    <row r="85" spans="1:76" ht="15">
      <c r="A85" s="64" t="s">
        <v>302</v>
      </c>
      <c r="B85" s="65"/>
      <c r="C85" s="65" t="s">
        <v>64</v>
      </c>
      <c r="D85" s="66">
        <v>1000</v>
      </c>
      <c r="E85" s="68"/>
      <c r="F85" s="100" t="s">
        <v>1714</v>
      </c>
      <c r="G85" s="65"/>
      <c r="H85" s="69" t="s">
        <v>302</v>
      </c>
      <c r="I85" s="70"/>
      <c r="J85" s="70"/>
      <c r="K85" s="69" t="s">
        <v>1932</v>
      </c>
      <c r="L85" s="73">
        <v>1</v>
      </c>
      <c r="M85" s="74">
        <v>4638.912109375</v>
      </c>
      <c r="N85" s="74">
        <v>7356.359375</v>
      </c>
      <c r="O85" s="75"/>
      <c r="P85" s="76"/>
      <c r="Q85" s="76"/>
      <c r="R85" s="86"/>
      <c r="S85" s="48">
        <v>1</v>
      </c>
      <c r="T85" s="48">
        <v>0</v>
      </c>
      <c r="U85" s="49">
        <v>0</v>
      </c>
      <c r="V85" s="49">
        <v>0.023256</v>
      </c>
      <c r="W85" s="49">
        <v>0</v>
      </c>
      <c r="X85" s="49">
        <v>0.510835</v>
      </c>
      <c r="Y85" s="49">
        <v>0</v>
      </c>
      <c r="Z85" s="49">
        <v>0</v>
      </c>
      <c r="AA85" s="71">
        <v>85</v>
      </c>
      <c r="AB85" s="71"/>
      <c r="AC85" s="72"/>
      <c r="AD85" s="78" t="s">
        <v>1264</v>
      </c>
      <c r="AE85" s="78">
        <v>209</v>
      </c>
      <c r="AF85" s="78">
        <v>5486571</v>
      </c>
      <c r="AG85" s="78">
        <v>79697</v>
      </c>
      <c r="AH85" s="78">
        <v>24</v>
      </c>
      <c r="AI85" s="78"/>
      <c r="AJ85" s="78" t="s">
        <v>1367</v>
      </c>
      <c r="AK85" s="78" t="s">
        <v>1423</v>
      </c>
      <c r="AL85" s="82" t="s">
        <v>1533</v>
      </c>
      <c r="AM85" s="78"/>
      <c r="AN85" s="80">
        <v>39584.660266203704</v>
      </c>
      <c r="AO85" s="82" t="s">
        <v>1633</v>
      </c>
      <c r="AP85" s="78" t="b">
        <v>0</v>
      </c>
      <c r="AQ85" s="78" t="b">
        <v>0</v>
      </c>
      <c r="AR85" s="78" t="b">
        <v>0</v>
      </c>
      <c r="AS85" s="78"/>
      <c r="AT85" s="78">
        <v>50989</v>
      </c>
      <c r="AU85" s="82" t="s">
        <v>1662</v>
      </c>
      <c r="AV85" s="78" t="b">
        <v>1</v>
      </c>
      <c r="AW85" s="78" t="s">
        <v>1737</v>
      </c>
      <c r="AX85" s="82" t="s">
        <v>1820</v>
      </c>
      <c r="AY85" s="78" t="s">
        <v>65</v>
      </c>
      <c r="AZ85" s="78" t="str">
        <f>REPLACE(INDEX(GroupVertices[Group],MATCH(Vertices[[#This Row],[Vertex]],GroupVertices[Vertex],0)),1,1,"")</f>
        <v>2</v>
      </c>
      <c r="BA85" s="48"/>
      <c r="BB85" s="48"/>
      <c r="BC85" s="48"/>
      <c r="BD85" s="48"/>
      <c r="BE85" s="48"/>
      <c r="BF85" s="48"/>
      <c r="BG85" s="48"/>
      <c r="BH85" s="48"/>
      <c r="BI85" s="48"/>
      <c r="BJ85" s="48"/>
      <c r="BK85" s="48"/>
      <c r="BL85" s="49"/>
      <c r="BM85" s="48"/>
      <c r="BN85" s="49"/>
      <c r="BO85" s="48"/>
      <c r="BP85" s="49"/>
      <c r="BQ85" s="48"/>
      <c r="BR85" s="49"/>
      <c r="BS85" s="48"/>
      <c r="BT85" s="2"/>
      <c r="BU85" s="3"/>
      <c r="BV85" s="3"/>
      <c r="BW85" s="3"/>
      <c r="BX85" s="3"/>
    </row>
    <row r="86" spans="1:76" ht="15">
      <c r="A86" s="64" t="s">
        <v>303</v>
      </c>
      <c r="B86" s="65"/>
      <c r="C86" s="65" t="s">
        <v>64</v>
      </c>
      <c r="D86" s="66">
        <v>169.02980240582022</v>
      </c>
      <c r="E86" s="68"/>
      <c r="F86" s="100" t="s">
        <v>1715</v>
      </c>
      <c r="G86" s="65"/>
      <c r="H86" s="69" t="s">
        <v>303</v>
      </c>
      <c r="I86" s="70"/>
      <c r="J86" s="70"/>
      <c r="K86" s="69" t="s">
        <v>1933</v>
      </c>
      <c r="L86" s="73">
        <v>1</v>
      </c>
      <c r="M86" s="74">
        <v>4025.758056640625</v>
      </c>
      <c r="N86" s="74">
        <v>9646.09375</v>
      </c>
      <c r="O86" s="75"/>
      <c r="P86" s="76"/>
      <c r="Q86" s="76"/>
      <c r="R86" s="86"/>
      <c r="S86" s="48">
        <v>1</v>
      </c>
      <c r="T86" s="48">
        <v>0</v>
      </c>
      <c r="U86" s="49">
        <v>0</v>
      </c>
      <c r="V86" s="49">
        <v>0.023256</v>
      </c>
      <c r="W86" s="49">
        <v>0</v>
      </c>
      <c r="X86" s="49">
        <v>0.510835</v>
      </c>
      <c r="Y86" s="49">
        <v>0</v>
      </c>
      <c r="Z86" s="49">
        <v>0</v>
      </c>
      <c r="AA86" s="71">
        <v>86</v>
      </c>
      <c r="AB86" s="71"/>
      <c r="AC86" s="72"/>
      <c r="AD86" s="78" t="s">
        <v>1265</v>
      </c>
      <c r="AE86" s="78">
        <v>5664</v>
      </c>
      <c r="AF86" s="78">
        <v>6269</v>
      </c>
      <c r="AG86" s="78">
        <v>40778</v>
      </c>
      <c r="AH86" s="78">
        <v>7446</v>
      </c>
      <c r="AI86" s="78"/>
      <c r="AJ86" s="78" t="s">
        <v>1368</v>
      </c>
      <c r="AK86" s="78" t="s">
        <v>1453</v>
      </c>
      <c r="AL86" s="82" t="s">
        <v>1534</v>
      </c>
      <c r="AM86" s="78"/>
      <c r="AN86" s="80">
        <v>39647.637777777774</v>
      </c>
      <c r="AO86" s="82" t="s">
        <v>1634</v>
      </c>
      <c r="AP86" s="78" t="b">
        <v>0</v>
      </c>
      <c r="AQ86" s="78" t="b">
        <v>0</v>
      </c>
      <c r="AR86" s="78" t="b">
        <v>1</v>
      </c>
      <c r="AS86" s="78"/>
      <c r="AT86" s="78">
        <v>767</v>
      </c>
      <c r="AU86" s="82" t="s">
        <v>1673</v>
      </c>
      <c r="AV86" s="78" t="b">
        <v>0</v>
      </c>
      <c r="AW86" s="78" t="s">
        <v>1737</v>
      </c>
      <c r="AX86" s="82" t="s">
        <v>1821</v>
      </c>
      <c r="AY86" s="78" t="s">
        <v>65</v>
      </c>
      <c r="AZ86" s="78" t="str">
        <f>REPLACE(INDEX(GroupVertices[Group],MATCH(Vertices[[#This Row],[Vertex]],GroupVertices[Vertex],0)),1,1,"")</f>
        <v>2</v>
      </c>
      <c r="BA86" s="48"/>
      <c r="BB86" s="48"/>
      <c r="BC86" s="48"/>
      <c r="BD86" s="48"/>
      <c r="BE86" s="48"/>
      <c r="BF86" s="48"/>
      <c r="BG86" s="48"/>
      <c r="BH86" s="48"/>
      <c r="BI86" s="48"/>
      <c r="BJ86" s="48"/>
      <c r="BK86" s="48"/>
      <c r="BL86" s="49"/>
      <c r="BM86" s="48"/>
      <c r="BN86" s="49"/>
      <c r="BO86" s="48"/>
      <c r="BP86" s="49"/>
      <c r="BQ86" s="48"/>
      <c r="BR86" s="49"/>
      <c r="BS86" s="48"/>
      <c r="BT86" s="2"/>
      <c r="BU86" s="3"/>
      <c r="BV86" s="3"/>
      <c r="BW86" s="3"/>
      <c r="BX86" s="3"/>
    </row>
    <row r="87" spans="1:76" ht="15">
      <c r="A87" s="64" t="s">
        <v>304</v>
      </c>
      <c r="B87" s="65"/>
      <c r="C87" s="65" t="s">
        <v>64</v>
      </c>
      <c r="D87" s="66">
        <v>195.17846914029667</v>
      </c>
      <c r="E87" s="68"/>
      <c r="F87" s="100" t="s">
        <v>1716</v>
      </c>
      <c r="G87" s="65"/>
      <c r="H87" s="69" t="s">
        <v>304</v>
      </c>
      <c r="I87" s="70"/>
      <c r="J87" s="70"/>
      <c r="K87" s="69" t="s">
        <v>1934</v>
      </c>
      <c r="L87" s="73">
        <v>1</v>
      </c>
      <c r="M87" s="74">
        <v>3243.72021484375</v>
      </c>
      <c r="N87" s="74">
        <v>9413.0146484375</v>
      </c>
      <c r="O87" s="75"/>
      <c r="P87" s="76"/>
      <c r="Q87" s="76"/>
      <c r="R87" s="86"/>
      <c r="S87" s="48">
        <v>1</v>
      </c>
      <c r="T87" s="48">
        <v>0</v>
      </c>
      <c r="U87" s="49">
        <v>0</v>
      </c>
      <c r="V87" s="49">
        <v>0.023256</v>
      </c>
      <c r="W87" s="49">
        <v>0</v>
      </c>
      <c r="X87" s="49">
        <v>0.510835</v>
      </c>
      <c r="Y87" s="49">
        <v>0</v>
      </c>
      <c r="Z87" s="49">
        <v>0</v>
      </c>
      <c r="AA87" s="71">
        <v>87</v>
      </c>
      <c r="AB87" s="71"/>
      <c r="AC87" s="72"/>
      <c r="AD87" s="78" t="s">
        <v>1266</v>
      </c>
      <c r="AE87" s="78">
        <v>2742</v>
      </c>
      <c r="AF87" s="78">
        <v>29584</v>
      </c>
      <c r="AG87" s="78">
        <v>51198</v>
      </c>
      <c r="AH87" s="78">
        <v>30964</v>
      </c>
      <c r="AI87" s="78"/>
      <c r="AJ87" s="78" t="s">
        <v>1369</v>
      </c>
      <c r="AK87" s="78" t="s">
        <v>1454</v>
      </c>
      <c r="AL87" s="82" t="s">
        <v>1535</v>
      </c>
      <c r="AM87" s="78"/>
      <c r="AN87" s="80">
        <v>39927.02523148148</v>
      </c>
      <c r="AO87" s="82" t="s">
        <v>1635</v>
      </c>
      <c r="AP87" s="78" t="b">
        <v>0</v>
      </c>
      <c r="AQ87" s="78" t="b">
        <v>0</v>
      </c>
      <c r="AR87" s="78" t="b">
        <v>1</v>
      </c>
      <c r="AS87" s="78"/>
      <c r="AT87" s="78">
        <v>1845</v>
      </c>
      <c r="AU87" s="82" t="s">
        <v>1672</v>
      </c>
      <c r="AV87" s="78" t="b">
        <v>0</v>
      </c>
      <c r="AW87" s="78" t="s">
        <v>1737</v>
      </c>
      <c r="AX87" s="82" t="s">
        <v>1822</v>
      </c>
      <c r="AY87" s="78" t="s">
        <v>65</v>
      </c>
      <c r="AZ87" s="78" t="str">
        <f>REPLACE(INDEX(GroupVertices[Group],MATCH(Vertices[[#This Row],[Vertex]],GroupVertices[Vertex],0)),1,1,"")</f>
        <v>2</v>
      </c>
      <c r="BA87" s="48"/>
      <c r="BB87" s="48"/>
      <c r="BC87" s="48"/>
      <c r="BD87" s="48"/>
      <c r="BE87" s="48"/>
      <c r="BF87" s="48"/>
      <c r="BG87" s="48"/>
      <c r="BH87" s="48"/>
      <c r="BI87" s="48"/>
      <c r="BJ87" s="48"/>
      <c r="BK87" s="48"/>
      <c r="BL87" s="49"/>
      <c r="BM87" s="48"/>
      <c r="BN87" s="49"/>
      <c r="BO87" s="48"/>
      <c r="BP87" s="49"/>
      <c r="BQ87" s="48"/>
      <c r="BR87" s="49"/>
      <c r="BS87" s="48"/>
      <c r="BT87" s="2"/>
      <c r="BU87" s="3"/>
      <c r="BV87" s="3"/>
      <c r="BW87" s="3"/>
      <c r="BX87" s="3"/>
    </row>
    <row r="88" spans="1:76" ht="15">
      <c r="A88" s="64" t="s">
        <v>305</v>
      </c>
      <c r="B88" s="65"/>
      <c r="C88" s="65" t="s">
        <v>64</v>
      </c>
      <c r="D88" s="66">
        <v>187.05965299228575</v>
      </c>
      <c r="E88" s="68"/>
      <c r="F88" s="100" t="s">
        <v>1717</v>
      </c>
      <c r="G88" s="65"/>
      <c r="H88" s="69" t="s">
        <v>305</v>
      </c>
      <c r="I88" s="70"/>
      <c r="J88" s="70"/>
      <c r="K88" s="69" t="s">
        <v>1935</v>
      </c>
      <c r="L88" s="73">
        <v>1</v>
      </c>
      <c r="M88" s="74">
        <v>9804.087890625</v>
      </c>
      <c r="N88" s="74">
        <v>8836.650390625</v>
      </c>
      <c r="O88" s="75"/>
      <c r="P88" s="76"/>
      <c r="Q88" s="76"/>
      <c r="R88" s="86"/>
      <c r="S88" s="48">
        <v>2</v>
      </c>
      <c r="T88" s="48">
        <v>0</v>
      </c>
      <c r="U88" s="49">
        <v>0</v>
      </c>
      <c r="V88" s="49">
        <v>0.027027</v>
      </c>
      <c r="W88" s="49">
        <v>0</v>
      </c>
      <c r="X88" s="49">
        <v>0.81205</v>
      </c>
      <c r="Y88" s="49">
        <v>0.5</v>
      </c>
      <c r="Z88" s="49">
        <v>0</v>
      </c>
      <c r="AA88" s="71">
        <v>88</v>
      </c>
      <c r="AB88" s="71"/>
      <c r="AC88" s="72"/>
      <c r="AD88" s="78" t="s">
        <v>1267</v>
      </c>
      <c r="AE88" s="78">
        <v>9837</v>
      </c>
      <c r="AF88" s="78">
        <v>22345</v>
      </c>
      <c r="AG88" s="78">
        <v>11317</v>
      </c>
      <c r="AH88" s="78">
        <v>14778</v>
      </c>
      <c r="AI88" s="78"/>
      <c r="AJ88" s="78" t="s">
        <v>1370</v>
      </c>
      <c r="AK88" s="78" t="s">
        <v>1434</v>
      </c>
      <c r="AL88" s="82" t="s">
        <v>1536</v>
      </c>
      <c r="AM88" s="78"/>
      <c r="AN88" s="80">
        <v>40379.54420138889</v>
      </c>
      <c r="AO88" s="82" t="s">
        <v>1636</v>
      </c>
      <c r="AP88" s="78" t="b">
        <v>0</v>
      </c>
      <c r="AQ88" s="78" t="b">
        <v>0</v>
      </c>
      <c r="AR88" s="78" t="b">
        <v>1</v>
      </c>
      <c r="AS88" s="78"/>
      <c r="AT88" s="78">
        <v>960</v>
      </c>
      <c r="AU88" s="82" t="s">
        <v>1668</v>
      </c>
      <c r="AV88" s="78" t="b">
        <v>1</v>
      </c>
      <c r="AW88" s="78" t="s">
        <v>1737</v>
      </c>
      <c r="AX88" s="82" t="s">
        <v>1823</v>
      </c>
      <c r="AY88" s="78" t="s">
        <v>65</v>
      </c>
      <c r="AZ88" s="78" t="str">
        <f>REPLACE(INDEX(GroupVertices[Group],MATCH(Vertices[[#This Row],[Vertex]],GroupVertices[Vertex],0)),1,1,"")</f>
        <v>5</v>
      </c>
      <c r="BA88" s="48"/>
      <c r="BB88" s="48"/>
      <c r="BC88" s="48"/>
      <c r="BD88" s="48"/>
      <c r="BE88" s="48"/>
      <c r="BF88" s="48"/>
      <c r="BG88" s="48"/>
      <c r="BH88" s="48"/>
      <c r="BI88" s="48"/>
      <c r="BJ88" s="48"/>
      <c r="BK88" s="48"/>
      <c r="BL88" s="49"/>
      <c r="BM88" s="48"/>
      <c r="BN88" s="49"/>
      <c r="BO88" s="48"/>
      <c r="BP88" s="49"/>
      <c r="BQ88" s="48"/>
      <c r="BR88" s="49"/>
      <c r="BS88" s="48"/>
      <c r="BT88" s="2"/>
      <c r="BU88" s="3"/>
      <c r="BV88" s="3"/>
      <c r="BW88" s="3"/>
      <c r="BX88" s="3"/>
    </row>
    <row r="89" spans="1:76" ht="15">
      <c r="A89" s="64" t="s">
        <v>306</v>
      </c>
      <c r="B89" s="65"/>
      <c r="C89" s="65" t="s">
        <v>64</v>
      </c>
      <c r="D89" s="66">
        <v>162.91293222053886</v>
      </c>
      <c r="E89" s="68"/>
      <c r="F89" s="100" t="s">
        <v>1718</v>
      </c>
      <c r="G89" s="65"/>
      <c r="H89" s="69" t="s">
        <v>306</v>
      </c>
      <c r="I89" s="70"/>
      <c r="J89" s="70"/>
      <c r="K89" s="69" t="s">
        <v>1936</v>
      </c>
      <c r="L89" s="73">
        <v>1</v>
      </c>
      <c r="M89" s="74">
        <v>4560.2421875</v>
      </c>
      <c r="N89" s="74">
        <v>6041.67041015625</v>
      </c>
      <c r="O89" s="75"/>
      <c r="P89" s="76"/>
      <c r="Q89" s="76"/>
      <c r="R89" s="86"/>
      <c r="S89" s="48">
        <v>1</v>
      </c>
      <c r="T89" s="48">
        <v>0</v>
      </c>
      <c r="U89" s="49">
        <v>0</v>
      </c>
      <c r="V89" s="49">
        <v>0.023256</v>
      </c>
      <c r="W89" s="49">
        <v>0</v>
      </c>
      <c r="X89" s="49">
        <v>0.510835</v>
      </c>
      <c r="Y89" s="49">
        <v>0</v>
      </c>
      <c r="Z89" s="49">
        <v>0</v>
      </c>
      <c r="AA89" s="71">
        <v>89</v>
      </c>
      <c r="AB89" s="71"/>
      <c r="AC89" s="72"/>
      <c r="AD89" s="78" t="s">
        <v>1268</v>
      </c>
      <c r="AE89" s="78">
        <v>2255</v>
      </c>
      <c r="AF89" s="78">
        <v>815</v>
      </c>
      <c r="AG89" s="78">
        <v>2256</v>
      </c>
      <c r="AH89" s="78">
        <v>1342</v>
      </c>
      <c r="AI89" s="78"/>
      <c r="AJ89" s="78" t="s">
        <v>1371</v>
      </c>
      <c r="AK89" s="78" t="s">
        <v>1455</v>
      </c>
      <c r="AL89" s="82" t="s">
        <v>1537</v>
      </c>
      <c r="AM89" s="78"/>
      <c r="AN89" s="80">
        <v>41150.73415509259</v>
      </c>
      <c r="AO89" s="82" t="s">
        <v>1637</v>
      </c>
      <c r="AP89" s="78" t="b">
        <v>1</v>
      </c>
      <c r="AQ89" s="78" t="b">
        <v>0</v>
      </c>
      <c r="AR89" s="78" t="b">
        <v>0</v>
      </c>
      <c r="AS89" s="78"/>
      <c r="AT89" s="78">
        <v>47</v>
      </c>
      <c r="AU89" s="82" t="s">
        <v>1662</v>
      </c>
      <c r="AV89" s="78" t="b">
        <v>0</v>
      </c>
      <c r="AW89" s="78" t="s">
        <v>1737</v>
      </c>
      <c r="AX89" s="82" t="s">
        <v>1824</v>
      </c>
      <c r="AY89" s="78" t="s">
        <v>65</v>
      </c>
      <c r="AZ89" s="78" t="str">
        <f>REPLACE(INDEX(GroupVertices[Group],MATCH(Vertices[[#This Row],[Vertex]],GroupVertices[Vertex],0)),1,1,"")</f>
        <v>2</v>
      </c>
      <c r="BA89" s="48"/>
      <c r="BB89" s="48"/>
      <c r="BC89" s="48"/>
      <c r="BD89" s="48"/>
      <c r="BE89" s="48"/>
      <c r="BF89" s="48"/>
      <c r="BG89" s="48"/>
      <c r="BH89" s="48"/>
      <c r="BI89" s="48"/>
      <c r="BJ89" s="48"/>
      <c r="BK89" s="48"/>
      <c r="BL89" s="49"/>
      <c r="BM89" s="48"/>
      <c r="BN89" s="49"/>
      <c r="BO89" s="48"/>
      <c r="BP89" s="49"/>
      <c r="BQ89" s="48"/>
      <c r="BR89" s="49"/>
      <c r="BS89" s="48"/>
      <c r="BT89" s="2"/>
      <c r="BU89" s="3"/>
      <c r="BV89" s="3"/>
      <c r="BW89" s="3"/>
      <c r="BX89" s="3"/>
    </row>
    <row r="90" spans="1:76" ht="15">
      <c r="A90" s="64" t="s">
        <v>307</v>
      </c>
      <c r="B90" s="65"/>
      <c r="C90" s="65" t="s">
        <v>64</v>
      </c>
      <c r="D90" s="66">
        <v>162.06841383962268</v>
      </c>
      <c r="E90" s="68"/>
      <c r="F90" s="100" t="s">
        <v>1719</v>
      </c>
      <c r="G90" s="65"/>
      <c r="H90" s="69" t="s">
        <v>307</v>
      </c>
      <c r="I90" s="70"/>
      <c r="J90" s="70"/>
      <c r="K90" s="69" t="s">
        <v>1937</v>
      </c>
      <c r="L90" s="73">
        <v>1</v>
      </c>
      <c r="M90" s="74">
        <v>2819.73095703125</v>
      </c>
      <c r="N90" s="74">
        <v>6817.40869140625</v>
      </c>
      <c r="O90" s="75"/>
      <c r="P90" s="76"/>
      <c r="Q90" s="76"/>
      <c r="R90" s="86"/>
      <c r="S90" s="48">
        <v>1</v>
      </c>
      <c r="T90" s="48">
        <v>0</v>
      </c>
      <c r="U90" s="49">
        <v>0</v>
      </c>
      <c r="V90" s="49">
        <v>0.023256</v>
      </c>
      <c r="W90" s="49">
        <v>0</v>
      </c>
      <c r="X90" s="49">
        <v>0.510835</v>
      </c>
      <c r="Y90" s="49">
        <v>0</v>
      </c>
      <c r="Z90" s="49">
        <v>0</v>
      </c>
      <c r="AA90" s="71">
        <v>90</v>
      </c>
      <c r="AB90" s="71"/>
      <c r="AC90" s="72"/>
      <c r="AD90" s="78" t="s">
        <v>1269</v>
      </c>
      <c r="AE90" s="78">
        <v>184</v>
      </c>
      <c r="AF90" s="78">
        <v>62</v>
      </c>
      <c r="AG90" s="78">
        <v>67</v>
      </c>
      <c r="AH90" s="78">
        <v>29</v>
      </c>
      <c r="AI90" s="78"/>
      <c r="AJ90" s="78" t="s">
        <v>1372</v>
      </c>
      <c r="AK90" s="78"/>
      <c r="AL90" s="82" t="s">
        <v>1538</v>
      </c>
      <c r="AM90" s="78"/>
      <c r="AN90" s="80">
        <v>43475.05670138889</v>
      </c>
      <c r="AO90" s="82" t="s">
        <v>1638</v>
      </c>
      <c r="AP90" s="78" t="b">
        <v>1</v>
      </c>
      <c r="AQ90" s="78" t="b">
        <v>0</v>
      </c>
      <c r="AR90" s="78" t="b">
        <v>0</v>
      </c>
      <c r="AS90" s="78" t="s">
        <v>1128</v>
      </c>
      <c r="AT90" s="78">
        <v>0</v>
      </c>
      <c r="AU90" s="78"/>
      <c r="AV90" s="78" t="b">
        <v>0</v>
      </c>
      <c r="AW90" s="78" t="s">
        <v>1737</v>
      </c>
      <c r="AX90" s="82" t="s">
        <v>1825</v>
      </c>
      <c r="AY90" s="78" t="s">
        <v>65</v>
      </c>
      <c r="AZ90" s="78" t="str">
        <f>REPLACE(INDEX(GroupVertices[Group],MATCH(Vertices[[#This Row],[Vertex]],GroupVertices[Vertex],0)),1,1,"")</f>
        <v>2</v>
      </c>
      <c r="BA90" s="48"/>
      <c r="BB90" s="48"/>
      <c r="BC90" s="48"/>
      <c r="BD90" s="48"/>
      <c r="BE90" s="48"/>
      <c r="BF90" s="48"/>
      <c r="BG90" s="48"/>
      <c r="BH90" s="48"/>
      <c r="BI90" s="48"/>
      <c r="BJ90" s="48"/>
      <c r="BK90" s="48"/>
      <c r="BL90" s="49"/>
      <c r="BM90" s="48"/>
      <c r="BN90" s="49"/>
      <c r="BO90" s="48"/>
      <c r="BP90" s="49"/>
      <c r="BQ90" s="48"/>
      <c r="BR90" s="49"/>
      <c r="BS90" s="48"/>
      <c r="BT90" s="2"/>
      <c r="BU90" s="3"/>
      <c r="BV90" s="3"/>
      <c r="BW90" s="3"/>
      <c r="BX90" s="3"/>
    </row>
    <row r="91" spans="1:76" ht="15">
      <c r="A91" s="64" t="s">
        <v>308</v>
      </c>
      <c r="B91" s="65"/>
      <c r="C91" s="65" t="s">
        <v>64</v>
      </c>
      <c r="D91" s="66">
        <v>165.7694904093749</v>
      </c>
      <c r="E91" s="68"/>
      <c r="F91" s="100" t="s">
        <v>1720</v>
      </c>
      <c r="G91" s="65"/>
      <c r="H91" s="69" t="s">
        <v>308</v>
      </c>
      <c r="I91" s="70"/>
      <c r="J91" s="70"/>
      <c r="K91" s="69" t="s">
        <v>1938</v>
      </c>
      <c r="L91" s="73">
        <v>1</v>
      </c>
      <c r="M91" s="74">
        <v>3003.0546875</v>
      </c>
      <c r="N91" s="74">
        <v>5592.2939453125</v>
      </c>
      <c r="O91" s="75"/>
      <c r="P91" s="76"/>
      <c r="Q91" s="76"/>
      <c r="R91" s="86"/>
      <c r="S91" s="48">
        <v>1</v>
      </c>
      <c r="T91" s="48">
        <v>0</v>
      </c>
      <c r="U91" s="49">
        <v>0</v>
      </c>
      <c r="V91" s="49">
        <v>0.023256</v>
      </c>
      <c r="W91" s="49">
        <v>0</v>
      </c>
      <c r="X91" s="49">
        <v>0.510835</v>
      </c>
      <c r="Y91" s="49">
        <v>0</v>
      </c>
      <c r="Z91" s="49">
        <v>0</v>
      </c>
      <c r="AA91" s="71">
        <v>91</v>
      </c>
      <c r="AB91" s="71"/>
      <c r="AC91" s="72"/>
      <c r="AD91" s="78" t="s">
        <v>1270</v>
      </c>
      <c r="AE91" s="78">
        <v>2153</v>
      </c>
      <c r="AF91" s="78">
        <v>3362</v>
      </c>
      <c r="AG91" s="78">
        <v>7486</v>
      </c>
      <c r="AH91" s="78">
        <v>767</v>
      </c>
      <c r="AI91" s="78"/>
      <c r="AJ91" s="78" t="s">
        <v>1373</v>
      </c>
      <c r="AK91" s="78" t="s">
        <v>1456</v>
      </c>
      <c r="AL91" s="82" t="s">
        <v>1539</v>
      </c>
      <c r="AM91" s="78"/>
      <c r="AN91" s="80">
        <v>40553.11100694445</v>
      </c>
      <c r="AO91" s="82" t="s">
        <v>1639</v>
      </c>
      <c r="AP91" s="78" t="b">
        <v>0</v>
      </c>
      <c r="AQ91" s="78" t="b">
        <v>0</v>
      </c>
      <c r="AR91" s="78" t="b">
        <v>1</v>
      </c>
      <c r="AS91" s="78"/>
      <c r="AT91" s="78">
        <v>264</v>
      </c>
      <c r="AU91" s="82" t="s">
        <v>1662</v>
      </c>
      <c r="AV91" s="78" t="b">
        <v>0</v>
      </c>
      <c r="AW91" s="78" t="s">
        <v>1737</v>
      </c>
      <c r="AX91" s="82" t="s">
        <v>1826</v>
      </c>
      <c r="AY91" s="78" t="s">
        <v>65</v>
      </c>
      <c r="AZ91" s="78" t="str">
        <f>REPLACE(INDEX(GroupVertices[Group],MATCH(Vertices[[#This Row],[Vertex]],GroupVertices[Vertex],0)),1,1,"")</f>
        <v>2</v>
      </c>
      <c r="BA91" s="48"/>
      <c r="BB91" s="48"/>
      <c r="BC91" s="48"/>
      <c r="BD91" s="48"/>
      <c r="BE91" s="48"/>
      <c r="BF91" s="48"/>
      <c r="BG91" s="48"/>
      <c r="BH91" s="48"/>
      <c r="BI91" s="48"/>
      <c r="BJ91" s="48"/>
      <c r="BK91" s="48"/>
      <c r="BL91" s="49"/>
      <c r="BM91" s="48"/>
      <c r="BN91" s="49"/>
      <c r="BO91" s="48"/>
      <c r="BP91" s="49"/>
      <c r="BQ91" s="48"/>
      <c r="BR91" s="49"/>
      <c r="BS91" s="48"/>
      <c r="BT91" s="2"/>
      <c r="BU91" s="3"/>
      <c r="BV91" s="3"/>
      <c r="BW91" s="3"/>
      <c r="BX91" s="3"/>
    </row>
    <row r="92" spans="1:76" ht="15">
      <c r="A92" s="64" t="s">
        <v>309</v>
      </c>
      <c r="B92" s="65"/>
      <c r="C92" s="65" t="s">
        <v>64</v>
      </c>
      <c r="D92" s="66">
        <v>180.07359058228985</v>
      </c>
      <c r="E92" s="68"/>
      <c r="F92" s="100" t="s">
        <v>1721</v>
      </c>
      <c r="G92" s="65"/>
      <c r="H92" s="69" t="s">
        <v>309</v>
      </c>
      <c r="I92" s="70"/>
      <c r="J92" s="70"/>
      <c r="K92" s="69" t="s">
        <v>1939</v>
      </c>
      <c r="L92" s="73">
        <v>1</v>
      </c>
      <c r="M92" s="74">
        <v>2532.07177734375</v>
      </c>
      <c r="N92" s="74">
        <v>7063.26806640625</v>
      </c>
      <c r="O92" s="75"/>
      <c r="P92" s="76"/>
      <c r="Q92" s="76"/>
      <c r="R92" s="86"/>
      <c r="S92" s="48">
        <v>1</v>
      </c>
      <c r="T92" s="48">
        <v>0</v>
      </c>
      <c r="U92" s="49">
        <v>0</v>
      </c>
      <c r="V92" s="49">
        <v>0.017544</v>
      </c>
      <c r="W92" s="49">
        <v>0.024729</v>
      </c>
      <c r="X92" s="49">
        <v>0.446065</v>
      </c>
      <c r="Y92" s="49">
        <v>0</v>
      </c>
      <c r="Z92" s="49">
        <v>0</v>
      </c>
      <c r="AA92" s="71">
        <v>92</v>
      </c>
      <c r="AB92" s="71"/>
      <c r="AC92" s="72"/>
      <c r="AD92" s="78" t="s">
        <v>1271</v>
      </c>
      <c r="AE92" s="78">
        <v>1009</v>
      </c>
      <c r="AF92" s="78">
        <v>16116</v>
      </c>
      <c r="AG92" s="78">
        <v>4101</v>
      </c>
      <c r="AH92" s="78">
        <v>3593</v>
      </c>
      <c r="AI92" s="78"/>
      <c r="AJ92" s="78" t="s">
        <v>1374</v>
      </c>
      <c r="AK92" s="78" t="s">
        <v>1457</v>
      </c>
      <c r="AL92" s="82" t="s">
        <v>1540</v>
      </c>
      <c r="AM92" s="78"/>
      <c r="AN92" s="80">
        <v>42388.860972222225</v>
      </c>
      <c r="AO92" s="82" t="s">
        <v>1640</v>
      </c>
      <c r="AP92" s="78" t="b">
        <v>0</v>
      </c>
      <c r="AQ92" s="78" t="b">
        <v>0</v>
      </c>
      <c r="AR92" s="78" t="b">
        <v>1</v>
      </c>
      <c r="AS92" s="78"/>
      <c r="AT92" s="78">
        <v>306</v>
      </c>
      <c r="AU92" s="82" t="s">
        <v>1662</v>
      </c>
      <c r="AV92" s="78" t="b">
        <v>1</v>
      </c>
      <c r="AW92" s="78" t="s">
        <v>1737</v>
      </c>
      <c r="AX92" s="82" t="s">
        <v>1827</v>
      </c>
      <c r="AY92" s="78" t="s">
        <v>65</v>
      </c>
      <c r="AZ92" s="78" t="str">
        <f>REPLACE(INDEX(GroupVertices[Group],MATCH(Vertices[[#This Row],[Vertex]],GroupVertices[Vertex],0)),1,1,"")</f>
        <v>1</v>
      </c>
      <c r="BA92" s="48"/>
      <c r="BB92" s="48"/>
      <c r="BC92" s="48"/>
      <c r="BD92" s="48"/>
      <c r="BE92" s="48"/>
      <c r="BF92" s="48"/>
      <c r="BG92" s="48"/>
      <c r="BH92" s="48"/>
      <c r="BI92" s="48"/>
      <c r="BJ92" s="48"/>
      <c r="BK92" s="48"/>
      <c r="BL92" s="49"/>
      <c r="BM92" s="48"/>
      <c r="BN92" s="49"/>
      <c r="BO92" s="48"/>
      <c r="BP92" s="49"/>
      <c r="BQ92" s="48"/>
      <c r="BR92" s="49"/>
      <c r="BS92" s="48"/>
      <c r="BT92" s="2"/>
      <c r="BU92" s="3"/>
      <c r="BV92" s="3"/>
      <c r="BW92" s="3"/>
      <c r="BX92" s="3"/>
    </row>
    <row r="93" spans="1:76" ht="15">
      <c r="A93" s="64" t="s">
        <v>310</v>
      </c>
      <c r="B93" s="65"/>
      <c r="C93" s="65" t="s">
        <v>64</v>
      </c>
      <c r="D93" s="66">
        <v>163.24378603510763</v>
      </c>
      <c r="E93" s="68"/>
      <c r="F93" s="100" t="s">
        <v>1722</v>
      </c>
      <c r="G93" s="65"/>
      <c r="H93" s="69" t="s">
        <v>310</v>
      </c>
      <c r="I93" s="70"/>
      <c r="J93" s="70"/>
      <c r="K93" s="69" t="s">
        <v>1940</v>
      </c>
      <c r="L93" s="73">
        <v>1</v>
      </c>
      <c r="M93" s="74">
        <v>1040.1796875</v>
      </c>
      <c r="N93" s="74">
        <v>9464.4169921875</v>
      </c>
      <c r="O93" s="75"/>
      <c r="P93" s="76"/>
      <c r="Q93" s="76"/>
      <c r="R93" s="86"/>
      <c r="S93" s="48">
        <v>1</v>
      </c>
      <c r="T93" s="48">
        <v>0</v>
      </c>
      <c r="U93" s="49">
        <v>0</v>
      </c>
      <c r="V93" s="49">
        <v>0.017544</v>
      </c>
      <c r="W93" s="49">
        <v>0.024729</v>
      </c>
      <c r="X93" s="49">
        <v>0.446065</v>
      </c>
      <c r="Y93" s="49">
        <v>0</v>
      </c>
      <c r="Z93" s="49">
        <v>0</v>
      </c>
      <c r="AA93" s="71">
        <v>93</v>
      </c>
      <c r="AB93" s="71"/>
      <c r="AC93" s="72"/>
      <c r="AD93" s="78" t="s">
        <v>310</v>
      </c>
      <c r="AE93" s="78">
        <v>601</v>
      </c>
      <c r="AF93" s="78">
        <v>1110</v>
      </c>
      <c r="AG93" s="78">
        <v>7117</v>
      </c>
      <c r="AH93" s="78">
        <v>904</v>
      </c>
      <c r="AI93" s="78"/>
      <c r="AJ93" s="78" t="s">
        <v>1375</v>
      </c>
      <c r="AK93" s="78" t="s">
        <v>1458</v>
      </c>
      <c r="AL93" s="82" t="s">
        <v>1541</v>
      </c>
      <c r="AM93" s="78"/>
      <c r="AN93" s="80">
        <v>39300.590949074074</v>
      </c>
      <c r="AO93" s="82" t="s">
        <v>1641</v>
      </c>
      <c r="AP93" s="78" t="b">
        <v>0</v>
      </c>
      <c r="AQ93" s="78" t="b">
        <v>0</v>
      </c>
      <c r="AR93" s="78" t="b">
        <v>0</v>
      </c>
      <c r="AS93" s="78"/>
      <c r="AT93" s="78">
        <v>76</v>
      </c>
      <c r="AU93" s="82" t="s">
        <v>1666</v>
      </c>
      <c r="AV93" s="78" t="b">
        <v>0</v>
      </c>
      <c r="AW93" s="78" t="s">
        <v>1737</v>
      </c>
      <c r="AX93" s="82" t="s">
        <v>1828</v>
      </c>
      <c r="AY93" s="78" t="s">
        <v>65</v>
      </c>
      <c r="AZ93" s="78" t="str">
        <f>REPLACE(INDEX(GroupVertices[Group],MATCH(Vertices[[#This Row],[Vertex]],GroupVertices[Vertex],0)),1,1,"")</f>
        <v>1</v>
      </c>
      <c r="BA93" s="48"/>
      <c r="BB93" s="48"/>
      <c r="BC93" s="48"/>
      <c r="BD93" s="48"/>
      <c r="BE93" s="48"/>
      <c r="BF93" s="48"/>
      <c r="BG93" s="48"/>
      <c r="BH93" s="48"/>
      <c r="BI93" s="48"/>
      <c r="BJ93" s="48"/>
      <c r="BK93" s="48"/>
      <c r="BL93" s="49"/>
      <c r="BM93" s="48"/>
      <c r="BN93" s="49"/>
      <c r="BO93" s="48"/>
      <c r="BP93" s="49"/>
      <c r="BQ93" s="48"/>
      <c r="BR93" s="49"/>
      <c r="BS93" s="48"/>
      <c r="BT93" s="2"/>
      <c r="BU93" s="3"/>
      <c r="BV93" s="3"/>
      <c r="BW93" s="3"/>
      <c r="BX93" s="3"/>
    </row>
    <row r="94" spans="1:76" ht="15">
      <c r="A94" s="64" t="s">
        <v>311</v>
      </c>
      <c r="B94" s="65"/>
      <c r="C94" s="65" t="s">
        <v>64</v>
      </c>
      <c r="D94" s="66">
        <v>1000</v>
      </c>
      <c r="E94" s="68"/>
      <c r="F94" s="100" t="s">
        <v>1723</v>
      </c>
      <c r="G94" s="65"/>
      <c r="H94" s="69" t="s">
        <v>311</v>
      </c>
      <c r="I94" s="70"/>
      <c r="J94" s="70"/>
      <c r="K94" s="69" t="s">
        <v>1941</v>
      </c>
      <c r="L94" s="73">
        <v>1</v>
      </c>
      <c r="M94" s="74">
        <v>441.5004577636719</v>
      </c>
      <c r="N94" s="74">
        <v>2468.1240234375</v>
      </c>
      <c r="O94" s="75"/>
      <c r="P94" s="76"/>
      <c r="Q94" s="76"/>
      <c r="R94" s="86"/>
      <c r="S94" s="48">
        <v>1</v>
      </c>
      <c r="T94" s="48">
        <v>0</v>
      </c>
      <c r="U94" s="49">
        <v>0</v>
      </c>
      <c r="V94" s="49">
        <v>0.017544</v>
      </c>
      <c r="W94" s="49">
        <v>0.024729</v>
      </c>
      <c r="X94" s="49">
        <v>0.446065</v>
      </c>
      <c r="Y94" s="49">
        <v>0</v>
      </c>
      <c r="Z94" s="49">
        <v>0</v>
      </c>
      <c r="AA94" s="71">
        <v>94</v>
      </c>
      <c r="AB94" s="71"/>
      <c r="AC94" s="72"/>
      <c r="AD94" s="78" t="s">
        <v>1272</v>
      </c>
      <c r="AE94" s="78">
        <v>2782</v>
      </c>
      <c r="AF94" s="78">
        <v>1006381</v>
      </c>
      <c r="AG94" s="78">
        <v>24547</v>
      </c>
      <c r="AH94" s="78">
        <v>11308</v>
      </c>
      <c r="AI94" s="78"/>
      <c r="AJ94" s="78" t="s">
        <v>1376</v>
      </c>
      <c r="AK94" s="78" t="s">
        <v>1459</v>
      </c>
      <c r="AL94" s="78"/>
      <c r="AM94" s="78"/>
      <c r="AN94" s="80">
        <v>39873.17805555555</v>
      </c>
      <c r="AO94" s="82" t="s">
        <v>1642</v>
      </c>
      <c r="AP94" s="78" t="b">
        <v>1</v>
      </c>
      <c r="AQ94" s="78" t="b">
        <v>0</v>
      </c>
      <c r="AR94" s="78" t="b">
        <v>1</v>
      </c>
      <c r="AS94" s="78"/>
      <c r="AT94" s="78">
        <v>6852</v>
      </c>
      <c r="AU94" s="82" t="s">
        <v>1662</v>
      </c>
      <c r="AV94" s="78" t="b">
        <v>1</v>
      </c>
      <c r="AW94" s="78" t="s">
        <v>1737</v>
      </c>
      <c r="AX94" s="82" t="s">
        <v>1829</v>
      </c>
      <c r="AY94" s="78" t="s">
        <v>65</v>
      </c>
      <c r="AZ94" s="78" t="str">
        <f>REPLACE(INDEX(GroupVertices[Group],MATCH(Vertices[[#This Row],[Vertex]],GroupVertices[Vertex],0)),1,1,"")</f>
        <v>1</v>
      </c>
      <c r="BA94" s="48"/>
      <c r="BB94" s="48"/>
      <c r="BC94" s="48"/>
      <c r="BD94" s="48"/>
      <c r="BE94" s="48"/>
      <c r="BF94" s="48"/>
      <c r="BG94" s="48"/>
      <c r="BH94" s="48"/>
      <c r="BI94" s="48"/>
      <c r="BJ94" s="48"/>
      <c r="BK94" s="48"/>
      <c r="BL94" s="49"/>
      <c r="BM94" s="48"/>
      <c r="BN94" s="49"/>
      <c r="BO94" s="48"/>
      <c r="BP94" s="49"/>
      <c r="BQ94" s="48"/>
      <c r="BR94" s="49"/>
      <c r="BS94" s="48"/>
      <c r="BT94" s="2"/>
      <c r="BU94" s="3"/>
      <c r="BV94" s="3"/>
      <c r="BW94" s="3"/>
      <c r="BX94" s="3"/>
    </row>
    <row r="95" spans="1:76" ht="15">
      <c r="A95" s="64" t="s">
        <v>312</v>
      </c>
      <c r="B95" s="65"/>
      <c r="C95" s="65" t="s">
        <v>64</v>
      </c>
      <c r="D95" s="66">
        <v>246.70642729808293</v>
      </c>
      <c r="E95" s="68"/>
      <c r="F95" s="100" t="s">
        <v>1724</v>
      </c>
      <c r="G95" s="65"/>
      <c r="H95" s="69" t="s">
        <v>312</v>
      </c>
      <c r="I95" s="70"/>
      <c r="J95" s="70"/>
      <c r="K95" s="69" t="s">
        <v>1942</v>
      </c>
      <c r="L95" s="73">
        <v>1</v>
      </c>
      <c r="M95" s="74">
        <v>2155.46435546875</v>
      </c>
      <c r="N95" s="74">
        <v>6878.986328125</v>
      </c>
      <c r="O95" s="75"/>
      <c r="P95" s="76"/>
      <c r="Q95" s="76"/>
      <c r="R95" s="86"/>
      <c r="S95" s="48">
        <v>1</v>
      </c>
      <c r="T95" s="48">
        <v>0</v>
      </c>
      <c r="U95" s="49">
        <v>0</v>
      </c>
      <c r="V95" s="49">
        <v>0.017544</v>
      </c>
      <c r="W95" s="49">
        <v>0.024729</v>
      </c>
      <c r="X95" s="49">
        <v>0.446065</v>
      </c>
      <c r="Y95" s="49">
        <v>0</v>
      </c>
      <c r="Z95" s="49">
        <v>0</v>
      </c>
      <c r="AA95" s="71">
        <v>95</v>
      </c>
      <c r="AB95" s="71"/>
      <c r="AC95" s="72"/>
      <c r="AD95" s="78" t="s">
        <v>1273</v>
      </c>
      <c r="AE95" s="78">
        <v>3586</v>
      </c>
      <c r="AF95" s="78">
        <v>75528</v>
      </c>
      <c r="AG95" s="78">
        <v>9643</v>
      </c>
      <c r="AH95" s="78">
        <v>3273</v>
      </c>
      <c r="AI95" s="78"/>
      <c r="AJ95" s="78" t="s">
        <v>1377</v>
      </c>
      <c r="AK95" s="78" t="s">
        <v>1460</v>
      </c>
      <c r="AL95" s="78"/>
      <c r="AM95" s="78"/>
      <c r="AN95" s="80">
        <v>39596.799421296295</v>
      </c>
      <c r="AO95" s="82" t="s">
        <v>1643</v>
      </c>
      <c r="AP95" s="78" t="b">
        <v>0</v>
      </c>
      <c r="AQ95" s="78" t="b">
        <v>0</v>
      </c>
      <c r="AR95" s="78" t="b">
        <v>1</v>
      </c>
      <c r="AS95" s="78"/>
      <c r="AT95" s="78">
        <v>2189</v>
      </c>
      <c r="AU95" s="82" t="s">
        <v>1662</v>
      </c>
      <c r="AV95" s="78" t="b">
        <v>1</v>
      </c>
      <c r="AW95" s="78" t="s">
        <v>1737</v>
      </c>
      <c r="AX95" s="82" t="s">
        <v>1830</v>
      </c>
      <c r="AY95" s="78" t="s">
        <v>65</v>
      </c>
      <c r="AZ95" s="78" t="str">
        <f>REPLACE(INDEX(GroupVertices[Group],MATCH(Vertices[[#This Row],[Vertex]],GroupVertices[Vertex],0)),1,1,"")</f>
        <v>1</v>
      </c>
      <c r="BA95" s="48"/>
      <c r="BB95" s="48"/>
      <c r="BC95" s="48"/>
      <c r="BD95" s="48"/>
      <c r="BE95" s="48"/>
      <c r="BF95" s="48"/>
      <c r="BG95" s="48"/>
      <c r="BH95" s="48"/>
      <c r="BI95" s="48"/>
      <c r="BJ95" s="48"/>
      <c r="BK95" s="48"/>
      <c r="BL95" s="49"/>
      <c r="BM95" s="48"/>
      <c r="BN95" s="49"/>
      <c r="BO95" s="48"/>
      <c r="BP95" s="49"/>
      <c r="BQ95" s="48"/>
      <c r="BR95" s="49"/>
      <c r="BS95" s="48"/>
      <c r="BT95" s="2"/>
      <c r="BU95" s="3"/>
      <c r="BV95" s="3"/>
      <c r="BW95" s="3"/>
      <c r="BX95" s="3"/>
    </row>
    <row r="96" spans="1:76" ht="15">
      <c r="A96" s="64" t="s">
        <v>313</v>
      </c>
      <c r="B96" s="65"/>
      <c r="C96" s="65" t="s">
        <v>64</v>
      </c>
      <c r="D96" s="66">
        <v>617.8515072511871</v>
      </c>
      <c r="E96" s="68"/>
      <c r="F96" s="100" t="s">
        <v>1725</v>
      </c>
      <c r="G96" s="65"/>
      <c r="H96" s="69" t="s">
        <v>313</v>
      </c>
      <c r="I96" s="70"/>
      <c r="J96" s="70"/>
      <c r="K96" s="69" t="s">
        <v>1943</v>
      </c>
      <c r="L96" s="73">
        <v>1</v>
      </c>
      <c r="M96" s="74">
        <v>1944.7874755859375</v>
      </c>
      <c r="N96" s="74">
        <v>2220.527099609375</v>
      </c>
      <c r="O96" s="75"/>
      <c r="P96" s="76"/>
      <c r="Q96" s="76"/>
      <c r="R96" s="86"/>
      <c r="S96" s="48">
        <v>1</v>
      </c>
      <c r="T96" s="48">
        <v>0</v>
      </c>
      <c r="U96" s="49">
        <v>0</v>
      </c>
      <c r="V96" s="49">
        <v>0.017544</v>
      </c>
      <c r="W96" s="49">
        <v>0.024729</v>
      </c>
      <c r="X96" s="49">
        <v>0.446065</v>
      </c>
      <c r="Y96" s="49">
        <v>0</v>
      </c>
      <c r="Z96" s="49">
        <v>0</v>
      </c>
      <c r="AA96" s="71">
        <v>96</v>
      </c>
      <c r="AB96" s="71"/>
      <c r="AC96" s="72"/>
      <c r="AD96" s="78" t="s">
        <v>1274</v>
      </c>
      <c r="AE96" s="78">
        <v>146559</v>
      </c>
      <c r="AF96" s="78">
        <v>406453</v>
      </c>
      <c r="AG96" s="78">
        <v>242102</v>
      </c>
      <c r="AH96" s="78">
        <v>158045</v>
      </c>
      <c r="AI96" s="78"/>
      <c r="AJ96" s="78" t="s">
        <v>1378</v>
      </c>
      <c r="AK96" s="78"/>
      <c r="AL96" s="82" t="s">
        <v>1542</v>
      </c>
      <c r="AM96" s="78"/>
      <c r="AN96" s="80">
        <v>41359.988958333335</v>
      </c>
      <c r="AO96" s="82" t="s">
        <v>1644</v>
      </c>
      <c r="AP96" s="78" t="b">
        <v>0</v>
      </c>
      <c r="AQ96" s="78" t="b">
        <v>0</v>
      </c>
      <c r="AR96" s="78" t="b">
        <v>0</v>
      </c>
      <c r="AS96" s="78"/>
      <c r="AT96" s="78">
        <v>6153</v>
      </c>
      <c r="AU96" s="82" t="s">
        <v>1662</v>
      </c>
      <c r="AV96" s="78" t="b">
        <v>1</v>
      </c>
      <c r="AW96" s="78" t="s">
        <v>1737</v>
      </c>
      <c r="AX96" s="82" t="s">
        <v>1831</v>
      </c>
      <c r="AY96" s="78" t="s">
        <v>65</v>
      </c>
      <c r="AZ96" s="78" t="str">
        <f>REPLACE(INDEX(GroupVertices[Group],MATCH(Vertices[[#This Row],[Vertex]],GroupVertices[Vertex],0)),1,1,"")</f>
        <v>1</v>
      </c>
      <c r="BA96" s="48"/>
      <c r="BB96" s="48"/>
      <c r="BC96" s="48"/>
      <c r="BD96" s="48"/>
      <c r="BE96" s="48"/>
      <c r="BF96" s="48"/>
      <c r="BG96" s="48"/>
      <c r="BH96" s="48"/>
      <c r="BI96" s="48"/>
      <c r="BJ96" s="48"/>
      <c r="BK96" s="48"/>
      <c r="BL96" s="49"/>
      <c r="BM96" s="48"/>
      <c r="BN96" s="49"/>
      <c r="BO96" s="48"/>
      <c r="BP96" s="49"/>
      <c r="BQ96" s="48"/>
      <c r="BR96" s="49"/>
      <c r="BS96" s="48"/>
      <c r="BT96" s="2"/>
      <c r="BU96" s="3"/>
      <c r="BV96" s="3"/>
      <c r="BW96" s="3"/>
      <c r="BX96" s="3"/>
    </row>
    <row r="97" spans="1:76" ht="15">
      <c r="A97" s="64" t="s">
        <v>314</v>
      </c>
      <c r="B97" s="65"/>
      <c r="C97" s="65" t="s">
        <v>64</v>
      </c>
      <c r="D97" s="66">
        <v>163.41313832663266</v>
      </c>
      <c r="E97" s="68"/>
      <c r="F97" s="100" t="s">
        <v>1726</v>
      </c>
      <c r="G97" s="65"/>
      <c r="H97" s="69" t="s">
        <v>314</v>
      </c>
      <c r="I97" s="70"/>
      <c r="J97" s="70"/>
      <c r="K97" s="69" t="s">
        <v>1944</v>
      </c>
      <c r="L97" s="73">
        <v>1</v>
      </c>
      <c r="M97" s="74">
        <v>2005.06494140625</v>
      </c>
      <c r="N97" s="74">
        <v>785.3685302734375</v>
      </c>
      <c r="O97" s="75"/>
      <c r="P97" s="76"/>
      <c r="Q97" s="76"/>
      <c r="R97" s="86"/>
      <c r="S97" s="48">
        <v>1</v>
      </c>
      <c r="T97" s="48">
        <v>0</v>
      </c>
      <c r="U97" s="49">
        <v>0</v>
      </c>
      <c r="V97" s="49">
        <v>0.017544</v>
      </c>
      <c r="W97" s="49">
        <v>0.024729</v>
      </c>
      <c r="X97" s="49">
        <v>0.446065</v>
      </c>
      <c r="Y97" s="49">
        <v>0</v>
      </c>
      <c r="Z97" s="49">
        <v>0</v>
      </c>
      <c r="AA97" s="71">
        <v>97</v>
      </c>
      <c r="AB97" s="71"/>
      <c r="AC97" s="72"/>
      <c r="AD97" s="78" t="s">
        <v>1275</v>
      </c>
      <c r="AE97" s="78">
        <v>1917</v>
      </c>
      <c r="AF97" s="78">
        <v>1261</v>
      </c>
      <c r="AG97" s="78">
        <v>1736</v>
      </c>
      <c r="AH97" s="78">
        <v>296</v>
      </c>
      <c r="AI97" s="78"/>
      <c r="AJ97" s="78" t="s">
        <v>1379</v>
      </c>
      <c r="AK97" s="78" t="s">
        <v>1423</v>
      </c>
      <c r="AL97" s="82" t="s">
        <v>1543</v>
      </c>
      <c r="AM97" s="78"/>
      <c r="AN97" s="80">
        <v>42095.812372685185</v>
      </c>
      <c r="AO97" s="82" t="s">
        <v>1645</v>
      </c>
      <c r="AP97" s="78" t="b">
        <v>0</v>
      </c>
      <c r="AQ97" s="78" t="b">
        <v>0</v>
      </c>
      <c r="AR97" s="78" t="b">
        <v>0</v>
      </c>
      <c r="AS97" s="78"/>
      <c r="AT97" s="78">
        <v>122</v>
      </c>
      <c r="AU97" s="82" t="s">
        <v>1662</v>
      </c>
      <c r="AV97" s="78" t="b">
        <v>0</v>
      </c>
      <c r="AW97" s="78" t="s">
        <v>1737</v>
      </c>
      <c r="AX97" s="82" t="s">
        <v>1832</v>
      </c>
      <c r="AY97" s="78" t="s">
        <v>65</v>
      </c>
      <c r="AZ97" s="78" t="str">
        <f>REPLACE(INDEX(GroupVertices[Group],MATCH(Vertices[[#This Row],[Vertex]],GroupVertices[Vertex],0)),1,1,"")</f>
        <v>1</v>
      </c>
      <c r="BA97" s="48"/>
      <c r="BB97" s="48"/>
      <c r="BC97" s="48"/>
      <c r="BD97" s="48"/>
      <c r="BE97" s="48"/>
      <c r="BF97" s="48"/>
      <c r="BG97" s="48"/>
      <c r="BH97" s="48"/>
      <c r="BI97" s="48"/>
      <c r="BJ97" s="48"/>
      <c r="BK97" s="48"/>
      <c r="BL97" s="49"/>
      <c r="BM97" s="48"/>
      <c r="BN97" s="49"/>
      <c r="BO97" s="48"/>
      <c r="BP97" s="49"/>
      <c r="BQ97" s="48"/>
      <c r="BR97" s="49"/>
      <c r="BS97" s="48"/>
      <c r="BT97" s="2"/>
      <c r="BU97" s="3"/>
      <c r="BV97" s="3"/>
      <c r="BW97" s="3"/>
      <c r="BX97" s="3"/>
    </row>
    <row r="98" spans="1:76" ht="15">
      <c r="A98" s="64" t="s">
        <v>315</v>
      </c>
      <c r="B98" s="65"/>
      <c r="C98" s="65" t="s">
        <v>64</v>
      </c>
      <c r="D98" s="66">
        <v>169.9954469290192</v>
      </c>
      <c r="E98" s="68"/>
      <c r="F98" s="100" t="s">
        <v>1727</v>
      </c>
      <c r="G98" s="65"/>
      <c r="H98" s="69" t="s">
        <v>315</v>
      </c>
      <c r="I98" s="70"/>
      <c r="J98" s="70"/>
      <c r="K98" s="69" t="s">
        <v>1945</v>
      </c>
      <c r="L98" s="73">
        <v>1</v>
      </c>
      <c r="M98" s="74">
        <v>194.9122772216797</v>
      </c>
      <c r="N98" s="74">
        <v>5222.25244140625</v>
      </c>
      <c r="O98" s="75"/>
      <c r="P98" s="76"/>
      <c r="Q98" s="76"/>
      <c r="R98" s="86"/>
      <c r="S98" s="48">
        <v>1</v>
      </c>
      <c r="T98" s="48">
        <v>0</v>
      </c>
      <c r="U98" s="49">
        <v>0</v>
      </c>
      <c r="V98" s="49">
        <v>0.017544</v>
      </c>
      <c r="W98" s="49">
        <v>0.024729</v>
      </c>
      <c r="X98" s="49">
        <v>0.446065</v>
      </c>
      <c r="Y98" s="49">
        <v>0</v>
      </c>
      <c r="Z98" s="49">
        <v>0</v>
      </c>
      <c r="AA98" s="71">
        <v>98</v>
      </c>
      <c r="AB98" s="71"/>
      <c r="AC98" s="72"/>
      <c r="AD98" s="78" t="s">
        <v>1276</v>
      </c>
      <c r="AE98" s="78">
        <v>2568</v>
      </c>
      <c r="AF98" s="78">
        <v>7130</v>
      </c>
      <c r="AG98" s="78">
        <v>16005</v>
      </c>
      <c r="AH98" s="78">
        <v>8601</v>
      </c>
      <c r="AI98" s="78"/>
      <c r="AJ98" s="78" t="s">
        <v>1380</v>
      </c>
      <c r="AK98" s="78" t="s">
        <v>1461</v>
      </c>
      <c r="AL98" s="82" t="s">
        <v>1544</v>
      </c>
      <c r="AM98" s="78"/>
      <c r="AN98" s="80">
        <v>39618.95805555556</v>
      </c>
      <c r="AO98" s="82" t="s">
        <v>1646</v>
      </c>
      <c r="AP98" s="78" t="b">
        <v>0</v>
      </c>
      <c r="AQ98" s="78" t="b">
        <v>0</v>
      </c>
      <c r="AR98" s="78" t="b">
        <v>1</v>
      </c>
      <c r="AS98" s="78"/>
      <c r="AT98" s="78">
        <v>557</v>
      </c>
      <c r="AU98" s="82" t="s">
        <v>1662</v>
      </c>
      <c r="AV98" s="78" t="b">
        <v>0</v>
      </c>
      <c r="AW98" s="78" t="s">
        <v>1737</v>
      </c>
      <c r="AX98" s="82" t="s">
        <v>1833</v>
      </c>
      <c r="AY98" s="78" t="s">
        <v>65</v>
      </c>
      <c r="AZ98" s="78" t="str">
        <f>REPLACE(INDEX(GroupVertices[Group],MATCH(Vertices[[#This Row],[Vertex]],GroupVertices[Vertex],0)),1,1,"")</f>
        <v>1</v>
      </c>
      <c r="BA98" s="48"/>
      <c r="BB98" s="48"/>
      <c r="BC98" s="48"/>
      <c r="BD98" s="48"/>
      <c r="BE98" s="48"/>
      <c r="BF98" s="48"/>
      <c r="BG98" s="48"/>
      <c r="BH98" s="48"/>
      <c r="BI98" s="48"/>
      <c r="BJ98" s="48"/>
      <c r="BK98" s="48"/>
      <c r="BL98" s="49"/>
      <c r="BM98" s="48"/>
      <c r="BN98" s="49"/>
      <c r="BO98" s="48"/>
      <c r="BP98" s="49"/>
      <c r="BQ98" s="48"/>
      <c r="BR98" s="49"/>
      <c r="BS98" s="48"/>
      <c r="BT98" s="2"/>
      <c r="BU98" s="3"/>
      <c r="BV98" s="3"/>
      <c r="BW98" s="3"/>
      <c r="BX98" s="3"/>
    </row>
    <row r="99" spans="1:76" ht="15">
      <c r="A99" s="64" t="s">
        <v>316</v>
      </c>
      <c r="B99" s="65"/>
      <c r="C99" s="65" t="s">
        <v>64</v>
      </c>
      <c r="D99" s="66">
        <v>162.54282456356364</v>
      </c>
      <c r="E99" s="68"/>
      <c r="F99" s="100" t="s">
        <v>1728</v>
      </c>
      <c r="G99" s="65"/>
      <c r="H99" s="69" t="s">
        <v>316</v>
      </c>
      <c r="I99" s="70"/>
      <c r="J99" s="70"/>
      <c r="K99" s="69" t="s">
        <v>1946</v>
      </c>
      <c r="L99" s="73">
        <v>1</v>
      </c>
      <c r="M99" s="74">
        <v>2206.720703125</v>
      </c>
      <c r="N99" s="74">
        <v>8501.3154296875</v>
      </c>
      <c r="O99" s="75"/>
      <c r="P99" s="76"/>
      <c r="Q99" s="76"/>
      <c r="R99" s="86"/>
      <c r="S99" s="48">
        <v>1</v>
      </c>
      <c r="T99" s="48">
        <v>0</v>
      </c>
      <c r="U99" s="49">
        <v>0</v>
      </c>
      <c r="V99" s="49">
        <v>0.017544</v>
      </c>
      <c r="W99" s="49">
        <v>0.024729</v>
      </c>
      <c r="X99" s="49">
        <v>0.446065</v>
      </c>
      <c r="Y99" s="49">
        <v>0</v>
      </c>
      <c r="Z99" s="49">
        <v>0</v>
      </c>
      <c r="AA99" s="71">
        <v>99</v>
      </c>
      <c r="AB99" s="71"/>
      <c r="AC99" s="72"/>
      <c r="AD99" s="78" t="s">
        <v>1277</v>
      </c>
      <c r="AE99" s="78">
        <v>373</v>
      </c>
      <c r="AF99" s="78">
        <v>485</v>
      </c>
      <c r="AG99" s="78">
        <v>366</v>
      </c>
      <c r="AH99" s="78">
        <v>372</v>
      </c>
      <c r="AI99" s="78"/>
      <c r="AJ99" s="78" t="s">
        <v>1381</v>
      </c>
      <c r="AK99" s="78" t="s">
        <v>1462</v>
      </c>
      <c r="AL99" s="82" t="s">
        <v>1545</v>
      </c>
      <c r="AM99" s="78"/>
      <c r="AN99" s="80">
        <v>42812.45751157407</v>
      </c>
      <c r="AO99" s="82" t="s">
        <v>1647</v>
      </c>
      <c r="AP99" s="78" t="b">
        <v>0</v>
      </c>
      <c r="AQ99" s="78" t="b">
        <v>0</v>
      </c>
      <c r="AR99" s="78" t="b">
        <v>0</v>
      </c>
      <c r="AS99" s="78"/>
      <c r="AT99" s="78">
        <v>10</v>
      </c>
      <c r="AU99" s="82" t="s">
        <v>1662</v>
      </c>
      <c r="AV99" s="78" t="b">
        <v>0</v>
      </c>
      <c r="AW99" s="78" t="s">
        <v>1737</v>
      </c>
      <c r="AX99" s="82" t="s">
        <v>1834</v>
      </c>
      <c r="AY99" s="78" t="s">
        <v>65</v>
      </c>
      <c r="AZ99" s="78" t="str">
        <f>REPLACE(INDEX(GroupVertices[Group],MATCH(Vertices[[#This Row],[Vertex]],GroupVertices[Vertex],0)),1,1,"")</f>
        <v>1</v>
      </c>
      <c r="BA99" s="48"/>
      <c r="BB99" s="48"/>
      <c r="BC99" s="48"/>
      <c r="BD99" s="48"/>
      <c r="BE99" s="48"/>
      <c r="BF99" s="48"/>
      <c r="BG99" s="48"/>
      <c r="BH99" s="48"/>
      <c r="BI99" s="48"/>
      <c r="BJ99" s="48"/>
      <c r="BK99" s="48"/>
      <c r="BL99" s="49"/>
      <c r="BM99" s="48"/>
      <c r="BN99" s="49"/>
      <c r="BO99" s="48"/>
      <c r="BP99" s="49"/>
      <c r="BQ99" s="48"/>
      <c r="BR99" s="49"/>
      <c r="BS99" s="48"/>
      <c r="BT99" s="2"/>
      <c r="BU99" s="3"/>
      <c r="BV99" s="3"/>
      <c r="BW99" s="3"/>
      <c r="BX99" s="3"/>
    </row>
    <row r="100" spans="1:76" ht="15">
      <c r="A100" s="64" t="s">
        <v>317</v>
      </c>
      <c r="B100" s="65"/>
      <c r="C100" s="65" t="s">
        <v>64</v>
      </c>
      <c r="D100" s="66">
        <v>212.24043212685427</v>
      </c>
      <c r="E100" s="68"/>
      <c r="F100" s="100" t="s">
        <v>1729</v>
      </c>
      <c r="G100" s="65"/>
      <c r="H100" s="69" t="s">
        <v>317</v>
      </c>
      <c r="I100" s="70"/>
      <c r="J100" s="70"/>
      <c r="K100" s="69" t="s">
        <v>1947</v>
      </c>
      <c r="L100" s="73">
        <v>1</v>
      </c>
      <c r="M100" s="74">
        <v>279.1028137207031</v>
      </c>
      <c r="N100" s="74">
        <v>3672.71826171875</v>
      </c>
      <c r="O100" s="75"/>
      <c r="P100" s="76"/>
      <c r="Q100" s="76"/>
      <c r="R100" s="86"/>
      <c r="S100" s="48">
        <v>1</v>
      </c>
      <c r="T100" s="48">
        <v>0</v>
      </c>
      <c r="U100" s="49">
        <v>0</v>
      </c>
      <c r="V100" s="49">
        <v>0.017544</v>
      </c>
      <c r="W100" s="49">
        <v>0.024729</v>
      </c>
      <c r="X100" s="49">
        <v>0.446065</v>
      </c>
      <c r="Y100" s="49">
        <v>0</v>
      </c>
      <c r="Z100" s="49">
        <v>0</v>
      </c>
      <c r="AA100" s="71">
        <v>100</v>
      </c>
      <c r="AB100" s="71"/>
      <c r="AC100" s="72"/>
      <c r="AD100" s="78" t="s">
        <v>1278</v>
      </c>
      <c r="AE100" s="78">
        <v>39914</v>
      </c>
      <c r="AF100" s="78">
        <v>44797</v>
      </c>
      <c r="AG100" s="78">
        <v>5833</v>
      </c>
      <c r="AH100" s="78">
        <v>1501</v>
      </c>
      <c r="AI100" s="78"/>
      <c r="AJ100" s="78" t="s">
        <v>1382</v>
      </c>
      <c r="AK100" s="78" t="s">
        <v>1396</v>
      </c>
      <c r="AL100" s="82" t="s">
        <v>1546</v>
      </c>
      <c r="AM100" s="78"/>
      <c r="AN100" s="80">
        <v>41108.946435185186</v>
      </c>
      <c r="AO100" s="82" t="s">
        <v>1648</v>
      </c>
      <c r="AP100" s="78" t="b">
        <v>0</v>
      </c>
      <c r="AQ100" s="78" t="b">
        <v>0</v>
      </c>
      <c r="AR100" s="78" t="b">
        <v>1</v>
      </c>
      <c r="AS100" s="78"/>
      <c r="AT100" s="78">
        <v>550</v>
      </c>
      <c r="AU100" s="82" t="s">
        <v>1662</v>
      </c>
      <c r="AV100" s="78" t="b">
        <v>1</v>
      </c>
      <c r="AW100" s="78" t="s">
        <v>1737</v>
      </c>
      <c r="AX100" s="82" t="s">
        <v>1835</v>
      </c>
      <c r="AY100" s="78" t="s">
        <v>65</v>
      </c>
      <c r="AZ100" s="78" t="str">
        <f>REPLACE(INDEX(GroupVertices[Group],MATCH(Vertices[[#This Row],[Vertex]],GroupVertices[Vertex],0)),1,1,"")</f>
        <v>1</v>
      </c>
      <c r="BA100" s="48"/>
      <c r="BB100" s="48"/>
      <c r="BC100" s="48"/>
      <c r="BD100" s="48"/>
      <c r="BE100" s="48"/>
      <c r="BF100" s="48"/>
      <c r="BG100" s="48"/>
      <c r="BH100" s="48"/>
      <c r="BI100" s="48"/>
      <c r="BJ100" s="48"/>
      <c r="BK100" s="48"/>
      <c r="BL100" s="49"/>
      <c r="BM100" s="48"/>
      <c r="BN100" s="49"/>
      <c r="BO100" s="48"/>
      <c r="BP100" s="49"/>
      <c r="BQ100" s="48"/>
      <c r="BR100" s="49"/>
      <c r="BS100" s="48"/>
      <c r="BT100" s="2"/>
      <c r="BU100" s="3"/>
      <c r="BV100" s="3"/>
      <c r="BW100" s="3"/>
      <c r="BX100" s="3"/>
    </row>
    <row r="101" spans="1:76" ht="15">
      <c r="A101" s="64" t="s">
        <v>318</v>
      </c>
      <c r="B101" s="65"/>
      <c r="C101" s="65" t="s">
        <v>64</v>
      </c>
      <c r="D101" s="66">
        <v>689.3585496555083</v>
      </c>
      <c r="E101" s="68"/>
      <c r="F101" s="100" t="s">
        <v>1730</v>
      </c>
      <c r="G101" s="65"/>
      <c r="H101" s="69" t="s">
        <v>318</v>
      </c>
      <c r="I101" s="70"/>
      <c r="J101" s="70"/>
      <c r="K101" s="69" t="s">
        <v>1948</v>
      </c>
      <c r="L101" s="73">
        <v>1</v>
      </c>
      <c r="M101" s="74">
        <v>1504.0511474609375</v>
      </c>
      <c r="N101" s="74">
        <v>9560.5732421875</v>
      </c>
      <c r="O101" s="75"/>
      <c r="P101" s="76"/>
      <c r="Q101" s="76"/>
      <c r="R101" s="86"/>
      <c r="S101" s="48">
        <v>1</v>
      </c>
      <c r="T101" s="48">
        <v>0</v>
      </c>
      <c r="U101" s="49">
        <v>0</v>
      </c>
      <c r="V101" s="49">
        <v>0.017544</v>
      </c>
      <c r="W101" s="49">
        <v>0.024729</v>
      </c>
      <c r="X101" s="49">
        <v>0.446065</v>
      </c>
      <c r="Y101" s="49">
        <v>0</v>
      </c>
      <c r="Z101" s="49">
        <v>0</v>
      </c>
      <c r="AA101" s="71">
        <v>101</v>
      </c>
      <c r="AB101" s="71"/>
      <c r="AC101" s="72"/>
      <c r="AD101" s="78" t="s">
        <v>1279</v>
      </c>
      <c r="AE101" s="78">
        <v>158343</v>
      </c>
      <c r="AF101" s="78">
        <v>470211</v>
      </c>
      <c r="AG101" s="78">
        <v>57159</v>
      </c>
      <c r="AH101" s="78">
        <v>17190</v>
      </c>
      <c r="AI101" s="78"/>
      <c r="AJ101" s="78" t="s">
        <v>1383</v>
      </c>
      <c r="AK101" s="78" t="s">
        <v>1396</v>
      </c>
      <c r="AL101" s="78"/>
      <c r="AM101" s="78"/>
      <c r="AN101" s="80">
        <v>39923.77377314815</v>
      </c>
      <c r="AO101" s="82" t="s">
        <v>1649</v>
      </c>
      <c r="AP101" s="78" t="b">
        <v>0</v>
      </c>
      <c r="AQ101" s="78" t="b">
        <v>0</v>
      </c>
      <c r="AR101" s="78" t="b">
        <v>1</v>
      </c>
      <c r="AS101" s="78"/>
      <c r="AT101" s="78">
        <v>7311</v>
      </c>
      <c r="AU101" s="82" t="s">
        <v>1662</v>
      </c>
      <c r="AV101" s="78" t="b">
        <v>1</v>
      </c>
      <c r="AW101" s="78" t="s">
        <v>1737</v>
      </c>
      <c r="AX101" s="82" t="s">
        <v>1836</v>
      </c>
      <c r="AY101" s="78" t="s">
        <v>65</v>
      </c>
      <c r="AZ101" s="78" t="str">
        <f>REPLACE(INDEX(GroupVertices[Group],MATCH(Vertices[[#This Row],[Vertex]],GroupVertices[Vertex],0)),1,1,"")</f>
        <v>1</v>
      </c>
      <c r="BA101" s="48"/>
      <c r="BB101" s="48"/>
      <c r="BC101" s="48"/>
      <c r="BD101" s="48"/>
      <c r="BE101" s="48"/>
      <c r="BF101" s="48"/>
      <c r="BG101" s="48"/>
      <c r="BH101" s="48"/>
      <c r="BI101" s="48"/>
      <c r="BJ101" s="48"/>
      <c r="BK101" s="48"/>
      <c r="BL101" s="49"/>
      <c r="BM101" s="48"/>
      <c r="BN101" s="49"/>
      <c r="BO101" s="48"/>
      <c r="BP101" s="49"/>
      <c r="BQ101" s="48"/>
      <c r="BR101" s="49"/>
      <c r="BS101" s="48"/>
      <c r="BT101" s="2"/>
      <c r="BU101" s="3"/>
      <c r="BV101" s="3"/>
      <c r="BW101" s="3"/>
      <c r="BX101" s="3"/>
    </row>
    <row r="102" spans="1:76" ht="15">
      <c r="A102" s="64" t="s">
        <v>319</v>
      </c>
      <c r="B102" s="65"/>
      <c r="C102" s="65" t="s">
        <v>64</v>
      </c>
      <c r="D102" s="66">
        <v>162.42169842128087</v>
      </c>
      <c r="E102" s="68"/>
      <c r="F102" s="100" t="s">
        <v>1731</v>
      </c>
      <c r="G102" s="65"/>
      <c r="H102" s="69" t="s">
        <v>319</v>
      </c>
      <c r="I102" s="70"/>
      <c r="J102" s="70"/>
      <c r="K102" s="69" t="s">
        <v>1949</v>
      </c>
      <c r="L102" s="73">
        <v>1</v>
      </c>
      <c r="M102" s="74">
        <v>2514.037109375</v>
      </c>
      <c r="N102" s="74">
        <v>3352.3115234375</v>
      </c>
      <c r="O102" s="75"/>
      <c r="P102" s="76"/>
      <c r="Q102" s="76"/>
      <c r="R102" s="86"/>
      <c r="S102" s="48">
        <v>1</v>
      </c>
      <c r="T102" s="48">
        <v>0</v>
      </c>
      <c r="U102" s="49">
        <v>0</v>
      </c>
      <c r="V102" s="49">
        <v>0.017544</v>
      </c>
      <c r="W102" s="49">
        <v>0.024729</v>
      </c>
      <c r="X102" s="49">
        <v>0.446065</v>
      </c>
      <c r="Y102" s="49">
        <v>0</v>
      </c>
      <c r="Z102" s="49">
        <v>0</v>
      </c>
      <c r="AA102" s="71">
        <v>102</v>
      </c>
      <c r="AB102" s="71"/>
      <c r="AC102" s="72"/>
      <c r="AD102" s="78" t="s">
        <v>1280</v>
      </c>
      <c r="AE102" s="78">
        <v>429</v>
      </c>
      <c r="AF102" s="78">
        <v>377</v>
      </c>
      <c r="AG102" s="78">
        <v>778</v>
      </c>
      <c r="AH102" s="78">
        <v>68</v>
      </c>
      <c r="AI102" s="78">
        <v>-18000</v>
      </c>
      <c r="AJ102" s="78" t="s">
        <v>1384</v>
      </c>
      <c r="AK102" s="78" t="s">
        <v>1463</v>
      </c>
      <c r="AL102" s="82" t="s">
        <v>1547</v>
      </c>
      <c r="AM102" s="78" t="s">
        <v>1560</v>
      </c>
      <c r="AN102" s="80">
        <v>40502.71571759259</v>
      </c>
      <c r="AO102" s="82" t="s">
        <v>1650</v>
      </c>
      <c r="AP102" s="78" t="b">
        <v>0</v>
      </c>
      <c r="AQ102" s="78" t="b">
        <v>0</v>
      </c>
      <c r="AR102" s="78" t="b">
        <v>0</v>
      </c>
      <c r="AS102" s="78" t="s">
        <v>1128</v>
      </c>
      <c r="AT102" s="78">
        <v>15</v>
      </c>
      <c r="AU102" s="82" t="s">
        <v>1675</v>
      </c>
      <c r="AV102" s="78" t="b">
        <v>0</v>
      </c>
      <c r="AW102" s="78" t="s">
        <v>1737</v>
      </c>
      <c r="AX102" s="82" t="s">
        <v>1837</v>
      </c>
      <c r="AY102" s="78" t="s">
        <v>65</v>
      </c>
      <c r="AZ102" s="78" t="str">
        <f>REPLACE(INDEX(GroupVertices[Group],MATCH(Vertices[[#This Row],[Vertex]],GroupVertices[Vertex],0)),1,1,"")</f>
        <v>1</v>
      </c>
      <c r="BA102" s="48"/>
      <c r="BB102" s="48"/>
      <c r="BC102" s="48"/>
      <c r="BD102" s="48"/>
      <c r="BE102" s="48"/>
      <c r="BF102" s="48"/>
      <c r="BG102" s="48"/>
      <c r="BH102" s="48"/>
      <c r="BI102" s="48"/>
      <c r="BJ102" s="48"/>
      <c r="BK102" s="48"/>
      <c r="BL102" s="49"/>
      <c r="BM102" s="48"/>
      <c r="BN102" s="49"/>
      <c r="BO102" s="48"/>
      <c r="BP102" s="49"/>
      <c r="BQ102" s="48"/>
      <c r="BR102" s="49"/>
      <c r="BS102" s="48"/>
      <c r="BT102" s="2"/>
      <c r="BU102" s="3"/>
      <c r="BV102" s="3"/>
      <c r="BW102" s="3"/>
      <c r="BX102" s="3"/>
    </row>
    <row r="103" spans="1:76" ht="15">
      <c r="A103" s="64" t="s">
        <v>264</v>
      </c>
      <c r="B103" s="65"/>
      <c r="C103" s="65" t="s">
        <v>64</v>
      </c>
      <c r="D103" s="66">
        <v>176.91197396103792</v>
      </c>
      <c r="E103" s="68"/>
      <c r="F103" s="100" t="s">
        <v>744</v>
      </c>
      <c r="G103" s="65"/>
      <c r="H103" s="69" t="s">
        <v>264</v>
      </c>
      <c r="I103" s="70"/>
      <c r="J103" s="70"/>
      <c r="K103" s="69" t="s">
        <v>1950</v>
      </c>
      <c r="L103" s="73">
        <v>462.8408898468096</v>
      </c>
      <c r="M103" s="74">
        <v>8795.9501953125</v>
      </c>
      <c r="N103" s="74">
        <v>7653.4375</v>
      </c>
      <c r="O103" s="75"/>
      <c r="P103" s="76"/>
      <c r="Q103" s="76"/>
      <c r="R103" s="86"/>
      <c r="S103" s="48">
        <v>0</v>
      </c>
      <c r="T103" s="48">
        <v>3</v>
      </c>
      <c r="U103" s="49">
        <v>36</v>
      </c>
      <c r="V103" s="49">
        <v>0.021277</v>
      </c>
      <c r="W103" s="49">
        <v>0</v>
      </c>
      <c r="X103" s="49">
        <v>1.159715</v>
      </c>
      <c r="Y103" s="49">
        <v>0.16666666666666666</v>
      </c>
      <c r="Z103" s="49">
        <v>0</v>
      </c>
      <c r="AA103" s="71">
        <v>103</v>
      </c>
      <c r="AB103" s="71"/>
      <c r="AC103" s="72"/>
      <c r="AD103" s="78" t="s">
        <v>1281</v>
      </c>
      <c r="AE103" s="78">
        <v>11298</v>
      </c>
      <c r="AF103" s="78">
        <v>13297</v>
      </c>
      <c r="AG103" s="78">
        <v>1841</v>
      </c>
      <c r="AH103" s="78">
        <v>3084</v>
      </c>
      <c r="AI103" s="78"/>
      <c r="AJ103" s="78" t="s">
        <v>1385</v>
      </c>
      <c r="AK103" s="78" t="s">
        <v>1462</v>
      </c>
      <c r="AL103" s="82" t="s">
        <v>1548</v>
      </c>
      <c r="AM103" s="78"/>
      <c r="AN103" s="80">
        <v>42142.9928125</v>
      </c>
      <c r="AO103" s="82" t="s">
        <v>1651</v>
      </c>
      <c r="AP103" s="78" t="b">
        <v>0</v>
      </c>
      <c r="AQ103" s="78" t="b">
        <v>0</v>
      </c>
      <c r="AR103" s="78" t="b">
        <v>0</v>
      </c>
      <c r="AS103" s="78"/>
      <c r="AT103" s="78">
        <v>106</v>
      </c>
      <c r="AU103" s="82" t="s">
        <v>1662</v>
      </c>
      <c r="AV103" s="78" t="b">
        <v>0</v>
      </c>
      <c r="AW103" s="78" t="s">
        <v>1737</v>
      </c>
      <c r="AX103" s="82" t="s">
        <v>1838</v>
      </c>
      <c r="AY103" s="78" t="s">
        <v>66</v>
      </c>
      <c r="AZ103" s="78" t="str">
        <f>REPLACE(INDEX(GroupVertices[Group],MATCH(Vertices[[#This Row],[Vertex]],GroupVertices[Vertex],0)),1,1,"")</f>
        <v>5</v>
      </c>
      <c r="BA103" s="48" t="s">
        <v>474</v>
      </c>
      <c r="BB103" s="48" t="s">
        <v>474</v>
      </c>
      <c r="BC103" s="48" t="s">
        <v>530</v>
      </c>
      <c r="BD103" s="48" t="s">
        <v>530</v>
      </c>
      <c r="BE103" s="48" t="s">
        <v>624</v>
      </c>
      <c r="BF103" s="48" t="s">
        <v>624</v>
      </c>
      <c r="BG103" s="116" t="s">
        <v>2542</v>
      </c>
      <c r="BH103" s="116" t="s">
        <v>2542</v>
      </c>
      <c r="BI103" s="116" t="s">
        <v>2599</v>
      </c>
      <c r="BJ103" s="116" t="s">
        <v>2599</v>
      </c>
      <c r="BK103" s="116">
        <v>0</v>
      </c>
      <c r="BL103" s="120">
        <v>0</v>
      </c>
      <c r="BM103" s="116">
        <v>0</v>
      </c>
      <c r="BN103" s="120">
        <v>0</v>
      </c>
      <c r="BO103" s="116">
        <v>0</v>
      </c>
      <c r="BP103" s="120">
        <v>0</v>
      </c>
      <c r="BQ103" s="116">
        <v>18</v>
      </c>
      <c r="BR103" s="120">
        <v>100</v>
      </c>
      <c r="BS103" s="116">
        <v>18</v>
      </c>
      <c r="BT103" s="2"/>
      <c r="BU103" s="3"/>
      <c r="BV103" s="3"/>
      <c r="BW103" s="3"/>
      <c r="BX103" s="3"/>
    </row>
    <row r="104" spans="1:76" ht="15">
      <c r="A104" s="64" t="s">
        <v>320</v>
      </c>
      <c r="B104" s="65"/>
      <c r="C104" s="65" t="s">
        <v>64</v>
      </c>
      <c r="D104" s="66">
        <v>162.00448615341787</v>
      </c>
      <c r="E104" s="68"/>
      <c r="F104" s="100" t="s">
        <v>1732</v>
      </c>
      <c r="G104" s="65"/>
      <c r="H104" s="69" t="s">
        <v>320</v>
      </c>
      <c r="I104" s="70"/>
      <c r="J104" s="70"/>
      <c r="K104" s="69" t="s">
        <v>1951</v>
      </c>
      <c r="L104" s="73">
        <v>1</v>
      </c>
      <c r="M104" s="74">
        <v>8355.240234375</v>
      </c>
      <c r="N104" s="74">
        <v>7130.88037109375</v>
      </c>
      <c r="O104" s="75"/>
      <c r="P104" s="76"/>
      <c r="Q104" s="76"/>
      <c r="R104" s="86"/>
      <c r="S104" s="48">
        <v>1</v>
      </c>
      <c r="T104" s="48">
        <v>0</v>
      </c>
      <c r="U104" s="49">
        <v>0</v>
      </c>
      <c r="V104" s="49">
        <v>0.015385</v>
      </c>
      <c r="W104" s="49">
        <v>0</v>
      </c>
      <c r="X104" s="49">
        <v>0.478586</v>
      </c>
      <c r="Y104" s="49">
        <v>0</v>
      </c>
      <c r="Z104" s="49">
        <v>0</v>
      </c>
      <c r="AA104" s="71">
        <v>104</v>
      </c>
      <c r="AB104" s="71"/>
      <c r="AC104" s="72"/>
      <c r="AD104" s="78" t="s">
        <v>1282</v>
      </c>
      <c r="AE104" s="78">
        <v>18</v>
      </c>
      <c r="AF104" s="78">
        <v>5</v>
      </c>
      <c r="AG104" s="78">
        <v>6</v>
      </c>
      <c r="AH104" s="78">
        <v>0</v>
      </c>
      <c r="AI104" s="78"/>
      <c r="AJ104" s="78"/>
      <c r="AK104" s="78"/>
      <c r="AL104" s="78"/>
      <c r="AM104" s="78"/>
      <c r="AN104" s="80">
        <v>39979.219363425924</v>
      </c>
      <c r="AO104" s="78"/>
      <c r="AP104" s="78" t="b">
        <v>1</v>
      </c>
      <c r="AQ104" s="78" t="b">
        <v>1</v>
      </c>
      <c r="AR104" s="78" t="b">
        <v>0</v>
      </c>
      <c r="AS104" s="78" t="s">
        <v>1128</v>
      </c>
      <c r="AT104" s="78">
        <v>0</v>
      </c>
      <c r="AU104" s="82" t="s">
        <v>1662</v>
      </c>
      <c r="AV104" s="78" t="b">
        <v>0</v>
      </c>
      <c r="AW104" s="78" t="s">
        <v>1737</v>
      </c>
      <c r="AX104" s="82" t="s">
        <v>1839</v>
      </c>
      <c r="AY104" s="78" t="s">
        <v>65</v>
      </c>
      <c r="AZ104" s="78" t="str">
        <f>REPLACE(INDEX(GroupVertices[Group],MATCH(Vertices[[#This Row],[Vertex]],GroupVertices[Vertex],0)),1,1,"")</f>
        <v>5</v>
      </c>
      <c r="BA104" s="48"/>
      <c r="BB104" s="48"/>
      <c r="BC104" s="48"/>
      <c r="BD104" s="48"/>
      <c r="BE104" s="48"/>
      <c r="BF104" s="48"/>
      <c r="BG104" s="48"/>
      <c r="BH104" s="48"/>
      <c r="BI104" s="48"/>
      <c r="BJ104" s="48"/>
      <c r="BK104" s="48"/>
      <c r="BL104" s="49"/>
      <c r="BM104" s="48"/>
      <c r="BN104" s="49"/>
      <c r="BO104" s="48"/>
      <c r="BP104" s="49"/>
      <c r="BQ104" s="48"/>
      <c r="BR104" s="49"/>
      <c r="BS104" s="48"/>
      <c r="BT104" s="2"/>
      <c r="BU104" s="3"/>
      <c r="BV104" s="3"/>
      <c r="BW104" s="3"/>
      <c r="BX104" s="3"/>
    </row>
    <row r="105" spans="1:76" ht="15">
      <c r="A105" s="64" t="s">
        <v>267</v>
      </c>
      <c r="B105" s="65"/>
      <c r="C105" s="65" t="s">
        <v>64</v>
      </c>
      <c r="D105" s="66">
        <v>164.90029818466036</v>
      </c>
      <c r="E105" s="68"/>
      <c r="F105" s="100" t="s">
        <v>747</v>
      </c>
      <c r="G105" s="65"/>
      <c r="H105" s="69" t="s">
        <v>267</v>
      </c>
      <c r="I105" s="70"/>
      <c r="J105" s="70"/>
      <c r="K105" s="69" t="s">
        <v>1952</v>
      </c>
      <c r="L105" s="73">
        <v>1</v>
      </c>
      <c r="M105" s="74">
        <v>4833.82470703125</v>
      </c>
      <c r="N105" s="74">
        <v>4383.671875</v>
      </c>
      <c r="O105" s="75"/>
      <c r="P105" s="76"/>
      <c r="Q105" s="76"/>
      <c r="R105" s="86"/>
      <c r="S105" s="48">
        <v>1</v>
      </c>
      <c r="T105" s="48">
        <v>2</v>
      </c>
      <c r="U105" s="49">
        <v>0</v>
      </c>
      <c r="V105" s="49">
        <v>0.125</v>
      </c>
      <c r="W105" s="49">
        <v>0</v>
      </c>
      <c r="X105" s="49">
        <v>0.817574</v>
      </c>
      <c r="Y105" s="49">
        <v>0.5</v>
      </c>
      <c r="Z105" s="49">
        <v>0.5</v>
      </c>
      <c r="AA105" s="71">
        <v>105</v>
      </c>
      <c r="AB105" s="71"/>
      <c r="AC105" s="72"/>
      <c r="AD105" s="78" t="s">
        <v>1283</v>
      </c>
      <c r="AE105" s="78">
        <v>2254</v>
      </c>
      <c r="AF105" s="78">
        <v>2587</v>
      </c>
      <c r="AG105" s="78">
        <v>5837</v>
      </c>
      <c r="AH105" s="78">
        <v>1654</v>
      </c>
      <c r="AI105" s="78"/>
      <c r="AJ105" s="78" t="s">
        <v>1386</v>
      </c>
      <c r="AK105" s="78" t="s">
        <v>1464</v>
      </c>
      <c r="AL105" s="82" t="s">
        <v>1549</v>
      </c>
      <c r="AM105" s="78"/>
      <c r="AN105" s="80">
        <v>41648.89813657408</v>
      </c>
      <c r="AO105" s="82" t="s">
        <v>1652</v>
      </c>
      <c r="AP105" s="78" t="b">
        <v>0</v>
      </c>
      <c r="AQ105" s="78" t="b">
        <v>0</v>
      </c>
      <c r="AR105" s="78" t="b">
        <v>1</v>
      </c>
      <c r="AS105" s="78"/>
      <c r="AT105" s="78">
        <v>159</v>
      </c>
      <c r="AU105" s="82" t="s">
        <v>1662</v>
      </c>
      <c r="AV105" s="78" t="b">
        <v>0</v>
      </c>
      <c r="AW105" s="78" t="s">
        <v>1737</v>
      </c>
      <c r="AX105" s="82" t="s">
        <v>1840</v>
      </c>
      <c r="AY105" s="78" t="s">
        <v>66</v>
      </c>
      <c r="AZ105" s="78" t="str">
        <f>REPLACE(INDEX(GroupVertices[Group],MATCH(Vertices[[#This Row],[Vertex]],GroupVertices[Vertex],0)),1,1,"")</f>
        <v>7</v>
      </c>
      <c r="BA105" s="48" t="s">
        <v>508</v>
      </c>
      <c r="BB105" s="48" t="s">
        <v>508</v>
      </c>
      <c r="BC105" s="48" t="s">
        <v>554</v>
      </c>
      <c r="BD105" s="48" t="s">
        <v>554</v>
      </c>
      <c r="BE105" s="48" t="s">
        <v>633</v>
      </c>
      <c r="BF105" s="48" t="s">
        <v>633</v>
      </c>
      <c r="BG105" s="116" t="s">
        <v>2543</v>
      </c>
      <c r="BH105" s="116" t="s">
        <v>2543</v>
      </c>
      <c r="BI105" s="116" t="s">
        <v>2600</v>
      </c>
      <c r="BJ105" s="116" t="s">
        <v>2600</v>
      </c>
      <c r="BK105" s="116">
        <v>0</v>
      </c>
      <c r="BL105" s="120">
        <v>0</v>
      </c>
      <c r="BM105" s="116">
        <v>2</v>
      </c>
      <c r="BN105" s="120">
        <v>9.090909090909092</v>
      </c>
      <c r="BO105" s="116">
        <v>0</v>
      </c>
      <c r="BP105" s="120">
        <v>0</v>
      </c>
      <c r="BQ105" s="116">
        <v>20</v>
      </c>
      <c r="BR105" s="120">
        <v>90.9090909090909</v>
      </c>
      <c r="BS105" s="116">
        <v>22</v>
      </c>
      <c r="BT105" s="2"/>
      <c r="BU105" s="3"/>
      <c r="BV105" s="3"/>
      <c r="BW105" s="3"/>
      <c r="BX105" s="3"/>
    </row>
    <row r="106" spans="1:76" ht="15">
      <c r="A106" s="64" t="s">
        <v>321</v>
      </c>
      <c r="B106" s="65"/>
      <c r="C106" s="65" t="s">
        <v>64</v>
      </c>
      <c r="D106" s="66">
        <v>163.32565833498396</v>
      </c>
      <c r="E106" s="68"/>
      <c r="F106" s="100" t="s">
        <v>1733</v>
      </c>
      <c r="G106" s="65"/>
      <c r="H106" s="69" t="s">
        <v>321</v>
      </c>
      <c r="I106" s="70"/>
      <c r="J106" s="70"/>
      <c r="K106" s="69" t="s">
        <v>1953</v>
      </c>
      <c r="L106" s="73">
        <v>1</v>
      </c>
      <c r="M106" s="74">
        <v>5115.7529296875</v>
      </c>
      <c r="N106" s="74">
        <v>3105.57177734375</v>
      </c>
      <c r="O106" s="75"/>
      <c r="P106" s="76"/>
      <c r="Q106" s="76"/>
      <c r="R106" s="86"/>
      <c r="S106" s="48">
        <v>2</v>
      </c>
      <c r="T106" s="48">
        <v>0</v>
      </c>
      <c r="U106" s="49">
        <v>0</v>
      </c>
      <c r="V106" s="49">
        <v>0.125</v>
      </c>
      <c r="W106" s="49">
        <v>0</v>
      </c>
      <c r="X106" s="49">
        <v>0.817574</v>
      </c>
      <c r="Y106" s="49">
        <v>1</v>
      </c>
      <c r="Z106" s="49">
        <v>0</v>
      </c>
      <c r="AA106" s="71">
        <v>106</v>
      </c>
      <c r="AB106" s="71"/>
      <c r="AC106" s="72"/>
      <c r="AD106" s="78" t="s">
        <v>1284</v>
      </c>
      <c r="AE106" s="78">
        <v>1050</v>
      </c>
      <c r="AF106" s="78">
        <v>1183</v>
      </c>
      <c r="AG106" s="78">
        <v>2946</v>
      </c>
      <c r="AH106" s="78">
        <v>948</v>
      </c>
      <c r="AI106" s="78"/>
      <c r="AJ106" s="78" t="s">
        <v>1387</v>
      </c>
      <c r="AK106" s="78"/>
      <c r="AL106" s="82" t="s">
        <v>1550</v>
      </c>
      <c r="AM106" s="78"/>
      <c r="AN106" s="80">
        <v>39875.70642361111</v>
      </c>
      <c r="AO106" s="82" t="s">
        <v>1653</v>
      </c>
      <c r="AP106" s="78" t="b">
        <v>0</v>
      </c>
      <c r="AQ106" s="78" t="b">
        <v>0</v>
      </c>
      <c r="AR106" s="78" t="b">
        <v>0</v>
      </c>
      <c r="AS106" s="78"/>
      <c r="AT106" s="78">
        <v>103</v>
      </c>
      <c r="AU106" s="82" t="s">
        <v>1671</v>
      </c>
      <c r="AV106" s="78" t="b">
        <v>0</v>
      </c>
      <c r="AW106" s="78" t="s">
        <v>1737</v>
      </c>
      <c r="AX106" s="82" t="s">
        <v>1841</v>
      </c>
      <c r="AY106" s="78" t="s">
        <v>65</v>
      </c>
      <c r="AZ106" s="78" t="str">
        <f>REPLACE(INDEX(GroupVertices[Group],MATCH(Vertices[[#This Row],[Vertex]],GroupVertices[Vertex],0)),1,1,"")</f>
        <v>7</v>
      </c>
      <c r="BA106" s="48"/>
      <c r="BB106" s="48"/>
      <c r="BC106" s="48"/>
      <c r="BD106" s="48"/>
      <c r="BE106" s="48"/>
      <c r="BF106" s="48"/>
      <c r="BG106" s="48"/>
      <c r="BH106" s="48"/>
      <c r="BI106" s="48"/>
      <c r="BJ106" s="48"/>
      <c r="BK106" s="48"/>
      <c r="BL106" s="49"/>
      <c r="BM106" s="48"/>
      <c r="BN106" s="49"/>
      <c r="BO106" s="48"/>
      <c r="BP106" s="49"/>
      <c r="BQ106" s="48"/>
      <c r="BR106" s="49"/>
      <c r="BS106" s="48"/>
      <c r="BT106" s="2"/>
      <c r="BU106" s="3"/>
      <c r="BV106" s="3"/>
      <c r="BW106" s="3"/>
      <c r="BX106" s="3"/>
    </row>
    <row r="107" spans="1:76" ht="15">
      <c r="A107" s="64" t="s">
        <v>269</v>
      </c>
      <c r="B107" s="65"/>
      <c r="C107" s="65" t="s">
        <v>64</v>
      </c>
      <c r="D107" s="66">
        <v>168.962510104552</v>
      </c>
      <c r="E107" s="68"/>
      <c r="F107" s="100" t="s">
        <v>1734</v>
      </c>
      <c r="G107" s="65"/>
      <c r="H107" s="69" t="s">
        <v>269</v>
      </c>
      <c r="I107" s="70"/>
      <c r="J107" s="70"/>
      <c r="K107" s="69" t="s">
        <v>1954</v>
      </c>
      <c r="L107" s="73">
        <v>1</v>
      </c>
      <c r="M107" s="74">
        <v>6172.22216796875</v>
      </c>
      <c r="N107" s="74">
        <v>5708.33056640625</v>
      </c>
      <c r="O107" s="75"/>
      <c r="P107" s="76"/>
      <c r="Q107" s="76"/>
      <c r="R107" s="86"/>
      <c r="S107" s="48">
        <v>1</v>
      </c>
      <c r="T107" s="48">
        <v>1</v>
      </c>
      <c r="U107" s="49">
        <v>0</v>
      </c>
      <c r="V107" s="49">
        <v>0.111111</v>
      </c>
      <c r="W107" s="49">
        <v>0</v>
      </c>
      <c r="X107" s="49">
        <v>0.470105</v>
      </c>
      <c r="Y107" s="49">
        <v>0</v>
      </c>
      <c r="Z107" s="49">
        <v>1</v>
      </c>
      <c r="AA107" s="71">
        <v>107</v>
      </c>
      <c r="AB107" s="71"/>
      <c r="AC107" s="72"/>
      <c r="AD107" s="78" t="s">
        <v>1285</v>
      </c>
      <c r="AE107" s="78">
        <v>3508</v>
      </c>
      <c r="AF107" s="78">
        <v>6209</v>
      </c>
      <c r="AG107" s="78">
        <v>31827</v>
      </c>
      <c r="AH107" s="78">
        <v>23750</v>
      </c>
      <c r="AI107" s="78"/>
      <c r="AJ107" s="78" t="s">
        <v>1388</v>
      </c>
      <c r="AK107" s="78" t="s">
        <v>1404</v>
      </c>
      <c r="AL107" s="82" t="s">
        <v>1551</v>
      </c>
      <c r="AM107" s="78"/>
      <c r="AN107" s="80">
        <v>40834.44287037037</v>
      </c>
      <c r="AO107" s="82" t="s">
        <v>1654</v>
      </c>
      <c r="AP107" s="78" t="b">
        <v>0</v>
      </c>
      <c r="AQ107" s="78" t="b">
        <v>0</v>
      </c>
      <c r="AR107" s="78" t="b">
        <v>1</v>
      </c>
      <c r="AS107" s="78"/>
      <c r="AT107" s="78">
        <v>599</v>
      </c>
      <c r="AU107" s="82" t="s">
        <v>1662</v>
      </c>
      <c r="AV107" s="78" t="b">
        <v>0</v>
      </c>
      <c r="AW107" s="78" t="s">
        <v>1737</v>
      </c>
      <c r="AX107" s="82" t="s">
        <v>1842</v>
      </c>
      <c r="AY107" s="78" t="s">
        <v>66</v>
      </c>
      <c r="AZ107" s="78" t="str">
        <f>REPLACE(INDEX(GroupVertices[Group],MATCH(Vertices[[#This Row],[Vertex]],GroupVertices[Vertex],0)),1,1,"")</f>
        <v>7</v>
      </c>
      <c r="BA107" s="48" t="s">
        <v>468</v>
      </c>
      <c r="BB107" s="48" t="s">
        <v>468</v>
      </c>
      <c r="BC107" s="48" t="s">
        <v>524</v>
      </c>
      <c r="BD107" s="48" t="s">
        <v>524</v>
      </c>
      <c r="BE107" s="48" t="s">
        <v>566</v>
      </c>
      <c r="BF107" s="48" t="s">
        <v>566</v>
      </c>
      <c r="BG107" s="116" t="s">
        <v>2544</v>
      </c>
      <c r="BH107" s="116" t="s">
        <v>2544</v>
      </c>
      <c r="BI107" s="116" t="s">
        <v>2601</v>
      </c>
      <c r="BJ107" s="116" t="s">
        <v>2610</v>
      </c>
      <c r="BK107" s="116">
        <v>0</v>
      </c>
      <c r="BL107" s="120">
        <v>0</v>
      </c>
      <c r="BM107" s="116">
        <v>0</v>
      </c>
      <c r="BN107" s="120">
        <v>0</v>
      </c>
      <c r="BO107" s="116">
        <v>0</v>
      </c>
      <c r="BP107" s="120">
        <v>0</v>
      </c>
      <c r="BQ107" s="116">
        <v>59</v>
      </c>
      <c r="BR107" s="120">
        <v>100</v>
      </c>
      <c r="BS107" s="116">
        <v>59</v>
      </c>
      <c r="BT107" s="2"/>
      <c r="BU107" s="3"/>
      <c r="BV107" s="3"/>
      <c r="BW107" s="3"/>
      <c r="BX107" s="3"/>
    </row>
    <row r="108" spans="1:76" ht="15">
      <c r="A108" s="64" t="s">
        <v>270</v>
      </c>
      <c r="B108" s="65"/>
      <c r="C108" s="65" t="s">
        <v>64</v>
      </c>
      <c r="D108" s="66">
        <v>164.2475628623586</v>
      </c>
      <c r="E108" s="68"/>
      <c r="F108" s="100" t="s">
        <v>749</v>
      </c>
      <c r="G108" s="65"/>
      <c r="H108" s="69" t="s">
        <v>270</v>
      </c>
      <c r="I108" s="70"/>
      <c r="J108" s="70"/>
      <c r="K108" s="69" t="s">
        <v>1955</v>
      </c>
      <c r="L108" s="73">
        <v>52.31565442742329</v>
      </c>
      <c r="M108" s="74">
        <v>9430.69140625</v>
      </c>
      <c r="N108" s="74">
        <v>4859.28369140625</v>
      </c>
      <c r="O108" s="75"/>
      <c r="P108" s="76"/>
      <c r="Q108" s="76"/>
      <c r="R108" s="86"/>
      <c r="S108" s="48">
        <v>1</v>
      </c>
      <c r="T108" s="48">
        <v>2</v>
      </c>
      <c r="U108" s="49">
        <v>4</v>
      </c>
      <c r="V108" s="49">
        <v>0.333333</v>
      </c>
      <c r="W108" s="49">
        <v>0</v>
      </c>
      <c r="X108" s="49">
        <v>1.330195</v>
      </c>
      <c r="Y108" s="49">
        <v>0.16666666666666666</v>
      </c>
      <c r="Z108" s="49">
        <v>0</v>
      </c>
      <c r="AA108" s="71">
        <v>108</v>
      </c>
      <c r="AB108" s="71"/>
      <c r="AC108" s="72"/>
      <c r="AD108" s="78" t="s">
        <v>1286</v>
      </c>
      <c r="AE108" s="78">
        <v>2096</v>
      </c>
      <c r="AF108" s="78">
        <v>2005</v>
      </c>
      <c r="AG108" s="78">
        <v>1369</v>
      </c>
      <c r="AH108" s="78">
        <v>2406</v>
      </c>
      <c r="AI108" s="78"/>
      <c r="AJ108" s="78" t="s">
        <v>1389</v>
      </c>
      <c r="AK108" s="78" t="s">
        <v>1465</v>
      </c>
      <c r="AL108" s="82" t="s">
        <v>1552</v>
      </c>
      <c r="AM108" s="78"/>
      <c r="AN108" s="80">
        <v>41464.46296296296</v>
      </c>
      <c r="AO108" s="82" t="s">
        <v>1655</v>
      </c>
      <c r="AP108" s="78" t="b">
        <v>0</v>
      </c>
      <c r="AQ108" s="78" t="b">
        <v>0</v>
      </c>
      <c r="AR108" s="78" t="b">
        <v>1</v>
      </c>
      <c r="AS108" s="78"/>
      <c r="AT108" s="78">
        <v>274</v>
      </c>
      <c r="AU108" s="82" t="s">
        <v>1662</v>
      </c>
      <c r="AV108" s="78" t="b">
        <v>0</v>
      </c>
      <c r="AW108" s="78" t="s">
        <v>1737</v>
      </c>
      <c r="AX108" s="82" t="s">
        <v>1843</v>
      </c>
      <c r="AY108" s="78" t="s">
        <v>66</v>
      </c>
      <c r="AZ108" s="78" t="str">
        <f>REPLACE(INDEX(GroupVertices[Group],MATCH(Vertices[[#This Row],[Vertex]],GroupVertices[Vertex],0)),1,1,"")</f>
        <v>11</v>
      </c>
      <c r="BA108" s="48" t="s">
        <v>2461</v>
      </c>
      <c r="BB108" s="48" t="s">
        <v>2461</v>
      </c>
      <c r="BC108" s="48" t="s">
        <v>555</v>
      </c>
      <c r="BD108" s="48" t="s">
        <v>555</v>
      </c>
      <c r="BE108" s="48" t="s">
        <v>2489</v>
      </c>
      <c r="BF108" s="48" t="s">
        <v>2501</v>
      </c>
      <c r="BG108" s="116" t="s">
        <v>2545</v>
      </c>
      <c r="BH108" s="116" t="s">
        <v>2562</v>
      </c>
      <c r="BI108" s="116" t="s">
        <v>2602</v>
      </c>
      <c r="BJ108" s="116" t="s">
        <v>2602</v>
      </c>
      <c r="BK108" s="116">
        <v>2</v>
      </c>
      <c r="BL108" s="120">
        <v>4.545454545454546</v>
      </c>
      <c r="BM108" s="116">
        <v>0</v>
      </c>
      <c r="BN108" s="120">
        <v>0</v>
      </c>
      <c r="BO108" s="116">
        <v>0</v>
      </c>
      <c r="BP108" s="120">
        <v>0</v>
      </c>
      <c r="BQ108" s="116">
        <v>42</v>
      </c>
      <c r="BR108" s="120">
        <v>95.45454545454545</v>
      </c>
      <c r="BS108" s="116">
        <v>44</v>
      </c>
      <c r="BT108" s="2"/>
      <c r="BU108" s="3"/>
      <c r="BV108" s="3"/>
      <c r="BW108" s="3"/>
      <c r="BX108" s="3"/>
    </row>
    <row r="109" spans="1:76" ht="15">
      <c r="A109" s="64" t="s">
        <v>322</v>
      </c>
      <c r="B109" s="65"/>
      <c r="C109" s="65" t="s">
        <v>64</v>
      </c>
      <c r="D109" s="66">
        <v>1000</v>
      </c>
      <c r="E109" s="68"/>
      <c r="F109" s="100" t="s">
        <v>1735</v>
      </c>
      <c r="G109" s="65"/>
      <c r="H109" s="69" t="s">
        <v>322</v>
      </c>
      <c r="I109" s="70"/>
      <c r="J109" s="70"/>
      <c r="K109" s="69" t="s">
        <v>1956</v>
      </c>
      <c r="L109" s="73">
        <v>1</v>
      </c>
      <c r="M109" s="74">
        <v>9727.0322265625</v>
      </c>
      <c r="N109" s="74">
        <v>6046.4541015625</v>
      </c>
      <c r="O109" s="75"/>
      <c r="P109" s="76"/>
      <c r="Q109" s="76"/>
      <c r="R109" s="86"/>
      <c r="S109" s="48">
        <v>1</v>
      </c>
      <c r="T109" s="48">
        <v>0</v>
      </c>
      <c r="U109" s="49">
        <v>0</v>
      </c>
      <c r="V109" s="49">
        <v>0.2</v>
      </c>
      <c r="W109" s="49">
        <v>0</v>
      </c>
      <c r="X109" s="49">
        <v>0.526888</v>
      </c>
      <c r="Y109" s="49">
        <v>0</v>
      </c>
      <c r="Z109" s="49">
        <v>0</v>
      </c>
      <c r="AA109" s="71">
        <v>109</v>
      </c>
      <c r="AB109" s="71"/>
      <c r="AC109" s="72"/>
      <c r="AD109" s="78" t="s">
        <v>1157</v>
      </c>
      <c r="AE109" s="78">
        <v>1106</v>
      </c>
      <c r="AF109" s="78">
        <v>1499702</v>
      </c>
      <c r="AG109" s="78">
        <v>17242</v>
      </c>
      <c r="AH109" s="78">
        <v>4704</v>
      </c>
      <c r="AI109" s="78"/>
      <c r="AJ109" s="78" t="s">
        <v>1390</v>
      </c>
      <c r="AK109" s="78" t="s">
        <v>1466</v>
      </c>
      <c r="AL109" s="82" t="s">
        <v>1553</v>
      </c>
      <c r="AM109" s="78"/>
      <c r="AN109" s="80">
        <v>39482.76528935185</v>
      </c>
      <c r="AO109" s="82" t="s">
        <v>1656</v>
      </c>
      <c r="AP109" s="78" t="b">
        <v>0</v>
      </c>
      <c r="AQ109" s="78" t="b">
        <v>0</v>
      </c>
      <c r="AR109" s="78" t="b">
        <v>1</v>
      </c>
      <c r="AS109" s="78"/>
      <c r="AT109" s="78">
        <v>18045</v>
      </c>
      <c r="AU109" s="82" t="s">
        <v>1662</v>
      </c>
      <c r="AV109" s="78" t="b">
        <v>1</v>
      </c>
      <c r="AW109" s="78" t="s">
        <v>1737</v>
      </c>
      <c r="AX109" s="82" t="s">
        <v>1844</v>
      </c>
      <c r="AY109" s="78" t="s">
        <v>65</v>
      </c>
      <c r="AZ109" s="78" t="str">
        <f>REPLACE(INDEX(GroupVertices[Group],MATCH(Vertices[[#This Row],[Vertex]],GroupVertices[Vertex],0)),1,1,"")</f>
        <v>11</v>
      </c>
      <c r="BA109" s="48"/>
      <c r="BB109" s="48"/>
      <c r="BC109" s="48"/>
      <c r="BD109" s="48"/>
      <c r="BE109" s="48"/>
      <c r="BF109" s="48"/>
      <c r="BG109" s="48"/>
      <c r="BH109" s="48"/>
      <c r="BI109" s="48"/>
      <c r="BJ109" s="48"/>
      <c r="BK109" s="48"/>
      <c r="BL109" s="49"/>
      <c r="BM109" s="48"/>
      <c r="BN109" s="49"/>
      <c r="BO109" s="48"/>
      <c r="BP109" s="49"/>
      <c r="BQ109" s="48"/>
      <c r="BR109" s="49"/>
      <c r="BS109" s="48"/>
      <c r="BT109" s="2"/>
      <c r="BU109" s="3"/>
      <c r="BV109" s="3"/>
      <c r="BW109" s="3"/>
      <c r="BX109" s="3"/>
    </row>
    <row r="110" spans="1:76" ht="15">
      <c r="A110" s="64" t="s">
        <v>323</v>
      </c>
      <c r="B110" s="65"/>
      <c r="C110" s="65" t="s">
        <v>64</v>
      </c>
      <c r="D110" s="66">
        <v>1000</v>
      </c>
      <c r="E110" s="68"/>
      <c r="F110" s="100" t="s">
        <v>1736</v>
      </c>
      <c r="G110" s="65"/>
      <c r="H110" s="69" t="s">
        <v>323</v>
      </c>
      <c r="I110" s="70"/>
      <c r="J110" s="70"/>
      <c r="K110" s="69" t="s">
        <v>1957</v>
      </c>
      <c r="L110" s="73">
        <v>1</v>
      </c>
      <c r="M110" s="74">
        <v>9336.283203125</v>
      </c>
      <c r="N110" s="74">
        <v>3376.133056640625</v>
      </c>
      <c r="O110" s="75"/>
      <c r="P110" s="76"/>
      <c r="Q110" s="76"/>
      <c r="R110" s="86"/>
      <c r="S110" s="48">
        <v>2</v>
      </c>
      <c r="T110" s="48">
        <v>0</v>
      </c>
      <c r="U110" s="49">
        <v>0</v>
      </c>
      <c r="V110" s="49">
        <v>0.25</v>
      </c>
      <c r="W110" s="49">
        <v>0</v>
      </c>
      <c r="X110" s="49">
        <v>0.883669</v>
      </c>
      <c r="Y110" s="49">
        <v>0.5</v>
      </c>
      <c r="Z110" s="49">
        <v>0</v>
      </c>
      <c r="AA110" s="71">
        <v>110</v>
      </c>
      <c r="AB110" s="71"/>
      <c r="AC110" s="72"/>
      <c r="AD110" s="78" t="s">
        <v>1153</v>
      </c>
      <c r="AE110" s="78">
        <v>45228</v>
      </c>
      <c r="AF110" s="78">
        <v>809011</v>
      </c>
      <c r="AG110" s="78">
        <v>85260</v>
      </c>
      <c r="AH110" s="78">
        <v>41073</v>
      </c>
      <c r="AI110" s="78"/>
      <c r="AJ110" s="78" t="s">
        <v>1391</v>
      </c>
      <c r="AK110" s="78" t="s">
        <v>1467</v>
      </c>
      <c r="AL110" s="82" t="s">
        <v>1554</v>
      </c>
      <c r="AM110" s="78"/>
      <c r="AN110" s="80">
        <v>39559.17886574074</v>
      </c>
      <c r="AO110" s="82" t="s">
        <v>1657</v>
      </c>
      <c r="AP110" s="78" t="b">
        <v>0</v>
      </c>
      <c r="AQ110" s="78" t="b">
        <v>0</v>
      </c>
      <c r="AR110" s="78" t="b">
        <v>1</v>
      </c>
      <c r="AS110" s="78"/>
      <c r="AT110" s="78">
        <v>23420</v>
      </c>
      <c r="AU110" s="82" t="s">
        <v>1662</v>
      </c>
      <c r="AV110" s="78" t="b">
        <v>1</v>
      </c>
      <c r="AW110" s="78" t="s">
        <v>1737</v>
      </c>
      <c r="AX110" s="82" t="s">
        <v>1845</v>
      </c>
      <c r="AY110" s="78" t="s">
        <v>65</v>
      </c>
      <c r="AZ110" s="78" t="str">
        <f>REPLACE(INDEX(GroupVertices[Group],MATCH(Vertices[[#This Row],[Vertex]],GroupVertices[Vertex],0)),1,1,"")</f>
        <v>11</v>
      </c>
      <c r="BA110" s="48"/>
      <c r="BB110" s="48"/>
      <c r="BC110" s="48"/>
      <c r="BD110" s="48"/>
      <c r="BE110" s="48"/>
      <c r="BF110" s="48"/>
      <c r="BG110" s="48"/>
      <c r="BH110" s="48"/>
      <c r="BI110" s="48"/>
      <c r="BJ110" s="48"/>
      <c r="BK110" s="48"/>
      <c r="BL110" s="49"/>
      <c r="BM110" s="48"/>
      <c r="BN110" s="49"/>
      <c r="BO110" s="48"/>
      <c r="BP110" s="49"/>
      <c r="BQ110" s="48"/>
      <c r="BR110" s="49"/>
      <c r="BS110" s="48"/>
      <c r="BT110" s="2"/>
      <c r="BU110" s="3"/>
      <c r="BV110" s="3"/>
      <c r="BW110" s="3"/>
      <c r="BX110" s="3"/>
    </row>
    <row r="111" spans="1:76" ht="15">
      <c r="A111" s="64" t="s">
        <v>271</v>
      </c>
      <c r="B111" s="65"/>
      <c r="C111" s="65" t="s">
        <v>64</v>
      </c>
      <c r="D111" s="66">
        <v>170.6919222471453</v>
      </c>
      <c r="E111" s="68"/>
      <c r="F111" s="100" t="s">
        <v>750</v>
      </c>
      <c r="G111" s="65"/>
      <c r="H111" s="69" t="s">
        <v>271</v>
      </c>
      <c r="I111" s="70"/>
      <c r="J111" s="70"/>
      <c r="K111" s="69" t="s">
        <v>1958</v>
      </c>
      <c r="L111" s="73">
        <v>1</v>
      </c>
      <c r="M111" s="74">
        <v>8881.5029296875</v>
      </c>
      <c r="N111" s="74">
        <v>4295.5673828125</v>
      </c>
      <c r="O111" s="75"/>
      <c r="P111" s="76"/>
      <c r="Q111" s="76"/>
      <c r="R111" s="86"/>
      <c r="S111" s="48">
        <v>1</v>
      </c>
      <c r="T111" s="48">
        <v>3</v>
      </c>
      <c r="U111" s="49">
        <v>0</v>
      </c>
      <c r="V111" s="49">
        <v>0.25</v>
      </c>
      <c r="W111" s="49">
        <v>0</v>
      </c>
      <c r="X111" s="49">
        <v>1.259228</v>
      </c>
      <c r="Y111" s="49">
        <v>0.5</v>
      </c>
      <c r="Z111" s="49">
        <v>0</v>
      </c>
      <c r="AA111" s="71">
        <v>111</v>
      </c>
      <c r="AB111" s="71"/>
      <c r="AC111" s="72"/>
      <c r="AD111" s="78" t="s">
        <v>1287</v>
      </c>
      <c r="AE111" s="78">
        <v>7367</v>
      </c>
      <c r="AF111" s="78">
        <v>7751</v>
      </c>
      <c r="AG111" s="78">
        <v>15713</v>
      </c>
      <c r="AH111" s="78">
        <v>7697</v>
      </c>
      <c r="AI111" s="78"/>
      <c r="AJ111" s="78" t="s">
        <v>1392</v>
      </c>
      <c r="AK111" s="78" t="s">
        <v>1468</v>
      </c>
      <c r="AL111" s="82" t="s">
        <v>1555</v>
      </c>
      <c r="AM111" s="78"/>
      <c r="AN111" s="80">
        <v>40036.31214120371</v>
      </c>
      <c r="AO111" s="82" t="s">
        <v>1658</v>
      </c>
      <c r="AP111" s="78" t="b">
        <v>0</v>
      </c>
      <c r="AQ111" s="78" t="b">
        <v>0</v>
      </c>
      <c r="AR111" s="78" t="b">
        <v>1</v>
      </c>
      <c r="AS111" s="78"/>
      <c r="AT111" s="78">
        <v>1128</v>
      </c>
      <c r="AU111" s="82" t="s">
        <v>1662</v>
      </c>
      <c r="AV111" s="78" t="b">
        <v>0</v>
      </c>
      <c r="AW111" s="78" t="s">
        <v>1737</v>
      </c>
      <c r="AX111" s="82" t="s">
        <v>1846</v>
      </c>
      <c r="AY111" s="78" t="s">
        <v>66</v>
      </c>
      <c r="AZ111" s="78" t="str">
        <f>REPLACE(INDEX(GroupVertices[Group],MATCH(Vertices[[#This Row],[Vertex]],GroupVertices[Vertex],0)),1,1,"")</f>
        <v>11</v>
      </c>
      <c r="BA111" s="48" t="s">
        <v>2462</v>
      </c>
      <c r="BB111" s="48" t="s">
        <v>2462</v>
      </c>
      <c r="BC111" s="48" t="s">
        <v>2473</v>
      </c>
      <c r="BD111" s="48" t="s">
        <v>2473</v>
      </c>
      <c r="BE111" s="48" t="s">
        <v>2490</v>
      </c>
      <c r="BF111" s="48" t="s">
        <v>2502</v>
      </c>
      <c r="BG111" s="116" t="s">
        <v>2546</v>
      </c>
      <c r="BH111" s="116" t="s">
        <v>2563</v>
      </c>
      <c r="BI111" s="116" t="s">
        <v>2603</v>
      </c>
      <c r="BJ111" s="116" t="s">
        <v>2611</v>
      </c>
      <c r="BK111" s="116">
        <v>2</v>
      </c>
      <c r="BL111" s="120">
        <v>3.6363636363636362</v>
      </c>
      <c r="BM111" s="116">
        <v>0</v>
      </c>
      <c r="BN111" s="120">
        <v>0</v>
      </c>
      <c r="BO111" s="116">
        <v>0</v>
      </c>
      <c r="BP111" s="120">
        <v>0</v>
      </c>
      <c r="BQ111" s="116">
        <v>53</v>
      </c>
      <c r="BR111" s="120">
        <v>96.36363636363636</v>
      </c>
      <c r="BS111" s="116">
        <v>55</v>
      </c>
      <c r="BT111" s="2"/>
      <c r="BU111" s="3"/>
      <c r="BV111" s="3"/>
      <c r="BW111" s="3"/>
      <c r="BX111" s="3"/>
    </row>
    <row r="112" spans="1:76" ht="15">
      <c r="A112" s="64" t="s">
        <v>272</v>
      </c>
      <c r="B112" s="65"/>
      <c r="C112" s="65" t="s">
        <v>64</v>
      </c>
      <c r="D112" s="66">
        <v>163.00377682725096</v>
      </c>
      <c r="E112" s="68"/>
      <c r="F112" s="100" t="s">
        <v>751</v>
      </c>
      <c r="G112" s="65"/>
      <c r="H112" s="69" t="s">
        <v>272</v>
      </c>
      <c r="I112" s="70"/>
      <c r="J112" s="70"/>
      <c r="K112" s="69" t="s">
        <v>1959</v>
      </c>
      <c r="L112" s="73">
        <v>1</v>
      </c>
      <c r="M112" s="74">
        <v>9342.794921875</v>
      </c>
      <c r="N112" s="74">
        <v>2735.0205078125</v>
      </c>
      <c r="O112" s="75"/>
      <c r="P112" s="76"/>
      <c r="Q112" s="76"/>
      <c r="R112" s="86"/>
      <c r="S112" s="48">
        <v>2</v>
      </c>
      <c r="T112" s="48">
        <v>1</v>
      </c>
      <c r="U112" s="49">
        <v>0</v>
      </c>
      <c r="V112" s="49">
        <v>1</v>
      </c>
      <c r="W112" s="49">
        <v>0</v>
      </c>
      <c r="X112" s="49">
        <v>1.298239</v>
      </c>
      <c r="Y112" s="49">
        <v>0</v>
      </c>
      <c r="Z112" s="49">
        <v>0</v>
      </c>
      <c r="AA112" s="71">
        <v>112</v>
      </c>
      <c r="AB112" s="71"/>
      <c r="AC112" s="72"/>
      <c r="AD112" s="78" t="s">
        <v>1288</v>
      </c>
      <c r="AE112" s="78">
        <v>813</v>
      </c>
      <c r="AF112" s="78">
        <v>896</v>
      </c>
      <c r="AG112" s="78">
        <v>1688</v>
      </c>
      <c r="AH112" s="78">
        <v>888</v>
      </c>
      <c r="AI112" s="78"/>
      <c r="AJ112" s="78" t="s">
        <v>1393</v>
      </c>
      <c r="AK112" s="78" t="s">
        <v>1469</v>
      </c>
      <c r="AL112" s="82" t="s">
        <v>1556</v>
      </c>
      <c r="AM112" s="78"/>
      <c r="AN112" s="80">
        <v>41197.81662037037</v>
      </c>
      <c r="AO112" s="82" t="s">
        <v>1659</v>
      </c>
      <c r="AP112" s="78" t="b">
        <v>0</v>
      </c>
      <c r="AQ112" s="78" t="b">
        <v>0</v>
      </c>
      <c r="AR112" s="78" t="b">
        <v>0</v>
      </c>
      <c r="AS112" s="78"/>
      <c r="AT112" s="78">
        <v>70</v>
      </c>
      <c r="AU112" s="82" t="s">
        <v>1662</v>
      </c>
      <c r="AV112" s="78" t="b">
        <v>0</v>
      </c>
      <c r="AW112" s="78" t="s">
        <v>1737</v>
      </c>
      <c r="AX112" s="82" t="s">
        <v>1847</v>
      </c>
      <c r="AY112" s="78" t="s">
        <v>66</v>
      </c>
      <c r="AZ112" s="78" t="str">
        <f>REPLACE(INDEX(GroupVertices[Group],MATCH(Vertices[[#This Row],[Vertex]],GroupVertices[Vertex],0)),1,1,"")</f>
        <v>13</v>
      </c>
      <c r="BA112" s="48" t="s">
        <v>513</v>
      </c>
      <c r="BB112" s="48" t="s">
        <v>513</v>
      </c>
      <c r="BC112" s="48" t="s">
        <v>558</v>
      </c>
      <c r="BD112" s="48" t="s">
        <v>558</v>
      </c>
      <c r="BE112" s="48" t="s">
        <v>639</v>
      </c>
      <c r="BF112" s="48" t="s">
        <v>639</v>
      </c>
      <c r="BG112" s="116" t="s">
        <v>2547</v>
      </c>
      <c r="BH112" s="116" t="s">
        <v>2547</v>
      </c>
      <c r="BI112" s="116" t="s">
        <v>2604</v>
      </c>
      <c r="BJ112" s="116" t="s">
        <v>2604</v>
      </c>
      <c r="BK112" s="116">
        <v>0</v>
      </c>
      <c r="BL112" s="120">
        <v>0</v>
      </c>
      <c r="BM112" s="116">
        <v>1</v>
      </c>
      <c r="BN112" s="120">
        <v>3.7037037037037037</v>
      </c>
      <c r="BO112" s="116">
        <v>0</v>
      </c>
      <c r="BP112" s="120">
        <v>0</v>
      </c>
      <c r="BQ112" s="116">
        <v>26</v>
      </c>
      <c r="BR112" s="120">
        <v>96.29629629629629</v>
      </c>
      <c r="BS112" s="116">
        <v>27</v>
      </c>
      <c r="BT112" s="2"/>
      <c r="BU112" s="3"/>
      <c r="BV112" s="3"/>
      <c r="BW112" s="3"/>
      <c r="BX112" s="3"/>
    </row>
    <row r="113" spans="1:76" ht="15">
      <c r="A113" s="64" t="s">
        <v>273</v>
      </c>
      <c r="B113" s="65"/>
      <c r="C113" s="65" t="s">
        <v>64</v>
      </c>
      <c r="D113" s="66">
        <v>162.97910298345263</v>
      </c>
      <c r="E113" s="68"/>
      <c r="F113" s="100" t="s">
        <v>752</v>
      </c>
      <c r="G113" s="65"/>
      <c r="H113" s="69" t="s">
        <v>273</v>
      </c>
      <c r="I113" s="70"/>
      <c r="J113" s="70"/>
      <c r="K113" s="69" t="s">
        <v>1960</v>
      </c>
      <c r="L113" s="73">
        <v>1</v>
      </c>
      <c r="M113" s="74">
        <v>9342.794921875</v>
      </c>
      <c r="N113" s="74">
        <v>2158.607666015625</v>
      </c>
      <c r="O113" s="75"/>
      <c r="P113" s="76"/>
      <c r="Q113" s="76"/>
      <c r="R113" s="86"/>
      <c r="S113" s="48">
        <v>0</v>
      </c>
      <c r="T113" s="48">
        <v>1</v>
      </c>
      <c r="U113" s="49">
        <v>0</v>
      </c>
      <c r="V113" s="49">
        <v>1</v>
      </c>
      <c r="W113" s="49">
        <v>0</v>
      </c>
      <c r="X113" s="49">
        <v>0.701751</v>
      </c>
      <c r="Y113" s="49">
        <v>0</v>
      </c>
      <c r="Z113" s="49">
        <v>0</v>
      </c>
      <c r="AA113" s="71">
        <v>113</v>
      </c>
      <c r="AB113" s="71"/>
      <c r="AC113" s="72"/>
      <c r="AD113" s="78" t="s">
        <v>1289</v>
      </c>
      <c r="AE113" s="78">
        <v>695</v>
      </c>
      <c r="AF113" s="78">
        <v>874</v>
      </c>
      <c r="AG113" s="78">
        <v>17334</v>
      </c>
      <c r="AH113" s="78">
        <v>0</v>
      </c>
      <c r="AI113" s="78"/>
      <c r="AJ113" s="78" t="s">
        <v>1394</v>
      </c>
      <c r="AK113" s="78" t="s">
        <v>1399</v>
      </c>
      <c r="AL113" s="82" t="s">
        <v>1557</v>
      </c>
      <c r="AM113" s="78"/>
      <c r="AN113" s="80">
        <v>39911.57361111111</v>
      </c>
      <c r="AO113" s="82" t="s">
        <v>1660</v>
      </c>
      <c r="AP113" s="78" t="b">
        <v>0</v>
      </c>
      <c r="AQ113" s="78" t="b">
        <v>0</v>
      </c>
      <c r="AR113" s="78" t="b">
        <v>0</v>
      </c>
      <c r="AS113" s="78"/>
      <c r="AT113" s="78">
        <v>109</v>
      </c>
      <c r="AU113" s="82" t="s">
        <v>1678</v>
      </c>
      <c r="AV113" s="78" t="b">
        <v>0</v>
      </c>
      <c r="AW113" s="78" t="s">
        <v>1737</v>
      </c>
      <c r="AX113" s="82" t="s">
        <v>1848</v>
      </c>
      <c r="AY113" s="78" t="s">
        <v>66</v>
      </c>
      <c r="AZ113" s="78" t="str">
        <f>REPLACE(INDEX(GroupVertices[Group],MATCH(Vertices[[#This Row],[Vertex]],GroupVertices[Vertex],0)),1,1,"")</f>
        <v>13</v>
      </c>
      <c r="BA113" s="48"/>
      <c r="BB113" s="48"/>
      <c r="BC113" s="48"/>
      <c r="BD113" s="48"/>
      <c r="BE113" s="48" t="s">
        <v>640</v>
      </c>
      <c r="BF113" s="48" t="s">
        <v>640</v>
      </c>
      <c r="BG113" s="116" t="s">
        <v>2548</v>
      </c>
      <c r="BH113" s="116" t="s">
        <v>2548</v>
      </c>
      <c r="BI113" s="116" t="s">
        <v>2605</v>
      </c>
      <c r="BJ113" s="116" t="s">
        <v>2605</v>
      </c>
      <c r="BK113" s="116">
        <v>0</v>
      </c>
      <c r="BL113" s="120">
        <v>0</v>
      </c>
      <c r="BM113" s="116">
        <v>1</v>
      </c>
      <c r="BN113" s="120">
        <v>5.2631578947368425</v>
      </c>
      <c r="BO113" s="116">
        <v>0</v>
      </c>
      <c r="BP113" s="120">
        <v>0</v>
      </c>
      <c r="BQ113" s="116">
        <v>18</v>
      </c>
      <c r="BR113" s="120">
        <v>94.73684210526316</v>
      </c>
      <c r="BS113" s="116">
        <v>19</v>
      </c>
      <c r="BT113" s="2"/>
      <c r="BU113" s="3"/>
      <c r="BV113" s="3"/>
      <c r="BW113" s="3"/>
      <c r="BX113" s="3"/>
    </row>
    <row r="114" spans="1:76" ht="15">
      <c r="A114" s="87" t="s">
        <v>274</v>
      </c>
      <c r="B114" s="88"/>
      <c r="C114" s="88" t="s">
        <v>64</v>
      </c>
      <c r="D114" s="89">
        <v>164.72309512465404</v>
      </c>
      <c r="E114" s="90"/>
      <c r="F114" s="101" t="s">
        <v>753</v>
      </c>
      <c r="G114" s="88"/>
      <c r="H114" s="91" t="s">
        <v>274</v>
      </c>
      <c r="I114" s="92"/>
      <c r="J114" s="92"/>
      <c r="K114" s="91" t="s">
        <v>1961</v>
      </c>
      <c r="L114" s="93">
        <v>1</v>
      </c>
      <c r="M114" s="94">
        <v>5837.623046875</v>
      </c>
      <c r="N114" s="94">
        <v>2352.705810546875</v>
      </c>
      <c r="O114" s="95"/>
      <c r="P114" s="96"/>
      <c r="Q114" s="96"/>
      <c r="R114" s="97"/>
      <c r="S114" s="48">
        <v>1</v>
      </c>
      <c r="T114" s="48">
        <v>1</v>
      </c>
      <c r="U114" s="49">
        <v>0</v>
      </c>
      <c r="V114" s="49">
        <v>0</v>
      </c>
      <c r="W114" s="49">
        <v>0</v>
      </c>
      <c r="X114" s="49">
        <v>0.999995</v>
      </c>
      <c r="Y114" s="49">
        <v>0</v>
      </c>
      <c r="Z114" s="49" t="s">
        <v>2032</v>
      </c>
      <c r="AA114" s="98">
        <v>114</v>
      </c>
      <c r="AB114" s="98"/>
      <c r="AC114" s="99"/>
      <c r="AD114" s="78" t="s">
        <v>1290</v>
      </c>
      <c r="AE114" s="78">
        <v>2367</v>
      </c>
      <c r="AF114" s="78">
        <v>2429</v>
      </c>
      <c r="AG114" s="78">
        <v>29544</v>
      </c>
      <c r="AH114" s="78">
        <v>115</v>
      </c>
      <c r="AI114" s="78"/>
      <c r="AJ114" s="78" t="s">
        <v>1395</v>
      </c>
      <c r="AK114" s="78" t="s">
        <v>1470</v>
      </c>
      <c r="AL114" s="82" t="s">
        <v>1558</v>
      </c>
      <c r="AM114" s="78"/>
      <c r="AN114" s="80">
        <v>39924.84820601852</v>
      </c>
      <c r="AO114" s="82" t="s">
        <v>1661</v>
      </c>
      <c r="AP114" s="78" t="b">
        <v>0</v>
      </c>
      <c r="AQ114" s="78" t="b">
        <v>0</v>
      </c>
      <c r="AR114" s="78" t="b">
        <v>0</v>
      </c>
      <c r="AS114" s="78"/>
      <c r="AT114" s="78">
        <v>945</v>
      </c>
      <c r="AU114" s="82" t="s">
        <v>1662</v>
      </c>
      <c r="AV114" s="78" t="b">
        <v>0</v>
      </c>
      <c r="AW114" s="78" t="s">
        <v>1737</v>
      </c>
      <c r="AX114" s="82" t="s">
        <v>1849</v>
      </c>
      <c r="AY114" s="78" t="s">
        <v>66</v>
      </c>
      <c r="AZ114" s="78" t="str">
        <f>REPLACE(INDEX(GroupVertices[Group],MATCH(Vertices[[#This Row],[Vertex]],GroupVertices[Vertex],0)),1,1,"")</f>
        <v>10</v>
      </c>
      <c r="BA114" s="48" t="s">
        <v>2463</v>
      </c>
      <c r="BB114" s="48" t="s">
        <v>2463</v>
      </c>
      <c r="BC114" s="48" t="s">
        <v>2474</v>
      </c>
      <c r="BD114" s="48" t="s">
        <v>2477</v>
      </c>
      <c r="BE114" s="48" t="s">
        <v>2491</v>
      </c>
      <c r="BF114" s="48" t="s">
        <v>2503</v>
      </c>
      <c r="BG114" s="116" t="s">
        <v>2549</v>
      </c>
      <c r="BH114" s="116" t="s">
        <v>2564</v>
      </c>
      <c r="BI114" s="116" t="s">
        <v>2606</v>
      </c>
      <c r="BJ114" s="116" t="s">
        <v>2606</v>
      </c>
      <c r="BK114" s="116">
        <v>22</v>
      </c>
      <c r="BL114" s="120">
        <v>3.400309119010819</v>
      </c>
      <c r="BM114" s="116">
        <v>3</v>
      </c>
      <c r="BN114" s="120">
        <v>0.46367851622874806</v>
      </c>
      <c r="BO114" s="116">
        <v>0</v>
      </c>
      <c r="BP114" s="120">
        <v>0</v>
      </c>
      <c r="BQ114" s="116">
        <v>622</v>
      </c>
      <c r="BR114" s="120">
        <v>96.13601236476043</v>
      </c>
      <c r="BS114" s="116">
        <v>647</v>
      </c>
      <c r="BT114" s="2"/>
      <c r="BU114" s="3"/>
      <c r="BV114" s="3"/>
      <c r="BW114" s="3"/>
      <c r="BX114"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14"/>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14">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14"/>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14"/>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14"/>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14"/>
    <dataValidation allowBlank="1" showInputMessage="1" promptTitle="Vertex Tooltip" prompt="Enter optional text that will pop up when the mouse is hovered over the vertex." errorTitle="Invalid Vertex Image Key" sqref="K3:K114"/>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14"/>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14">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14"/>
    <dataValidation allowBlank="1" showInputMessage="1" promptTitle="Vertex Label Fill Color" prompt="To select an optional fill color for the Label shape, right-click and select Select Color on the right-click menu." sqref="I3:I114"/>
    <dataValidation allowBlank="1" showInputMessage="1" promptTitle="Vertex Image File" prompt="Enter the path to an image file.  Hover over the column header for examples." errorTitle="Invalid Vertex Image Key" sqref="F3:F114"/>
    <dataValidation allowBlank="1" showInputMessage="1" promptTitle="Vertex Color" prompt="To select an optional vertex color, right-click and select Select Color on the right-click menu." sqref="B3:B114"/>
    <dataValidation allowBlank="1" showInputMessage="1" promptTitle="Vertex Opacity" prompt="Enter an optional vertex opacity between 0 (transparent) and 100 (opaque)." errorTitle="Invalid Vertex Opacity" error="The optional vertex opacity must be a whole number between 0 and 10." sqref="E3:E114"/>
    <dataValidation type="list" allowBlank="1" showInputMessage="1" showErrorMessage="1" promptTitle="Vertex Shape" prompt="Select an optional vertex shape." errorTitle="Invalid Vertex Shape" error="You have entered an invalid vertex shape.  Try selecting from the drop-down list instead." sqref="C3:C114">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14"/>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14">
      <formula1>ValidVertexLabelPositions</formula1>
    </dataValidation>
    <dataValidation allowBlank="1" showInputMessage="1" showErrorMessage="1" promptTitle="Vertex Name" prompt="Enter the name of the vertex." sqref="A3:A114"/>
  </dataValidations>
  <hyperlinks>
    <hyperlink ref="AL3" r:id="rId1" display="http://ow.ly/4n1tFr"/>
    <hyperlink ref="AL4" r:id="rId2" display="http://www.growthboulevard.com/"/>
    <hyperlink ref="AL5" r:id="rId3" display="https://t.co/nKMF5eM7Ho"/>
    <hyperlink ref="AL7" r:id="rId4" display="https://t.co/5fhScF1yzm"/>
    <hyperlink ref="AL8" r:id="rId5" display="https://t.co/5mLjYuilsQ"/>
    <hyperlink ref="AL9" r:id="rId6" display="http://www.empowering-people-network.siemens-stiftung.org/"/>
    <hyperlink ref="AL10" r:id="rId7" display="https://t.co/X9erd99fLP"/>
    <hyperlink ref="AL11" r:id="rId8" display="https://t.co/M3JfWVi1iZ"/>
    <hyperlink ref="AL12" r:id="rId9" display="http://t.co/JlmA5XDVtE"/>
    <hyperlink ref="AL13" r:id="rId10" display="http://t.co/pM04c1bCcz"/>
    <hyperlink ref="AL15" r:id="rId11" display="https://t.co/nxHP7ewXbR"/>
    <hyperlink ref="AL16" r:id="rId12" display="https://t.co/nMiBXslBKB"/>
    <hyperlink ref="AL17" r:id="rId13" display="http://www.pipelinersales.com/"/>
    <hyperlink ref="AL20" r:id="rId14" display="https://linkedin.com/in/christophelanglois"/>
    <hyperlink ref="AL21" r:id="rId15" display="https://t.co/r4KU7wajan"/>
    <hyperlink ref="AL22" r:id="rId16" display="https://t.co/IP1vCoktAl"/>
    <hyperlink ref="AL24" r:id="rId17" display="http://www.dmehealth.biz/"/>
    <hyperlink ref="AL26" r:id="rId18" display="http://mrfutureofwork.com/"/>
    <hyperlink ref="AL27" r:id="rId19" display="http://www.alanlepofsky.com/"/>
    <hyperlink ref="AL28" r:id="rId20" display="http://t.co/WG57TsUdPz"/>
    <hyperlink ref="AL29" r:id="rId21" display="https://t.co/4WD2o9dzK5"/>
    <hyperlink ref="AL31" r:id="rId22" display="https://t.co/MfCx9N3Zyx"/>
    <hyperlink ref="AL33" r:id="rId23" display="https://t.co/BXscAuK2oS"/>
    <hyperlink ref="AL34" r:id="rId24" display="https://t.co/nCr9cjIMV1"/>
    <hyperlink ref="AL36" r:id="rId25" display="https://t.co/36HJXi2iYS"/>
    <hyperlink ref="AL38" r:id="rId26" display="http://www.martingaedt.de/"/>
    <hyperlink ref="AL40" r:id="rId27" display="http://t.co/3ch3rIuJQP"/>
    <hyperlink ref="AL41" r:id="rId28" display="https://www.fachkraeftesicherer.de/impressum-socialnetwork.html"/>
    <hyperlink ref="AL42" r:id="rId29" display="http://www.marconcert.com/"/>
    <hyperlink ref="AL43" r:id="rId30" display="http://www.linkedin.com/in/jeffwillinger"/>
    <hyperlink ref="AL44" r:id="rId31" display="http://t.co/0XojNlCXDH"/>
    <hyperlink ref="AL45" r:id="rId32" display="https://t.co/zVq5fdedwJ"/>
    <hyperlink ref="AL46" r:id="rId33" display="https://dom.net/"/>
    <hyperlink ref="AL47" r:id="rId34" display="https://t.co/KLQ2hx5n1V"/>
    <hyperlink ref="AL48" r:id="rId35" display="http://stephanieakowalski.de/"/>
    <hyperlink ref="AL50" r:id="rId36" display="http://curatti.com/blog"/>
    <hyperlink ref="AL51" r:id="rId37" display="https://e2msolutions.com/"/>
    <hyperlink ref="AL53" r:id="rId38" display="http://curatti.com/"/>
    <hyperlink ref="AL54" r:id="rId39" display="http://about.me/alfredopassos"/>
    <hyperlink ref="AL55" r:id="rId40" display="https://t.co/xZi4f42giq"/>
    <hyperlink ref="AL56" r:id="rId41" display="https://t.co/bH5dKuaXkO"/>
    <hyperlink ref="AL57" r:id="rId42" display="https://goo.gl/y6VT4k"/>
    <hyperlink ref="AL58" r:id="rId43" display="http://www.tribalimpact.com/"/>
    <hyperlink ref="AL59" r:id="rId44" display="http://t.co/jACYegLSa5"/>
    <hyperlink ref="AL60" r:id="rId45" display="https://t.co/sKqEZUMMeE"/>
    <hyperlink ref="AL61" r:id="rId46" display="http://www.socialbakers.com/"/>
    <hyperlink ref="AL67" r:id="rId47" display="https://t.co/PKOK3TZeYS"/>
    <hyperlink ref="AL68" r:id="rId48" display="https://shanebarker.com/"/>
    <hyperlink ref="AL69" r:id="rId49" display="http://about.me/NathalieGregg"/>
    <hyperlink ref="AL70" r:id="rId50" display="http://www.absencesoft.com/"/>
    <hyperlink ref="AL71" r:id="rId51" display="https://t.co/Dk1HNvH9oj"/>
    <hyperlink ref="AL73" r:id="rId52" display="https://www.zdnet.com/meet-the-team/us/vafshar/"/>
    <hyperlink ref="AL74" r:id="rId53" display="https://t.co/drpeHk2lXF"/>
    <hyperlink ref="AL75" r:id="rId54" display="http://www.pivotcloudsolutions.com/"/>
    <hyperlink ref="AL76" r:id="rId55" display="https://www.zoom.us/"/>
    <hyperlink ref="AL77" r:id="rId56" display="http://stephendale.com/"/>
    <hyperlink ref="AL78" r:id="rId57" display="http://www.lynnabatejohnson.com/"/>
    <hyperlink ref="AL79" r:id="rId58" display="http://bevylabs.com/pod"/>
    <hyperlink ref="AL80" r:id="rId59" display="https://t.co/d1S2qiVuGG"/>
    <hyperlink ref="AL82" r:id="rId60" display="https://t.co/YicuNZ2INI"/>
    <hyperlink ref="AL83" r:id="rId61" display="https://t.co/kygNruwiFu"/>
    <hyperlink ref="AL84" r:id="rId62" display="https://www.entrepreneur.com/"/>
    <hyperlink ref="AL85" r:id="rId63" display="http://hbr.org/"/>
    <hyperlink ref="AL86" r:id="rId64" display="http://www.swordandthescript.com/"/>
    <hyperlink ref="AL87" r:id="rId65" display="https://dustinstout.com/"/>
    <hyperlink ref="AL88" r:id="rId66" display="https://t.co/deyEheXF5T"/>
    <hyperlink ref="AL89" r:id="rId67" display="https://www.theenriquezgroup.com/"/>
    <hyperlink ref="AL90" r:id="rId68" display="https://t.co/f72j9T8qZR"/>
    <hyperlink ref="AL91" r:id="rId69" display="http://t.co/dMCewPnEp4"/>
    <hyperlink ref="AL92" r:id="rId70" display="https://www.salesforce.com/ca/blog/"/>
    <hyperlink ref="AL93" r:id="rId71" display="https://t.co/3QzI8i9fmr"/>
    <hyperlink ref="AL96" r:id="rId72" display="https://t.co/g7wEcNCq0P"/>
    <hyperlink ref="AL97" r:id="rId73" display="https://t.co/JLyqcSKKWh"/>
    <hyperlink ref="AL98" r:id="rId74" display="http://www.workfront.com/"/>
    <hyperlink ref="AL99" r:id="rId75" display="https://t.co/Kh3slx8pTG"/>
    <hyperlink ref="AL100" r:id="rId76" display="https://t.co/n3LdHkaEep"/>
    <hyperlink ref="AL102" r:id="rId77" display="https://t.co/GA00Tv7qxE"/>
    <hyperlink ref="AL103" r:id="rId78" display="http://taylorwells.com.au/"/>
    <hyperlink ref="AL105" r:id="rId79" display="https://t.co/EJOPRHEFOB"/>
    <hyperlink ref="AL106" r:id="rId80" display="http://t.co/PoyCPuwV4H"/>
    <hyperlink ref="AL107" r:id="rId81" display="http://t.co/qGBlaL1XaT"/>
    <hyperlink ref="AL108" r:id="rId82" display="https://t.co/QI36wxKiSf"/>
    <hyperlink ref="AL109" r:id="rId83" display="https://t.co/Q7y26iUpso"/>
    <hyperlink ref="AL110" r:id="rId84" display="https://t.co/96xlVBgIIs"/>
    <hyperlink ref="AL111" r:id="rId85" display="https://t.co/tDMVntkPZQ"/>
    <hyperlink ref="AL112" r:id="rId86" display="https://t.co/2R5iDvxbLI"/>
    <hyperlink ref="AL113" r:id="rId87" display="https://t.co/atWgi2oWc0"/>
    <hyperlink ref="AL114" r:id="rId88" display="http://www.mightymediagroup.com.au/"/>
    <hyperlink ref="AO3" r:id="rId89" display="https://pbs.twimg.com/profile_banners/754438227063373824/1468707391"/>
    <hyperlink ref="AO4" r:id="rId90" display="https://pbs.twimg.com/profile_banners/70873036/1528094966"/>
    <hyperlink ref="AO5" r:id="rId91" display="https://pbs.twimg.com/profile_banners/24051331/1563295892"/>
    <hyperlink ref="AO8" r:id="rId92" display="https://pbs.twimg.com/profile_banners/579815632/1530783717"/>
    <hyperlink ref="AO9" r:id="rId93" display="https://pbs.twimg.com/profile_banners/122986871/1436819717"/>
    <hyperlink ref="AO10" r:id="rId94" display="https://pbs.twimg.com/profile_banners/2600248255/1404324883"/>
    <hyperlink ref="AO11" r:id="rId95" display="https://pbs.twimg.com/profile_banners/2426943344/1396969628"/>
    <hyperlink ref="AO12" r:id="rId96" display="https://pbs.twimg.com/profile_banners/2485377080/1399642661"/>
    <hyperlink ref="AO13" r:id="rId97" display="https://pbs.twimg.com/profile_banners/2479561284/1414631757"/>
    <hyperlink ref="AO15" r:id="rId98" display="https://pbs.twimg.com/profile_banners/827086136736677889/1555313867"/>
    <hyperlink ref="AO16" r:id="rId99" display="https://pbs.twimg.com/profile_banners/907931522480705536/1505303138"/>
    <hyperlink ref="AO17" r:id="rId100" display="https://pbs.twimg.com/profile_banners/155177659/1570172465"/>
    <hyperlink ref="AO18" r:id="rId101" display="https://pbs.twimg.com/profile_banners/16967457/1548345008"/>
    <hyperlink ref="AO19" r:id="rId102" display="https://pbs.twimg.com/profile_banners/1159106771870461953/1565261168"/>
    <hyperlink ref="AO20" r:id="rId103" display="https://pbs.twimg.com/profile_banners/20924605/1571057650"/>
    <hyperlink ref="AO21" r:id="rId104" display="https://pbs.twimg.com/profile_banners/703491878/1531842960"/>
    <hyperlink ref="AO22" r:id="rId105" display="https://pbs.twimg.com/profile_banners/215308713/1356518377"/>
    <hyperlink ref="AO23" r:id="rId106" display="https://pbs.twimg.com/profile_banners/15797425/1380547423"/>
    <hyperlink ref="AO24" r:id="rId107" display="https://pbs.twimg.com/profile_banners/958830556082556930/1517456064"/>
    <hyperlink ref="AO25" r:id="rId108" display="https://pbs.twimg.com/profile_banners/2950332077/1478331272"/>
    <hyperlink ref="AO26" r:id="rId109" display="https://pbs.twimg.com/profile_banners/2665190724/1571686776"/>
    <hyperlink ref="AO27" r:id="rId110" display="https://pbs.twimg.com/profile_banners/10458822/1560367602"/>
    <hyperlink ref="AO28" r:id="rId111" display="https://pbs.twimg.com/profile_banners/11344912/1356991390"/>
    <hyperlink ref="AO29" r:id="rId112" display="https://pbs.twimg.com/profile_banners/14562685/1431332241"/>
    <hyperlink ref="AO31" r:id="rId113" display="https://pbs.twimg.com/profile_banners/187718105/1408801897"/>
    <hyperlink ref="AO32" r:id="rId114" display="https://pbs.twimg.com/profile_banners/780498945504075776/1474922850"/>
    <hyperlink ref="AO33" r:id="rId115" display="https://pbs.twimg.com/profile_banners/161267123/1570963611"/>
    <hyperlink ref="AO35" r:id="rId116" display="https://pbs.twimg.com/profile_banners/19203429/1564581078"/>
    <hyperlink ref="AO36" r:id="rId117" display="https://pbs.twimg.com/profile_banners/1364441462/1500994698"/>
    <hyperlink ref="AO37" r:id="rId118" display="https://pbs.twimg.com/profile_banners/1095290422858006528/1551697569"/>
    <hyperlink ref="AO38" r:id="rId119" display="https://pbs.twimg.com/profile_banners/37956761/1511823102"/>
    <hyperlink ref="AO39" r:id="rId120" display="https://pbs.twimg.com/profile_banners/43662027/1468756327"/>
    <hyperlink ref="AO40" r:id="rId121" display="https://pbs.twimg.com/profile_banners/278185944/1569525064"/>
    <hyperlink ref="AO41" r:id="rId122" display="https://pbs.twimg.com/profile_banners/6963532/1502189493"/>
    <hyperlink ref="AO43" r:id="rId123" display="https://pbs.twimg.com/profile_banners/14319523/1542316572"/>
    <hyperlink ref="AO44" r:id="rId124" display="https://pbs.twimg.com/profile_banners/719184444/1570122024"/>
    <hyperlink ref="AO45" r:id="rId125" display="https://pbs.twimg.com/profile_banners/273526295/1537527817"/>
    <hyperlink ref="AO46" r:id="rId126" display="https://pbs.twimg.com/profile_banners/21/1549904853"/>
    <hyperlink ref="AO47" r:id="rId127" display="https://pbs.twimg.com/profile_banners/11104682/1436297721"/>
    <hyperlink ref="AO48" r:id="rId128" display="https://pbs.twimg.com/profile_banners/554475807/1545929273"/>
    <hyperlink ref="AO50" r:id="rId129" display="https://pbs.twimg.com/profile_banners/2185111074/1384036698"/>
    <hyperlink ref="AO51" r:id="rId130" display="https://pbs.twimg.com/profile_banners/4695464497/1452498743"/>
    <hyperlink ref="AO52" r:id="rId131" display="https://pbs.twimg.com/profile_banners/1174039588207243264/1568750774"/>
    <hyperlink ref="AO53" r:id="rId132" display="https://pbs.twimg.com/profile_banners/16827720/1348690774"/>
    <hyperlink ref="AO54" r:id="rId133" display="https://pbs.twimg.com/profile_banners/42502069/1416950846"/>
    <hyperlink ref="AO55" r:id="rId134" display="https://pbs.twimg.com/profile_banners/1007796001/1552689761"/>
    <hyperlink ref="AO56" r:id="rId135" display="https://pbs.twimg.com/profile_banners/2897605543/1563936029"/>
    <hyperlink ref="AO57" r:id="rId136" display="https://pbs.twimg.com/profile_banners/872357422316343296/1496824131"/>
    <hyperlink ref="AO58" r:id="rId137" display="https://pbs.twimg.com/profile_banners/2926870430/1507227999"/>
    <hyperlink ref="AO59" r:id="rId138" display="https://pbs.twimg.com/profile_banners/224082399/1500389759"/>
    <hyperlink ref="AO60" r:id="rId139" display="https://pbs.twimg.com/profile_banners/2403372456/1541583560"/>
    <hyperlink ref="AO61" r:id="rId140" display="https://pbs.twimg.com/profile_banners/78569316/1567693065"/>
    <hyperlink ref="AO62" r:id="rId141" display="https://pbs.twimg.com/profile_banners/22436341/1376467720"/>
    <hyperlink ref="AO63" r:id="rId142" display="https://pbs.twimg.com/profile_banners/250949850/1355554083"/>
    <hyperlink ref="AO65" r:id="rId143" display="https://pbs.twimg.com/profile_banners/48247541/1405934786"/>
    <hyperlink ref="AO67" r:id="rId144" display="https://pbs.twimg.com/profile_banners/297666929/1515889921"/>
    <hyperlink ref="AO68" r:id="rId145" display="https://pbs.twimg.com/profile_banners/132062287/1563450499"/>
    <hyperlink ref="AO69" r:id="rId146" display="https://pbs.twimg.com/profile_banners/88258735/1359913833"/>
    <hyperlink ref="AO70" r:id="rId147" display="https://pbs.twimg.com/profile_banners/16267003/1568396776"/>
    <hyperlink ref="AO71" r:id="rId148" display="https://pbs.twimg.com/profile_banners/6843302/1566588849"/>
    <hyperlink ref="AO72" r:id="rId149" display="https://pbs.twimg.com/profile_banners/637359277/1440877785"/>
    <hyperlink ref="AO73" r:id="rId150" display="https://pbs.twimg.com/profile_banners/259725229/1439209336"/>
    <hyperlink ref="AO74" r:id="rId151" display="https://pbs.twimg.com/profile_banners/26491028/1570911484"/>
    <hyperlink ref="AO75" r:id="rId152" display="https://pbs.twimg.com/profile_banners/887622042702491650/1515512217"/>
    <hyperlink ref="AO76" r:id="rId153" display="https://pbs.twimg.com/profile_banners/522701657/1556119367"/>
    <hyperlink ref="AO77" r:id="rId154" display="https://pbs.twimg.com/profile_banners/10938372/1398345379"/>
    <hyperlink ref="AO78" r:id="rId155" display="https://pbs.twimg.com/profile_banners/429541970/1447963313"/>
    <hyperlink ref="AO79" r:id="rId156" display="https://pbs.twimg.com/profile_banners/830509180746207236/1567706776"/>
    <hyperlink ref="AO80" r:id="rId157" display="https://pbs.twimg.com/profile_banners/568617811/1553791072"/>
    <hyperlink ref="AO82" r:id="rId158" display="https://pbs.twimg.com/profile_banners/306860507/1548739893"/>
    <hyperlink ref="AO83" r:id="rId159" display="https://pbs.twimg.com/profile_banners/16493868/1412272070"/>
    <hyperlink ref="AO84" r:id="rId160" display="https://pbs.twimg.com/profile_banners/19407053/1570540680"/>
    <hyperlink ref="AO85" r:id="rId161" display="https://pbs.twimg.com/profile_banners/14800270/1396357623"/>
    <hyperlink ref="AO86" r:id="rId162" display="https://pbs.twimg.com/profile_banners/15481972/1504240365"/>
    <hyperlink ref="AO87" r:id="rId163" display="https://pbs.twimg.com/profile_banners/34786569/1512757759"/>
    <hyperlink ref="AO88" r:id="rId164" display="https://pbs.twimg.com/profile_banners/168651283/1543364212"/>
    <hyperlink ref="AO89" r:id="rId165" display="https://pbs.twimg.com/profile_banners/789797982/1564697765"/>
    <hyperlink ref="AO90" r:id="rId166" display="https://pbs.twimg.com/profile_banners/1083171979476135936/1547083444"/>
    <hyperlink ref="AO91" r:id="rId167" display="https://pbs.twimg.com/profile_banners/236219191/1494109246"/>
    <hyperlink ref="AO92" r:id="rId168" display="https://pbs.twimg.com/profile_banners/4785498355/1538496457"/>
    <hyperlink ref="AO93" r:id="rId169" display="https://pbs.twimg.com/profile_banners/7993322/1399900659"/>
    <hyperlink ref="AO94" r:id="rId170" display="https://pbs.twimg.com/profile_banners/22330739/1569539707"/>
    <hyperlink ref="AO95" r:id="rId171" display="https://pbs.twimg.com/profile_banners/14936846/1539647419"/>
    <hyperlink ref="AO96" r:id="rId172" display="https://pbs.twimg.com/profile_banners/1305940272/1568751957"/>
    <hyperlink ref="AO97" r:id="rId173" display="https://pbs.twimg.com/profile_banners/3131133779/1553099773"/>
    <hyperlink ref="AO98" r:id="rId174" display="https://pbs.twimg.com/profile_banners/15174382/1569909935"/>
    <hyperlink ref="AO99" r:id="rId175" display="https://pbs.twimg.com/profile_banners/843054075742633984/1542164048"/>
    <hyperlink ref="AO100" r:id="rId176" display="https://pbs.twimg.com/profile_banners/703923734/1494272730"/>
    <hyperlink ref="AO101" r:id="rId177" display="https://pbs.twimg.com/profile_banners/33612317/1565045455"/>
    <hyperlink ref="AO102" r:id="rId178" display="https://pbs.twimg.com/profile_banners/217829641/1446488242"/>
    <hyperlink ref="AO103" r:id="rId179" display="https://pbs.twimg.com/profile_banners/3219803546/1458516439"/>
    <hyperlink ref="AO105" r:id="rId180" display="https://pbs.twimg.com/profile_banners/2284144578/1520518176"/>
    <hyperlink ref="AO106" r:id="rId181" display="https://pbs.twimg.com/profile_banners/22644954/1465231907"/>
    <hyperlink ref="AO107" r:id="rId182" display="https://pbs.twimg.com/profile_banners/393312472/1400849451"/>
    <hyperlink ref="AO108" r:id="rId183" display="https://pbs.twimg.com/profile_banners/1580094782/1467375778"/>
    <hyperlink ref="AO109" r:id="rId184" display="https://pbs.twimg.com/profile_banners/13058772/1555943905"/>
    <hyperlink ref="AO110" r:id="rId185" display="https://pbs.twimg.com/profile_banners/14458280/1567512110"/>
    <hyperlink ref="AO111" r:id="rId186" display="https://pbs.twimg.com/profile_banners/64654737/1462744773"/>
    <hyperlink ref="AO112" r:id="rId187" display="https://pbs.twimg.com/profile_banners/882975740/1367666302"/>
    <hyperlink ref="AO113" r:id="rId188" display="https://pbs.twimg.com/profile_banners/29717423/1498574026"/>
    <hyperlink ref="AO114" r:id="rId189" display="https://pbs.twimg.com/profile_banners/34027191/1473470380"/>
    <hyperlink ref="AU3" r:id="rId190" display="http://abs.twimg.com/images/themes/theme1/bg.png"/>
    <hyperlink ref="AU4" r:id="rId191" display="http://abs.twimg.com/images/themes/theme3/bg.gif"/>
    <hyperlink ref="AU5" r:id="rId192" display="http://abs.twimg.com/images/themes/theme2/bg.gif"/>
    <hyperlink ref="AU7" r:id="rId193" display="http://abs.twimg.com/images/themes/theme1/bg.png"/>
    <hyperlink ref="AU8" r:id="rId194" display="http://abs.twimg.com/images/themes/theme1/bg.png"/>
    <hyperlink ref="AU9" r:id="rId195" display="http://abs.twimg.com/images/themes/theme1/bg.png"/>
    <hyperlink ref="AU10" r:id="rId196" display="http://abs.twimg.com/images/themes/theme1/bg.png"/>
    <hyperlink ref="AU11" r:id="rId197" display="http://abs.twimg.com/images/themes/theme1/bg.png"/>
    <hyperlink ref="AU12" r:id="rId198" display="http://abs.twimg.com/images/themes/theme1/bg.png"/>
    <hyperlink ref="AU13" r:id="rId199" display="http://abs.twimg.com/images/themes/theme6/bg.gif"/>
    <hyperlink ref="AU16" r:id="rId200" display="http://abs.twimg.com/images/themes/theme1/bg.png"/>
    <hyperlink ref="AU17" r:id="rId201" display="http://abs.twimg.com/images/themes/theme16/bg.gif"/>
    <hyperlink ref="AU18" r:id="rId202" display="http://abs.twimg.com/images/themes/theme1/bg.png"/>
    <hyperlink ref="AU20" r:id="rId203" display="http://abs.twimg.com/images/themes/theme7/bg.gif"/>
    <hyperlink ref="AU21" r:id="rId204" display="http://abs.twimg.com/images/themes/theme1/bg.png"/>
    <hyperlink ref="AU22" r:id="rId205" display="http://abs.twimg.com/images/themes/theme1/bg.png"/>
    <hyperlink ref="AU23" r:id="rId206" display="http://abs.twimg.com/images/themes/theme14/bg.gif"/>
    <hyperlink ref="AU25" r:id="rId207" display="http://abs.twimg.com/images/themes/theme1/bg.png"/>
    <hyperlink ref="AU26" r:id="rId208" display="http://abs.twimg.com/images/themes/theme1/bg.png"/>
    <hyperlink ref="AU27" r:id="rId209" display="http://abs.twimg.com/images/themes/theme1/bg.png"/>
    <hyperlink ref="AU28" r:id="rId210" display="http://abs.twimg.com/images/themes/theme1/bg.png"/>
    <hyperlink ref="AU29" r:id="rId211" display="http://abs.twimg.com/images/themes/theme10/bg.gif"/>
    <hyperlink ref="AU31" r:id="rId212" display="http://pbs.twimg.com/profile_background_images/145420990/Kopie_vonlaufsteg-ins-wasser.jpg"/>
    <hyperlink ref="AU32" r:id="rId213" display="http://abs.twimg.com/images/themes/theme1/bg.png"/>
    <hyperlink ref="AU33" r:id="rId214" display="http://abs.twimg.com/images/themes/theme1/bg.png"/>
    <hyperlink ref="AU34" r:id="rId215" display="http://abs.twimg.com/images/themes/theme1/bg.png"/>
    <hyperlink ref="AU35" r:id="rId216" display="http://abs.twimg.com/images/themes/theme14/bg.gif"/>
    <hyperlink ref="AU36" r:id="rId217" display="http://abs.twimg.com/images/themes/theme1/bg.png"/>
    <hyperlink ref="AU38" r:id="rId218" display="http://abs.twimg.com/images/themes/theme15/bg.png"/>
    <hyperlink ref="AU39" r:id="rId219" display="http://abs.twimg.com/images/themes/theme1/bg.png"/>
    <hyperlink ref="AU40" r:id="rId220" display="http://abs.twimg.com/images/themes/theme9/bg.gif"/>
    <hyperlink ref="AU41" r:id="rId221" display="http://abs.twimg.com/images/themes/theme1/bg.png"/>
    <hyperlink ref="AU42" r:id="rId222" display="http://abs.twimg.com/images/themes/theme1/bg.png"/>
    <hyperlink ref="AU43" r:id="rId223" display="http://abs.twimg.com/images/themes/theme4/bg.gif"/>
    <hyperlink ref="AU44" r:id="rId224" display="http://abs.twimg.com/images/themes/theme1/bg.png"/>
    <hyperlink ref="AU45" r:id="rId225" display="http://abs.twimg.com/images/themes/theme9/bg.gif"/>
    <hyperlink ref="AU46" r:id="rId226" display="http://abs.twimg.com/images/themes/theme15/bg.png"/>
    <hyperlink ref="AU47" r:id="rId227" display="http://abs.twimg.com/images/themes/theme5/bg.gif"/>
    <hyperlink ref="AU48" r:id="rId228" display="http://abs.twimg.com/images/themes/theme2/bg.gif"/>
    <hyperlink ref="AU50" r:id="rId229" display="http://abs.twimg.com/images/themes/theme1/bg.png"/>
    <hyperlink ref="AU51" r:id="rId230" display="http://abs.twimg.com/images/themes/theme1/bg.png"/>
    <hyperlink ref="AU53" r:id="rId231" display="http://abs.twimg.com/images/themes/theme14/bg.gif"/>
    <hyperlink ref="AU54" r:id="rId232" display="http://abs.twimg.com/images/themes/theme1/bg.png"/>
    <hyperlink ref="AU55" r:id="rId233" display="http://abs.twimg.com/images/themes/theme1/bg.png"/>
    <hyperlink ref="AU56" r:id="rId234" display="http://abs.twimg.com/images/themes/theme1/bg.png"/>
    <hyperlink ref="AU57" r:id="rId235" display="http://abs.twimg.com/images/themes/theme1/bg.png"/>
    <hyperlink ref="AU58" r:id="rId236" display="http://abs.twimg.com/images/themes/theme1/bg.png"/>
    <hyperlink ref="AU59" r:id="rId237" display="http://abs.twimg.com/images/themes/theme18/bg.gif"/>
    <hyperlink ref="AU60" r:id="rId238" display="http://abs.twimg.com/images/themes/theme1/bg.png"/>
    <hyperlink ref="AU61" r:id="rId239" display="http://abs.twimg.com/images/themes/theme1/bg.png"/>
    <hyperlink ref="AU62" r:id="rId240" display="http://abs.twimg.com/images/themes/theme13/bg.gif"/>
    <hyperlink ref="AU63" r:id="rId241" display="http://abs.twimg.com/images/themes/theme10/bg.gif"/>
    <hyperlink ref="AU64" r:id="rId242" display="http://abs.twimg.com/images/themes/theme1/bg.png"/>
    <hyperlink ref="AU65" r:id="rId243" display="http://abs.twimg.com/images/themes/theme1/bg.png"/>
    <hyperlink ref="AU66" r:id="rId244" display="http://abs.twimg.com/images/themes/theme1/bg.png"/>
    <hyperlink ref="AU67" r:id="rId245" display="http://abs.twimg.com/images/themes/theme1/bg.png"/>
    <hyperlink ref="AU68" r:id="rId246" display="http://abs.twimg.com/images/themes/theme14/bg.gif"/>
    <hyperlink ref="AU69" r:id="rId247" display="http://abs.twimg.com/images/themes/theme1/bg.png"/>
    <hyperlink ref="AU70" r:id="rId248" display="http://abs.twimg.com/images/themes/theme1/bg.png"/>
    <hyperlink ref="AU71" r:id="rId249" display="http://abs.twimg.com/images/themes/theme1/bg.png"/>
    <hyperlink ref="AU72" r:id="rId250" display="http://abs.twimg.com/images/themes/theme1/bg.png"/>
    <hyperlink ref="AU73" r:id="rId251" display="http://abs.twimg.com/images/themes/theme1/bg.png"/>
    <hyperlink ref="AU74" r:id="rId252" display="http://abs.twimg.com/images/themes/theme5/bg.gif"/>
    <hyperlink ref="AU75" r:id="rId253" display="http://abs.twimg.com/images/themes/theme1/bg.png"/>
    <hyperlink ref="AU76" r:id="rId254" display="http://abs.twimg.com/images/themes/theme16/bg.gif"/>
    <hyperlink ref="AU77" r:id="rId255" display="http://abs.twimg.com/images/themes/theme2/bg.gif"/>
    <hyperlink ref="AU78" r:id="rId256" display="http://abs.twimg.com/images/themes/theme10/bg.gif"/>
    <hyperlink ref="AU79" r:id="rId257" display="http://abs.twimg.com/images/themes/theme1/bg.png"/>
    <hyperlink ref="AU80" r:id="rId258" display="http://abs.twimg.com/images/themes/theme1/bg.png"/>
    <hyperlink ref="AU81" r:id="rId259" display="http://abs.twimg.com/images/themes/theme1/bg.png"/>
    <hyperlink ref="AU82" r:id="rId260" display="http://abs.twimg.com/images/themes/theme14/bg.gif"/>
    <hyperlink ref="AU83" r:id="rId261" display="http://abs.twimg.com/images/themes/theme14/bg.gif"/>
    <hyperlink ref="AU84" r:id="rId262" display="http://abs.twimg.com/images/themes/theme8/bg.gif"/>
    <hyperlink ref="AU85" r:id="rId263" display="http://abs.twimg.com/images/themes/theme1/bg.png"/>
    <hyperlink ref="AU86" r:id="rId264" display="http://abs.twimg.com/images/themes/theme4/bg.gif"/>
    <hyperlink ref="AU87" r:id="rId265" display="http://abs.twimg.com/images/themes/theme9/bg.gif"/>
    <hyperlink ref="AU88" r:id="rId266" display="http://abs.twimg.com/images/themes/theme14/bg.gif"/>
    <hyperlink ref="AU89" r:id="rId267" display="http://abs.twimg.com/images/themes/theme1/bg.png"/>
    <hyperlink ref="AU91" r:id="rId268" display="http://abs.twimg.com/images/themes/theme1/bg.png"/>
    <hyperlink ref="AU92" r:id="rId269" display="http://abs.twimg.com/images/themes/theme1/bg.png"/>
    <hyperlink ref="AU93" r:id="rId270" display="http://abs.twimg.com/images/themes/theme16/bg.gif"/>
    <hyperlink ref="AU94" r:id="rId271" display="http://abs.twimg.com/images/themes/theme1/bg.png"/>
    <hyperlink ref="AU95" r:id="rId272" display="http://abs.twimg.com/images/themes/theme1/bg.png"/>
    <hyperlink ref="AU96" r:id="rId273" display="http://abs.twimg.com/images/themes/theme1/bg.png"/>
    <hyperlink ref="AU97" r:id="rId274" display="http://abs.twimg.com/images/themes/theme1/bg.png"/>
    <hyperlink ref="AU98" r:id="rId275" display="http://abs.twimg.com/images/themes/theme1/bg.png"/>
    <hyperlink ref="AU99" r:id="rId276" display="http://abs.twimg.com/images/themes/theme1/bg.png"/>
    <hyperlink ref="AU100" r:id="rId277" display="http://abs.twimg.com/images/themes/theme1/bg.png"/>
    <hyperlink ref="AU101" r:id="rId278" display="http://abs.twimg.com/images/themes/theme1/bg.png"/>
    <hyperlink ref="AU102" r:id="rId279" display="http://abs.twimg.com/images/themes/theme18/bg.gif"/>
    <hyperlink ref="AU103" r:id="rId280" display="http://abs.twimg.com/images/themes/theme1/bg.png"/>
    <hyperlink ref="AU104" r:id="rId281" display="http://abs.twimg.com/images/themes/theme1/bg.png"/>
    <hyperlink ref="AU105" r:id="rId282" display="http://abs.twimg.com/images/themes/theme1/bg.png"/>
    <hyperlink ref="AU106" r:id="rId283" display="http://abs.twimg.com/images/themes/theme15/bg.png"/>
    <hyperlink ref="AU107" r:id="rId284" display="http://abs.twimg.com/images/themes/theme1/bg.png"/>
    <hyperlink ref="AU108" r:id="rId285" display="http://abs.twimg.com/images/themes/theme1/bg.png"/>
    <hyperlink ref="AU109" r:id="rId286" display="http://abs.twimg.com/images/themes/theme1/bg.png"/>
    <hyperlink ref="AU110" r:id="rId287" display="http://abs.twimg.com/images/themes/theme1/bg.png"/>
    <hyperlink ref="AU111" r:id="rId288" display="http://abs.twimg.com/images/themes/theme1/bg.png"/>
    <hyperlink ref="AU112" r:id="rId289" display="http://abs.twimg.com/images/themes/theme1/bg.png"/>
    <hyperlink ref="AU113" r:id="rId290" display="http://abs.twimg.com/images/themes/theme12/bg.gif"/>
    <hyperlink ref="AU114" r:id="rId291" display="http://abs.twimg.com/images/themes/theme1/bg.png"/>
    <hyperlink ref="F3" r:id="rId292" display="http://pbs.twimg.com/profile_images/754439130675810304/G8_87Zo__normal.jpg"/>
    <hyperlink ref="F4" r:id="rId293" display="http://pbs.twimg.com/profile_images/1087541787529482240/C8nLf1OV_normal.jpg"/>
    <hyperlink ref="F5" r:id="rId294" display="http://pbs.twimg.com/profile_images/1089631341648392192/iVyywxtZ_normal.jpg"/>
    <hyperlink ref="F6" r:id="rId295" display="http://pbs.twimg.com/profile_images/1081469011651637248/tOEza-nY_normal.png"/>
    <hyperlink ref="F7" r:id="rId296" display="http://pbs.twimg.com/profile_images/474555427837853696/Nv_dRToK_normal.jpeg"/>
    <hyperlink ref="F8" r:id="rId297" display="http://pbs.twimg.com/profile_images/1014806667601555456/c2hlnpEc_normal.jpg"/>
    <hyperlink ref="F9" r:id="rId298" display="http://pbs.twimg.com/profile_images/768043044553760768/GcaDdbTr_normal.jpg"/>
    <hyperlink ref="F10" r:id="rId299" display="http://pbs.twimg.com/profile_images/1178366482981543943/4OFNg6s__normal.jpg"/>
    <hyperlink ref="F11" r:id="rId300" display="http://pbs.twimg.com/profile_images/879337726914461697/b_Uh6eK-_normal.jpg"/>
    <hyperlink ref="F12" r:id="rId301" display="http://pbs.twimg.com/profile_images/1157634541672173568/jMs3270O_normal.jpg"/>
    <hyperlink ref="F13" r:id="rId302" display="http://pbs.twimg.com/profile_images/465803361061588993/rsl3aG1F_normal.jpeg"/>
    <hyperlink ref="F14" r:id="rId303" display="http://pbs.twimg.com/profile_images/878533181258907649/RL3-HX09_normal.jpg"/>
    <hyperlink ref="F15" r:id="rId304" display="http://pbs.twimg.com/profile_images/827090248366694400/GITDpAFs_normal.jpg"/>
    <hyperlink ref="F16" r:id="rId305" display="http://pbs.twimg.com/profile_images/907933212470636549/jAnsU3W0_normal.jpg"/>
    <hyperlink ref="F17" r:id="rId306" display="http://pbs.twimg.com/profile_images/1180014953044029443/KRWUbicb_normal.png"/>
    <hyperlink ref="F18" r:id="rId307" display="http://pbs.twimg.com/profile_images/1088467528379260928/Jpqavmrb_normal.jpg"/>
    <hyperlink ref="F19" r:id="rId308" display="http://pbs.twimg.com/profile_images/1159107404845527042/Azhz0y0m_normal.jpg"/>
    <hyperlink ref="F20" r:id="rId309" display="http://pbs.twimg.com/profile_images/1183724004714127360/Xf3ESr0u_normal.png"/>
    <hyperlink ref="F21" r:id="rId310" display="http://pbs.twimg.com/profile_images/2409643720/Blume_oder_was_auch_immer_normal.jpg"/>
    <hyperlink ref="F22" r:id="rId311" display="http://pbs.twimg.com/profile_images/902474093949329408/h9mRgsh1_normal.jpg"/>
    <hyperlink ref="F23" r:id="rId312" display="http://pbs.twimg.com/profile_images/1834936719/LochNessCloseUp2_normal.PNG"/>
    <hyperlink ref="F24" r:id="rId313" display="http://pbs.twimg.com/profile_images/958905443673346048/JW4roxU5_normal.jpg"/>
    <hyperlink ref="F25" r:id="rId314" display="http://pbs.twimg.com/profile_images/580840401860325377/GItnGW-t_normal.jpg"/>
    <hyperlink ref="F26" r:id="rId315" display="http://pbs.twimg.com/profile_images/1185415115971055617/x59127Og_normal.jpg"/>
    <hyperlink ref="F27" r:id="rId316" display="http://pbs.twimg.com/profile_images/1095785814489997319/oB0tLKv8_normal.png"/>
    <hyperlink ref="F28" r:id="rId317" display="http://pbs.twimg.com/profile_images/608619004152840194/sfdIhOdr_normal.jpg"/>
    <hyperlink ref="F29" r:id="rId318" display="http://pbs.twimg.com/profile_images/1046576251949862912/axeUR8EK_normal.jpg"/>
    <hyperlink ref="F30" r:id="rId319" display="http://pbs.twimg.com/profile_images/1181564315582771200/wd3lmYyv_normal.jpg"/>
    <hyperlink ref="F31" r:id="rId320" display="http://pbs.twimg.com/profile_images/759331067438501888/K0YLMgFQ_normal.jpg"/>
    <hyperlink ref="F32" r:id="rId321" display="http://pbs.twimg.com/profile_images/780510783935488000/5PlTdU3c_normal.jpg"/>
    <hyperlink ref="F33" r:id="rId322" display="http://pbs.twimg.com/profile_images/635893531274559488/AiRPZ4r4_normal.jpg"/>
    <hyperlink ref="F34" r:id="rId323" display="http://pbs.twimg.com/profile_images/948616432501260288/jsKRB1SW_normal.jpg"/>
    <hyperlink ref="F35" r:id="rId324" display="http://pbs.twimg.com/profile_images/1156560957214208000/xuqMvO62_normal.jpg"/>
    <hyperlink ref="F36" r:id="rId325" display="http://pbs.twimg.com/profile_images/1183465598476574727/mrSMep54_normal.jpg"/>
    <hyperlink ref="F37" r:id="rId326" display="http://pbs.twimg.com/profile_images/1102477724994756608/QuMzulFr_normal.png"/>
    <hyperlink ref="F38" r:id="rId327" display="http://pbs.twimg.com/profile_images/1170807115696525321/qj-QlZ7L_normal.jpg"/>
    <hyperlink ref="F39" r:id="rId328" display="http://pbs.twimg.com/profile_images/1126469294387335168/JJ8JEC-t_normal.png"/>
    <hyperlink ref="F40" r:id="rId329" display="http://pbs.twimg.com/profile_images/1158790092539908096/CKXGmDE8_normal.png"/>
    <hyperlink ref="F41" r:id="rId330" display="http://pbs.twimg.com/profile_images/30997062/ff_normal.gif"/>
    <hyperlink ref="F42" r:id="rId331" display="http://pbs.twimg.com/profile_images/610336845650595840/TOxdshHe_normal.jpg"/>
    <hyperlink ref="F43" r:id="rId332" display="http://pbs.twimg.com/profile_images/1136865637291028481/x6FUJGMk_normal.jpg"/>
    <hyperlink ref="F44" r:id="rId333" display="http://pbs.twimg.com/profile_images/1012399937659650048/g3P_wcHP_normal.jpg"/>
    <hyperlink ref="F45" r:id="rId334" display="http://pbs.twimg.com/profile_images/972319705594781696/Wvf2Y5Fh_normal.jpg"/>
    <hyperlink ref="F46" r:id="rId335" display="http://pbs.twimg.com/profile_images/614491054608232448/wPmPUyS9_normal.jpg"/>
    <hyperlink ref="F47" r:id="rId336" display="http://pbs.twimg.com/profile_images/697208585315418114/91W3s3GZ_normal.png"/>
    <hyperlink ref="F48" r:id="rId337" display="http://pbs.twimg.com/profile_images/1108962359224098816/rs5OK5Bx_normal.png"/>
    <hyperlink ref="F49" r:id="rId338" display="http://pbs.twimg.com/profile_images/1157314093575020544/0bYK3Ooo_normal.jpg"/>
    <hyperlink ref="F50" r:id="rId339" display="http://pbs.twimg.com/profile_images/378800000718005228/e75aac5ee4b042783cd194f59ad43ffb_normal.jpeg"/>
    <hyperlink ref="F51" r:id="rId340" display="http://pbs.twimg.com/profile_images/943462200412291072/aHFXRlQb_normal.jpg"/>
    <hyperlink ref="F52" r:id="rId341" display="http://pbs.twimg.com/profile_images/1176863827310325766/f3xA3b_0_normal.png"/>
    <hyperlink ref="F53" r:id="rId342" display="http://pbs.twimg.com/profile_images/752737033211162624/FFAgFrl3_normal.jpg"/>
    <hyperlink ref="F54" r:id="rId343" display="http://pbs.twimg.com/profile_images/813422968919486464/vYV5cLVY_normal.jpg"/>
    <hyperlink ref="F55" r:id="rId344" display="http://pbs.twimg.com/profile_images/1139585688662237184/eeRwM9BE_normal.png"/>
    <hyperlink ref="F56" r:id="rId345" display="http://pbs.twimg.com/profile_images/1154091712588836864/-O3aeiS7_normal.jpg"/>
    <hyperlink ref="F57" r:id="rId346" display="http://pbs.twimg.com/profile_images/872415772693458944/MvBLujof_normal.jpg"/>
    <hyperlink ref="F58" r:id="rId347" display="http://pbs.twimg.com/profile_images/916008710245355520/1Hycg-Lh_normal.jpg"/>
    <hyperlink ref="F59" r:id="rId348" display="http://pbs.twimg.com/profile_images/963839124506492928/MEYNqbul_normal.jpg"/>
    <hyperlink ref="F60" r:id="rId349" display="http://pbs.twimg.com/profile_images/907226216201117697/isz6dCb-_normal.jpg"/>
    <hyperlink ref="F61" r:id="rId350" display="http://pbs.twimg.com/profile_images/914844931830812672/IP9-HT8K_normal.jpg"/>
    <hyperlink ref="F62" r:id="rId351" display="http://pbs.twimg.com/profile_images/837219044/063_normal.JPG"/>
    <hyperlink ref="F63" r:id="rId352" display="http://pbs.twimg.com/profile_images/1241807799/pink_car_near_SFSU_2011_normal.jpg"/>
    <hyperlink ref="F64" r:id="rId353" display="http://pbs.twimg.com/profile_images/504013374045167616/YY7n_COd_normal.jpeg"/>
    <hyperlink ref="F65" r:id="rId354" display="http://pbs.twimg.com/profile_images/1166171032824057862/nLEZYKUR_normal.jpg"/>
    <hyperlink ref="F66" r:id="rId355" display="http://abs.twimg.com/sticky/default_profile_images/default_profile_normal.png"/>
    <hyperlink ref="F67" r:id="rId356" display="http://pbs.twimg.com/profile_images/1002987784796295170/wH0hTsZa_normal.jpg"/>
    <hyperlink ref="F68" r:id="rId357" display="http://pbs.twimg.com/profile_images/530742341737259010/ZagcvSWi_normal.jpeg"/>
    <hyperlink ref="F69" r:id="rId358" display="http://pbs.twimg.com/profile_images/1313923967/NATHALIE_180X180SMALL_normal.jpg"/>
    <hyperlink ref="F70" r:id="rId359" display="http://pbs.twimg.com/profile_images/1148720994590195712/0gySboe7_normal.png"/>
    <hyperlink ref="F71" r:id="rId360" display="http://pbs.twimg.com/profile_images/1161854916500922368/eof0M5fr_normal.jpg"/>
    <hyperlink ref="F72" r:id="rId361" display="http://pbs.twimg.com/profile_images/875755252506533889/fefx2bR6_normal.jpg"/>
    <hyperlink ref="F73" r:id="rId362" display="http://pbs.twimg.com/profile_images/1259558245/vala_300dpi_normal.jpg"/>
    <hyperlink ref="F74" r:id="rId363" display="http://pbs.twimg.com/profile_images/1114341753606168576/N623-KOv_normal.jpg"/>
    <hyperlink ref="F75" r:id="rId364" display="http://pbs.twimg.com/profile_images/1040227290691653633/Z1g-upCw_normal.jpg"/>
    <hyperlink ref="F76" r:id="rId365" display="http://pbs.twimg.com/profile_images/1088550061422784513/4C7sYLHU_normal.jpg"/>
    <hyperlink ref="F77" r:id="rId366" display="http://pbs.twimg.com/profile_images/493347785219923968/OPWK40wF_normal.jpeg"/>
    <hyperlink ref="F78" r:id="rId367" display="http://pbs.twimg.com/profile_images/667169936926617600/j1_V8uzw_normal.jpg"/>
    <hyperlink ref="F79" r:id="rId368" display="http://pbs.twimg.com/profile_images/1106693069594742784/59Xi-KNl_normal.png"/>
    <hyperlink ref="F80" r:id="rId369" display="http://pbs.twimg.com/profile_images/1100467654005944320/nADV5D0A_normal.png"/>
    <hyperlink ref="F81" r:id="rId370" display="http://pbs.twimg.com/profile_images/179843237/Gold_Coast_day2_3_005_normal.JPG"/>
    <hyperlink ref="F82" r:id="rId371" display="http://pbs.twimg.com/profile_images/872654203839143936/WE7FByzx_normal.jpg"/>
    <hyperlink ref="F83" r:id="rId372" display="http://pbs.twimg.com/profile_images/1171872340373721088/bJrlH3aR_normal.jpg"/>
    <hyperlink ref="F84" r:id="rId373" display="http://pbs.twimg.com/profile_images/474753665970868224/GcoCzmcI_normal.jpeg"/>
    <hyperlink ref="F85" r:id="rId374" display="http://pbs.twimg.com/profile_images/890310669739991040/wXqj8htb_normal.jpg"/>
    <hyperlink ref="F86" r:id="rId375" display="http://pbs.twimg.com/profile_images/1058362382169210880/oaXJCe7C_normal.jpg"/>
    <hyperlink ref="F87" r:id="rId376" display="http://pbs.twimg.com/profile_images/532246717261824000/5HCi8Ni2_normal.jpeg"/>
    <hyperlink ref="F88" r:id="rId377" display="http://pbs.twimg.com/profile_images/860415197063905280/-IXYdBWE_normal.jpg"/>
    <hyperlink ref="F89" r:id="rId378" display="http://pbs.twimg.com/profile_images/867763766024437760/CgZToHO5_normal.jpg"/>
    <hyperlink ref="F90" r:id="rId379" display="http://pbs.twimg.com/profile_images/1083172541277958144/HgSj2f6Y_normal.jpg"/>
    <hyperlink ref="F91" r:id="rId380" display="http://pbs.twimg.com/profile_images/860618562443943937/oTkFMnad_normal.jpg"/>
    <hyperlink ref="F92" r:id="rId381" display="http://pbs.twimg.com/profile_images/689565331950403584/766zg6tw_normal.png"/>
    <hyperlink ref="F93" r:id="rId382" display="http://pbs.twimg.com/profile_images/1068274749917331456/ia8rFKnc_normal.jpg"/>
    <hyperlink ref="F94" r:id="rId383" display="http://pbs.twimg.com/profile_images/988262236299788288/8RSTZPjZ_normal.jpg"/>
    <hyperlink ref="F95" r:id="rId384" display="http://pbs.twimg.com/profile_images/1151174234955059200/iqiy2xnJ_normal.jpg"/>
    <hyperlink ref="F96" r:id="rId385" display="http://pbs.twimg.com/profile_images/1174056919410954240/Cluq9fXt_normal.jpg"/>
    <hyperlink ref="F97" r:id="rId386" display="http://pbs.twimg.com/profile_images/1039169405400297473/oTVxK08u_normal.jpg"/>
    <hyperlink ref="F98" r:id="rId387" display="http://pbs.twimg.com/profile_images/872121455856582656/uQaoJt2b_normal.jpg"/>
    <hyperlink ref="F99" r:id="rId388" display="http://pbs.twimg.com/profile_images/953784238276452352/edRWDW8b_normal.jpg"/>
    <hyperlink ref="F100" r:id="rId389" display="http://pbs.twimg.com/profile_images/530128455052955648/uH3_WYPZ_normal.png"/>
    <hyperlink ref="F101" r:id="rId390" display="http://pbs.twimg.com/profile_images/1151553354377469952/b9bSaSr5_normal.jpg"/>
    <hyperlink ref="F102" r:id="rId391" display="http://pbs.twimg.com/profile_images/1367606201/194103_1604290401574_1665540068_31424541_2865074_o_-_Copy_normal.jpg"/>
    <hyperlink ref="F103" r:id="rId392" display="http://pbs.twimg.com/profile_images/711695779782467584/VqoCVFbN_normal.jpg"/>
    <hyperlink ref="F104" r:id="rId393" display="http://abs.twimg.com/sticky/default_profile_images/default_profile_5_normal.png"/>
    <hyperlink ref="F105" r:id="rId394" display="http://pbs.twimg.com/profile_images/504491676488855552/megBq2WB_normal.jpeg"/>
    <hyperlink ref="F106" r:id="rId395" display="http://pbs.twimg.com/profile_images/648205263/CKopp_normal.jpg"/>
    <hyperlink ref="F107" r:id="rId396" display="http://pbs.twimg.com/profile_images/3393621330/0c25c373aa23d755c094f084d6ddee91_normal.jpeg"/>
    <hyperlink ref="F108" r:id="rId397" display="http://pbs.twimg.com/profile_images/1073586974995419138/8zvs8WVv_normal.jpg"/>
    <hyperlink ref="F109" r:id="rId398" display="http://pbs.twimg.com/profile_images/1082424539492073477/exU8rYn8_normal.jpg"/>
    <hyperlink ref="F110" r:id="rId399" display="http://pbs.twimg.com/profile_images/1013776579955130368/9Q0oQwl2_normal.jpg"/>
    <hyperlink ref="F111" r:id="rId400" display="http://pbs.twimg.com/profile_images/816214326122004481/fAVTljeH_normal.jpg"/>
    <hyperlink ref="F112" r:id="rId401" display="http://pbs.twimg.com/profile_images/2749946316/ad30667b093491353c72777824dac3bf_normal.jpeg"/>
    <hyperlink ref="F113" r:id="rId402" display="http://pbs.twimg.com/profile_images/1176394917058420736/mtJTXcUz_normal.png"/>
    <hyperlink ref="F114" r:id="rId403" display="http://pbs.twimg.com/profile_images/774416837937278977/YqsjCC5p_normal.jpg"/>
    <hyperlink ref="AX3" r:id="rId404" display="https://twitter.com/bubbles4tw"/>
    <hyperlink ref="AX4" r:id="rId405" display="https://twitter.com/emilia_chagas"/>
    <hyperlink ref="AX5" r:id="rId406" display="https://twitter.com/richard_sink"/>
    <hyperlink ref="AX6" r:id="rId407" display="https://twitter.com/fadanconsultant"/>
    <hyperlink ref="AX7" r:id="rId408" display="https://twitter.com/studionima"/>
    <hyperlink ref="AX8" r:id="rId409" display="https://twitter.com/emp_ppl_award"/>
    <hyperlink ref="AX9" r:id="rId410" display="https://twitter.com/carola1512"/>
    <hyperlink ref="AX10" r:id="rId411" display="https://twitter.com/teraspri"/>
    <hyperlink ref="AX11" r:id="rId412" display="https://twitter.com/siemensstiftung"/>
    <hyperlink ref="AX12" r:id="rId413" display="https://twitter.com/huber_rolf"/>
    <hyperlink ref="AX13" r:id="rId414" display="https://twitter.com/stories4impact"/>
    <hyperlink ref="AX14" r:id="rId415" display="https://twitter.com/sdgsbot"/>
    <hyperlink ref="AX15" r:id="rId416" display="https://twitter.com/uonbikeshare"/>
    <hyperlink ref="AX16" r:id="rId417" display="https://twitter.com/goahead_global"/>
    <hyperlink ref="AX17" r:id="rId418" display="https://twitter.com/pipelinercrm"/>
    <hyperlink ref="AX18" r:id="rId419" display="https://twitter.com/greentechdon"/>
    <hyperlink ref="AX19" r:id="rId420" display="https://twitter.com/karen_w_bach"/>
    <hyperlink ref="AX20" r:id="rId421" display="https://twitter.com/visible_banking"/>
    <hyperlink ref="AX21" r:id="rId422" display="https://twitter.com/yunus_sb"/>
    <hyperlink ref="AX22" r:id="rId423" display="https://twitter.com/thesocialswede"/>
    <hyperlink ref="AX23" r:id="rId424" display="https://twitter.com/billnigh"/>
    <hyperlink ref="AX24" r:id="rId425" display="https://twitter.com/dme_health"/>
    <hyperlink ref="AX25" r:id="rId426" display="https://twitter.com/cjenmm"/>
    <hyperlink ref="AX26" r:id="rId427" display="https://twitter.com/timsalau"/>
    <hyperlink ref="AX27" r:id="rId428" display="https://twitter.com/alanlepo"/>
    <hyperlink ref="AX28" r:id="rId429" display="https://twitter.com/davidfcarr"/>
    <hyperlink ref="AX29" r:id="rId430" display="https://twitter.com/rwang0"/>
    <hyperlink ref="AX30" r:id="rId431" display="https://twitter.com/tomoausd"/>
    <hyperlink ref="AX31" r:id="rId432" display="https://twitter.com/katkul_"/>
    <hyperlink ref="AX32" r:id="rId433" display="https://twitter.com/_futureofwork_"/>
    <hyperlink ref="AX33" r:id="rId434" display="https://twitter.com/sokkis"/>
    <hyperlink ref="AX34" r:id="rId435" display="https://twitter.com/carstenrose"/>
    <hyperlink ref="AX35" r:id="rId436" display="https://twitter.com/bhaines0"/>
    <hyperlink ref="AX36" r:id="rId437" display="https://twitter.com/christinelocher"/>
    <hyperlink ref="AX37" r:id="rId438" display="https://twitter.com/schulsiegel"/>
    <hyperlink ref="AX38" r:id="rId439" display="https://twitter.com/martingaedt"/>
    <hyperlink ref="AX39" r:id="rId440" display="https://twitter.com/stefboettcher"/>
    <hyperlink ref="AX40" r:id="rId441" display="https://twitter.com/visier"/>
    <hyperlink ref="AX41" r:id="rId442" display="https://twitter.com/familienfreund"/>
    <hyperlink ref="AX42" r:id="rId443" display="https://twitter.com/marconcert"/>
    <hyperlink ref="AX43" r:id="rId444" display="https://twitter.com/jwillie"/>
    <hyperlink ref="AX44" r:id="rId445" display="https://twitter.com/domnicastro"/>
    <hyperlink ref="AX45" r:id="rId446" display="https://twitter.com/grissombrad"/>
    <hyperlink ref="AX46" r:id="rId447" display="https://twitter.com/dom"/>
    <hyperlink ref="AX47" r:id="rId448" display="https://twitter.com/cmswire"/>
    <hyperlink ref="AX48" r:id="rId449" display="https://twitter.com/steffikowalski"/>
    <hyperlink ref="AX49" r:id="rId450" display="https://twitter.com/sabrinatismora1"/>
    <hyperlink ref="AX50" r:id="rId451" display="https://twitter.com/andycapaloff"/>
    <hyperlink ref="AX51" r:id="rId452" display="https://twitter.com/connect2taral"/>
    <hyperlink ref="AX52" r:id="rId453" display="https://twitter.com/blinkmarketers"/>
    <hyperlink ref="AX53" r:id="rId454" display="https://twitter.com/janlgordon"/>
    <hyperlink ref="AX54" r:id="rId455" display="https://twitter.com/profdrpassos"/>
    <hyperlink ref="AX55" r:id="rId456" display="https://twitter.com/quip"/>
    <hyperlink ref="AX56" r:id="rId457" display="https://twitter.com/asimgekar"/>
    <hyperlink ref="AX57" r:id="rId458" display="https://twitter.com/fca_hq"/>
    <hyperlink ref="AX58" r:id="rId459" display="https://twitter.com/tribalimpact"/>
    <hyperlink ref="AX59" r:id="rId460" display="https://twitter.com/gaggleamp"/>
    <hyperlink ref="AX60" r:id="rId461" display="https://twitter.com/sociabble"/>
    <hyperlink ref="AX61" r:id="rId462" display="https://twitter.com/socialbakers"/>
    <hyperlink ref="AX62" r:id="rId463" display="https://twitter.com/amorten"/>
    <hyperlink ref="AX63" r:id="rId464" display="https://twitter.com/amworldtraveler"/>
    <hyperlink ref="AX64" r:id="rId465" display="https://twitter.com/integration_d"/>
    <hyperlink ref="AX65" r:id="rId466" display="https://twitter.com/guyintransition"/>
    <hyperlink ref="AX66" r:id="rId467" display="https://twitter.com/kfarmakis"/>
    <hyperlink ref="AX67" r:id="rId468" display="https://twitter.com/aliciatillman"/>
    <hyperlink ref="AX68" r:id="rId469" display="https://twitter.com/shane_barker"/>
    <hyperlink ref="AX69" r:id="rId470" display="https://twitter.com/nathaliegregg"/>
    <hyperlink ref="AX70" r:id="rId471" display="https://twitter.com/zacharyjeans"/>
    <hyperlink ref="AX71" r:id="rId472" display="https://twitter.com/dreamforce"/>
    <hyperlink ref="AX72" r:id="rId473" display="https://twitter.com/stefihane"/>
    <hyperlink ref="AX73" r:id="rId474" display="https://twitter.com/valaafshar"/>
    <hyperlink ref="AX74" r:id="rId475" display="https://twitter.com/tiffani_bova"/>
    <hyperlink ref="AX75" r:id="rId476" display="https://twitter.com/pivotcloud"/>
    <hyperlink ref="AX76" r:id="rId477" display="https://twitter.com/zoom_us"/>
    <hyperlink ref="AX77" r:id="rId478" display="https://twitter.com/stephendale"/>
    <hyperlink ref="AX78" r:id="rId479" display="https://twitter.com/lajbiz"/>
    <hyperlink ref="AX79" r:id="rId480" display="https://twitter.com/bevylabs"/>
    <hyperlink ref="AX80" r:id="rId481" display="https://twitter.com/cmx"/>
    <hyperlink ref="AX81" r:id="rId482" display="https://twitter.com/lilleis"/>
    <hyperlink ref="AX82" r:id="rId483" display="https://twitter.com/chadneufeld"/>
    <hyperlink ref="AX83" r:id="rId484" display="https://twitter.com/bryankramer"/>
    <hyperlink ref="AX84" r:id="rId485" display="https://twitter.com/entrepreneur"/>
    <hyperlink ref="AX85" r:id="rId486" display="https://twitter.com/harvardbiz"/>
    <hyperlink ref="AX86" r:id="rId487" display="https://twitter.com/frank_strong"/>
    <hyperlink ref="AX87" r:id="rId488" display="https://twitter.com/dustinwstout"/>
    <hyperlink ref="AX88" r:id="rId489" display="https://twitter.com/brand24"/>
    <hyperlink ref="AX89" r:id="rId490" display="https://twitter.com/vinniesd"/>
    <hyperlink ref="AX90" r:id="rId491" display="https://twitter.com/to_growth"/>
    <hyperlink ref="AX91" r:id="rId492" display="https://twitter.com/friedmangrp"/>
    <hyperlink ref="AX92" r:id="rId493" display="https://twitter.com/salesforceca"/>
    <hyperlink ref="AX93" r:id="rId494" display="https://twitter.com/tbanting"/>
    <hyperlink ref="AX94" r:id="rId495" display="https://twitter.com/benioff"/>
    <hyperlink ref="AX95" r:id="rId496" display="https://twitter.com/box"/>
    <hyperlink ref="AX96" r:id="rId497" display="https://twitter.com/slackhq"/>
    <hyperlink ref="AX97" r:id="rId498" display="https://twitter.com/atiimhq"/>
    <hyperlink ref="AX98" r:id="rId499" display="https://twitter.com/workfront"/>
    <hyperlink ref="AX99" r:id="rId500" display="https://twitter.com/dreamingsyd"/>
    <hyperlink ref="AX100" r:id="rId501" display="https://twitter.com/salescloud"/>
    <hyperlink ref="AX101" r:id="rId502" display="https://twitter.com/salesforce"/>
    <hyperlink ref="AX102" r:id="rId503" display="https://twitter.com/amandaperkins2"/>
    <hyperlink ref="AX103" r:id="rId504" display="https://twitter.com/taylorwellsnews"/>
    <hyperlink ref="AX104" r:id="rId505" display="https://twitter.com/janlg"/>
    <hyperlink ref="AX105" r:id="rId506" display="https://twitter.com/johngoldenfrr"/>
    <hyperlink ref="AX106" r:id="rId507" display="https://twitter.com/chiefdooropener"/>
    <hyperlink ref="AX107" r:id="rId508" display="https://twitter.com/kimlanikolaus"/>
    <hyperlink ref="AX108" r:id="rId509" display="https://twitter.com/nessajbaker"/>
    <hyperlink ref="AX109" r:id="rId510" display="https://twitter.com/linkedin"/>
    <hyperlink ref="AX110" r:id="rId511" display="https://twitter.com/hubspot"/>
    <hyperlink ref="AX111" r:id="rId512" display="https://twitter.com/sarahgoodall"/>
    <hyperlink ref="AX112" r:id="rId513" display="https://twitter.com/renesternberg"/>
    <hyperlink ref="AX113" r:id="rId514" display="https://twitter.com/lukaspfeiffer"/>
    <hyperlink ref="AX114" r:id="rId515" display="https://twitter.com/mintelligencia"/>
  </hyperlinks>
  <printOptions/>
  <pageMargins left="0.7" right="0.7" top="0.75" bottom="0.75" header="0.3" footer="0.3"/>
  <pageSetup horizontalDpi="600" verticalDpi="600" orientation="portrait" r:id="rId519"/>
  <legacyDrawing r:id="rId517"/>
  <tableParts>
    <tablePart r:id="rId518"/>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8"/>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7109375" style="0" bestFit="1" customWidth="1"/>
    <col min="27" max="27" width="14.8515625" style="0" bestFit="1" customWidth="1"/>
    <col min="28" max="28" width="12.7109375" style="0" bestFit="1" customWidth="1"/>
    <col min="29" max="29" width="15.8515625" style="0" bestFit="1" customWidth="1"/>
    <col min="30" max="30" width="13.8515625" style="0" bestFit="1" customWidth="1"/>
    <col min="31" max="31" width="17.00390625" style="0" bestFit="1" customWidth="1"/>
    <col min="32" max="32" width="11.57421875" style="0" bestFit="1" customWidth="1"/>
    <col min="33" max="33" width="21.7109375" style="0" bestFit="1" customWidth="1"/>
    <col min="34" max="34" width="27.00390625" style="0" bestFit="1" customWidth="1"/>
    <col min="35" max="35" width="22.57421875" style="0" bestFit="1" customWidth="1"/>
    <col min="36" max="36" width="28.00390625" style="0" bestFit="1" customWidth="1"/>
    <col min="37" max="37" width="27.28125" style="0" bestFit="1" customWidth="1"/>
    <col min="38" max="38" width="32.7109375" style="0" bestFit="1" customWidth="1"/>
    <col min="39" max="39" width="18.140625" style="0" bestFit="1" customWidth="1"/>
    <col min="40" max="40" width="22.28125" style="0" bestFit="1" customWidth="1"/>
    <col min="41" max="41" width="16.42187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2055</v>
      </c>
      <c r="Z2" s="13" t="s">
        <v>2076</v>
      </c>
      <c r="AA2" s="13" t="s">
        <v>2150</v>
      </c>
      <c r="AB2" s="13" t="s">
        <v>2247</v>
      </c>
      <c r="AC2" s="13" t="s">
        <v>2373</v>
      </c>
      <c r="AD2" s="13" t="s">
        <v>2412</v>
      </c>
      <c r="AE2" s="13" t="s">
        <v>2414</v>
      </c>
      <c r="AF2" s="13" t="s">
        <v>2436</v>
      </c>
      <c r="AG2" s="119" t="s">
        <v>2932</v>
      </c>
      <c r="AH2" s="119" t="s">
        <v>2933</v>
      </c>
      <c r="AI2" s="119" t="s">
        <v>2934</v>
      </c>
      <c r="AJ2" s="119" t="s">
        <v>2935</v>
      </c>
      <c r="AK2" s="119" t="s">
        <v>2936</v>
      </c>
      <c r="AL2" s="119" t="s">
        <v>2937</v>
      </c>
      <c r="AM2" s="119" t="s">
        <v>2938</v>
      </c>
      <c r="AN2" s="119" t="s">
        <v>2939</v>
      </c>
      <c r="AO2" s="119" t="s">
        <v>2942</v>
      </c>
    </row>
    <row r="3" spans="1:41" ht="15">
      <c r="A3" s="87" t="s">
        <v>2001</v>
      </c>
      <c r="B3" s="65" t="s">
        <v>2017</v>
      </c>
      <c r="C3" s="65" t="s">
        <v>56</v>
      </c>
      <c r="D3" s="103"/>
      <c r="E3" s="102"/>
      <c r="F3" s="104" t="s">
        <v>3034</v>
      </c>
      <c r="G3" s="105"/>
      <c r="H3" s="105"/>
      <c r="I3" s="106">
        <v>3</v>
      </c>
      <c r="J3" s="107"/>
      <c r="K3" s="48">
        <v>30</v>
      </c>
      <c r="L3" s="48">
        <v>34</v>
      </c>
      <c r="M3" s="48">
        <v>36</v>
      </c>
      <c r="N3" s="48">
        <v>70</v>
      </c>
      <c r="O3" s="48">
        <v>8</v>
      </c>
      <c r="P3" s="49">
        <v>0</v>
      </c>
      <c r="Q3" s="49">
        <v>0</v>
      </c>
      <c r="R3" s="48">
        <v>1</v>
      </c>
      <c r="S3" s="48">
        <v>0</v>
      </c>
      <c r="T3" s="48">
        <v>30</v>
      </c>
      <c r="U3" s="48">
        <v>70</v>
      </c>
      <c r="V3" s="48">
        <v>2</v>
      </c>
      <c r="W3" s="49">
        <v>1.844444</v>
      </c>
      <c r="X3" s="49">
        <v>0.04597701149425287</v>
      </c>
      <c r="Y3" s="78" t="s">
        <v>2056</v>
      </c>
      <c r="Z3" s="78" t="s">
        <v>2077</v>
      </c>
      <c r="AA3" s="78" t="s">
        <v>2151</v>
      </c>
      <c r="AB3" s="84" t="s">
        <v>2248</v>
      </c>
      <c r="AC3" s="84" t="s">
        <v>2374</v>
      </c>
      <c r="AD3" s="84" t="s">
        <v>2413</v>
      </c>
      <c r="AE3" s="84" t="s">
        <v>2415</v>
      </c>
      <c r="AF3" s="84" t="s">
        <v>2437</v>
      </c>
      <c r="AG3" s="116">
        <v>62</v>
      </c>
      <c r="AH3" s="120">
        <v>6.345957011258956</v>
      </c>
      <c r="AI3" s="116">
        <v>2</v>
      </c>
      <c r="AJ3" s="120">
        <v>0.2047082906857728</v>
      </c>
      <c r="AK3" s="116">
        <v>0</v>
      </c>
      <c r="AL3" s="120">
        <v>0</v>
      </c>
      <c r="AM3" s="116">
        <v>913</v>
      </c>
      <c r="AN3" s="120">
        <v>93.44933469805527</v>
      </c>
      <c r="AO3" s="116">
        <v>977</v>
      </c>
    </row>
    <row r="4" spans="1:41" ht="15">
      <c r="A4" s="87" t="s">
        <v>2002</v>
      </c>
      <c r="B4" s="65" t="s">
        <v>2018</v>
      </c>
      <c r="C4" s="65" t="s">
        <v>56</v>
      </c>
      <c r="D4" s="109"/>
      <c r="E4" s="108"/>
      <c r="F4" s="110" t="s">
        <v>3035</v>
      </c>
      <c r="G4" s="111"/>
      <c r="H4" s="111"/>
      <c r="I4" s="112">
        <v>4</v>
      </c>
      <c r="J4" s="113"/>
      <c r="K4" s="48">
        <v>13</v>
      </c>
      <c r="L4" s="48">
        <v>9</v>
      </c>
      <c r="M4" s="48">
        <v>10</v>
      </c>
      <c r="N4" s="48">
        <v>19</v>
      </c>
      <c r="O4" s="48">
        <v>4</v>
      </c>
      <c r="P4" s="49">
        <v>0</v>
      </c>
      <c r="Q4" s="49">
        <v>0</v>
      </c>
      <c r="R4" s="48">
        <v>1</v>
      </c>
      <c r="S4" s="48">
        <v>0</v>
      </c>
      <c r="T4" s="48">
        <v>13</v>
      </c>
      <c r="U4" s="48">
        <v>19</v>
      </c>
      <c r="V4" s="48">
        <v>2</v>
      </c>
      <c r="W4" s="49">
        <v>1.704142</v>
      </c>
      <c r="X4" s="49">
        <v>0.07692307692307693</v>
      </c>
      <c r="Y4" s="78" t="s">
        <v>2057</v>
      </c>
      <c r="Z4" s="78" t="s">
        <v>2078</v>
      </c>
      <c r="AA4" s="78" t="s">
        <v>2152</v>
      </c>
      <c r="AB4" s="84" t="s">
        <v>2249</v>
      </c>
      <c r="AC4" s="84" t="s">
        <v>2375</v>
      </c>
      <c r="AD4" s="84" t="s">
        <v>307</v>
      </c>
      <c r="AE4" s="84" t="s">
        <v>2416</v>
      </c>
      <c r="AF4" s="84" t="s">
        <v>2438</v>
      </c>
      <c r="AG4" s="116">
        <v>14</v>
      </c>
      <c r="AH4" s="120">
        <v>4.682274247491639</v>
      </c>
      <c r="AI4" s="116">
        <v>3</v>
      </c>
      <c r="AJ4" s="120">
        <v>1.0033444816053512</v>
      </c>
      <c r="AK4" s="116">
        <v>0</v>
      </c>
      <c r="AL4" s="120">
        <v>0</v>
      </c>
      <c r="AM4" s="116">
        <v>282</v>
      </c>
      <c r="AN4" s="120">
        <v>94.31438127090301</v>
      </c>
      <c r="AO4" s="116">
        <v>299</v>
      </c>
    </row>
    <row r="5" spans="1:41" ht="15">
      <c r="A5" s="87" t="s">
        <v>2003</v>
      </c>
      <c r="B5" s="65" t="s">
        <v>2019</v>
      </c>
      <c r="C5" s="65" t="s">
        <v>56</v>
      </c>
      <c r="D5" s="109"/>
      <c r="E5" s="108"/>
      <c r="F5" s="110" t="s">
        <v>3036</v>
      </c>
      <c r="G5" s="111"/>
      <c r="H5" s="111"/>
      <c r="I5" s="112">
        <v>5</v>
      </c>
      <c r="J5" s="113"/>
      <c r="K5" s="48">
        <v>10</v>
      </c>
      <c r="L5" s="48">
        <v>10</v>
      </c>
      <c r="M5" s="48">
        <v>0</v>
      </c>
      <c r="N5" s="48">
        <v>10</v>
      </c>
      <c r="O5" s="48">
        <v>1</v>
      </c>
      <c r="P5" s="49">
        <v>0</v>
      </c>
      <c r="Q5" s="49">
        <v>0</v>
      </c>
      <c r="R5" s="48">
        <v>1</v>
      </c>
      <c r="S5" s="48">
        <v>0</v>
      </c>
      <c r="T5" s="48">
        <v>10</v>
      </c>
      <c r="U5" s="48">
        <v>10</v>
      </c>
      <c r="V5" s="48">
        <v>2</v>
      </c>
      <c r="W5" s="49">
        <v>1.62</v>
      </c>
      <c r="X5" s="49">
        <v>0.1</v>
      </c>
      <c r="Y5" s="78"/>
      <c r="Z5" s="78"/>
      <c r="AA5" s="78" t="s">
        <v>571</v>
      </c>
      <c r="AB5" s="84" t="s">
        <v>2250</v>
      </c>
      <c r="AC5" s="84" t="s">
        <v>2376</v>
      </c>
      <c r="AD5" s="84"/>
      <c r="AE5" s="84" t="s">
        <v>245</v>
      </c>
      <c r="AF5" s="84" t="s">
        <v>2439</v>
      </c>
      <c r="AG5" s="116">
        <v>0</v>
      </c>
      <c r="AH5" s="120">
        <v>0</v>
      </c>
      <c r="AI5" s="116">
        <v>0</v>
      </c>
      <c r="AJ5" s="120">
        <v>0</v>
      </c>
      <c r="AK5" s="116">
        <v>0</v>
      </c>
      <c r="AL5" s="120">
        <v>0</v>
      </c>
      <c r="AM5" s="116">
        <v>148</v>
      </c>
      <c r="AN5" s="120">
        <v>100</v>
      </c>
      <c r="AO5" s="116">
        <v>148</v>
      </c>
    </row>
    <row r="6" spans="1:41" ht="15">
      <c r="A6" s="87" t="s">
        <v>2004</v>
      </c>
      <c r="B6" s="65" t="s">
        <v>2020</v>
      </c>
      <c r="C6" s="65" t="s">
        <v>56</v>
      </c>
      <c r="D6" s="109"/>
      <c r="E6" s="108"/>
      <c r="F6" s="110" t="s">
        <v>3037</v>
      </c>
      <c r="G6" s="111"/>
      <c r="H6" s="111"/>
      <c r="I6" s="112">
        <v>6</v>
      </c>
      <c r="J6" s="113"/>
      <c r="K6" s="48">
        <v>8</v>
      </c>
      <c r="L6" s="48">
        <v>10</v>
      </c>
      <c r="M6" s="48">
        <v>0</v>
      </c>
      <c r="N6" s="48">
        <v>10</v>
      </c>
      <c r="O6" s="48">
        <v>0</v>
      </c>
      <c r="P6" s="49">
        <v>0</v>
      </c>
      <c r="Q6" s="49">
        <v>0</v>
      </c>
      <c r="R6" s="48">
        <v>1</v>
      </c>
      <c r="S6" s="48">
        <v>0</v>
      </c>
      <c r="T6" s="48">
        <v>8</v>
      </c>
      <c r="U6" s="48">
        <v>10</v>
      </c>
      <c r="V6" s="48">
        <v>2</v>
      </c>
      <c r="W6" s="49">
        <v>1.4375</v>
      </c>
      <c r="X6" s="49">
        <v>0.17857142857142858</v>
      </c>
      <c r="Y6" s="78" t="s">
        <v>2058</v>
      </c>
      <c r="Z6" s="78" t="s">
        <v>2079</v>
      </c>
      <c r="AA6" s="78" t="s">
        <v>2153</v>
      </c>
      <c r="AB6" s="84" t="s">
        <v>2251</v>
      </c>
      <c r="AC6" s="84" t="s">
        <v>2377</v>
      </c>
      <c r="AD6" s="84"/>
      <c r="AE6" s="84" t="s">
        <v>2417</v>
      </c>
      <c r="AF6" s="84" t="s">
        <v>2440</v>
      </c>
      <c r="AG6" s="116">
        <v>3</v>
      </c>
      <c r="AH6" s="120">
        <v>2.255639097744361</v>
      </c>
      <c r="AI6" s="116">
        <v>1</v>
      </c>
      <c r="AJ6" s="120">
        <v>0.7518796992481203</v>
      </c>
      <c r="AK6" s="116">
        <v>0</v>
      </c>
      <c r="AL6" s="120">
        <v>0</v>
      </c>
      <c r="AM6" s="116">
        <v>129</v>
      </c>
      <c r="AN6" s="120">
        <v>96.99248120300751</v>
      </c>
      <c r="AO6" s="116">
        <v>133</v>
      </c>
    </row>
    <row r="7" spans="1:41" ht="15">
      <c r="A7" s="87" t="s">
        <v>2005</v>
      </c>
      <c r="B7" s="65" t="s">
        <v>2021</v>
      </c>
      <c r="C7" s="65" t="s">
        <v>56</v>
      </c>
      <c r="D7" s="109"/>
      <c r="E7" s="108"/>
      <c r="F7" s="110" t="s">
        <v>3038</v>
      </c>
      <c r="G7" s="111"/>
      <c r="H7" s="111"/>
      <c r="I7" s="112">
        <v>7</v>
      </c>
      <c r="J7" s="113"/>
      <c r="K7" s="48">
        <v>7</v>
      </c>
      <c r="L7" s="48">
        <v>9</v>
      </c>
      <c r="M7" s="48">
        <v>0</v>
      </c>
      <c r="N7" s="48">
        <v>9</v>
      </c>
      <c r="O7" s="48">
        <v>0</v>
      </c>
      <c r="P7" s="49">
        <v>0</v>
      </c>
      <c r="Q7" s="49">
        <v>0</v>
      </c>
      <c r="R7" s="48">
        <v>1</v>
      </c>
      <c r="S7" s="48">
        <v>0</v>
      </c>
      <c r="T7" s="48">
        <v>7</v>
      </c>
      <c r="U7" s="48">
        <v>9</v>
      </c>
      <c r="V7" s="48">
        <v>3</v>
      </c>
      <c r="W7" s="49">
        <v>1.469388</v>
      </c>
      <c r="X7" s="49">
        <v>0.21428571428571427</v>
      </c>
      <c r="Y7" s="78" t="s">
        <v>2059</v>
      </c>
      <c r="Z7" s="78" t="s">
        <v>2080</v>
      </c>
      <c r="AA7" s="78" t="s">
        <v>2154</v>
      </c>
      <c r="AB7" s="84" t="s">
        <v>2252</v>
      </c>
      <c r="AC7" s="84" t="s">
        <v>2378</v>
      </c>
      <c r="AD7" s="84"/>
      <c r="AE7" s="84" t="s">
        <v>2418</v>
      </c>
      <c r="AF7" s="84" t="s">
        <v>2441</v>
      </c>
      <c r="AG7" s="116">
        <v>1</v>
      </c>
      <c r="AH7" s="120">
        <v>1.2820512820512822</v>
      </c>
      <c r="AI7" s="116">
        <v>1</v>
      </c>
      <c r="AJ7" s="120">
        <v>1.2820512820512822</v>
      </c>
      <c r="AK7" s="116">
        <v>0</v>
      </c>
      <c r="AL7" s="120">
        <v>0</v>
      </c>
      <c r="AM7" s="116">
        <v>76</v>
      </c>
      <c r="AN7" s="120">
        <v>97.43589743589743</v>
      </c>
      <c r="AO7" s="116">
        <v>78</v>
      </c>
    </row>
    <row r="8" spans="1:41" ht="15">
      <c r="A8" s="87" t="s">
        <v>2006</v>
      </c>
      <c r="B8" s="65" t="s">
        <v>2022</v>
      </c>
      <c r="C8" s="65" t="s">
        <v>56</v>
      </c>
      <c r="D8" s="109"/>
      <c r="E8" s="108"/>
      <c r="F8" s="110" t="s">
        <v>3039</v>
      </c>
      <c r="G8" s="111"/>
      <c r="H8" s="111"/>
      <c r="I8" s="112">
        <v>8</v>
      </c>
      <c r="J8" s="113"/>
      <c r="K8" s="48">
        <v>7</v>
      </c>
      <c r="L8" s="48">
        <v>10</v>
      </c>
      <c r="M8" s="48">
        <v>0</v>
      </c>
      <c r="N8" s="48">
        <v>10</v>
      </c>
      <c r="O8" s="48">
        <v>0</v>
      </c>
      <c r="P8" s="49">
        <v>0.1111111111111111</v>
      </c>
      <c r="Q8" s="49">
        <v>0.2</v>
      </c>
      <c r="R8" s="48">
        <v>1</v>
      </c>
      <c r="S8" s="48">
        <v>0</v>
      </c>
      <c r="T8" s="48">
        <v>7</v>
      </c>
      <c r="U8" s="48">
        <v>10</v>
      </c>
      <c r="V8" s="48">
        <v>2</v>
      </c>
      <c r="W8" s="49">
        <v>1.346939</v>
      </c>
      <c r="X8" s="49">
        <v>0.23809523809523808</v>
      </c>
      <c r="Y8" s="78" t="s">
        <v>466</v>
      </c>
      <c r="Z8" s="78" t="s">
        <v>522</v>
      </c>
      <c r="AA8" s="78" t="s">
        <v>562</v>
      </c>
      <c r="AB8" s="84" t="s">
        <v>2253</v>
      </c>
      <c r="AC8" s="84" t="s">
        <v>2379</v>
      </c>
      <c r="AD8" s="84"/>
      <c r="AE8" s="84" t="s">
        <v>2419</v>
      </c>
      <c r="AF8" s="84" t="s">
        <v>2442</v>
      </c>
      <c r="AG8" s="116">
        <v>8</v>
      </c>
      <c r="AH8" s="120">
        <v>7.6923076923076925</v>
      </c>
      <c r="AI8" s="116">
        <v>0</v>
      </c>
      <c r="AJ8" s="120">
        <v>0</v>
      </c>
      <c r="AK8" s="116">
        <v>0</v>
      </c>
      <c r="AL8" s="120">
        <v>0</v>
      </c>
      <c r="AM8" s="116">
        <v>96</v>
      </c>
      <c r="AN8" s="120">
        <v>92.3076923076923</v>
      </c>
      <c r="AO8" s="116">
        <v>104</v>
      </c>
    </row>
    <row r="9" spans="1:41" ht="15">
      <c r="A9" s="87" t="s">
        <v>2007</v>
      </c>
      <c r="B9" s="65" t="s">
        <v>2023</v>
      </c>
      <c r="C9" s="65" t="s">
        <v>56</v>
      </c>
      <c r="D9" s="109"/>
      <c r="E9" s="108"/>
      <c r="F9" s="110" t="s">
        <v>3040</v>
      </c>
      <c r="G9" s="111"/>
      <c r="H9" s="111"/>
      <c r="I9" s="112">
        <v>9</v>
      </c>
      <c r="J9" s="113"/>
      <c r="K9" s="48">
        <v>6</v>
      </c>
      <c r="L9" s="48">
        <v>5</v>
      </c>
      <c r="M9" s="48">
        <v>14</v>
      </c>
      <c r="N9" s="48">
        <v>19</v>
      </c>
      <c r="O9" s="48">
        <v>3</v>
      </c>
      <c r="P9" s="49">
        <v>0.2857142857142857</v>
      </c>
      <c r="Q9" s="49">
        <v>0.4444444444444444</v>
      </c>
      <c r="R9" s="48">
        <v>1</v>
      </c>
      <c r="S9" s="48">
        <v>0</v>
      </c>
      <c r="T9" s="48">
        <v>6</v>
      </c>
      <c r="U9" s="48">
        <v>19</v>
      </c>
      <c r="V9" s="48">
        <v>2</v>
      </c>
      <c r="W9" s="49">
        <v>1.277778</v>
      </c>
      <c r="X9" s="49">
        <v>0.3</v>
      </c>
      <c r="Y9" s="78" t="s">
        <v>2060</v>
      </c>
      <c r="Z9" s="78" t="s">
        <v>2081</v>
      </c>
      <c r="AA9" s="78" t="s">
        <v>2155</v>
      </c>
      <c r="AB9" s="84" t="s">
        <v>2254</v>
      </c>
      <c r="AC9" s="84" t="s">
        <v>2380</v>
      </c>
      <c r="AD9" s="84"/>
      <c r="AE9" s="84" t="s">
        <v>2420</v>
      </c>
      <c r="AF9" s="84" t="s">
        <v>2443</v>
      </c>
      <c r="AG9" s="116">
        <v>0</v>
      </c>
      <c r="AH9" s="120">
        <v>0</v>
      </c>
      <c r="AI9" s="116">
        <v>3</v>
      </c>
      <c r="AJ9" s="120">
        <v>1.694915254237288</v>
      </c>
      <c r="AK9" s="116">
        <v>0</v>
      </c>
      <c r="AL9" s="120">
        <v>0</v>
      </c>
      <c r="AM9" s="116">
        <v>174</v>
      </c>
      <c r="AN9" s="120">
        <v>98.30508474576271</v>
      </c>
      <c r="AO9" s="116">
        <v>177</v>
      </c>
    </row>
    <row r="10" spans="1:41" ht="14.25" customHeight="1">
      <c r="A10" s="87" t="s">
        <v>2008</v>
      </c>
      <c r="B10" s="65" t="s">
        <v>2024</v>
      </c>
      <c r="C10" s="65" t="s">
        <v>56</v>
      </c>
      <c r="D10" s="109"/>
      <c r="E10" s="108"/>
      <c r="F10" s="110" t="s">
        <v>3041</v>
      </c>
      <c r="G10" s="111"/>
      <c r="H10" s="111"/>
      <c r="I10" s="112">
        <v>10</v>
      </c>
      <c r="J10" s="113"/>
      <c r="K10" s="48">
        <v>5</v>
      </c>
      <c r="L10" s="48">
        <v>7</v>
      </c>
      <c r="M10" s="48">
        <v>9</v>
      </c>
      <c r="N10" s="48">
        <v>16</v>
      </c>
      <c r="O10" s="48">
        <v>9</v>
      </c>
      <c r="P10" s="49">
        <v>0</v>
      </c>
      <c r="Q10" s="49">
        <v>0</v>
      </c>
      <c r="R10" s="48">
        <v>1</v>
      </c>
      <c r="S10" s="48">
        <v>0</v>
      </c>
      <c r="T10" s="48">
        <v>5</v>
      </c>
      <c r="U10" s="48">
        <v>16</v>
      </c>
      <c r="V10" s="48">
        <v>3</v>
      </c>
      <c r="W10" s="49">
        <v>1.2</v>
      </c>
      <c r="X10" s="49">
        <v>0.3</v>
      </c>
      <c r="Y10" s="78" t="s">
        <v>2061</v>
      </c>
      <c r="Z10" s="78" t="s">
        <v>523</v>
      </c>
      <c r="AA10" s="78" t="s">
        <v>2156</v>
      </c>
      <c r="AB10" s="84" t="s">
        <v>2255</v>
      </c>
      <c r="AC10" s="84" t="s">
        <v>2381</v>
      </c>
      <c r="AD10" s="84"/>
      <c r="AE10" s="84" t="s">
        <v>2421</v>
      </c>
      <c r="AF10" s="84" t="s">
        <v>2444</v>
      </c>
      <c r="AG10" s="116">
        <v>5</v>
      </c>
      <c r="AH10" s="120">
        <v>1.091703056768559</v>
      </c>
      <c r="AI10" s="116">
        <v>5</v>
      </c>
      <c r="AJ10" s="120">
        <v>1.091703056768559</v>
      </c>
      <c r="AK10" s="116">
        <v>0</v>
      </c>
      <c r="AL10" s="120">
        <v>0</v>
      </c>
      <c r="AM10" s="116">
        <v>448</v>
      </c>
      <c r="AN10" s="120">
        <v>97.81659388646288</v>
      </c>
      <c r="AO10" s="116">
        <v>458</v>
      </c>
    </row>
    <row r="11" spans="1:41" ht="15">
      <c r="A11" s="87" t="s">
        <v>2009</v>
      </c>
      <c r="B11" s="65" t="s">
        <v>2025</v>
      </c>
      <c r="C11" s="65" t="s">
        <v>56</v>
      </c>
      <c r="D11" s="109"/>
      <c r="E11" s="108"/>
      <c r="F11" s="110" t="s">
        <v>3042</v>
      </c>
      <c r="G11" s="111"/>
      <c r="H11" s="111"/>
      <c r="I11" s="112">
        <v>11</v>
      </c>
      <c r="J11" s="113"/>
      <c r="K11" s="48">
        <v>5</v>
      </c>
      <c r="L11" s="48">
        <v>6</v>
      </c>
      <c r="M11" s="48">
        <v>0</v>
      </c>
      <c r="N11" s="48">
        <v>6</v>
      </c>
      <c r="O11" s="48">
        <v>0</v>
      </c>
      <c r="P11" s="49">
        <v>0.2</v>
      </c>
      <c r="Q11" s="49">
        <v>0.3333333333333333</v>
      </c>
      <c r="R11" s="48">
        <v>1</v>
      </c>
      <c r="S11" s="48">
        <v>0</v>
      </c>
      <c r="T11" s="48">
        <v>5</v>
      </c>
      <c r="U11" s="48">
        <v>6</v>
      </c>
      <c r="V11" s="48">
        <v>3</v>
      </c>
      <c r="W11" s="49">
        <v>1.28</v>
      </c>
      <c r="X11" s="49">
        <v>0.3</v>
      </c>
      <c r="Y11" s="78"/>
      <c r="Z11" s="78"/>
      <c r="AA11" s="78" t="s">
        <v>575</v>
      </c>
      <c r="AB11" s="84" t="s">
        <v>2256</v>
      </c>
      <c r="AC11" s="84" t="s">
        <v>2382</v>
      </c>
      <c r="AD11" s="84" t="s">
        <v>243</v>
      </c>
      <c r="AE11" s="84" t="s">
        <v>2422</v>
      </c>
      <c r="AF11" s="84" t="s">
        <v>2445</v>
      </c>
      <c r="AG11" s="116">
        <v>0</v>
      </c>
      <c r="AH11" s="120">
        <v>0</v>
      </c>
      <c r="AI11" s="116">
        <v>0</v>
      </c>
      <c r="AJ11" s="120">
        <v>0</v>
      </c>
      <c r="AK11" s="116">
        <v>0</v>
      </c>
      <c r="AL11" s="120">
        <v>0</v>
      </c>
      <c r="AM11" s="116">
        <v>36</v>
      </c>
      <c r="AN11" s="120">
        <v>100</v>
      </c>
      <c r="AO11" s="116">
        <v>36</v>
      </c>
    </row>
    <row r="12" spans="1:41" ht="15">
      <c r="A12" s="87" t="s">
        <v>2010</v>
      </c>
      <c r="B12" s="65" t="s">
        <v>2026</v>
      </c>
      <c r="C12" s="65" t="s">
        <v>56</v>
      </c>
      <c r="D12" s="109"/>
      <c r="E12" s="108"/>
      <c r="F12" s="110" t="s">
        <v>3043</v>
      </c>
      <c r="G12" s="111"/>
      <c r="H12" s="111"/>
      <c r="I12" s="112">
        <v>12</v>
      </c>
      <c r="J12" s="113"/>
      <c r="K12" s="48">
        <v>5</v>
      </c>
      <c r="L12" s="48">
        <v>3</v>
      </c>
      <c r="M12" s="48">
        <v>54</v>
      </c>
      <c r="N12" s="48">
        <v>57</v>
      </c>
      <c r="O12" s="48">
        <v>57</v>
      </c>
      <c r="P12" s="49" t="s">
        <v>2032</v>
      </c>
      <c r="Q12" s="49" t="s">
        <v>2032</v>
      </c>
      <c r="R12" s="48">
        <v>5</v>
      </c>
      <c r="S12" s="48">
        <v>5</v>
      </c>
      <c r="T12" s="48">
        <v>1</v>
      </c>
      <c r="U12" s="48">
        <v>52</v>
      </c>
      <c r="V12" s="48">
        <v>0</v>
      </c>
      <c r="W12" s="49">
        <v>0</v>
      </c>
      <c r="X12" s="49">
        <v>0</v>
      </c>
      <c r="Y12" s="78" t="s">
        <v>2062</v>
      </c>
      <c r="Z12" s="78" t="s">
        <v>2082</v>
      </c>
      <c r="AA12" s="78" t="s">
        <v>2157</v>
      </c>
      <c r="AB12" s="84" t="s">
        <v>2257</v>
      </c>
      <c r="AC12" s="84" t="s">
        <v>2383</v>
      </c>
      <c r="AD12" s="84"/>
      <c r="AE12" s="84"/>
      <c r="AF12" s="84" t="s">
        <v>2446</v>
      </c>
      <c r="AG12" s="116">
        <v>23</v>
      </c>
      <c r="AH12" s="120">
        <v>3.1123139377537212</v>
      </c>
      <c r="AI12" s="116">
        <v>5</v>
      </c>
      <c r="AJ12" s="120">
        <v>0.6765899864682002</v>
      </c>
      <c r="AK12" s="116">
        <v>0</v>
      </c>
      <c r="AL12" s="120">
        <v>0</v>
      </c>
      <c r="AM12" s="116">
        <v>711</v>
      </c>
      <c r="AN12" s="120">
        <v>96.21109607577807</v>
      </c>
      <c r="AO12" s="116">
        <v>739</v>
      </c>
    </row>
    <row r="13" spans="1:41" ht="15">
      <c r="A13" s="87" t="s">
        <v>2011</v>
      </c>
      <c r="B13" s="65" t="s">
        <v>2027</v>
      </c>
      <c r="C13" s="65" t="s">
        <v>56</v>
      </c>
      <c r="D13" s="109"/>
      <c r="E13" s="108"/>
      <c r="F13" s="110" t="s">
        <v>3044</v>
      </c>
      <c r="G13" s="111"/>
      <c r="H13" s="111"/>
      <c r="I13" s="112">
        <v>13</v>
      </c>
      <c r="J13" s="113"/>
      <c r="K13" s="48">
        <v>4</v>
      </c>
      <c r="L13" s="48">
        <v>3</v>
      </c>
      <c r="M13" s="48">
        <v>4</v>
      </c>
      <c r="N13" s="48">
        <v>7</v>
      </c>
      <c r="O13" s="48">
        <v>2</v>
      </c>
      <c r="P13" s="49">
        <v>0</v>
      </c>
      <c r="Q13" s="49">
        <v>0</v>
      </c>
      <c r="R13" s="48">
        <v>1</v>
      </c>
      <c r="S13" s="48">
        <v>0</v>
      </c>
      <c r="T13" s="48">
        <v>4</v>
      </c>
      <c r="U13" s="48">
        <v>7</v>
      </c>
      <c r="V13" s="48">
        <v>2</v>
      </c>
      <c r="W13" s="49">
        <v>1</v>
      </c>
      <c r="X13" s="49">
        <v>0.3333333333333333</v>
      </c>
      <c r="Y13" s="78" t="s">
        <v>2063</v>
      </c>
      <c r="Z13" s="78" t="s">
        <v>2083</v>
      </c>
      <c r="AA13" s="78" t="s">
        <v>2158</v>
      </c>
      <c r="AB13" s="84" t="s">
        <v>2258</v>
      </c>
      <c r="AC13" s="84" t="s">
        <v>2384</v>
      </c>
      <c r="AD13" s="84"/>
      <c r="AE13" s="84" t="s">
        <v>2423</v>
      </c>
      <c r="AF13" s="84" t="s">
        <v>2447</v>
      </c>
      <c r="AG13" s="116">
        <v>4</v>
      </c>
      <c r="AH13" s="120">
        <v>4.040404040404041</v>
      </c>
      <c r="AI13" s="116">
        <v>0</v>
      </c>
      <c r="AJ13" s="120">
        <v>0</v>
      </c>
      <c r="AK13" s="116">
        <v>0</v>
      </c>
      <c r="AL13" s="120">
        <v>0</v>
      </c>
      <c r="AM13" s="116">
        <v>95</v>
      </c>
      <c r="AN13" s="120">
        <v>95.95959595959596</v>
      </c>
      <c r="AO13" s="116">
        <v>99</v>
      </c>
    </row>
    <row r="14" spans="1:41" ht="15">
      <c r="A14" s="87" t="s">
        <v>2012</v>
      </c>
      <c r="B14" s="65" t="s">
        <v>2028</v>
      </c>
      <c r="C14" s="65" t="s">
        <v>56</v>
      </c>
      <c r="D14" s="109"/>
      <c r="E14" s="108"/>
      <c r="F14" s="110" t="s">
        <v>3045</v>
      </c>
      <c r="G14" s="111"/>
      <c r="H14" s="111"/>
      <c r="I14" s="112">
        <v>14</v>
      </c>
      <c r="J14" s="113"/>
      <c r="K14" s="48">
        <v>4</v>
      </c>
      <c r="L14" s="48">
        <v>3</v>
      </c>
      <c r="M14" s="48">
        <v>2</v>
      </c>
      <c r="N14" s="48">
        <v>5</v>
      </c>
      <c r="O14" s="48">
        <v>2</v>
      </c>
      <c r="P14" s="49">
        <v>0</v>
      </c>
      <c r="Q14" s="49">
        <v>0</v>
      </c>
      <c r="R14" s="48">
        <v>1</v>
      </c>
      <c r="S14" s="48">
        <v>0</v>
      </c>
      <c r="T14" s="48">
        <v>4</v>
      </c>
      <c r="U14" s="48">
        <v>5</v>
      </c>
      <c r="V14" s="48">
        <v>2</v>
      </c>
      <c r="W14" s="49">
        <v>1.125</v>
      </c>
      <c r="X14" s="49">
        <v>0.25</v>
      </c>
      <c r="Y14" s="78" t="s">
        <v>2064</v>
      </c>
      <c r="Z14" s="78" t="s">
        <v>2084</v>
      </c>
      <c r="AA14" s="78" t="s">
        <v>2159</v>
      </c>
      <c r="AB14" s="84" t="s">
        <v>2259</v>
      </c>
      <c r="AC14" s="84" t="s">
        <v>2385</v>
      </c>
      <c r="AD14" s="84"/>
      <c r="AE14" s="84" t="s">
        <v>2424</v>
      </c>
      <c r="AF14" s="84" t="s">
        <v>2448</v>
      </c>
      <c r="AG14" s="116">
        <v>3</v>
      </c>
      <c r="AH14" s="120">
        <v>2.3622047244094486</v>
      </c>
      <c r="AI14" s="116">
        <v>3</v>
      </c>
      <c r="AJ14" s="120">
        <v>2.3622047244094486</v>
      </c>
      <c r="AK14" s="116">
        <v>0</v>
      </c>
      <c r="AL14" s="120">
        <v>0</v>
      </c>
      <c r="AM14" s="116">
        <v>121</v>
      </c>
      <c r="AN14" s="120">
        <v>95.2755905511811</v>
      </c>
      <c r="AO14" s="116">
        <v>127</v>
      </c>
    </row>
    <row r="15" spans="1:41" ht="15">
      <c r="A15" s="87" t="s">
        <v>2013</v>
      </c>
      <c r="B15" s="65" t="s">
        <v>2017</v>
      </c>
      <c r="C15" s="65" t="s">
        <v>59</v>
      </c>
      <c r="D15" s="109"/>
      <c r="E15" s="108"/>
      <c r="F15" s="110" t="s">
        <v>3046</v>
      </c>
      <c r="G15" s="111"/>
      <c r="H15" s="111"/>
      <c r="I15" s="112">
        <v>15</v>
      </c>
      <c r="J15" s="113"/>
      <c r="K15" s="48">
        <v>2</v>
      </c>
      <c r="L15" s="48">
        <v>2</v>
      </c>
      <c r="M15" s="48">
        <v>0</v>
      </c>
      <c r="N15" s="48">
        <v>2</v>
      </c>
      <c r="O15" s="48">
        <v>1</v>
      </c>
      <c r="P15" s="49">
        <v>0</v>
      </c>
      <c r="Q15" s="49">
        <v>0</v>
      </c>
      <c r="R15" s="48">
        <v>1</v>
      </c>
      <c r="S15" s="48">
        <v>0</v>
      </c>
      <c r="T15" s="48">
        <v>2</v>
      </c>
      <c r="U15" s="48">
        <v>2</v>
      </c>
      <c r="V15" s="48">
        <v>1</v>
      </c>
      <c r="W15" s="49">
        <v>0.5</v>
      </c>
      <c r="X15" s="49">
        <v>0.5</v>
      </c>
      <c r="Y15" s="78" t="s">
        <v>513</v>
      </c>
      <c r="Z15" s="78" t="s">
        <v>558</v>
      </c>
      <c r="AA15" s="78" t="s">
        <v>639</v>
      </c>
      <c r="AB15" s="84" t="s">
        <v>2260</v>
      </c>
      <c r="AC15" s="84" t="s">
        <v>2386</v>
      </c>
      <c r="AD15" s="84"/>
      <c r="AE15" s="84" t="s">
        <v>272</v>
      </c>
      <c r="AF15" s="84" t="s">
        <v>2449</v>
      </c>
      <c r="AG15" s="116">
        <v>0</v>
      </c>
      <c r="AH15" s="120">
        <v>0</v>
      </c>
      <c r="AI15" s="116">
        <v>2</v>
      </c>
      <c r="AJ15" s="120">
        <v>4.3478260869565215</v>
      </c>
      <c r="AK15" s="116">
        <v>0</v>
      </c>
      <c r="AL15" s="120">
        <v>0</v>
      </c>
      <c r="AM15" s="116">
        <v>44</v>
      </c>
      <c r="AN15" s="120">
        <v>95.65217391304348</v>
      </c>
      <c r="AO15" s="116">
        <v>46</v>
      </c>
    </row>
    <row r="16" spans="1:41" ht="15">
      <c r="A16" s="87" t="s">
        <v>2014</v>
      </c>
      <c r="B16" s="65" t="s">
        <v>2018</v>
      </c>
      <c r="C16" s="65" t="s">
        <v>59</v>
      </c>
      <c r="D16" s="109"/>
      <c r="E16" s="108"/>
      <c r="F16" s="110" t="s">
        <v>3047</v>
      </c>
      <c r="G16" s="111"/>
      <c r="H16" s="111"/>
      <c r="I16" s="112">
        <v>16</v>
      </c>
      <c r="J16" s="113"/>
      <c r="K16" s="48">
        <v>2</v>
      </c>
      <c r="L16" s="48">
        <v>2</v>
      </c>
      <c r="M16" s="48">
        <v>0</v>
      </c>
      <c r="N16" s="48">
        <v>2</v>
      </c>
      <c r="O16" s="48">
        <v>1</v>
      </c>
      <c r="P16" s="49">
        <v>0</v>
      </c>
      <c r="Q16" s="49">
        <v>0</v>
      </c>
      <c r="R16" s="48">
        <v>1</v>
      </c>
      <c r="S16" s="48">
        <v>0</v>
      </c>
      <c r="T16" s="48">
        <v>2</v>
      </c>
      <c r="U16" s="48">
        <v>2</v>
      </c>
      <c r="V16" s="48">
        <v>1</v>
      </c>
      <c r="W16" s="49">
        <v>0.5</v>
      </c>
      <c r="X16" s="49">
        <v>0.5</v>
      </c>
      <c r="Y16" s="78" t="s">
        <v>470</v>
      </c>
      <c r="Z16" s="78" t="s">
        <v>526</v>
      </c>
      <c r="AA16" s="78" t="s">
        <v>569</v>
      </c>
      <c r="AB16" s="84" t="s">
        <v>2261</v>
      </c>
      <c r="AC16" s="84" t="s">
        <v>2387</v>
      </c>
      <c r="AD16" s="84"/>
      <c r="AE16" s="84" t="s">
        <v>224</v>
      </c>
      <c r="AF16" s="84" t="s">
        <v>2450</v>
      </c>
      <c r="AG16" s="116">
        <v>4</v>
      </c>
      <c r="AH16" s="120">
        <v>13.333333333333334</v>
      </c>
      <c r="AI16" s="116">
        <v>0</v>
      </c>
      <c r="AJ16" s="120">
        <v>0</v>
      </c>
      <c r="AK16" s="116">
        <v>0</v>
      </c>
      <c r="AL16" s="120">
        <v>0</v>
      </c>
      <c r="AM16" s="116">
        <v>26</v>
      </c>
      <c r="AN16" s="120">
        <v>86.66666666666667</v>
      </c>
      <c r="AO16" s="116">
        <v>30</v>
      </c>
    </row>
    <row r="17" spans="1:41" ht="15">
      <c r="A17" s="87" t="s">
        <v>2015</v>
      </c>
      <c r="B17" s="65" t="s">
        <v>2019</v>
      </c>
      <c r="C17" s="65" t="s">
        <v>59</v>
      </c>
      <c r="D17" s="109"/>
      <c r="E17" s="108"/>
      <c r="F17" s="110" t="s">
        <v>2015</v>
      </c>
      <c r="G17" s="111"/>
      <c r="H17" s="111"/>
      <c r="I17" s="112">
        <v>17</v>
      </c>
      <c r="J17" s="113"/>
      <c r="K17" s="48">
        <v>2</v>
      </c>
      <c r="L17" s="48">
        <v>1</v>
      </c>
      <c r="M17" s="48">
        <v>0</v>
      </c>
      <c r="N17" s="48">
        <v>1</v>
      </c>
      <c r="O17" s="48">
        <v>0</v>
      </c>
      <c r="P17" s="49">
        <v>0</v>
      </c>
      <c r="Q17" s="49">
        <v>0</v>
      </c>
      <c r="R17" s="48">
        <v>1</v>
      </c>
      <c r="S17" s="48">
        <v>0</v>
      </c>
      <c r="T17" s="48">
        <v>2</v>
      </c>
      <c r="U17" s="48">
        <v>1</v>
      </c>
      <c r="V17" s="48">
        <v>1</v>
      </c>
      <c r="W17" s="49">
        <v>0.5</v>
      </c>
      <c r="X17" s="49">
        <v>0.5</v>
      </c>
      <c r="Y17" s="78"/>
      <c r="Z17" s="78"/>
      <c r="AA17" s="78" t="s">
        <v>567</v>
      </c>
      <c r="AB17" s="84" t="s">
        <v>1123</v>
      </c>
      <c r="AC17" s="84" t="s">
        <v>1123</v>
      </c>
      <c r="AD17" s="84"/>
      <c r="AE17" s="84" t="s">
        <v>279</v>
      </c>
      <c r="AF17" s="84" t="s">
        <v>2451</v>
      </c>
      <c r="AG17" s="116">
        <v>1</v>
      </c>
      <c r="AH17" s="120">
        <v>4.3478260869565215</v>
      </c>
      <c r="AI17" s="116">
        <v>0</v>
      </c>
      <c r="AJ17" s="120">
        <v>0</v>
      </c>
      <c r="AK17" s="116">
        <v>0</v>
      </c>
      <c r="AL17" s="120">
        <v>0</v>
      </c>
      <c r="AM17" s="116">
        <v>22</v>
      </c>
      <c r="AN17" s="120">
        <v>95.65217391304348</v>
      </c>
      <c r="AO17" s="116">
        <v>23</v>
      </c>
    </row>
    <row r="18" spans="1:41" ht="15">
      <c r="A18" s="87" t="s">
        <v>2016</v>
      </c>
      <c r="B18" s="65" t="s">
        <v>2020</v>
      </c>
      <c r="C18" s="65" t="s">
        <v>59</v>
      </c>
      <c r="D18" s="109"/>
      <c r="E18" s="108"/>
      <c r="F18" s="110" t="s">
        <v>3048</v>
      </c>
      <c r="G18" s="111"/>
      <c r="H18" s="111"/>
      <c r="I18" s="112">
        <v>18</v>
      </c>
      <c r="J18" s="113"/>
      <c r="K18" s="48">
        <v>2</v>
      </c>
      <c r="L18" s="48">
        <v>1</v>
      </c>
      <c r="M18" s="48">
        <v>2</v>
      </c>
      <c r="N18" s="48">
        <v>3</v>
      </c>
      <c r="O18" s="48">
        <v>2</v>
      </c>
      <c r="P18" s="49">
        <v>0</v>
      </c>
      <c r="Q18" s="49">
        <v>0</v>
      </c>
      <c r="R18" s="48">
        <v>1</v>
      </c>
      <c r="S18" s="48">
        <v>0</v>
      </c>
      <c r="T18" s="48">
        <v>2</v>
      </c>
      <c r="U18" s="48">
        <v>3</v>
      </c>
      <c r="V18" s="48">
        <v>1</v>
      </c>
      <c r="W18" s="49">
        <v>0.5</v>
      </c>
      <c r="X18" s="49">
        <v>0.5</v>
      </c>
      <c r="Y18" s="78" t="s">
        <v>467</v>
      </c>
      <c r="Z18" s="78" t="s">
        <v>523</v>
      </c>
      <c r="AA18" s="78" t="s">
        <v>2160</v>
      </c>
      <c r="AB18" s="84" t="s">
        <v>2262</v>
      </c>
      <c r="AC18" s="84" t="s">
        <v>2388</v>
      </c>
      <c r="AD18" s="84"/>
      <c r="AE18" s="84" t="s">
        <v>217</v>
      </c>
      <c r="AF18" s="84" t="s">
        <v>2452</v>
      </c>
      <c r="AG18" s="116">
        <v>4</v>
      </c>
      <c r="AH18" s="120">
        <v>4.301075268817204</v>
      </c>
      <c r="AI18" s="116">
        <v>1</v>
      </c>
      <c r="AJ18" s="120">
        <v>1.075268817204301</v>
      </c>
      <c r="AK18" s="116">
        <v>0</v>
      </c>
      <c r="AL18" s="120">
        <v>0</v>
      </c>
      <c r="AM18" s="116">
        <v>88</v>
      </c>
      <c r="AN18" s="120">
        <v>94.6236559139785</v>
      </c>
      <c r="AO18" s="116">
        <v>93</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13"/>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2001</v>
      </c>
      <c r="B2" s="84" t="s">
        <v>263</v>
      </c>
      <c r="C2" s="78">
        <f>VLOOKUP(GroupVertices[[#This Row],[Vertex]],Vertices[],MATCH("ID",Vertices[[#Headers],[Vertex]:[Vertex Content Word Count]],0),FALSE)</f>
        <v>27</v>
      </c>
    </row>
    <row r="3" spans="1:3" ht="15">
      <c r="A3" s="78" t="s">
        <v>2001</v>
      </c>
      <c r="B3" s="84" t="s">
        <v>319</v>
      </c>
      <c r="C3" s="78">
        <f>VLOOKUP(GroupVertices[[#This Row],[Vertex]],Vertices[],MATCH("ID",Vertices[[#Headers],[Vertex]:[Vertex Content Word Count]],0),FALSE)</f>
        <v>102</v>
      </c>
    </row>
    <row r="4" spans="1:3" ht="15">
      <c r="A4" s="78" t="s">
        <v>2001</v>
      </c>
      <c r="B4" s="84" t="s">
        <v>318</v>
      </c>
      <c r="C4" s="78">
        <f>VLOOKUP(GroupVertices[[#This Row],[Vertex]],Vertices[],MATCH("ID",Vertices[[#Headers],[Vertex]:[Vertex Content Word Count]],0),FALSE)</f>
        <v>101</v>
      </c>
    </row>
    <row r="5" spans="1:3" ht="15">
      <c r="A5" s="78" t="s">
        <v>2001</v>
      </c>
      <c r="B5" s="84" t="s">
        <v>317</v>
      </c>
      <c r="C5" s="78">
        <f>VLOOKUP(GroupVertices[[#This Row],[Vertex]],Vertices[],MATCH("ID",Vertices[[#Headers],[Vertex]:[Vertex Content Word Count]],0),FALSE)</f>
        <v>100</v>
      </c>
    </row>
    <row r="6" spans="1:3" ht="15">
      <c r="A6" s="78" t="s">
        <v>2001</v>
      </c>
      <c r="B6" s="84" t="s">
        <v>316</v>
      </c>
      <c r="C6" s="78">
        <f>VLOOKUP(GroupVertices[[#This Row],[Vertex]],Vertices[],MATCH("ID",Vertices[[#Headers],[Vertex]:[Vertex Content Word Count]],0),FALSE)</f>
        <v>99</v>
      </c>
    </row>
    <row r="7" spans="1:3" ht="15">
      <c r="A7" s="78" t="s">
        <v>2001</v>
      </c>
      <c r="B7" s="84" t="s">
        <v>315</v>
      </c>
      <c r="C7" s="78">
        <f>VLOOKUP(GroupVertices[[#This Row],[Vertex]],Vertices[],MATCH("ID",Vertices[[#Headers],[Vertex]:[Vertex Content Word Count]],0),FALSE)</f>
        <v>98</v>
      </c>
    </row>
    <row r="8" spans="1:3" ht="15">
      <c r="A8" s="78" t="s">
        <v>2001</v>
      </c>
      <c r="B8" s="84" t="s">
        <v>314</v>
      </c>
      <c r="C8" s="78">
        <f>VLOOKUP(GroupVertices[[#This Row],[Vertex]],Vertices[],MATCH("ID",Vertices[[#Headers],[Vertex]:[Vertex Content Word Count]],0),FALSE)</f>
        <v>97</v>
      </c>
    </row>
    <row r="9" spans="1:3" ht="15">
      <c r="A9" s="78" t="s">
        <v>2001</v>
      </c>
      <c r="B9" s="84" t="s">
        <v>313</v>
      </c>
      <c r="C9" s="78">
        <f>VLOOKUP(GroupVertices[[#This Row],[Vertex]],Vertices[],MATCH("ID",Vertices[[#Headers],[Vertex]:[Vertex Content Word Count]],0),FALSE)</f>
        <v>96</v>
      </c>
    </row>
    <row r="10" spans="1:3" ht="15">
      <c r="A10" s="78" t="s">
        <v>2001</v>
      </c>
      <c r="B10" s="84" t="s">
        <v>312</v>
      </c>
      <c r="C10" s="78">
        <f>VLOOKUP(GroupVertices[[#This Row],[Vertex]],Vertices[],MATCH("ID",Vertices[[#Headers],[Vertex]:[Vertex Content Word Count]],0),FALSE)</f>
        <v>95</v>
      </c>
    </row>
    <row r="11" spans="1:3" ht="15">
      <c r="A11" s="78" t="s">
        <v>2001</v>
      </c>
      <c r="B11" s="84" t="s">
        <v>311</v>
      </c>
      <c r="C11" s="78">
        <f>VLOOKUP(GroupVertices[[#This Row],[Vertex]],Vertices[],MATCH("ID",Vertices[[#Headers],[Vertex]:[Vertex Content Word Count]],0),FALSE)</f>
        <v>94</v>
      </c>
    </row>
    <row r="12" spans="1:3" ht="15">
      <c r="A12" s="78" t="s">
        <v>2001</v>
      </c>
      <c r="B12" s="84" t="s">
        <v>310</v>
      </c>
      <c r="C12" s="78">
        <f>VLOOKUP(GroupVertices[[#This Row],[Vertex]],Vertices[],MATCH("ID",Vertices[[#Headers],[Vertex]:[Vertex Content Word Count]],0),FALSE)</f>
        <v>93</v>
      </c>
    </row>
    <row r="13" spans="1:3" ht="15">
      <c r="A13" s="78" t="s">
        <v>2001</v>
      </c>
      <c r="B13" s="84" t="s">
        <v>309</v>
      </c>
      <c r="C13" s="78">
        <f>VLOOKUP(GroupVertices[[#This Row],[Vertex]],Vertices[],MATCH("ID",Vertices[[#Headers],[Vertex]:[Vertex Content Word Count]],0),FALSE)</f>
        <v>92</v>
      </c>
    </row>
    <row r="14" spans="1:3" ht="15">
      <c r="A14" s="78" t="s">
        <v>2001</v>
      </c>
      <c r="B14" s="84" t="s">
        <v>295</v>
      </c>
      <c r="C14" s="78">
        <f>VLOOKUP(GroupVertices[[#This Row],[Vertex]],Vertices[],MATCH("ID",Vertices[[#Headers],[Vertex]:[Vertex Content Word Count]],0),FALSE)</f>
        <v>76</v>
      </c>
    </row>
    <row r="15" spans="1:3" ht="15">
      <c r="A15" s="78" t="s">
        <v>2001</v>
      </c>
      <c r="B15" s="84" t="s">
        <v>260</v>
      </c>
      <c r="C15" s="78">
        <f>VLOOKUP(GroupVertices[[#This Row],[Vertex]],Vertices[],MATCH("ID",Vertices[[#Headers],[Vertex]:[Vertex Content Word Count]],0),FALSE)</f>
        <v>75</v>
      </c>
    </row>
    <row r="16" spans="1:3" ht="15">
      <c r="A16" s="78" t="s">
        <v>2001</v>
      </c>
      <c r="B16" s="84" t="s">
        <v>294</v>
      </c>
      <c r="C16" s="78">
        <f>VLOOKUP(GroupVertices[[#This Row],[Vertex]],Vertices[],MATCH("ID",Vertices[[#Headers],[Vertex]:[Vertex Content Word Count]],0),FALSE)</f>
        <v>74</v>
      </c>
    </row>
    <row r="17" spans="1:3" ht="15">
      <c r="A17" s="78" t="s">
        <v>2001</v>
      </c>
      <c r="B17" s="84" t="s">
        <v>293</v>
      </c>
      <c r="C17" s="78">
        <f>VLOOKUP(GroupVertices[[#This Row],[Vertex]],Vertices[],MATCH("ID",Vertices[[#Headers],[Vertex]:[Vertex Content Word Count]],0),FALSE)</f>
        <v>73</v>
      </c>
    </row>
    <row r="18" spans="1:3" ht="15">
      <c r="A18" s="78" t="s">
        <v>2001</v>
      </c>
      <c r="B18" s="84" t="s">
        <v>259</v>
      </c>
      <c r="C18" s="78">
        <f>VLOOKUP(GroupVertices[[#This Row],[Vertex]],Vertices[],MATCH("ID",Vertices[[#Headers],[Vertex]:[Vertex Content Word Count]],0),FALSE)</f>
        <v>72</v>
      </c>
    </row>
    <row r="19" spans="1:3" ht="15">
      <c r="A19" s="78" t="s">
        <v>2001</v>
      </c>
      <c r="B19" s="84" t="s">
        <v>292</v>
      </c>
      <c r="C19" s="78">
        <f>VLOOKUP(GroupVertices[[#This Row],[Vertex]],Vertices[],MATCH("ID",Vertices[[#Headers],[Vertex]:[Vertex Content Word Count]],0),FALSE)</f>
        <v>71</v>
      </c>
    </row>
    <row r="20" spans="1:3" ht="15">
      <c r="A20" s="78" t="s">
        <v>2001</v>
      </c>
      <c r="B20" s="84" t="s">
        <v>258</v>
      </c>
      <c r="C20" s="78">
        <f>VLOOKUP(GroupVertices[[#This Row],[Vertex]],Vertices[],MATCH("ID",Vertices[[#Headers],[Vertex]:[Vertex Content Word Count]],0),FALSE)</f>
        <v>70</v>
      </c>
    </row>
    <row r="21" spans="1:3" ht="15">
      <c r="A21" s="78" t="s">
        <v>2001</v>
      </c>
      <c r="B21" s="84" t="s">
        <v>255</v>
      </c>
      <c r="C21" s="78">
        <f>VLOOKUP(GroupVertices[[#This Row],[Vertex]],Vertices[],MATCH("ID",Vertices[[#Headers],[Vertex]:[Vertex Content Word Count]],0),FALSE)</f>
        <v>65</v>
      </c>
    </row>
    <row r="22" spans="1:3" ht="15">
      <c r="A22" s="78" t="s">
        <v>2001</v>
      </c>
      <c r="B22" s="84" t="s">
        <v>285</v>
      </c>
      <c r="C22" s="78">
        <f>VLOOKUP(GroupVertices[[#This Row],[Vertex]],Vertices[],MATCH("ID",Vertices[[#Headers],[Vertex]:[Vertex Content Word Count]],0),FALSE)</f>
        <v>55</v>
      </c>
    </row>
    <row r="23" spans="1:3" ht="15">
      <c r="A23" s="78" t="s">
        <v>2001</v>
      </c>
      <c r="B23" s="84" t="s">
        <v>251</v>
      </c>
      <c r="C23" s="78">
        <f>VLOOKUP(GroupVertices[[#This Row],[Vertex]],Vertices[],MATCH("ID",Vertices[[#Headers],[Vertex]:[Vertex Content Word Count]],0),FALSE)</f>
        <v>57</v>
      </c>
    </row>
    <row r="24" spans="1:3" ht="15">
      <c r="A24" s="78" t="s">
        <v>2001</v>
      </c>
      <c r="B24" s="84" t="s">
        <v>250</v>
      </c>
      <c r="C24" s="78">
        <f>VLOOKUP(GroupVertices[[#This Row],[Vertex]],Vertices[],MATCH("ID",Vertices[[#Headers],[Vertex]:[Vertex Content Word Count]],0),FALSE)</f>
        <v>56</v>
      </c>
    </row>
    <row r="25" spans="1:3" ht="15">
      <c r="A25" s="78" t="s">
        <v>2001</v>
      </c>
      <c r="B25" s="84" t="s">
        <v>249</v>
      </c>
      <c r="C25" s="78">
        <f>VLOOKUP(GroupVertices[[#This Row],[Vertex]],Vertices[],MATCH("ID",Vertices[[#Headers],[Vertex]:[Vertex Content Word Count]],0),FALSE)</f>
        <v>54</v>
      </c>
    </row>
    <row r="26" spans="1:3" ht="15">
      <c r="A26" s="78" t="s">
        <v>2001</v>
      </c>
      <c r="B26" s="84" t="s">
        <v>234</v>
      </c>
      <c r="C26" s="78">
        <f>VLOOKUP(GroupVertices[[#This Row],[Vertex]],Vertices[],MATCH("ID",Vertices[[#Headers],[Vertex]:[Vertex Content Word Count]],0),FALSE)</f>
        <v>35</v>
      </c>
    </row>
    <row r="27" spans="1:3" ht="15">
      <c r="A27" s="78" t="s">
        <v>2001</v>
      </c>
      <c r="B27" s="84" t="s">
        <v>232</v>
      </c>
      <c r="C27" s="78">
        <f>VLOOKUP(GroupVertices[[#This Row],[Vertex]],Vertices[],MATCH("ID",Vertices[[#Headers],[Vertex]:[Vertex Content Word Count]],0),FALSE)</f>
        <v>33</v>
      </c>
    </row>
    <row r="28" spans="1:3" ht="15">
      <c r="A28" s="78" t="s">
        <v>2001</v>
      </c>
      <c r="B28" s="84" t="s">
        <v>231</v>
      </c>
      <c r="C28" s="78">
        <f>VLOOKUP(GroupVertices[[#This Row],[Vertex]],Vertices[],MATCH("ID",Vertices[[#Headers],[Vertex]:[Vertex Content Word Count]],0),FALSE)</f>
        <v>32</v>
      </c>
    </row>
    <row r="29" spans="1:3" ht="15">
      <c r="A29" s="78" t="s">
        <v>2001</v>
      </c>
      <c r="B29" s="84" t="s">
        <v>229</v>
      </c>
      <c r="C29" s="78">
        <f>VLOOKUP(GroupVertices[[#This Row],[Vertex]],Vertices[],MATCH("ID",Vertices[[#Headers],[Vertex]:[Vertex Content Word Count]],0),FALSE)</f>
        <v>29</v>
      </c>
    </row>
    <row r="30" spans="1:3" ht="15">
      <c r="A30" s="78" t="s">
        <v>2001</v>
      </c>
      <c r="B30" s="84" t="s">
        <v>228</v>
      </c>
      <c r="C30" s="78">
        <f>VLOOKUP(GroupVertices[[#This Row],[Vertex]],Vertices[],MATCH("ID",Vertices[[#Headers],[Vertex]:[Vertex Content Word Count]],0),FALSE)</f>
        <v>28</v>
      </c>
    </row>
    <row r="31" spans="1:3" ht="15">
      <c r="A31" s="78" t="s">
        <v>2001</v>
      </c>
      <c r="B31" s="84" t="s">
        <v>227</v>
      </c>
      <c r="C31" s="78">
        <f>VLOOKUP(GroupVertices[[#This Row],[Vertex]],Vertices[],MATCH("ID",Vertices[[#Headers],[Vertex]:[Vertex Content Word Count]],0),FALSE)</f>
        <v>26</v>
      </c>
    </row>
    <row r="32" spans="1:3" ht="15">
      <c r="A32" s="78" t="s">
        <v>2002</v>
      </c>
      <c r="B32" s="84" t="s">
        <v>262</v>
      </c>
      <c r="C32" s="78">
        <f>VLOOKUP(GroupVertices[[#This Row],[Vertex]],Vertices[],MATCH("ID",Vertices[[#Headers],[Vertex]:[Vertex Content Word Count]],0),FALSE)</f>
        <v>78</v>
      </c>
    </row>
    <row r="33" spans="1:3" ht="15">
      <c r="A33" s="78" t="s">
        <v>2002</v>
      </c>
      <c r="B33" s="84" t="s">
        <v>308</v>
      </c>
      <c r="C33" s="78">
        <f>VLOOKUP(GroupVertices[[#This Row],[Vertex]],Vertices[],MATCH("ID",Vertices[[#Headers],[Vertex]:[Vertex Content Word Count]],0),FALSE)</f>
        <v>91</v>
      </c>
    </row>
    <row r="34" spans="1:3" ht="15">
      <c r="A34" s="78" t="s">
        <v>2002</v>
      </c>
      <c r="B34" s="84" t="s">
        <v>307</v>
      </c>
      <c r="C34" s="78">
        <f>VLOOKUP(GroupVertices[[#This Row],[Vertex]],Vertices[],MATCH("ID",Vertices[[#Headers],[Vertex]:[Vertex Content Word Count]],0),FALSE)</f>
        <v>90</v>
      </c>
    </row>
    <row r="35" spans="1:3" ht="15">
      <c r="A35" s="78" t="s">
        <v>2002</v>
      </c>
      <c r="B35" s="84" t="s">
        <v>306</v>
      </c>
      <c r="C35" s="78">
        <f>VLOOKUP(GroupVertices[[#This Row],[Vertex]],Vertices[],MATCH("ID",Vertices[[#Headers],[Vertex]:[Vertex Content Word Count]],0),FALSE)</f>
        <v>89</v>
      </c>
    </row>
    <row r="36" spans="1:3" ht="15">
      <c r="A36" s="78" t="s">
        <v>2002</v>
      </c>
      <c r="B36" s="84" t="s">
        <v>304</v>
      </c>
      <c r="C36" s="78">
        <f>VLOOKUP(GroupVertices[[#This Row],[Vertex]],Vertices[],MATCH("ID",Vertices[[#Headers],[Vertex]:[Vertex Content Word Count]],0),FALSE)</f>
        <v>87</v>
      </c>
    </row>
    <row r="37" spans="1:3" ht="15">
      <c r="A37" s="78" t="s">
        <v>2002</v>
      </c>
      <c r="B37" s="84" t="s">
        <v>303</v>
      </c>
      <c r="C37" s="78">
        <f>VLOOKUP(GroupVertices[[#This Row],[Vertex]],Vertices[],MATCH("ID",Vertices[[#Headers],[Vertex]:[Vertex Content Word Count]],0),FALSE)</f>
        <v>86</v>
      </c>
    </row>
    <row r="38" spans="1:3" ht="15">
      <c r="A38" s="78" t="s">
        <v>2002</v>
      </c>
      <c r="B38" s="84" t="s">
        <v>302</v>
      </c>
      <c r="C38" s="78">
        <f>VLOOKUP(GroupVertices[[#This Row],[Vertex]],Vertices[],MATCH("ID",Vertices[[#Headers],[Vertex]:[Vertex Content Word Count]],0),FALSE)</f>
        <v>85</v>
      </c>
    </row>
    <row r="39" spans="1:3" ht="15">
      <c r="A39" s="78" t="s">
        <v>2002</v>
      </c>
      <c r="B39" s="84" t="s">
        <v>301</v>
      </c>
      <c r="C39" s="78">
        <f>VLOOKUP(GroupVertices[[#This Row],[Vertex]],Vertices[],MATCH("ID",Vertices[[#Headers],[Vertex]:[Vertex Content Word Count]],0),FALSE)</f>
        <v>84</v>
      </c>
    </row>
    <row r="40" spans="1:3" ht="15">
      <c r="A40" s="78" t="s">
        <v>2002</v>
      </c>
      <c r="B40" s="84" t="s">
        <v>300</v>
      </c>
      <c r="C40" s="78">
        <f>VLOOKUP(GroupVertices[[#This Row],[Vertex]],Vertices[],MATCH("ID",Vertices[[#Headers],[Vertex]:[Vertex Content Word Count]],0),FALSE)</f>
        <v>83</v>
      </c>
    </row>
    <row r="41" spans="1:3" ht="15">
      <c r="A41" s="78" t="s">
        <v>2002</v>
      </c>
      <c r="B41" s="84" t="s">
        <v>299</v>
      </c>
      <c r="C41" s="78">
        <f>VLOOKUP(GroupVertices[[#This Row],[Vertex]],Vertices[],MATCH("ID",Vertices[[#Headers],[Vertex]:[Vertex Content Word Count]],0),FALSE)</f>
        <v>82</v>
      </c>
    </row>
    <row r="42" spans="1:3" ht="15">
      <c r="A42" s="78" t="s">
        <v>2002</v>
      </c>
      <c r="B42" s="84" t="s">
        <v>298</v>
      </c>
      <c r="C42" s="78">
        <f>VLOOKUP(GroupVertices[[#This Row],[Vertex]],Vertices[],MATCH("ID",Vertices[[#Headers],[Vertex]:[Vertex Content Word Count]],0),FALSE)</f>
        <v>81</v>
      </c>
    </row>
    <row r="43" spans="1:3" ht="15">
      <c r="A43" s="78" t="s">
        <v>2002</v>
      </c>
      <c r="B43" s="84" t="s">
        <v>297</v>
      </c>
      <c r="C43" s="78">
        <f>VLOOKUP(GroupVertices[[#This Row],[Vertex]],Vertices[],MATCH("ID",Vertices[[#Headers],[Vertex]:[Vertex Content Word Count]],0),FALSE)</f>
        <v>80</v>
      </c>
    </row>
    <row r="44" spans="1:3" ht="15">
      <c r="A44" s="78" t="s">
        <v>2002</v>
      </c>
      <c r="B44" s="84" t="s">
        <v>296</v>
      </c>
      <c r="C44" s="78">
        <f>VLOOKUP(GroupVertices[[#This Row],[Vertex]],Vertices[],MATCH("ID",Vertices[[#Headers],[Vertex]:[Vertex Content Word Count]],0),FALSE)</f>
        <v>79</v>
      </c>
    </row>
    <row r="45" spans="1:3" ht="15">
      <c r="A45" s="78" t="s">
        <v>2003</v>
      </c>
      <c r="B45" s="84" t="s">
        <v>246</v>
      </c>
      <c r="C45" s="78">
        <f>VLOOKUP(GroupVertices[[#This Row],[Vertex]],Vertices[],MATCH("ID",Vertices[[#Headers],[Vertex]:[Vertex Content Word Count]],0),FALSE)</f>
        <v>49</v>
      </c>
    </row>
    <row r="46" spans="1:3" ht="15">
      <c r="A46" s="78" t="s">
        <v>2003</v>
      </c>
      <c r="B46" s="84" t="s">
        <v>245</v>
      </c>
      <c r="C46" s="78">
        <f>VLOOKUP(GroupVertices[[#This Row],[Vertex]],Vertices[],MATCH("ID",Vertices[[#Headers],[Vertex]:[Vertex Content Word Count]],0),FALSE)</f>
        <v>31</v>
      </c>
    </row>
    <row r="47" spans="1:3" ht="15">
      <c r="A47" s="78" t="s">
        <v>2003</v>
      </c>
      <c r="B47" s="84" t="s">
        <v>244</v>
      </c>
      <c r="C47" s="78">
        <f>VLOOKUP(GroupVertices[[#This Row],[Vertex]],Vertices[],MATCH("ID",Vertices[[#Headers],[Vertex]:[Vertex Content Word Count]],0),FALSE)</f>
        <v>48</v>
      </c>
    </row>
    <row r="48" spans="1:3" ht="15">
      <c r="A48" s="78" t="s">
        <v>2003</v>
      </c>
      <c r="B48" s="84" t="s">
        <v>241</v>
      </c>
      <c r="C48" s="78">
        <f>VLOOKUP(GroupVertices[[#This Row],[Vertex]],Vertices[],MATCH("ID",Vertices[[#Headers],[Vertex]:[Vertex Content Word Count]],0),FALSE)</f>
        <v>42</v>
      </c>
    </row>
    <row r="49" spans="1:3" ht="15">
      <c r="A49" s="78" t="s">
        <v>2003</v>
      </c>
      <c r="B49" s="84" t="s">
        <v>240</v>
      </c>
      <c r="C49" s="78">
        <f>VLOOKUP(GroupVertices[[#This Row],[Vertex]],Vertices[],MATCH("ID",Vertices[[#Headers],[Vertex]:[Vertex Content Word Count]],0),FALSE)</f>
        <v>41</v>
      </c>
    </row>
    <row r="50" spans="1:3" ht="15">
      <c r="A50" s="78" t="s">
        <v>2003</v>
      </c>
      <c r="B50" s="84" t="s">
        <v>238</v>
      </c>
      <c r="C50" s="78">
        <f>VLOOKUP(GroupVertices[[#This Row],[Vertex]],Vertices[],MATCH("ID",Vertices[[#Headers],[Vertex]:[Vertex Content Word Count]],0),FALSE)</f>
        <v>39</v>
      </c>
    </row>
    <row r="51" spans="1:3" ht="15">
      <c r="A51" s="78" t="s">
        <v>2003</v>
      </c>
      <c r="B51" s="84" t="s">
        <v>237</v>
      </c>
      <c r="C51" s="78">
        <f>VLOOKUP(GroupVertices[[#This Row],[Vertex]],Vertices[],MATCH("ID",Vertices[[#Headers],[Vertex]:[Vertex Content Word Count]],0),FALSE)</f>
        <v>38</v>
      </c>
    </row>
    <row r="52" spans="1:3" ht="15">
      <c r="A52" s="78" t="s">
        <v>2003</v>
      </c>
      <c r="B52" s="84" t="s">
        <v>236</v>
      </c>
      <c r="C52" s="78">
        <f>VLOOKUP(GroupVertices[[#This Row],[Vertex]],Vertices[],MATCH("ID",Vertices[[#Headers],[Vertex]:[Vertex Content Word Count]],0),FALSE)</f>
        <v>37</v>
      </c>
    </row>
    <row r="53" spans="1:3" ht="15">
      <c r="A53" s="78" t="s">
        <v>2003</v>
      </c>
      <c r="B53" s="84" t="s">
        <v>235</v>
      </c>
      <c r="C53" s="78">
        <f>VLOOKUP(GroupVertices[[#This Row],[Vertex]],Vertices[],MATCH("ID",Vertices[[#Headers],[Vertex]:[Vertex Content Word Count]],0),FALSE)</f>
        <v>36</v>
      </c>
    </row>
    <row r="54" spans="1:3" ht="15">
      <c r="A54" s="78" t="s">
        <v>2003</v>
      </c>
      <c r="B54" s="84" t="s">
        <v>230</v>
      </c>
      <c r="C54" s="78">
        <f>VLOOKUP(GroupVertices[[#This Row],[Vertex]],Vertices[],MATCH("ID",Vertices[[#Headers],[Vertex]:[Vertex Content Word Count]],0),FALSE)</f>
        <v>30</v>
      </c>
    </row>
    <row r="55" spans="1:3" ht="15">
      <c r="A55" s="78" t="s">
        <v>2004</v>
      </c>
      <c r="B55" s="84" t="s">
        <v>257</v>
      </c>
      <c r="C55" s="78">
        <f>VLOOKUP(GroupVertices[[#This Row],[Vertex]],Vertices[],MATCH("ID",Vertices[[#Headers],[Vertex]:[Vertex Content Word Count]],0),FALSE)</f>
        <v>69</v>
      </c>
    </row>
    <row r="56" spans="1:3" ht="15">
      <c r="A56" s="78" t="s">
        <v>2004</v>
      </c>
      <c r="B56" s="84" t="s">
        <v>256</v>
      </c>
      <c r="C56" s="78">
        <f>VLOOKUP(GroupVertices[[#This Row],[Vertex]],Vertices[],MATCH("ID",Vertices[[#Headers],[Vertex]:[Vertex Content Word Count]],0),FALSE)</f>
        <v>5</v>
      </c>
    </row>
    <row r="57" spans="1:3" ht="15">
      <c r="A57" s="78" t="s">
        <v>2004</v>
      </c>
      <c r="B57" s="84" t="s">
        <v>291</v>
      </c>
      <c r="C57" s="78">
        <f>VLOOKUP(GroupVertices[[#This Row],[Vertex]],Vertices[],MATCH("ID",Vertices[[#Headers],[Vertex]:[Vertex Content Word Count]],0),FALSE)</f>
        <v>68</v>
      </c>
    </row>
    <row r="58" spans="1:3" ht="15">
      <c r="A58" s="78" t="s">
        <v>2004</v>
      </c>
      <c r="B58" s="84" t="s">
        <v>290</v>
      </c>
      <c r="C58" s="78">
        <f>VLOOKUP(GroupVertices[[#This Row],[Vertex]],Vertices[],MATCH("ID",Vertices[[#Headers],[Vertex]:[Vertex Content Word Count]],0),FALSE)</f>
        <v>67</v>
      </c>
    </row>
    <row r="59" spans="1:3" ht="15">
      <c r="A59" s="78" t="s">
        <v>2004</v>
      </c>
      <c r="B59" s="84" t="s">
        <v>289</v>
      </c>
      <c r="C59" s="78">
        <f>VLOOKUP(GroupVertices[[#This Row],[Vertex]],Vertices[],MATCH("ID",Vertices[[#Headers],[Vertex]:[Vertex Content Word Count]],0),FALSE)</f>
        <v>66</v>
      </c>
    </row>
    <row r="60" spans="1:3" ht="15">
      <c r="A60" s="78" t="s">
        <v>2004</v>
      </c>
      <c r="B60" s="84" t="s">
        <v>213</v>
      </c>
      <c r="C60" s="78">
        <f>VLOOKUP(GroupVertices[[#This Row],[Vertex]],Vertices[],MATCH("ID",Vertices[[#Headers],[Vertex]:[Vertex Content Word Count]],0),FALSE)</f>
        <v>6</v>
      </c>
    </row>
    <row r="61" spans="1:3" ht="15">
      <c r="A61" s="78" t="s">
        <v>2004</v>
      </c>
      <c r="B61" s="84" t="s">
        <v>275</v>
      </c>
      <c r="C61" s="78">
        <f>VLOOKUP(GroupVertices[[#This Row],[Vertex]],Vertices[],MATCH("ID",Vertices[[#Headers],[Vertex]:[Vertex Content Word Count]],0),FALSE)</f>
        <v>4</v>
      </c>
    </row>
    <row r="62" spans="1:3" ht="15">
      <c r="A62" s="78" t="s">
        <v>2004</v>
      </c>
      <c r="B62" s="84" t="s">
        <v>212</v>
      </c>
      <c r="C62" s="78">
        <f>VLOOKUP(GroupVertices[[#This Row],[Vertex]],Vertices[],MATCH("ID",Vertices[[#Headers],[Vertex]:[Vertex Content Word Count]],0),FALSE)</f>
        <v>3</v>
      </c>
    </row>
    <row r="63" spans="1:3" ht="15">
      <c r="A63" s="78" t="s">
        <v>2005</v>
      </c>
      <c r="B63" s="84" t="s">
        <v>264</v>
      </c>
      <c r="C63" s="78">
        <f>VLOOKUP(GroupVertices[[#This Row],[Vertex]],Vertices[],MATCH("ID",Vertices[[#Headers],[Vertex]:[Vertex Content Word Count]],0),FALSE)</f>
        <v>103</v>
      </c>
    </row>
    <row r="64" spans="1:3" ht="15">
      <c r="A64" s="78" t="s">
        <v>2005</v>
      </c>
      <c r="B64" s="84" t="s">
        <v>320</v>
      </c>
      <c r="C64" s="78">
        <f>VLOOKUP(GroupVertices[[#This Row],[Vertex]],Vertices[],MATCH("ID",Vertices[[#Headers],[Vertex]:[Vertex Content Word Count]],0),FALSE)</f>
        <v>104</v>
      </c>
    </row>
    <row r="65" spans="1:3" ht="15">
      <c r="A65" s="78" t="s">
        <v>2005</v>
      </c>
      <c r="B65" s="84" t="s">
        <v>248</v>
      </c>
      <c r="C65" s="78">
        <f>VLOOKUP(GroupVertices[[#This Row],[Vertex]],Vertices[],MATCH("ID",Vertices[[#Headers],[Vertex]:[Vertex Content Word Count]],0),FALSE)</f>
        <v>52</v>
      </c>
    </row>
    <row r="66" spans="1:3" ht="15">
      <c r="A66" s="78" t="s">
        <v>2005</v>
      </c>
      <c r="B66" s="84" t="s">
        <v>247</v>
      </c>
      <c r="C66" s="78">
        <f>VLOOKUP(GroupVertices[[#This Row],[Vertex]],Vertices[],MATCH("ID",Vertices[[#Headers],[Vertex]:[Vertex Content Word Count]],0),FALSE)</f>
        <v>50</v>
      </c>
    </row>
    <row r="67" spans="1:3" ht="15">
      <c r="A67" s="78" t="s">
        <v>2005</v>
      </c>
      <c r="B67" s="84" t="s">
        <v>305</v>
      </c>
      <c r="C67" s="78">
        <f>VLOOKUP(GroupVertices[[#This Row],[Vertex]],Vertices[],MATCH("ID",Vertices[[#Headers],[Vertex]:[Vertex Content Word Count]],0),FALSE)</f>
        <v>88</v>
      </c>
    </row>
    <row r="68" spans="1:3" ht="15">
      <c r="A68" s="78" t="s">
        <v>2005</v>
      </c>
      <c r="B68" s="84" t="s">
        <v>284</v>
      </c>
      <c r="C68" s="78">
        <f>VLOOKUP(GroupVertices[[#This Row],[Vertex]],Vertices[],MATCH("ID",Vertices[[#Headers],[Vertex]:[Vertex Content Word Count]],0),FALSE)</f>
        <v>53</v>
      </c>
    </row>
    <row r="69" spans="1:3" ht="15">
      <c r="A69" s="78" t="s">
        <v>2005</v>
      </c>
      <c r="B69" s="84" t="s">
        <v>283</v>
      </c>
      <c r="C69" s="78">
        <f>VLOOKUP(GroupVertices[[#This Row],[Vertex]],Vertices[],MATCH("ID",Vertices[[#Headers],[Vertex]:[Vertex Content Word Count]],0),FALSE)</f>
        <v>51</v>
      </c>
    </row>
    <row r="70" spans="1:3" ht="15">
      <c r="A70" s="78" t="s">
        <v>2006</v>
      </c>
      <c r="B70" s="84" t="s">
        <v>219</v>
      </c>
      <c r="C70" s="78">
        <f>VLOOKUP(GroupVertices[[#This Row],[Vertex]],Vertices[],MATCH("ID",Vertices[[#Headers],[Vertex]:[Vertex Content Word Count]],0),FALSE)</f>
        <v>15</v>
      </c>
    </row>
    <row r="71" spans="1:3" ht="15">
      <c r="A71" s="78" t="s">
        <v>2006</v>
      </c>
      <c r="B71" s="84" t="s">
        <v>214</v>
      </c>
      <c r="C71" s="78">
        <f>VLOOKUP(GroupVertices[[#This Row],[Vertex]],Vertices[],MATCH("ID",Vertices[[#Headers],[Vertex]:[Vertex Content Word Count]],0),FALSE)</f>
        <v>7</v>
      </c>
    </row>
    <row r="72" spans="1:3" ht="15">
      <c r="A72" s="78" t="s">
        <v>2006</v>
      </c>
      <c r="B72" s="84" t="s">
        <v>278</v>
      </c>
      <c r="C72" s="78">
        <f>VLOOKUP(GroupVertices[[#This Row],[Vertex]],Vertices[],MATCH("ID",Vertices[[#Headers],[Vertex]:[Vertex Content Word Count]],0),FALSE)</f>
        <v>11</v>
      </c>
    </row>
    <row r="73" spans="1:3" ht="15">
      <c r="A73" s="78" t="s">
        <v>2006</v>
      </c>
      <c r="B73" s="84" t="s">
        <v>216</v>
      </c>
      <c r="C73" s="78">
        <f>VLOOKUP(GroupVertices[[#This Row],[Vertex]],Vertices[],MATCH("ID",Vertices[[#Headers],[Vertex]:[Vertex Content Word Count]],0),FALSE)</f>
        <v>12</v>
      </c>
    </row>
    <row r="74" spans="1:3" ht="15">
      <c r="A74" s="78" t="s">
        <v>2006</v>
      </c>
      <c r="B74" s="84" t="s">
        <v>215</v>
      </c>
      <c r="C74" s="78">
        <f>VLOOKUP(GroupVertices[[#This Row],[Vertex]],Vertices[],MATCH("ID",Vertices[[#Headers],[Vertex]:[Vertex Content Word Count]],0),FALSE)</f>
        <v>10</v>
      </c>
    </row>
    <row r="75" spans="1:3" ht="15">
      <c r="A75" s="78" t="s">
        <v>2006</v>
      </c>
      <c r="B75" s="84" t="s">
        <v>277</v>
      </c>
      <c r="C75" s="78">
        <f>VLOOKUP(GroupVertices[[#This Row],[Vertex]],Vertices[],MATCH("ID",Vertices[[#Headers],[Vertex]:[Vertex Content Word Count]],0),FALSE)</f>
        <v>9</v>
      </c>
    </row>
    <row r="76" spans="1:3" ht="15">
      <c r="A76" s="78" t="s">
        <v>2006</v>
      </c>
      <c r="B76" s="84" t="s">
        <v>276</v>
      </c>
      <c r="C76" s="78">
        <f>VLOOKUP(GroupVertices[[#This Row],[Vertex]],Vertices[],MATCH("ID",Vertices[[#Headers],[Vertex]:[Vertex Content Word Count]],0),FALSE)</f>
        <v>8</v>
      </c>
    </row>
    <row r="77" spans="1:3" ht="15">
      <c r="A77" s="78" t="s">
        <v>2007</v>
      </c>
      <c r="B77" s="84" t="s">
        <v>268</v>
      </c>
      <c r="C77" s="78">
        <f>VLOOKUP(GroupVertices[[#This Row],[Vertex]],Vertices[],MATCH("ID",Vertices[[#Headers],[Vertex]:[Vertex Content Word Count]],0),FALSE)</f>
        <v>17</v>
      </c>
    </row>
    <row r="78" spans="1:3" ht="15">
      <c r="A78" s="78" t="s">
        <v>2007</v>
      </c>
      <c r="B78" s="84" t="s">
        <v>269</v>
      </c>
      <c r="C78" s="78">
        <f>VLOOKUP(GroupVertices[[#This Row],[Vertex]],Vertices[],MATCH("ID",Vertices[[#Headers],[Vertex]:[Vertex Content Word Count]],0),FALSE)</f>
        <v>107</v>
      </c>
    </row>
    <row r="79" spans="1:3" ht="15">
      <c r="A79" s="78" t="s">
        <v>2007</v>
      </c>
      <c r="B79" s="84" t="s">
        <v>321</v>
      </c>
      <c r="C79" s="78">
        <f>VLOOKUP(GroupVertices[[#This Row],[Vertex]],Vertices[],MATCH("ID",Vertices[[#Headers],[Vertex]:[Vertex Content Word Count]],0),FALSE)</f>
        <v>106</v>
      </c>
    </row>
    <row r="80" spans="1:3" ht="15">
      <c r="A80" s="78" t="s">
        <v>2007</v>
      </c>
      <c r="B80" s="84" t="s">
        <v>267</v>
      </c>
      <c r="C80" s="78">
        <f>VLOOKUP(GroupVertices[[#This Row],[Vertex]],Vertices[],MATCH("ID",Vertices[[#Headers],[Vertex]:[Vertex Content Word Count]],0),FALSE)</f>
        <v>105</v>
      </c>
    </row>
    <row r="81" spans="1:3" ht="15">
      <c r="A81" s="78" t="s">
        <v>2007</v>
      </c>
      <c r="B81" s="84" t="s">
        <v>221</v>
      </c>
      <c r="C81" s="78">
        <f>VLOOKUP(GroupVertices[[#This Row],[Vertex]],Vertices[],MATCH("ID",Vertices[[#Headers],[Vertex]:[Vertex Content Word Count]],0),FALSE)</f>
        <v>18</v>
      </c>
    </row>
    <row r="82" spans="1:3" ht="15">
      <c r="A82" s="78" t="s">
        <v>2007</v>
      </c>
      <c r="B82" s="84" t="s">
        <v>220</v>
      </c>
      <c r="C82" s="78">
        <f>VLOOKUP(GroupVertices[[#This Row],[Vertex]],Vertices[],MATCH("ID",Vertices[[#Headers],[Vertex]:[Vertex Content Word Count]],0),FALSE)</f>
        <v>16</v>
      </c>
    </row>
    <row r="83" spans="1:3" ht="15">
      <c r="A83" s="78" t="s">
        <v>2008</v>
      </c>
      <c r="B83" s="84" t="s">
        <v>254</v>
      </c>
      <c r="C83" s="78">
        <f>VLOOKUP(GroupVertices[[#This Row],[Vertex]],Vertices[],MATCH("ID",Vertices[[#Headers],[Vertex]:[Vertex Content Word Count]],0),FALSE)</f>
        <v>64</v>
      </c>
    </row>
    <row r="84" spans="1:3" ht="15">
      <c r="A84" s="78" t="s">
        <v>2008</v>
      </c>
      <c r="B84" s="84" t="s">
        <v>266</v>
      </c>
      <c r="C84" s="78">
        <f>VLOOKUP(GroupVertices[[#This Row],[Vertex]],Vertices[],MATCH("ID",Vertices[[#Headers],[Vertex]:[Vertex Content Word Count]],0),FALSE)</f>
        <v>25</v>
      </c>
    </row>
    <row r="85" spans="1:3" ht="15">
      <c r="A85" s="78" t="s">
        <v>2008</v>
      </c>
      <c r="B85" s="84" t="s">
        <v>265</v>
      </c>
      <c r="C85" s="78">
        <f>VLOOKUP(GroupVertices[[#This Row],[Vertex]],Vertices[],MATCH("ID",Vertices[[#Headers],[Vertex]:[Vertex Content Word Count]],0),FALSE)</f>
        <v>63</v>
      </c>
    </row>
    <row r="86" spans="1:3" ht="15">
      <c r="A86" s="78" t="s">
        <v>2008</v>
      </c>
      <c r="B86" s="84" t="s">
        <v>253</v>
      </c>
      <c r="C86" s="78">
        <f>VLOOKUP(GroupVertices[[#This Row],[Vertex]],Vertices[],MATCH("ID",Vertices[[#Headers],[Vertex]:[Vertex Content Word Count]],0),FALSE)</f>
        <v>62</v>
      </c>
    </row>
    <row r="87" spans="1:3" ht="15">
      <c r="A87" s="78" t="s">
        <v>2008</v>
      </c>
      <c r="B87" s="84" t="s">
        <v>226</v>
      </c>
      <c r="C87" s="78">
        <f>VLOOKUP(GroupVertices[[#This Row],[Vertex]],Vertices[],MATCH("ID",Vertices[[#Headers],[Vertex]:[Vertex Content Word Count]],0),FALSE)</f>
        <v>24</v>
      </c>
    </row>
    <row r="88" spans="1:3" ht="15">
      <c r="A88" s="78" t="s">
        <v>2009</v>
      </c>
      <c r="B88" s="84" t="s">
        <v>243</v>
      </c>
      <c r="C88" s="78">
        <f>VLOOKUP(GroupVertices[[#This Row],[Vertex]],Vertices[],MATCH("ID",Vertices[[#Headers],[Vertex]:[Vertex Content Word Count]],0),FALSE)</f>
        <v>45</v>
      </c>
    </row>
    <row r="89" spans="1:3" ht="15">
      <c r="A89" s="78" t="s">
        <v>2009</v>
      </c>
      <c r="B89" s="84" t="s">
        <v>282</v>
      </c>
      <c r="C89" s="78">
        <f>VLOOKUP(GroupVertices[[#This Row],[Vertex]],Vertices[],MATCH("ID",Vertices[[#Headers],[Vertex]:[Vertex Content Word Count]],0),FALSE)</f>
        <v>47</v>
      </c>
    </row>
    <row r="90" spans="1:3" ht="15">
      <c r="A90" s="78" t="s">
        <v>2009</v>
      </c>
      <c r="B90" s="84" t="s">
        <v>242</v>
      </c>
      <c r="C90" s="78">
        <f>VLOOKUP(GroupVertices[[#This Row],[Vertex]],Vertices[],MATCH("ID",Vertices[[#Headers],[Vertex]:[Vertex Content Word Count]],0),FALSE)</f>
        <v>43</v>
      </c>
    </row>
    <row r="91" spans="1:3" ht="15">
      <c r="A91" s="78" t="s">
        <v>2009</v>
      </c>
      <c r="B91" s="84" t="s">
        <v>281</v>
      </c>
      <c r="C91" s="78">
        <f>VLOOKUP(GroupVertices[[#This Row],[Vertex]],Vertices[],MATCH("ID",Vertices[[#Headers],[Vertex]:[Vertex Content Word Count]],0),FALSE)</f>
        <v>46</v>
      </c>
    </row>
    <row r="92" spans="1:3" ht="15">
      <c r="A92" s="78" t="s">
        <v>2009</v>
      </c>
      <c r="B92" s="84" t="s">
        <v>280</v>
      </c>
      <c r="C92" s="78">
        <f>VLOOKUP(GroupVertices[[#This Row],[Vertex]],Vertices[],MATCH("ID",Vertices[[#Headers],[Vertex]:[Vertex Content Word Count]],0),FALSE)</f>
        <v>44</v>
      </c>
    </row>
    <row r="93" spans="1:3" ht="15">
      <c r="A93" s="78" t="s">
        <v>2010</v>
      </c>
      <c r="B93" s="84" t="s">
        <v>223</v>
      </c>
      <c r="C93" s="78">
        <f>VLOOKUP(GroupVertices[[#This Row],[Vertex]],Vertices[],MATCH("ID",Vertices[[#Headers],[Vertex]:[Vertex Content Word Count]],0),FALSE)</f>
        <v>21</v>
      </c>
    </row>
    <row r="94" spans="1:3" ht="15">
      <c r="A94" s="78" t="s">
        <v>2010</v>
      </c>
      <c r="B94" s="84" t="s">
        <v>233</v>
      </c>
      <c r="C94" s="78">
        <f>VLOOKUP(GroupVertices[[#This Row],[Vertex]],Vertices[],MATCH("ID",Vertices[[#Headers],[Vertex]:[Vertex Content Word Count]],0),FALSE)</f>
        <v>34</v>
      </c>
    </row>
    <row r="95" spans="1:3" ht="15">
      <c r="A95" s="78" t="s">
        <v>2010</v>
      </c>
      <c r="B95" s="84" t="s">
        <v>239</v>
      </c>
      <c r="C95" s="78">
        <f>VLOOKUP(GroupVertices[[#This Row],[Vertex]],Vertices[],MATCH("ID",Vertices[[#Headers],[Vertex]:[Vertex Content Word Count]],0),FALSE)</f>
        <v>40</v>
      </c>
    </row>
    <row r="96" spans="1:3" ht="15">
      <c r="A96" s="78" t="s">
        <v>2010</v>
      </c>
      <c r="B96" s="84" t="s">
        <v>261</v>
      </c>
      <c r="C96" s="78">
        <f>VLOOKUP(GroupVertices[[#This Row],[Vertex]],Vertices[],MATCH("ID",Vertices[[#Headers],[Vertex]:[Vertex Content Word Count]],0),FALSE)</f>
        <v>77</v>
      </c>
    </row>
    <row r="97" spans="1:3" ht="15">
      <c r="A97" s="78" t="s">
        <v>2010</v>
      </c>
      <c r="B97" s="84" t="s">
        <v>274</v>
      </c>
      <c r="C97" s="78">
        <f>VLOOKUP(GroupVertices[[#This Row],[Vertex]],Vertices[],MATCH("ID",Vertices[[#Headers],[Vertex]:[Vertex Content Word Count]],0),FALSE)</f>
        <v>114</v>
      </c>
    </row>
    <row r="98" spans="1:3" ht="15">
      <c r="A98" s="78" t="s">
        <v>2011</v>
      </c>
      <c r="B98" s="84" t="s">
        <v>271</v>
      </c>
      <c r="C98" s="78">
        <f>VLOOKUP(GroupVertices[[#This Row],[Vertex]],Vertices[],MATCH("ID",Vertices[[#Headers],[Vertex]:[Vertex Content Word Count]],0),FALSE)</f>
        <v>111</v>
      </c>
    </row>
    <row r="99" spans="1:3" ht="15">
      <c r="A99" s="78" t="s">
        <v>2011</v>
      </c>
      <c r="B99" s="84" t="s">
        <v>270</v>
      </c>
      <c r="C99" s="78">
        <f>VLOOKUP(GroupVertices[[#This Row],[Vertex]],Vertices[],MATCH("ID",Vertices[[#Headers],[Vertex]:[Vertex Content Word Count]],0),FALSE)</f>
        <v>108</v>
      </c>
    </row>
    <row r="100" spans="1:3" ht="15">
      <c r="A100" s="78" t="s">
        <v>2011</v>
      </c>
      <c r="B100" s="84" t="s">
        <v>323</v>
      </c>
      <c r="C100" s="78">
        <f>VLOOKUP(GroupVertices[[#This Row],[Vertex]],Vertices[],MATCH("ID",Vertices[[#Headers],[Vertex]:[Vertex Content Word Count]],0),FALSE)</f>
        <v>110</v>
      </c>
    </row>
    <row r="101" spans="1:3" ht="15">
      <c r="A101" s="78" t="s">
        <v>2011</v>
      </c>
      <c r="B101" s="84" t="s">
        <v>322</v>
      </c>
      <c r="C101" s="78">
        <f>VLOOKUP(GroupVertices[[#This Row],[Vertex]],Vertices[],MATCH("ID",Vertices[[#Headers],[Vertex]:[Vertex Content Word Count]],0),FALSE)</f>
        <v>109</v>
      </c>
    </row>
    <row r="102" spans="1:3" ht="15">
      <c r="A102" s="78" t="s">
        <v>2012</v>
      </c>
      <c r="B102" s="84" t="s">
        <v>252</v>
      </c>
      <c r="C102" s="78">
        <f>VLOOKUP(GroupVertices[[#This Row],[Vertex]],Vertices[],MATCH("ID",Vertices[[#Headers],[Vertex]:[Vertex Content Word Count]],0),FALSE)</f>
        <v>58</v>
      </c>
    </row>
    <row r="103" spans="1:3" ht="15">
      <c r="A103" s="78" t="s">
        <v>2012</v>
      </c>
      <c r="B103" s="84" t="s">
        <v>288</v>
      </c>
      <c r="C103" s="78">
        <f>VLOOKUP(GroupVertices[[#This Row],[Vertex]],Vertices[],MATCH("ID",Vertices[[#Headers],[Vertex]:[Vertex Content Word Count]],0),FALSE)</f>
        <v>61</v>
      </c>
    </row>
    <row r="104" spans="1:3" ht="15">
      <c r="A104" s="78" t="s">
        <v>2012</v>
      </c>
      <c r="B104" s="84" t="s">
        <v>287</v>
      </c>
      <c r="C104" s="78">
        <f>VLOOKUP(GroupVertices[[#This Row],[Vertex]],Vertices[],MATCH("ID",Vertices[[#Headers],[Vertex]:[Vertex Content Word Count]],0),FALSE)</f>
        <v>60</v>
      </c>
    </row>
    <row r="105" spans="1:3" ht="15">
      <c r="A105" s="78" t="s">
        <v>2012</v>
      </c>
      <c r="B105" s="84" t="s">
        <v>286</v>
      </c>
      <c r="C105" s="78">
        <f>VLOOKUP(GroupVertices[[#This Row],[Vertex]],Vertices[],MATCH("ID",Vertices[[#Headers],[Vertex]:[Vertex Content Word Count]],0),FALSE)</f>
        <v>59</v>
      </c>
    </row>
    <row r="106" spans="1:3" ht="15">
      <c r="A106" s="78" t="s">
        <v>2013</v>
      </c>
      <c r="B106" s="84" t="s">
        <v>273</v>
      </c>
      <c r="C106" s="78">
        <f>VLOOKUP(GroupVertices[[#This Row],[Vertex]],Vertices[],MATCH("ID",Vertices[[#Headers],[Vertex]:[Vertex Content Word Count]],0),FALSE)</f>
        <v>113</v>
      </c>
    </row>
    <row r="107" spans="1:3" ht="15">
      <c r="A107" s="78" t="s">
        <v>2013</v>
      </c>
      <c r="B107" s="84" t="s">
        <v>272</v>
      </c>
      <c r="C107" s="78">
        <f>VLOOKUP(GroupVertices[[#This Row],[Vertex]],Vertices[],MATCH("ID",Vertices[[#Headers],[Vertex]:[Vertex Content Word Count]],0),FALSE)</f>
        <v>112</v>
      </c>
    </row>
    <row r="108" spans="1:3" ht="15">
      <c r="A108" s="78" t="s">
        <v>2014</v>
      </c>
      <c r="B108" s="84" t="s">
        <v>225</v>
      </c>
      <c r="C108" s="78">
        <f>VLOOKUP(GroupVertices[[#This Row],[Vertex]],Vertices[],MATCH("ID",Vertices[[#Headers],[Vertex]:[Vertex Content Word Count]],0),FALSE)</f>
        <v>23</v>
      </c>
    </row>
    <row r="109" spans="1:3" ht="15">
      <c r="A109" s="78" t="s">
        <v>2014</v>
      </c>
      <c r="B109" s="84" t="s">
        <v>224</v>
      </c>
      <c r="C109" s="78">
        <f>VLOOKUP(GroupVertices[[#This Row],[Vertex]],Vertices[],MATCH("ID",Vertices[[#Headers],[Vertex]:[Vertex Content Word Count]],0),FALSE)</f>
        <v>22</v>
      </c>
    </row>
    <row r="110" spans="1:3" ht="15">
      <c r="A110" s="78" t="s">
        <v>2015</v>
      </c>
      <c r="B110" s="84" t="s">
        <v>222</v>
      </c>
      <c r="C110" s="78">
        <f>VLOOKUP(GroupVertices[[#This Row],[Vertex]],Vertices[],MATCH("ID",Vertices[[#Headers],[Vertex]:[Vertex Content Word Count]],0),FALSE)</f>
        <v>19</v>
      </c>
    </row>
    <row r="111" spans="1:3" ht="15">
      <c r="A111" s="78" t="s">
        <v>2015</v>
      </c>
      <c r="B111" s="84" t="s">
        <v>279</v>
      </c>
      <c r="C111" s="78">
        <f>VLOOKUP(GroupVertices[[#This Row],[Vertex]],Vertices[],MATCH("ID",Vertices[[#Headers],[Vertex]:[Vertex Content Word Count]],0),FALSE)</f>
        <v>20</v>
      </c>
    </row>
    <row r="112" spans="1:3" ht="15">
      <c r="A112" s="78" t="s">
        <v>2016</v>
      </c>
      <c r="B112" s="84" t="s">
        <v>218</v>
      </c>
      <c r="C112" s="78">
        <f>VLOOKUP(GroupVertices[[#This Row],[Vertex]],Vertices[],MATCH("ID",Vertices[[#Headers],[Vertex]:[Vertex Content Word Count]],0),FALSE)</f>
        <v>14</v>
      </c>
    </row>
    <row r="113" spans="1:3" ht="15">
      <c r="A113" s="78" t="s">
        <v>2016</v>
      </c>
      <c r="B113" s="84" t="s">
        <v>217</v>
      </c>
      <c r="C113" s="78">
        <f>VLOOKUP(GroupVertices[[#This Row],[Vertex]],Vertices[],MATCH("ID",Vertices[[#Headers],[Vertex]:[Vertex Content Word Count]],0),FALSE)</f>
        <v>13</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0"/>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2946</v>
      </c>
      <c r="B2" s="34" t="s">
        <v>1962</v>
      </c>
      <c r="D2" s="31">
        <f>MIN(Vertices[Degree])</f>
        <v>0</v>
      </c>
      <c r="E2" s="3">
        <f>COUNTIF(Vertices[Degree],"&gt;= "&amp;D2)-COUNTIF(Vertices[Degree],"&gt;="&amp;D3)</f>
        <v>0</v>
      </c>
      <c r="F2" s="37">
        <f>MIN(Vertices[In-Degree])</f>
        <v>0</v>
      </c>
      <c r="G2" s="38">
        <f>COUNTIF(Vertices[In-Degree],"&gt;= "&amp;F2)-COUNTIF(Vertices[In-Degree],"&gt;="&amp;F3)</f>
        <v>34</v>
      </c>
      <c r="H2" s="37">
        <f>MIN(Vertices[Out-Degree])</f>
        <v>0</v>
      </c>
      <c r="I2" s="38">
        <f>COUNTIF(Vertices[Out-Degree],"&gt;= "&amp;H2)-COUNTIF(Vertices[Out-Degree],"&gt;="&amp;H3)</f>
        <v>49</v>
      </c>
      <c r="J2" s="37">
        <f>MIN(Vertices[Betweenness Centrality])</f>
        <v>0</v>
      </c>
      <c r="K2" s="38">
        <f>COUNTIF(Vertices[Betweenness Centrality],"&gt;= "&amp;J2)-COUNTIF(Vertices[Betweenness Centrality],"&gt;="&amp;J3)</f>
        <v>104</v>
      </c>
      <c r="L2" s="37">
        <f>MIN(Vertices[Closeness Centrality])</f>
        <v>0</v>
      </c>
      <c r="M2" s="38">
        <f>COUNTIF(Vertices[Closeness Centrality],"&gt;= "&amp;L2)-COUNTIF(Vertices[Closeness Centrality],"&gt;="&amp;L3)</f>
        <v>30</v>
      </c>
      <c r="N2" s="37">
        <f>MIN(Vertices[Eigenvector Centrality])</f>
        <v>0</v>
      </c>
      <c r="O2" s="38">
        <f>COUNTIF(Vertices[Eigenvector Centrality],"&gt;= "&amp;N2)-COUNTIF(Vertices[Eigenvector Centrality],"&gt;="&amp;N3)</f>
        <v>82</v>
      </c>
      <c r="P2" s="37">
        <f>MIN(Vertices[PageRank])</f>
        <v>0.437951</v>
      </c>
      <c r="Q2" s="38">
        <f>COUNTIF(Vertices[PageRank],"&gt;= "&amp;P2)-COUNTIF(Vertices[PageRank],"&gt;="&amp;P3)</f>
        <v>49</v>
      </c>
      <c r="R2" s="37">
        <f>MIN(Vertices[Clustering Coefficient])</f>
        <v>0</v>
      </c>
      <c r="S2" s="43">
        <f>COUNTIF(Vertices[Clustering Coefficient],"&gt;= "&amp;R2)-COUNTIF(Vertices[Clustering Coefficient],"&gt;="&amp;R3)</f>
        <v>66</v>
      </c>
      <c r="T2" s="37" t="e">
        <f ca="1">MIN(INDIRECT(DynamicFilterSourceColumnRange))</f>
        <v>#REF!</v>
      </c>
      <c r="U2" s="38" t="e">
        <f aca="true" t="shared" si="0" ref="U2:U57">COUNTIF(INDIRECT(DynamicFilterSourceColumnRange),"&gt;= "&amp;T2)-COUNTIF(INDIRECT(DynamicFilterSourceColumnRange),"&gt;="&amp;T3)</f>
        <v>#REF!</v>
      </c>
      <c r="W2" t="s">
        <v>124</v>
      </c>
      <c r="X2">
        <f>ROWS(HistogramBins[Degree Bin])-1</f>
        <v>55</v>
      </c>
    </row>
    <row r="3" spans="1:24" ht="15">
      <c r="A3" s="123"/>
      <c r="B3" s="123"/>
      <c r="D3" s="32">
        <f aca="true" t="shared" si="1" ref="D3:D26">D2+($D$57-$D$2)/BinDivisor</f>
        <v>0</v>
      </c>
      <c r="E3" s="3">
        <f>COUNTIF(Vertices[Degree],"&gt;= "&amp;D3)-COUNTIF(Vertices[Degree],"&gt;="&amp;D4)</f>
        <v>0</v>
      </c>
      <c r="F3" s="39">
        <f aca="true" t="shared" si="2" ref="F3:F26">F2+($F$57-$F$2)/BinDivisor</f>
        <v>0.2545454545454545</v>
      </c>
      <c r="G3" s="40">
        <f>COUNTIF(Vertices[In-Degree],"&gt;= "&amp;F3)-COUNTIF(Vertices[In-Degree],"&gt;="&amp;F4)</f>
        <v>0</v>
      </c>
      <c r="H3" s="39">
        <f aca="true" t="shared" si="3" ref="H3:H26">H2+($H$57-$H$2)/BinDivisor</f>
        <v>0.3090909090909091</v>
      </c>
      <c r="I3" s="40">
        <f>COUNTIF(Vertices[Out-Degree],"&gt;= "&amp;H3)-COUNTIF(Vertices[Out-Degree],"&gt;="&amp;H4)</f>
        <v>0</v>
      </c>
      <c r="J3" s="39">
        <f aca="true" t="shared" si="4" ref="J3:J26">J2+($J$57-$J$2)/BinDivisor</f>
        <v>14.169696963636364</v>
      </c>
      <c r="K3" s="40">
        <f>COUNTIF(Vertices[Betweenness Centrality],"&gt;= "&amp;J3)-COUNTIF(Vertices[Betweenness Centrality],"&gt;="&amp;J4)</f>
        <v>2</v>
      </c>
      <c r="L3" s="39">
        <f aca="true" t="shared" si="5" ref="L3:L26">L2+($L$57-$L$2)/BinDivisor</f>
        <v>0.01818181818181818</v>
      </c>
      <c r="M3" s="40">
        <f>COUNTIF(Vertices[Closeness Centrality],"&gt;= "&amp;L3)-COUNTIF(Vertices[Closeness Centrality],"&gt;="&amp;L4)</f>
        <v>24</v>
      </c>
      <c r="N3" s="39">
        <f aca="true" t="shared" si="6" ref="N3:N26">N2+($N$57-$N$2)/BinDivisor</f>
        <v>0.0028592</v>
      </c>
      <c r="O3" s="40">
        <f>COUNTIF(Vertices[Eigenvector Centrality],"&gt;= "&amp;N3)-COUNTIF(Vertices[Eigenvector Centrality],"&gt;="&amp;N4)</f>
        <v>0</v>
      </c>
      <c r="P3" s="39">
        <f aca="true" t="shared" si="7" ref="P3:P26">P2+($P$57-$P$2)/BinDivisor</f>
        <v>0.6199764545454545</v>
      </c>
      <c r="Q3" s="40">
        <f>COUNTIF(Vertices[PageRank],"&gt;= "&amp;P3)-COUNTIF(Vertices[PageRank],"&gt;="&amp;P4)</f>
        <v>19</v>
      </c>
      <c r="R3" s="39">
        <f aca="true" t="shared" si="8" ref="R3:R26">R2+($R$57-$R$2)/BinDivisor</f>
        <v>0.01818181818181818</v>
      </c>
      <c r="S3" s="44">
        <f>COUNTIF(Vertices[Clustering Coefficient],"&gt;= "&amp;R3)-COUNTIF(Vertices[Clustering Coefficient],"&gt;="&amp;R4)</f>
        <v>0</v>
      </c>
      <c r="T3" s="39" t="e">
        <f aca="true" t="shared" si="9" ref="T3:T26">T2+($T$57-$T$2)/BinDivisor</f>
        <v>#REF!</v>
      </c>
      <c r="U3" s="40" t="e">
        <f ca="1" t="shared" si="0"/>
        <v>#REF!</v>
      </c>
      <c r="W3" t="s">
        <v>125</v>
      </c>
      <c r="X3" t="s">
        <v>85</v>
      </c>
    </row>
    <row r="4" spans="1:24" ht="15">
      <c r="A4" s="34" t="s">
        <v>146</v>
      </c>
      <c r="B4" s="34">
        <v>112</v>
      </c>
      <c r="D4" s="32">
        <f t="shared" si="1"/>
        <v>0</v>
      </c>
      <c r="E4" s="3">
        <f>COUNTIF(Vertices[Degree],"&gt;= "&amp;D4)-COUNTIF(Vertices[Degree],"&gt;="&amp;D5)</f>
        <v>0</v>
      </c>
      <c r="F4" s="37">
        <f t="shared" si="2"/>
        <v>0.509090909090909</v>
      </c>
      <c r="G4" s="38">
        <f>COUNTIF(Vertices[In-Degree],"&gt;= "&amp;F4)-COUNTIF(Vertices[In-Degree],"&gt;="&amp;F5)</f>
        <v>0</v>
      </c>
      <c r="H4" s="37">
        <f t="shared" si="3"/>
        <v>0.6181818181818182</v>
      </c>
      <c r="I4" s="38">
        <f>COUNTIF(Vertices[Out-Degree],"&gt;= "&amp;H4)-COUNTIF(Vertices[Out-Degree],"&gt;="&amp;H5)</f>
        <v>0</v>
      </c>
      <c r="J4" s="37">
        <f t="shared" si="4"/>
        <v>28.339393927272727</v>
      </c>
      <c r="K4" s="38">
        <f>COUNTIF(Vertices[Betweenness Centrality],"&gt;= "&amp;J4)-COUNTIF(Vertices[Betweenness Centrality],"&gt;="&amp;J5)</f>
        <v>2</v>
      </c>
      <c r="L4" s="37">
        <f t="shared" si="5"/>
        <v>0.03636363636363636</v>
      </c>
      <c r="M4" s="38">
        <f>COUNTIF(Vertices[Closeness Centrality],"&gt;= "&amp;L4)-COUNTIF(Vertices[Closeness Centrality],"&gt;="&amp;L5)</f>
        <v>1</v>
      </c>
      <c r="N4" s="37">
        <f t="shared" si="6"/>
        <v>0.0057184</v>
      </c>
      <c r="O4" s="38">
        <f>COUNTIF(Vertices[Eigenvector Centrality],"&gt;= "&amp;N4)-COUNTIF(Vertices[Eigenvector Centrality],"&gt;="&amp;N5)</f>
        <v>0</v>
      </c>
      <c r="P4" s="37">
        <f t="shared" si="7"/>
        <v>0.802001909090909</v>
      </c>
      <c r="Q4" s="38">
        <f>COUNTIF(Vertices[PageRank],"&gt;= "&amp;P4)-COUNTIF(Vertices[PageRank],"&gt;="&amp;P5)</f>
        <v>11</v>
      </c>
      <c r="R4" s="37">
        <f t="shared" si="8"/>
        <v>0.03636363636363636</v>
      </c>
      <c r="S4" s="43">
        <f>COUNTIF(Vertices[Clustering Coefficient],"&gt;= "&amp;R4)-COUNTIF(Vertices[Clustering Coefficient],"&gt;="&amp;R5)</f>
        <v>0</v>
      </c>
      <c r="T4" s="37" t="e">
        <f ca="1" t="shared" si="9"/>
        <v>#REF!</v>
      </c>
      <c r="U4" s="38" t="e">
        <f ca="1" t="shared" si="0"/>
        <v>#REF!</v>
      </c>
      <c r="W4" s="12" t="s">
        <v>126</v>
      </c>
      <c r="X4" s="12" t="s">
        <v>128</v>
      </c>
    </row>
    <row r="5" spans="1:21" ht="15">
      <c r="A5" s="123"/>
      <c r="B5" s="123"/>
      <c r="D5" s="32">
        <f t="shared" si="1"/>
        <v>0</v>
      </c>
      <c r="E5" s="3">
        <f>COUNTIF(Vertices[Degree],"&gt;= "&amp;D5)-COUNTIF(Vertices[Degree],"&gt;="&amp;D6)</f>
        <v>0</v>
      </c>
      <c r="F5" s="39">
        <f t="shared" si="2"/>
        <v>0.7636363636363636</v>
      </c>
      <c r="G5" s="40">
        <f>COUNTIF(Vertices[In-Degree],"&gt;= "&amp;F5)-COUNTIF(Vertices[In-Degree],"&gt;="&amp;F6)</f>
        <v>51</v>
      </c>
      <c r="H5" s="39">
        <f t="shared" si="3"/>
        <v>0.9272727272727272</v>
      </c>
      <c r="I5" s="40">
        <f>COUNTIF(Vertices[Out-Degree],"&gt;= "&amp;H5)-COUNTIF(Vertices[Out-Degree],"&gt;="&amp;H6)</f>
        <v>31</v>
      </c>
      <c r="J5" s="39">
        <f t="shared" si="4"/>
        <v>42.50909089090909</v>
      </c>
      <c r="K5" s="40">
        <f>COUNTIF(Vertices[Betweenness Centrality],"&gt;= "&amp;J5)-COUNTIF(Vertices[Betweenness Centrality],"&gt;="&amp;J6)</f>
        <v>0</v>
      </c>
      <c r="L5" s="39">
        <f t="shared" si="5"/>
        <v>0.05454545454545454</v>
      </c>
      <c r="M5" s="40">
        <f>COUNTIF(Vertices[Closeness Centrality],"&gt;= "&amp;L5)-COUNTIF(Vertices[Closeness Centrality],"&gt;="&amp;L6)</f>
        <v>9</v>
      </c>
      <c r="N5" s="39">
        <f t="shared" si="6"/>
        <v>0.008577600000000001</v>
      </c>
      <c r="O5" s="40">
        <f>COUNTIF(Vertices[Eigenvector Centrality],"&gt;= "&amp;N5)-COUNTIF(Vertices[Eigenvector Centrality],"&gt;="&amp;N6)</f>
        <v>0</v>
      </c>
      <c r="P5" s="39">
        <f t="shared" si="7"/>
        <v>0.9840273636363635</v>
      </c>
      <c r="Q5" s="40">
        <f>COUNTIF(Vertices[PageRank],"&gt;= "&amp;P5)-COUNTIF(Vertices[PageRank],"&gt;="&amp;P6)</f>
        <v>12</v>
      </c>
      <c r="R5" s="39">
        <f t="shared" si="8"/>
        <v>0.05454545454545454</v>
      </c>
      <c r="S5" s="44">
        <f>COUNTIF(Vertices[Clustering Coefficient],"&gt;= "&amp;R5)-COUNTIF(Vertices[Clustering Coefficient],"&gt;="&amp;R6)</f>
        <v>1</v>
      </c>
      <c r="T5" s="39" t="e">
        <f ca="1" t="shared" si="9"/>
        <v>#REF!</v>
      </c>
      <c r="U5" s="40" t="e">
        <f ca="1" t="shared" si="0"/>
        <v>#REF!</v>
      </c>
    </row>
    <row r="6" spans="1:21" ht="15">
      <c r="A6" s="34" t="s">
        <v>148</v>
      </c>
      <c r="B6" s="34">
        <v>117</v>
      </c>
      <c r="D6" s="32">
        <f t="shared" si="1"/>
        <v>0</v>
      </c>
      <c r="E6" s="3">
        <f>COUNTIF(Vertices[Degree],"&gt;= "&amp;D6)-COUNTIF(Vertices[Degree],"&gt;="&amp;D7)</f>
        <v>0</v>
      </c>
      <c r="F6" s="37">
        <f t="shared" si="2"/>
        <v>1.018181818181818</v>
      </c>
      <c r="G6" s="38">
        <f>COUNTIF(Vertices[In-Degree],"&gt;= "&amp;F6)-COUNTIF(Vertices[In-Degree],"&gt;="&amp;F7)</f>
        <v>0</v>
      </c>
      <c r="H6" s="37">
        <f t="shared" si="3"/>
        <v>1.2363636363636363</v>
      </c>
      <c r="I6" s="38">
        <f>COUNTIF(Vertices[Out-Degree],"&gt;= "&amp;H6)-COUNTIF(Vertices[Out-Degree],"&gt;="&amp;H7)</f>
        <v>0</v>
      </c>
      <c r="J6" s="37">
        <f t="shared" si="4"/>
        <v>56.678787854545455</v>
      </c>
      <c r="K6" s="38">
        <f>COUNTIF(Vertices[Betweenness Centrality],"&gt;= "&amp;J6)-COUNTIF(Vertices[Betweenness Centrality],"&gt;="&amp;J7)</f>
        <v>0</v>
      </c>
      <c r="L6" s="37">
        <f t="shared" si="5"/>
        <v>0.07272727272727272</v>
      </c>
      <c r="M6" s="38">
        <f>COUNTIF(Vertices[Closeness Centrality],"&gt;= "&amp;L6)-COUNTIF(Vertices[Closeness Centrality],"&gt;="&amp;L7)</f>
        <v>9</v>
      </c>
      <c r="N6" s="37">
        <f t="shared" si="6"/>
        <v>0.0114368</v>
      </c>
      <c r="O6" s="38">
        <f>COUNTIF(Vertices[Eigenvector Centrality],"&gt;= "&amp;N6)-COUNTIF(Vertices[Eigenvector Centrality],"&gt;="&amp;N7)</f>
        <v>0</v>
      </c>
      <c r="P6" s="37">
        <f t="shared" si="7"/>
        <v>1.166052818181818</v>
      </c>
      <c r="Q6" s="38">
        <f>COUNTIF(Vertices[PageRank],"&gt;= "&amp;P6)-COUNTIF(Vertices[PageRank],"&gt;="&amp;P7)</f>
        <v>7</v>
      </c>
      <c r="R6" s="37">
        <f t="shared" si="8"/>
        <v>0.07272727272727272</v>
      </c>
      <c r="S6" s="43">
        <f>COUNTIF(Vertices[Clustering Coefficient],"&gt;= "&amp;R6)-COUNTIF(Vertices[Clustering Coefficient],"&gt;="&amp;R7)</f>
        <v>0</v>
      </c>
      <c r="T6" s="37" t="e">
        <f ca="1" t="shared" si="9"/>
        <v>#REF!</v>
      </c>
      <c r="U6" s="38" t="e">
        <f ca="1" t="shared" si="0"/>
        <v>#REF!</v>
      </c>
    </row>
    <row r="7" spans="1:21" ht="15">
      <c r="A7" s="34" t="s">
        <v>149</v>
      </c>
      <c r="B7" s="34">
        <v>131</v>
      </c>
      <c r="D7" s="32">
        <f t="shared" si="1"/>
        <v>0</v>
      </c>
      <c r="E7" s="3">
        <f>COUNTIF(Vertices[Degree],"&gt;= "&amp;D7)-COUNTIF(Vertices[Degree],"&gt;="&amp;D8)</f>
        <v>0</v>
      </c>
      <c r="F7" s="39">
        <f t="shared" si="2"/>
        <v>1.2727272727272725</v>
      </c>
      <c r="G7" s="40">
        <f>COUNTIF(Vertices[In-Degree],"&gt;= "&amp;F7)-COUNTIF(Vertices[In-Degree],"&gt;="&amp;F8)</f>
        <v>0</v>
      </c>
      <c r="H7" s="39">
        <f t="shared" si="3"/>
        <v>1.5454545454545454</v>
      </c>
      <c r="I7" s="40">
        <f>COUNTIF(Vertices[Out-Degree],"&gt;= "&amp;H7)-COUNTIF(Vertices[Out-Degree],"&gt;="&amp;H8)</f>
        <v>0</v>
      </c>
      <c r="J7" s="39">
        <f t="shared" si="4"/>
        <v>70.84848481818182</v>
      </c>
      <c r="K7" s="40">
        <f>COUNTIF(Vertices[Betweenness Centrality],"&gt;= "&amp;J7)-COUNTIF(Vertices[Betweenness Centrality],"&gt;="&amp;J8)</f>
        <v>1</v>
      </c>
      <c r="L7" s="39">
        <f t="shared" si="5"/>
        <v>0.09090909090909091</v>
      </c>
      <c r="M7" s="40">
        <f>COUNTIF(Vertices[Closeness Centrality],"&gt;= "&amp;L7)-COUNTIF(Vertices[Closeness Centrality],"&gt;="&amp;L8)</f>
        <v>3</v>
      </c>
      <c r="N7" s="39">
        <f t="shared" si="6"/>
        <v>0.014296</v>
      </c>
      <c r="O7" s="40">
        <f>COUNTIF(Vertices[Eigenvector Centrality],"&gt;= "&amp;N7)-COUNTIF(Vertices[Eigenvector Centrality],"&gt;="&amp;N8)</f>
        <v>0</v>
      </c>
      <c r="P7" s="39">
        <f t="shared" si="7"/>
        <v>1.3480782727272724</v>
      </c>
      <c r="Q7" s="40">
        <f>COUNTIF(Vertices[PageRank],"&gt;= "&amp;P7)-COUNTIF(Vertices[PageRank],"&gt;="&amp;P8)</f>
        <v>5</v>
      </c>
      <c r="R7" s="39">
        <f t="shared" si="8"/>
        <v>0.09090909090909091</v>
      </c>
      <c r="S7" s="44">
        <f>COUNTIF(Vertices[Clustering Coefficient],"&gt;= "&amp;R7)-COUNTIF(Vertices[Clustering Coefficient],"&gt;="&amp;R8)</f>
        <v>2</v>
      </c>
      <c r="T7" s="39" t="e">
        <f ca="1" t="shared" si="9"/>
        <v>#REF!</v>
      </c>
      <c r="U7" s="40" t="e">
        <f ca="1" t="shared" si="0"/>
        <v>#REF!</v>
      </c>
    </row>
    <row r="8" spans="1:21" ht="15">
      <c r="A8" s="34" t="s">
        <v>150</v>
      </c>
      <c r="B8" s="34">
        <v>248</v>
      </c>
      <c r="D8" s="32">
        <f t="shared" si="1"/>
        <v>0</v>
      </c>
      <c r="E8" s="3">
        <f>COUNTIF(Vertices[Degree],"&gt;= "&amp;D8)-COUNTIF(Vertices[Degree],"&gt;="&amp;D9)</f>
        <v>0</v>
      </c>
      <c r="F8" s="37">
        <f t="shared" si="2"/>
        <v>1.527272727272727</v>
      </c>
      <c r="G8" s="38">
        <f>COUNTIF(Vertices[In-Degree],"&gt;= "&amp;F8)-COUNTIF(Vertices[In-Degree],"&gt;="&amp;F9)</f>
        <v>0</v>
      </c>
      <c r="H8" s="37">
        <f t="shared" si="3"/>
        <v>1.8545454545454545</v>
      </c>
      <c r="I8" s="38">
        <f>COUNTIF(Vertices[Out-Degree],"&gt;= "&amp;H8)-COUNTIF(Vertices[Out-Degree],"&gt;="&amp;H9)</f>
        <v>18</v>
      </c>
      <c r="J8" s="37">
        <f t="shared" si="4"/>
        <v>85.01818178181819</v>
      </c>
      <c r="K8" s="38">
        <f>COUNTIF(Vertices[Betweenness Centrality],"&gt;= "&amp;J8)-COUNTIF(Vertices[Betweenness Centrality],"&gt;="&amp;J9)</f>
        <v>0</v>
      </c>
      <c r="L8" s="37">
        <f t="shared" si="5"/>
        <v>0.1090909090909091</v>
      </c>
      <c r="M8" s="38">
        <f>COUNTIF(Vertices[Closeness Centrality],"&gt;= "&amp;L8)-COUNTIF(Vertices[Closeness Centrality],"&gt;="&amp;L9)</f>
        <v>10</v>
      </c>
      <c r="N8" s="37">
        <f t="shared" si="6"/>
        <v>0.0171552</v>
      </c>
      <c r="O8" s="38">
        <f>COUNTIF(Vertices[Eigenvector Centrality],"&gt;= "&amp;N8)-COUNTIF(Vertices[Eigenvector Centrality],"&gt;="&amp;N9)</f>
        <v>0</v>
      </c>
      <c r="P8" s="37">
        <f t="shared" si="7"/>
        <v>1.530103727272727</v>
      </c>
      <c r="Q8" s="38">
        <f>COUNTIF(Vertices[PageRank],"&gt;= "&amp;P8)-COUNTIF(Vertices[PageRank],"&gt;="&amp;P9)</f>
        <v>1</v>
      </c>
      <c r="R8" s="37">
        <f t="shared" si="8"/>
        <v>0.1090909090909091</v>
      </c>
      <c r="S8" s="43">
        <f>COUNTIF(Vertices[Clustering Coefficient],"&gt;= "&amp;R8)-COUNTIF(Vertices[Clustering Coefficient],"&gt;="&amp;R9)</f>
        <v>0</v>
      </c>
      <c r="T8" s="37" t="e">
        <f ca="1" t="shared" si="9"/>
        <v>#REF!</v>
      </c>
      <c r="U8" s="38" t="e">
        <f ca="1" t="shared" si="0"/>
        <v>#REF!</v>
      </c>
    </row>
    <row r="9" spans="1:21" ht="15">
      <c r="A9" s="123"/>
      <c r="B9" s="123"/>
      <c r="D9" s="32">
        <f t="shared" si="1"/>
        <v>0</v>
      </c>
      <c r="E9" s="3">
        <f>COUNTIF(Vertices[Degree],"&gt;= "&amp;D9)-COUNTIF(Vertices[Degree],"&gt;="&amp;D10)</f>
        <v>0</v>
      </c>
      <c r="F9" s="39">
        <f t="shared" si="2"/>
        <v>1.7818181818181813</v>
      </c>
      <c r="G9" s="40">
        <f>COUNTIF(Vertices[In-Degree],"&gt;= "&amp;F9)-COUNTIF(Vertices[In-Degree],"&gt;="&amp;F10)</f>
        <v>15</v>
      </c>
      <c r="H9" s="39">
        <f t="shared" si="3"/>
        <v>2.1636363636363636</v>
      </c>
      <c r="I9" s="40">
        <f>COUNTIF(Vertices[Out-Degree],"&gt;= "&amp;H9)-COUNTIF(Vertices[Out-Degree],"&gt;="&amp;H10)</f>
        <v>0</v>
      </c>
      <c r="J9" s="39">
        <f t="shared" si="4"/>
        <v>99.18787874545455</v>
      </c>
      <c r="K9" s="40">
        <f>COUNTIF(Vertices[Betweenness Centrality],"&gt;= "&amp;J9)-COUNTIF(Vertices[Betweenness Centrality],"&gt;="&amp;J10)</f>
        <v>0</v>
      </c>
      <c r="L9" s="39">
        <f t="shared" si="5"/>
        <v>0.1272727272727273</v>
      </c>
      <c r="M9" s="40">
        <f>COUNTIF(Vertices[Closeness Centrality],"&gt;= "&amp;L9)-COUNTIF(Vertices[Closeness Centrality],"&gt;="&amp;L10)</f>
        <v>2</v>
      </c>
      <c r="N9" s="39">
        <f t="shared" si="6"/>
        <v>0.020014399999999998</v>
      </c>
      <c r="O9" s="40">
        <f>COUNTIF(Vertices[Eigenvector Centrality],"&gt;= "&amp;N9)-COUNTIF(Vertices[Eigenvector Centrality],"&gt;="&amp;N10)</f>
        <v>0</v>
      </c>
      <c r="P9" s="39">
        <f t="shared" si="7"/>
        <v>1.7121291818181814</v>
      </c>
      <c r="Q9" s="40">
        <f>COUNTIF(Vertices[PageRank],"&gt;= "&amp;P9)-COUNTIF(Vertices[PageRank],"&gt;="&amp;P10)</f>
        <v>0</v>
      </c>
      <c r="R9" s="39">
        <f t="shared" si="8"/>
        <v>0.1272727272727273</v>
      </c>
      <c r="S9" s="44">
        <f>COUNTIF(Vertices[Clustering Coefficient],"&gt;= "&amp;R9)-COUNTIF(Vertices[Clustering Coefficient],"&gt;="&amp;R10)</f>
        <v>1</v>
      </c>
      <c r="T9" s="39" t="e">
        <f ca="1" t="shared" si="9"/>
        <v>#REF!</v>
      </c>
      <c r="U9" s="40" t="e">
        <f ca="1" t="shared" si="0"/>
        <v>#REF!</v>
      </c>
    </row>
    <row r="10" spans="1:21" ht="15">
      <c r="A10" s="34" t="s">
        <v>2947</v>
      </c>
      <c r="B10" s="34">
        <v>3</v>
      </c>
      <c r="D10" s="32">
        <f t="shared" si="1"/>
        <v>0</v>
      </c>
      <c r="E10" s="3">
        <f>COUNTIF(Vertices[Degree],"&gt;= "&amp;D10)-COUNTIF(Vertices[Degree],"&gt;="&amp;D11)</f>
        <v>0</v>
      </c>
      <c r="F10" s="37">
        <f t="shared" si="2"/>
        <v>2.0363636363636357</v>
      </c>
      <c r="G10" s="38">
        <f>COUNTIF(Vertices[In-Degree],"&gt;= "&amp;F10)-COUNTIF(Vertices[In-Degree],"&gt;="&amp;F11)</f>
        <v>0</v>
      </c>
      <c r="H10" s="37">
        <f t="shared" si="3"/>
        <v>2.4727272727272727</v>
      </c>
      <c r="I10" s="38">
        <f>COUNTIF(Vertices[Out-Degree],"&gt;= "&amp;H10)-COUNTIF(Vertices[Out-Degree],"&gt;="&amp;H11)</f>
        <v>0</v>
      </c>
      <c r="J10" s="37">
        <f t="shared" si="4"/>
        <v>113.35757570909092</v>
      </c>
      <c r="K10" s="38">
        <f>COUNTIF(Vertices[Betweenness Centrality],"&gt;= "&amp;J10)-COUNTIF(Vertices[Betweenness Centrality],"&gt;="&amp;J11)</f>
        <v>0</v>
      </c>
      <c r="L10" s="37">
        <f t="shared" si="5"/>
        <v>0.14545454545454548</v>
      </c>
      <c r="M10" s="38">
        <f>COUNTIF(Vertices[Closeness Centrality],"&gt;= "&amp;L10)-COUNTIF(Vertices[Closeness Centrality],"&gt;="&amp;L11)</f>
        <v>0</v>
      </c>
      <c r="N10" s="37">
        <f t="shared" si="6"/>
        <v>0.022873599999999997</v>
      </c>
      <c r="O10" s="38">
        <f>COUNTIF(Vertices[Eigenvector Centrality],"&gt;= "&amp;N10)-COUNTIF(Vertices[Eigenvector Centrality],"&gt;="&amp;N11)</f>
        <v>15</v>
      </c>
      <c r="P10" s="37">
        <f t="shared" si="7"/>
        <v>1.894154636363636</v>
      </c>
      <c r="Q10" s="38">
        <f>COUNTIF(Vertices[PageRank],"&gt;= "&amp;P10)-COUNTIF(Vertices[PageRank],"&gt;="&amp;P11)</f>
        <v>0</v>
      </c>
      <c r="R10" s="37">
        <f t="shared" si="8"/>
        <v>0.14545454545454548</v>
      </c>
      <c r="S10" s="43">
        <f>COUNTIF(Vertices[Clustering Coefficient],"&gt;= "&amp;R10)-COUNTIF(Vertices[Clustering Coefficient],"&gt;="&amp;R11)</f>
        <v>0</v>
      </c>
      <c r="T10" s="37" t="e">
        <f ca="1" t="shared" si="9"/>
        <v>#REF!</v>
      </c>
      <c r="U10" s="38" t="e">
        <f ca="1" t="shared" si="0"/>
        <v>#REF!</v>
      </c>
    </row>
    <row r="11" spans="1:21" ht="15">
      <c r="A11" s="123"/>
      <c r="B11" s="123"/>
      <c r="D11" s="32">
        <f t="shared" si="1"/>
        <v>0</v>
      </c>
      <c r="E11" s="3">
        <f>COUNTIF(Vertices[Degree],"&gt;= "&amp;D11)-COUNTIF(Vertices[Degree],"&gt;="&amp;D12)</f>
        <v>0</v>
      </c>
      <c r="F11" s="39">
        <f t="shared" si="2"/>
        <v>2.29090909090909</v>
      </c>
      <c r="G11" s="40">
        <f>COUNTIF(Vertices[In-Degree],"&gt;= "&amp;F11)-COUNTIF(Vertices[In-Degree],"&gt;="&amp;F12)</f>
        <v>0</v>
      </c>
      <c r="H11" s="39">
        <f t="shared" si="3"/>
        <v>2.7818181818181817</v>
      </c>
      <c r="I11" s="40">
        <f>COUNTIF(Vertices[Out-Degree],"&gt;= "&amp;H11)-COUNTIF(Vertices[Out-Degree],"&gt;="&amp;H12)</f>
        <v>6</v>
      </c>
      <c r="J11" s="39">
        <f t="shared" si="4"/>
        <v>127.52727267272729</v>
      </c>
      <c r="K11" s="40">
        <f>COUNTIF(Vertices[Betweenness Centrality],"&gt;= "&amp;J11)-COUNTIF(Vertices[Betweenness Centrality],"&gt;="&amp;J12)</f>
        <v>0</v>
      </c>
      <c r="L11" s="39">
        <f t="shared" si="5"/>
        <v>0.16363636363636366</v>
      </c>
      <c r="M11" s="40">
        <f>COUNTIF(Vertices[Closeness Centrality],"&gt;= "&amp;L11)-COUNTIF(Vertices[Closeness Centrality],"&gt;="&amp;L12)</f>
        <v>2</v>
      </c>
      <c r="N11" s="39">
        <f t="shared" si="6"/>
        <v>0.025732799999999997</v>
      </c>
      <c r="O11" s="40">
        <f>COUNTIF(Vertices[Eigenvector Centrality],"&gt;= "&amp;N11)-COUNTIF(Vertices[Eigenvector Centrality],"&gt;="&amp;N12)</f>
        <v>0</v>
      </c>
      <c r="P11" s="39">
        <f t="shared" si="7"/>
        <v>2.0761800909090904</v>
      </c>
      <c r="Q11" s="40">
        <f>COUNTIF(Vertices[PageRank],"&gt;= "&amp;P11)-COUNTIF(Vertices[PageRank],"&gt;="&amp;P12)</f>
        <v>3</v>
      </c>
      <c r="R11" s="39">
        <f t="shared" si="8"/>
        <v>0.16363636363636366</v>
      </c>
      <c r="S11" s="44">
        <f>COUNTIF(Vertices[Clustering Coefficient],"&gt;= "&amp;R11)-COUNTIF(Vertices[Clustering Coefficient],"&gt;="&amp;R12)</f>
        <v>5</v>
      </c>
      <c r="T11" s="39" t="e">
        <f ca="1" t="shared" si="9"/>
        <v>#REF!</v>
      </c>
      <c r="U11" s="40" t="e">
        <f ca="1" t="shared" si="0"/>
        <v>#REF!</v>
      </c>
    </row>
    <row r="12" spans="1:21" ht="15">
      <c r="A12" s="34" t="s">
        <v>176</v>
      </c>
      <c r="B12" s="34">
        <v>90</v>
      </c>
      <c r="D12" s="32">
        <f t="shared" si="1"/>
        <v>0</v>
      </c>
      <c r="E12" s="3">
        <f>COUNTIF(Vertices[Degree],"&gt;= "&amp;D12)-COUNTIF(Vertices[Degree],"&gt;="&amp;D13)</f>
        <v>0</v>
      </c>
      <c r="F12" s="37">
        <f t="shared" si="2"/>
        <v>2.5454545454545445</v>
      </c>
      <c r="G12" s="38">
        <f>COUNTIF(Vertices[In-Degree],"&gt;= "&amp;F12)-COUNTIF(Vertices[In-Degree],"&gt;="&amp;F13)</f>
        <v>0</v>
      </c>
      <c r="H12" s="37">
        <f t="shared" si="3"/>
        <v>3.090909090909091</v>
      </c>
      <c r="I12" s="38">
        <f>COUNTIF(Vertices[Out-Degree],"&gt;= "&amp;H12)-COUNTIF(Vertices[Out-Degree],"&gt;="&amp;H13)</f>
        <v>0</v>
      </c>
      <c r="J12" s="37">
        <f t="shared" si="4"/>
        <v>141.69696963636366</v>
      </c>
      <c r="K12" s="38">
        <f>COUNTIF(Vertices[Betweenness Centrality],"&gt;= "&amp;J12)-COUNTIF(Vertices[Betweenness Centrality],"&gt;="&amp;J13)</f>
        <v>1</v>
      </c>
      <c r="L12" s="37">
        <f t="shared" si="5"/>
        <v>0.18181818181818185</v>
      </c>
      <c r="M12" s="38">
        <f>COUNTIF(Vertices[Closeness Centrality],"&gt;= "&amp;L12)-COUNTIF(Vertices[Closeness Centrality],"&gt;="&amp;L13)</f>
        <v>0</v>
      </c>
      <c r="N12" s="37">
        <f t="shared" si="6"/>
        <v>0.028591999999999996</v>
      </c>
      <c r="O12" s="38">
        <f>COUNTIF(Vertices[Eigenvector Centrality],"&gt;= "&amp;N12)-COUNTIF(Vertices[Eigenvector Centrality],"&gt;="&amp;N13)</f>
        <v>5</v>
      </c>
      <c r="P12" s="37">
        <f t="shared" si="7"/>
        <v>2.258205545454545</v>
      </c>
      <c r="Q12" s="38">
        <f>COUNTIF(Vertices[PageRank],"&gt;= "&amp;P12)-COUNTIF(Vertices[PageRank],"&gt;="&amp;P13)</f>
        <v>1</v>
      </c>
      <c r="R12" s="37">
        <f t="shared" si="8"/>
        <v>0.18181818181818185</v>
      </c>
      <c r="S12" s="43">
        <f>COUNTIF(Vertices[Clustering Coefficient],"&gt;= "&amp;R12)-COUNTIF(Vertices[Clustering Coefficient],"&gt;="&amp;R13)</f>
        <v>0</v>
      </c>
      <c r="T12" s="37" t="e">
        <f ca="1" t="shared" si="9"/>
        <v>#REF!</v>
      </c>
      <c r="U12" s="38" t="e">
        <f ca="1" t="shared" si="0"/>
        <v>#REF!</v>
      </c>
    </row>
    <row r="13" spans="1:21" ht="15">
      <c r="A13" s="34" t="s">
        <v>324</v>
      </c>
      <c r="B13" s="34">
        <v>151</v>
      </c>
      <c r="D13" s="32">
        <f t="shared" si="1"/>
        <v>0</v>
      </c>
      <c r="E13" s="3">
        <f>COUNTIF(Vertices[Degree],"&gt;= "&amp;D13)-COUNTIF(Vertices[Degree],"&gt;="&amp;D14)</f>
        <v>0</v>
      </c>
      <c r="F13" s="39">
        <f t="shared" si="2"/>
        <v>2.799999999999999</v>
      </c>
      <c r="G13" s="40">
        <f>COUNTIF(Vertices[In-Degree],"&gt;= "&amp;F13)-COUNTIF(Vertices[In-Degree],"&gt;="&amp;F14)</f>
        <v>6</v>
      </c>
      <c r="H13" s="39">
        <f t="shared" si="3"/>
        <v>3.4</v>
      </c>
      <c r="I13" s="40">
        <f>COUNTIF(Vertices[Out-Degree],"&gt;= "&amp;H13)-COUNTIF(Vertices[Out-Degree],"&gt;="&amp;H14)</f>
        <v>0</v>
      </c>
      <c r="J13" s="39">
        <f t="shared" si="4"/>
        <v>155.86666660000003</v>
      </c>
      <c r="K13" s="40">
        <f>COUNTIF(Vertices[Betweenness Centrality],"&gt;= "&amp;J13)-COUNTIF(Vertices[Betweenness Centrality],"&gt;="&amp;J14)</f>
        <v>0</v>
      </c>
      <c r="L13" s="39">
        <f t="shared" si="5"/>
        <v>0.20000000000000004</v>
      </c>
      <c r="M13" s="40">
        <f>COUNTIF(Vertices[Closeness Centrality],"&gt;= "&amp;L13)-COUNTIF(Vertices[Closeness Centrality],"&gt;="&amp;L14)</f>
        <v>10</v>
      </c>
      <c r="N13" s="39">
        <f t="shared" si="6"/>
        <v>0.0314512</v>
      </c>
      <c r="O13" s="40">
        <f>COUNTIF(Vertices[Eigenvector Centrality],"&gt;= "&amp;N13)-COUNTIF(Vertices[Eigenvector Centrality],"&gt;="&amp;N14)</f>
        <v>4</v>
      </c>
      <c r="P13" s="39">
        <f t="shared" si="7"/>
        <v>2.4402309999999994</v>
      </c>
      <c r="Q13" s="40">
        <f>COUNTIF(Vertices[PageRank],"&gt;= "&amp;P13)-COUNTIF(Vertices[PageRank],"&gt;="&amp;P14)</f>
        <v>0</v>
      </c>
      <c r="R13" s="39">
        <f t="shared" si="8"/>
        <v>0.20000000000000004</v>
      </c>
      <c r="S13" s="44">
        <f>COUNTIF(Vertices[Clustering Coefficient],"&gt;= "&amp;R13)-COUNTIF(Vertices[Clustering Coefficient],"&gt;="&amp;R14)</f>
        <v>1</v>
      </c>
      <c r="T13" s="39" t="e">
        <f ca="1" t="shared" si="9"/>
        <v>#REF!</v>
      </c>
      <c r="U13" s="40" t="e">
        <f ca="1" t="shared" si="0"/>
        <v>#REF!</v>
      </c>
    </row>
    <row r="14" spans="1:21" ht="15">
      <c r="A14" s="34" t="s">
        <v>325</v>
      </c>
      <c r="B14" s="34">
        <v>7</v>
      </c>
      <c r="D14" s="32">
        <f t="shared" si="1"/>
        <v>0</v>
      </c>
      <c r="E14" s="3">
        <f>COUNTIF(Vertices[Degree],"&gt;= "&amp;D14)-COUNTIF(Vertices[Degree],"&gt;="&amp;D15)</f>
        <v>0</v>
      </c>
      <c r="F14" s="37">
        <f t="shared" si="2"/>
        <v>3.0545454545454533</v>
      </c>
      <c r="G14" s="38">
        <f>COUNTIF(Vertices[In-Degree],"&gt;= "&amp;F14)-COUNTIF(Vertices[In-Degree],"&gt;="&amp;F15)</f>
        <v>0</v>
      </c>
      <c r="H14" s="37">
        <f t="shared" si="3"/>
        <v>3.709090909090909</v>
      </c>
      <c r="I14" s="38">
        <f>COUNTIF(Vertices[Out-Degree],"&gt;= "&amp;H14)-COUNTIF(Vertices[Out-Degree],"&gt;="&amp;H15)</f>
        <v>5</v>
      </c>
      <c r="J14" s="37">
        <f t="shared" si="4"/>
        <v>170.0363635636364</v>
      </c>
      <c r="K14" s="38">
        <f>COUNTIF(Vertices[Betweenness Centrality],"&gt;= "&amp;J14)-COUNTIF(Vertices[Betweenness Centrality],"&gt;="&amp;J15)</f>
        <v>0</v>
      </c>
      <c r="L14" s="37">
        <f t="shared" si="5"/>
        <v>0.21818181818181823</v>
      </c>
      <c r="M14" s="38">
        <f>COUNTIF(Vertices[Closeness Centrality],"&gt;= "&amp;L14)-COUNTIF(Vertices[Closeness Centrality],"&gt;="&amp;L15)</f>
        <v>0</v>
      </c>
      <c r="N14" s="37">
        <f t="shared" si="6"/>
        <v>0.0343104</v>
      </c>
      <c r="O14" s="38">
        <f>COUNTIF(Vertices[Eigenvector Centrality],"&gt;= "&amp;N14)-COUNTIF(Vertices[Eigenvector Centrality],"&gt;="&amp;N15)</f>
        <v>3</v>
      </c>
      <c r="P14" s="37">
        <f t="shared" si="7"/>
        <v>2.622256454545454</v>
      </c>
      <c r="Q14" s="38">
        <f>COUNTIF(Vertices[PageRank],"&gt;= "&amp;P14)-COUNTIF(Vertices[PageRank],"&gt;="&amp;P15)</f>
        <v>1</v>
      </c>
      <c r="R14" s="37">
        <f t="shared" si="8"/>
        <v>0.21818181818181823</v>
      </c>
      <c r="S14" s="43">
        <f>COUNTIF(Vertices[Clustering Coefficient],"&gt;= "&amp;R14)-COUNTIF(Vertices[Clustering Coefficient],"&gt;="&amp;R15)</f>
        <v>0</v>
      </c>
      <c r="T14" s="37" t="e">
        <f ca="1" t="shared" si="9"/>
        <v>#REF!</v>
      </c>
      <c r="U14" s="38" t="e">
        <f ca="1" t="shared" si="0"/>
        <v>#REF!</v>
      </c>
    </row>
    <row r="15" spans="1:21" ht="15">
      <c r="A15" s="123"/>
      <c r="B15" s="123"/>
      <c r="D15" s="32">
        <f t="shared" si="1"/>
        <v>0</v>
      </c>
      <c r="E15" s="3">
        <f>COUNTIF(Vertices[Degree],"&gt;= "&amp;D15)-COUNTIF(Vertices[Degree],"&gt;="&amp;D16)</f>
        <v>0</v>
      </c>
      <c r="F15" s="39">
        <f t="shared" si="2"/>
        <v>3.3090909090909078</v>
      </c>
      <c r="G15" s="40">
        <f>COUNTIF(Vertices[In-Degree],"&gt;= "&amp;F15)-COUNTIF(Vertices[In-Degree],"&gt;="&amp;F16)</f>
        <v>0</v>
      </c>
      <c r="H15" s="39">
        <f t="shared" si="3"/>
        <v>4.018181818181818</v>
      </c>
      <c r="I15" s="40">
        <f>COUNTIF(Vertices[Out-Degree],"&gt;= "&amp;H15)-COUNTIF(Vertices[Out-Degree],"&gt;="&amp;H16)</f>
        <v>0</v>
      </c>
      <c r="J15" s="39">
        <f t="shared" si="4"/>
        <v>184.20606052727277</v>
      </c>
      <c r="K15" s="40">
        <f>COUNTIF(Vertices[Betweenness Centrality],"&gt;= "&amp;J15)-COUNTIF(Vertices[Betweenness Centrality],"&gt;="&amp;J16)</f>
        <v>0</v>
      </c>
      <c r="L15" s="39">
        <f t="shared" si="5"/>
        <v>0.23636363636363641</v>
      </c>
      <c r="M15" s="40">
        <f>COUNTIF(Vertices[Closeness Centrality],"&gt;= "&amp;L15)-COUNTIF(Vertices[Closeness Centrality],"&gt;="&amp;L16)</f>
        <v>2</v>
      </c>
      <c r="N15" s="39">
        <f t="shared" si="6"/>
        <v>0.0371696</v>
      </c>
      <c r="O15" s="40">
        <f>COUNTIF(Vertices[Eigenvector Centrality],"&gt;= "&amp;N15)-COUNTIF(Vertices[Eigenvector Centrality],"&gt;="&amp;N16)</f>
        <v>0</v>
      </c>
      <c r="P15" s="39">
        <f t="shared" si="7"/>
        <v>2.8042819090909084</v>
      </c>
      <c r="Q15" s="40">
        <f>COUNTIF(Vertices[PageRank],"&gt;= "&amp;P15)-COUNTIF(Vertices[PageRank],"&gt;="&amp;P16)</f>
        <v>0</v>
      </c>
      <c r="R15" s="39">
        <f t="shared" si="8"/>
        <v>0.23636363636363641</v>
      </c>
      <c r="S15" s="44">
        <f>COUNTIF(Vertices[Clustering Coefficient],"&gt;= "&amp;R15)-COUNTIF(Vertices[Clustering Coefficient],"&gt;="&amp;R16)</f>
        <v>2</v>
      </c>
      <c r="T15" s="39" t="e">
        <f ca="1" t="shared" si="9"/>
        <v>#REF!</v>
      </c>
      <c r="U15" s="40" t="e">
        <f ca="1" t="shared" si="0"/>
        <v>#REF!</v>
      </c>
    </row>
    <row r="16" spans="1:21" ht="15">
      <c r="A16" s="34" t="s">
        <v>151</v>
      </c>
      <c r="B16" s="34">
        <v>90</v>
      </c>
      <c r="D16" s="32">
        <f t="shared" si="1"/>
        <v>0</v>
      </c>
      <c r="E16" s="3">
        <f>COUNTIF(Vertices[Degree],"&gt;= "&amp;D16)-COUNTIF(Vertices[Degree],"&gt;="&amp;D17)</f>
        <v>0</v>
      </c>
      <c r="F16" s="37">
        <f t="shared" si="2"/>
        <v>3.563636363636362</v>
      </c>
      <c r="G16" s="38">
        <f>COUNTIF(Vertices[In-Degree],"&gt;= "&amp;F16)-COUNTIF(Vertices[In-Degree],"&gt;="&amp;F17)</f>
        <v>0</v>
      </c>
      <c r="H16" s="37">
        <f t="shared" si="3"/>
        <v>4.327272727272726</v>
      </c>
      <c r="I16" s="38">
        <f>COUNTIF(Vertices[Out-Degree],"&gt;= "&amp;H16)-COUNTIF(Vertices[Out-Degree],"&gt;="&amp;H17)</f>
        <v>0</v>
      </c>
      <c r="J16" s="37">
        <f t="shared" si="4"/>
        <v>198.37575749090914</v>
      </c>
      <c r="K16" s="38">
        <f>COUNTIF(Vertices[Betweenness Centrality],"&gt;= "&amp;J16)-COUNTIF(Vertices[Betweenness Centrality],"&gt;="&amp;J17)</f>
        <v>0</v>
      </c>
      <c r="L16" s="37">
        <f t="shared" si="5"/>
        <v>0.2545454545454546</v>
      </c>
      <c r="M16" s="38">
        <f>COUNTIF(Vertices[Closeness Centrality],"&gt;= "&amp;L16)-COUNTIF(Vertices[Closeness Centrality],"&gt;="&amp;L17)</f>
        <v>0</v>
      </c>
      <c r="N16" s="37">
        <f t="shared" si="6"/>
        <v>0.040028799999999996</v>
      </c>
      <c r="O16" s="38">
        <f>COUNTIF(Vertices[Eigenvector Centrality],"&gt;= "&amp;N16)-COUNTIF(Vertices[Eigenvector Centrality],"&gt;="&amp;N17)</f>
        <v>1</v>
      </c>
      <c r="P16" s="37">
        <f t="shared" si="7"/>
        <v>2.986307363636363</v>
      </c>
      <c r="Q16" s="38">
        <f>COUNTIF(Vertices[PageRank],"&gt;= "&amp;P16)-COUNTIF(Vertices[PageRank],"&gt;="&amp;P17)</f>
        <v>0</v>
      </c>
      <c r="R16" s="37">
        <f t="shared" si="8"/>
        <v>0.2545454545454546</v>
      </c>
      <c r="S16" s="43">
        <f>COUNTIF(Vertices[Clustering Coefficient],"&gt;= "&amp;R16)-COUNTIF(Vertices[Clustering Coefficient],"&gt;="&amp;R17)</f>
        <v>0</v>
      </c>
      <c r="T16" s="37" t="e">
        <f ca="1" t="shared" si="9"/>
        <v>#REF!</v>
      </c>
      <c r="U16" s="38" t="e">
        <f ca="1" t="shared" si="0"/>
        <v>#REF!</v>
      </c>
    </row>
    <row r="17" spans="1:21" ht="15">
      <c r="A17" s="123"/>
      <c r="B17" s="123"/>
      <c r="D17" s="32">
        <f t="shared" si="1"/>
        <v>0</v>
      </c>
      <c r="E17" s="3">
        <f>COUNTIF(Vertices[Degree],"&gt;= "&amp;D17)-COUNTIF(Vertices[Degree],"&gt;="&amp;D18)</f>
        <v>0</v>
      </c>
      <c r="F17" s="39">
        <f t="shared" si="2"/>
        <v>3.8181818181818166</v>
      </c>
      <c r="G17" s="40">
        <f>COUNTIF(Vertices[In-Degree],"&gt;= "&amp;F17)-COUNTIF(Vertices[In-Degree],"&gt;="&amp;F18)</f>
        <v>2</v>
      </c>
      <c r="H17" s="39">
        <f t="shared" si="3"/>
        <v>4.636363636363635</v>
      </c>
      <c r="I17" s="40">
        <f>COUNTIF(Vertices[Out-Degree],"&gt;= "&amp;H17)-COUNTIF(Vertices[Out-Degree],"&gt;="&amp;H18)</f>
        <v>0</v>
      </c>
      <c r="J17" s="39">
        <f t="shared" si="4"/>
        <v>212.5454544545455</v>
      </c>
      <c r="K17" s="40">
        <f>COUNTIF(Vertices[Betweenness Centrality],"&gt;= "&amp;J17)-COUNTIF(Vertices[Betweenness Centrality],"&gt;="&amp;J18)</f>
        <v>0</v>
      </c>
      <c r="L17" s="39">
        <f t="shared" si="5"/>
        <v>0.27272727272727276</v>
      </c>
      <c r="M17" s="40">
        <f>COUNTIF(Vertices[Closeness Centrality],"&gt;= "&amp;L17)-COUNTIF(Vertices[Closeness Centrality],"&gt;="&amp;L18)</f>
        <v>0</v>
      </c>
      <c r="N17" s="39">
        <f t="shared" si="6"/>
        <v>0.042887999999999996</v>
      </c>
      <c r="O17" s="40">
        <f>COUNTIF(Vertices[Eigenvector Centrality],"&gt;= "&amp;N17)-COUNTIF(Vertices[Eigenvector Centrality],"&gt;="&amp;N18)</f>
        <v>1</v>
      </c>
      <c r="P17" s="39">
        <f t="shared" si="7"/>
        <v>3.1683328181818173</v>
      </c>
      <c r="Q17" s="40">
        <f>COUNTIF(Vertices[PageRank],"&gt;= "&amp;P17)-COUNTIF(Vertices[PageRank],"&gt;="&amp;P18)</f>
        <v>0</v>
      </c>
      <c r="R17" s="39">
        <f t="shared" si="8"/>
        <v>0.27272727272727276</v>
      </c>
      <c r="S17" s="44">
        <f>COUNTIF(Vertices[Clustering Coefficient],"&gt;= "&amp;R17)-COUNTIF(Vertices[Clustering Coefficient],"&gt;="&amp;R18)</f>
        <v>0</v>
      </c>
      <c r="T17" s="39" t="e">
        <f ca="1" t="shared" si="9"/>
        <v>#REF!</v>
      </c>
      <c r="U17" s="40" t="e">
        <f ca="1" t="shared" si="0"/>
        <v>#REF!</v>
      </c>
    </row>
    <row r="18" spans="1:21" ht="15">
      <c r="A18" s="34" t="s">
        <v>170</v>
      </c>
      <c r="B18" s="34">
        <v>0.03333333333333333</v>
      </c>
      <c r="D18" s="32">
        <f t="shared" si="1"/>
        <v>0</v>
      </c>
      <c r="E18" s="3">
        <f>COUNTIF(Vertices[Degree],"&gt;= "&amp;D18)-COUNTIF(Vertices[Degree],"&gt;="&amp;D19)</f>
        <v>0</v>
      </c>
      <c r="F18" s="37">
        <f t="shared" si="2"/>
        <v>4.072727272727271</v>
      </c>
      <c r="G18" s="38">
        <f>COUNTIF(Vertices[In-Degree],"&gt;= "&amp;F18)-COUNTIF(Vertices[In-Degree],"&gt;="&amp;F19)</f>
        <v>0</v>
      </c>
      <c r="H18" s="37">
        <f t="shared" si="3"/>
        <v>4.9454545454545435</v>
      </c>
      <c r="I18" s="38">
        <f>COUNTIF(Vertices[Out-Degree],"&gt;= "&amp;H18)-COUNTIF(Vertices[Out-Degree],"&gt;="&amp;H19)</f>
        <v>1</v>
      </c>
      <c r="J18" s="37">
        <f t="shared" si="4"/>
        <v>226.71515141818188</v>
      </c>
      <c r="K18" s="38">
        <f>COUNTIF(Vertices[Betweenness Centrality],"&gt;= "&amp;J18)-COUNTIF(Vertices[Betweenness Centrality],"&gt;="&amp;J19)</f>
        <v>0</v>
      </c>
      <c r="L18" s="37">
        <f t="shared" si="5"/>
        <v>0.29090909090909095</v>
      </c>
      <c r="M18" s="38">
        <f>COUNTIF(Vertices[Closeness Centrality],"&gt;= "&amp;L18)-COUNTIF(Vertices[Closeness Centrality],"&gt;="&amp;L19)</f>
        <v>0</v>
      </c>
      <c r="N18" s="37">
        <f t="shared" si="6"/>
        <v>0.045747199999999995</v>
      </c>
      <c r="O18" s="38">
        <f>COUNTIF(Vertices[Eigenvector Centrality],"&gt;= "&amp;N18)-COUNTIF(Vertices[Eigenvector Centrality],"&gt;="&amp;N19)</f>
        <v>0</v>
      </c>
      <c r="P18" s="37">
        <f t="shared" si="7"/>
        <v>3.350358272727272</v>
      </c>
      <c r="Q18" s="38">
        <f>COUNTIF(Vertices[PageRank],"&gt;= "&amp;P18)-COUNTIF(Vertices[PageRank],"&gt;="&amp;P19)</f>
        <v>0</v>
      </c>
      <c r="R18" s="37">
        <f t="shared" si="8"/>
        <v>0.29090909090909095</v>
      </c>
      <c r="S18" s="43">
        <f>COUNTIF(Vertices[Clustering Coefficient],"&gt;= "&amp;R18)-COUNTIF(Vertices[Clustering Coefficient],"&gt;="&amp;R19)</f>
        <v>0</v>
      </c>
      <c r="T18" s="37" t="e">
        <f ca="1" t="shared" si="9"/>
        <v>#REF!</v>
      </c>
      <c r="U18" s="38" t="e">
        <f ca="1" t="shared" si="0"/>
        <v>#REF!</v>
      </c>
    </row>
    <row r="19" spans="1:21" ht="15">
      <c r="A19" s="34" t="s">
        <v>171</v>
      </c>
      <c r="B19" s="34">
        <v>0.06451612903225806</v>
      </c>
      <c r="D19" s="32">
        <f t="shared" si="1"/>
        <v>0</v>
      </c>
      <c r="E19" s="3">
        <f>COUNTIF(Vertices[Degree],"&gt;= "&amp;D19)-COUNTIF(Vertices[Degree],"&gt;="&amp;D20)</f>
        <v>0</v>
      </c>
      <c r="F19" s="39">
        <f t="shared" si="2"/>
        <v>4.327272727272726</v>
      </c>
      <c r="G19" s="40">
        <f>COUNTIF(Vertices[In-Degree],"&gt;= "&amp;F19)-COUNTIF(Vertices[In-Degree],"&gt;="&amp;F20)</f>
        <v>0</v>
      </c>
      <c r="H19" s="39">
        <f t="shared" si="3"/>
        <v>5.254545454545452</v>
      </c>
      <c r="I19" s="40">
        <f>COUNTIF(Vertices[Out-Degree],"&gt;= "&amp;H19)-COUNTIF(Vertices[Out-Degree],"&gt;="&amp;H20)</f>
        <v>0</v>
      </c>
      <c r="J19" s="39">
        <f t="shared" si="4"/>
        <v>240.88484838181824</v>
      </c>
      <c r="K19" s="40">
        <f>COUNTIF(Vertices[Betweenness Centrality],"&gt;= "&amp;J19)-COUNTIF(Vertices[Betweenness Centrality],"&gt;="&amp;J20)</f>
        <v>0</v>
      </c>
      <c r="L19" s="39">
        <f t="shared" si="5"/>
        <v>0.30909090909090914</v>
      </c>
      <c r="M19" s="40">
        <f>COUNTIF(Vertices[Closeness Centrality],"&gt;= "&amp;L19)-COUNTIF(Vertices[Closeness Centrality],"&gt;="&amp;L20)</f>
        <v>0</v>
      </c>
      <c r="N19" s="39">
        <f t="shared" si="6"/>
        <v>0.048606399999999994</v>
      </c>
      <c r="O19" s="40">
        <f>COUNTIF(Vertices[Eigenvector Centrality],"&gt;= "&amp;N19)-COUNTIF(Vertices[Eigenvector Centrality],"&gt;="&amp;N20)</f>
        <v>0</v>
      </c>
      <c r="P19" s="39">
        <f t="shared" si="7"/>
        <v>3.5323837272727263</v>
      </c>
      <c r="Q19" s="40">
        <f>COUNTIF(Vertices[PageRank],"&gt;= "&amp;P19)-COUNTIF(Vertices[PageRank],"&gt;="&amp;P20)</f>
        <v>0</v>
      </c>
      <c r="R19" s="39">
        <f t="shared" si="8"/>
        <v>0.30909090909090914</v>
      </c>
      <c r="S19" s="44">
        <f>COUNTIF(Vertices[Clustering Coefficient],"&gt;= "&amp;R19)-COUNTIF(Vertices[Clustering Coefficient],"&gt;="&amp;R20)</f>
        <v>0</v>
      </c>
      <c r="T19" s="39" t="e">
        <f ca="1" t="shared" si="9"/>
        <v>#REF!</v>
      </c>
      <c r="U19" s="40" t="e">
        <f ca="1" t="shared" si="0"/>
        <v>#REF!</v>
      </c>
    </row>
    <row r="20" spans="1:21" ht="15">
      <c r="A20" s="123"/>
      <c r="B20" s="123"/>
      <c r="D20" s="32">
        <f t="shared" si="1"/>
        <v>0</v>
      </c>
      <c r="E20" s="3">
        <f>COUNTIF(Vertices[Degree],"&gt;= "&amp;D20)-COUNTIF(Vertices[Degree],"&gt;="&amp;D21)</f>
        <v>0</v>
      </c>
      <c r="F20" s="37">
        <f t="shared" si="2"/>
        <v>4.581818181818181</v>
      </c>
      <c r="G20" s="38">
        <f>COUNTIF(Vertices[In-Degree],"&gt;= "&amp;F20)-COUNTIF(Vertices[In-Degree],"&gt;="&amp;F21)</f>
        <v>0</v>
      </c>
      <c r="H20" s="37">
        <f t="shared" si="3"/>
        <v>5.563636363636361</v>
      </c>
      <c r="I20" s="38">
        <f>COUNTIF(Vertices[Out-Degree],"&gt;= "&amp;H20)-COUNTIF(Vertices[Out-Degree],"&gt;="&amp;H21)</f>
        <v>0</v>
      </c>
      <c r="J20" s="37">
        <f t="shared" si="4"/>
        <v>255.0545453454546</v>
      </c>
      <c r="K20" s="38">
        <f>COUNTIF(Vertices[Betweenness Centrality],"&gt;= "&amp;J20)-COUNTIF(Vertices[Betweenness Centrality],"&gt;="&amp;J21)</f>
        <v>0</v>
      </c>
      <c r="L20" s="37">
        <f t="shared" si="5"/>
        <v>0.3272727272727273</v>
      </c>
      <c r="M20" s="38">
        <f>COUNTIF(Vertices[Closeness Centrality],"&gt;= "&amp;L20)-COUNTIF(Vertices[Closeness Centrality],"&gt;="&amp;L21)</f>
        <v>2</v>
      </c>
      <c r="N20" s="37">
        <f t="shared" si="6"/>
        <v>0.05146559999999999</v>
      </c>
      <c r="O20" s="38">
        <f>COUNTIF(Vertices[Eigenvector Centrality],"&gt;= "&amp;N20)-COUNTIF(Vertices[Eigenvector Centrality],"&gt;="&amp;N21)</f>
        <v>0</v>
      </c>
      <c r="P20" s="37">
        <f t="shared" si="7"/>
        <v>3.714409181818181</v>
      </c>
      <c r="Q20" s="38">
        <f>COUNTIF(Vertices[PageRank],"&gt;= "&amp;P20)-COUNTIF(Vertices[PageRank],"&gt;="&amp;P21)</f>
        <v>0</v>
      </c>
      <c r="R20" s="37">
        <f t="shared" si="8"/>
        <v>0.3272727272727273</v>
      </c>
      <c r="S20" s="43">
        <f>COUNTIF(Vertices[Clustering Coefficient],"&gt;= "&amp;R20)-COUNTIF(Vertices[Clustering Coefficient],"&gt;="&amp;R21)</f>
        <v>7</v>
      </c>
      <c r="T20" s="37" t="e">
        <f ca="1" t="shared" si="9"/>
        <v>#REF!</v>
      </c>
      <c r="U20" s="38" t="e">
        <f ca="1" t="shared" si="0"/>
        <v>#REF!</v>
      </c>
    </row>
    <row r="21" spans="1:21" ht="15">
      <c r="A21" s="34" t="s">
        <v>152</v>
      </c>
      <c r="B21" s="34">
        <v>19</v>
      </c>
      <c r="D21" s="32">
        <f t="shared" si="1"/>
        <v>0</v>
      </c>
      <c r="E21" s="3">
        <f>COUNTIF(Vertices[Degree],"&gt;= "&amp;D21)-COUNTIF(Vertices[Degree],"&gt;="&amp;D22)</f>
        <v>0</v>
      </c>
      <c r="F21" s="39">
        <f t="shared" si="2"/>
        <v>4.836363636363636</v>
      </c>
      <c r="G21" s="40">
        <f>COUNTIF(Vertices[In-Degree],"&gt;= "&amp;F21)-COUNTIF(Vertices[In-Degree],"&gt;="&amp;F22)</f>
        <v>2</v>
      </c>
      <c r="H21" s="39">
        <f t="shared" si="3"/>
        <v>5.8727272727272695</v>
      </c>
      <c r="I21" s="40">
        <f>COUNTIF(Vertices[Out-Degree],"&gt;= "&amp;H21)-COUNTIF(Vertices[Out-Degree],"&gt;="&amp;H22)</f>
        <v>0</v>
      </c>
      <c r="J21" s="39">
        <f t="shared" si="4"/>
        <v>269.224242309091</v>
      </c>
      <c r="K21" s="40">
        <f>COUNTIF(Vertices[Betweenness Centrality],"&gt;= "&amp;J21)-COUNTIF(Vertices[Betweenness Centrality],"&gt;="&amp;J22)</f>
        <v>0</v>
      </c>
      <c r="L21" s="39">
        <f t="shared" si="5"/>
        <v>0.3454545454545455</v>
      </c>
      <c r="M21" s="40">
        <f>COUNTIF(Vertices[Closeness Centrality],"&gt;= "&amp;L21)-COUNTIF(Vertices[Closeness Centrality],"&gt;="&amp;L22)</f>
        <v>0</v>
      </c>
      <c r="N21" s="39">
        <f t="shared" si="6"/>
        <v>0.05432479999999999</v>
      </c>
      <c r="O21" s="40">
        <f>COUNTIF(Vertices[Eigenvector Centrality],"&gt;= "&amp;N21)-COUNTIF(Vertices[Eigenvector Centrality],"&gt;="&amp;N22)</f>
        <v>0</v>
      </c>
      <c r="P21" s="39">
        <f t="shared" si="7"/>
        <v>3.8964346363636353</v>
      </c>
      <c r="Q21" s="40">
        <f>COUNTIF(Vertices[PageRank],"&gt;= "&amp;P21)-COUNTIF(Vertices[PageRank],"&gt;="&amp;P22)</f>
        <v>0</v>
      </c>
      <c r="R21" s="39">
        <f t="shared" si="8"/>
        <v>0.3454545454545455</v>
      </c>
      <c r="S21" s="44">
        <f>COUNTIF(Vertices[Clustering Coefficient],"&gt;= "&amp;R21)-COUNTIF(Vertices[Clustering Coefficient],"&gt;="&amp;R22)</f>
        <v>0</v>
      </c>
      <c r="T21" s="39" t="e">
        <f ca="1" t="shared" si="9"/>
        <v>#REF!</v>
      </c>
      <c r="U21" s="40" t="e">
        <f ca="1" t="shared" si="0"/>
        <v>#REF!</v>
      </c>
    </row>
    <row r="22" spans="1:21" ht="15">
      <c r="A22" s="34" t="s">
        <v>153</v>
      </c>
      <c r="B22" s="34">
        <v>5</v>
      </c>
      <c r="D22" s="32">
        <f t="shared" si="1"/>
        <v>0</v>
      </c>
      <c r="E22" s="3">
        <f>COUNTIF(Vertices[Degree],"&gt;= "&amp;D22)-COUNTIF(Vertices[Degree],"&gt;="&amp;D23)</f>
        <v>0</v>
      </c>
      <c r="F22" s="37">
        <f t="shared" si="2"/>
        <v>5.090909090909091</v>
      </c>
      <c r="G22" s="38">
        <f>COUNTIF(Vertices[In-Degree],"&gt;= "&amp;F22)-COUNTIF(Vertices[In-Degree],"&gt;="&amp;F23)</f>
        <v>0</v>
      </c>
      <c r="H22" s="37">
        <f t="shared" si="3"/>
        <v>6.181818181818178</v>
      </c>
      <c r="I22" s="38">
        <f>COUNTIF(Vertices[Out-Degree],"&gt;= "&amp;H22)-COUNTIF(Vertices[Out-Degree],"&gt;="&amp;H23)</f>
        <v>0</v>
      </c>
      <c r="J22" s="37">
        <f t="shared" si="4"/>
        <v>283.3939392727273</v>
      </c>
      <c r="K22" s="38">
        <f>COUNTIF(Vertices[Betweenness Centrality],"&gt;= "&amp;J22)-COUNTIF(Vertices[Betweenness Centrality],"&gt;="&amp;J23)</f>
        <v>0</v>
      </c>
      <c r="L22" s="37">
        <f t="shared" si="5"/>
        <v>0.3636363636363637</v>
      </c>
      <c r="M22" s="38">
        <f>COUNTIF(Vertices[Closeness Centrality],"&gt;= "&amp;L22)-COUNTIF(Vertices[Closeness Centrality],"&gt;="&amp;L23)</f>
        <v>0</v>
      </c>
      <c r="N22" s="37">
        <f t="shared" si="6"/>
        <v>0.05718399999999999</v>
      </c>
      <c r="O22" s="38">
        <f>COUNTIF(Vertices[Eigenvector Centrality],"&gt;= "&amp;N22)-COUNTIF(Vertices[Eigenvector Centrality],"&gt;="&amp;N23)</f>
        <v>0</v>
      </c>
      <c r="P22" s="37">
        <f t="shared" si="7"/>
        <v>4.07846009090909</v>
      </c>
      <c r="Q22" s="38">
        <f>COUNTIF(Vertices[PageRank],"&gt;= "&amp;P22)-COUNTIF(Vertices[PageRank],"&gt;="&amp;P23)</f>
        <v>0</v>
      </c>
      <c r="R22" s="37">
        <f t="shared" si="8"/>
        <v>0.3636363636363637</v>
      </c>
      <c r="S22" s="43">
        <f>COUNTIF(Vertices[Clustering Coefficient],"&gt;= "&amp;R22)-COUNTIF(Vertices[Clustering Coefficient],"&gt;="&amp;R23)</f>
        <v>0</v>
      </c>
      <c r="T22" s="37" t="e">
        <f ca="1" t="shared" si="9"/>
        <v>#REF!</v>
      </c>
      <c r="U22" s="38" t="e">
        <f ca="1" t="shared" si="0"/>
        <v>#REF!</v>
      </c>
    </row>
    <row r="23" spans="1:21" ht="15">
      <c r="A23" s="34" t="s">
        <v>154</v>
      </c>
      <c r="B23" s="34">
        <v>30</v>
      </c>
      <c r="D23" s="32">
        <f t="shared" si="1"/>
        <v>0</v>
      </c>
      <c r="E23" s="3">
        <f>COUNTIF(Vertices[Degree],"&gt;= "&amp;D23)-COUNTIF(Vertices[Degree],"&gt;="&amp;D24)</f>
        <v>0</v>
      </c>
      <c r="F23" s="39">
        <f t="shared" si="2"/>
        <v>5.345454545454546</v>
      </c>
      <c r="G23" s="40">
        <f>COUNTIF(Vertices[In-Degree],"&gt;= "&amp;F23)-COUNTIF(Vertices[In-Degree],"&gt;="&amp;F24)</f>
        <v>0</v>
      </c>
      <c r="H23" s="39">
        <f t="shared" si="3"/>
        <v>6.490909090909087</v>
      </c>
      <c r="I23" s="40">
        <f>COUNTIF(Vertices[Out-Degree],"&gt;= "&amp;H23)-COUNTIF(Vertices[Out-Degree],"&gt;="&amp;H24)</f>
        <v>0</v>
      </c>
      <c r="J23" s="39">
        <f t="shared" si="4"/>
        <v>297.56363623636366</v>
      </c>
      <c r="K23" s="40">
        <f>COUNTIF(Vertices[Betweenness Centrality],"&gt;= "&amp;J23)-COUNTIF(Vertices[Betweenness Centrality],"&gt;="&amp;J24)</f>
        <v>1</v>
      </c>
      <c r="L23" s="39">
        <f t="shared" si="5"/>
        <v>0.3818181818181819</v>
      </c>
      <c r="M23" s="40">
        <f>COUNTIF(Vertices[Closeness Centrality],"&gt;= "&amp;L23)-COUNTIF(Vertices[Closeness Centrality],"&gt;="&amp;L24)</f>
        <v>0</v>
      </c>
      <c r="N23" s="39">
        <f t="shared" si="6"/>
        <v>0.06004319999999999</v>
      </c>
      <c r="O23" s="40">
        <f>COUNTIF(Vertices[Eigenvector Centrality],"&gt;= "&amp;N23)-COUNTIF(Vertices[Eigenvector Centrality],"&gt;="&amp;N24)</f>
        <v>0</v>
      </c>
      <c r="P23" s="39">
        <f t="shared" si="7"/>
        <v>4.260485545454545</v>
      </c>
      <c r="Q23" s="40">
        <f>COUNTIF(Vertices[PageRank],"&gt;= "&amp;P23)-COUNTIF(Vertices[PageRank],"&gt;="&amp;P24)</f>
        <v>0</v>
      </c>
      <c r="R23" s="39">
        <f t="shared" si="8"/>
        <v>0.3818181818181819</v>
      </c>
      <c r="S23" s="44">
        <f>COUNTIF(Vertices[Clustering Coefficient],"&gt;= "&amp;R23)-COUNTIF(Vertices[Clustering Coefficient],"&gt;="&amp;R24)</f>
        <v>0</v>
      </c>
      <c r="T23" s="39" t="e">
        <f ca="1" t="shared" si="9"/>
        <v>#REF!</v>
      </c>
      <c r="U23" s="40" t="e">
        <f ca="1" t="shared" si="0"/>
        <v>#REF!</v>
      </c>
    </row>
    <row r="24" spans="1:21" ht="15">
      <c r="A24" s="34" t="s">
        <v>155</v>
      </c>
      <c r="B24" s="34">
        <v>70</v>
      </c>
      <c r="D24" s="32">
        <f t="shared" si="1"/>
        <v>0</v>
      </c>
      <c r="E24" s="3">
        <f>COUNTIF(Vertices[Degree],"&gt;= "&amp;D24)-COUNTIF(Vertices[Degree],"&gt;="&amp;D25)</f>
        <v>0</v>
      </c>
      <c r="F24" s="37">
        <f t="shared" si="2"/>
        <v>5.6000000000000005</v>
      </c>
      <c r="G24" s="38">
        <f>COUNTIF(Vertices[In-Degree],"&gt;= "&amp;F24)-COUNTIF(Vertices[In-Degree],"&gt;="&amp;F25)</f>
        <v>0</v>
      </c>
      <c r="H24" s="37">
        <f t="shared" si="3"/>
        <v>6.799999999999995</v>
      </c>
      <c r="I24" s="38">
        <f>COUNTIF(Vertices[Out-Degree],"&gt;= "&amp;H24)-COUNTIF(Vertices[Out-Degree],"&gt;="&amp;H25)</f>
        <v>0</v>
      </c>
      <c r="J24" s="37">
        <f t="shared" si="4"/>
        <v>311.7333332</v>
      </c>
      <c r="K24" s="38">
        <f>COUNTIF(Vertices[Betweenness Centrality],"&gt;= "&amp;J24)-COUNTIF(Vertices[Betweenness Centrality],"&gt;="&amp;J25)</f>
        <v>0</v>
      </c>
      <c r="L24" s="37">
        <f t="shared" si="5"/>
        <v>0.4000000000000001</v>
      </c>
      <c r="M24" s="38">
        <f>COUNTIF(Vertices[Closeness Centrality],"&gt;= "&amp;L24)-COUNTIF(Vertices[Closeness Centrality],"&gt;="&amp;L25)</f>
        <v>0</v>
      </c>
      <c r="N24" s="37">
        <f t="shared" si="6"/>
        <v>0.0629024</v>
      </c>
      <c r="O24" s="38">
        <f>COUNTIF(Vertices[Eigenvector Centrality],"&gt;= "&amp;N24)-COUNTIF(Vertices[Eigenvector Centrality],"&gt;="&amp;N25)</f>
        <v>0</v>
      </c>
      <c r="P24" s="37">
        <f t="shared" si="7"/>
        <v>4.442511</v>
      </c>
      <c r="Q24" s="38">
        <f>COUNTIF(Vertices[PageRank],"&gt;= "&amp;P24)-COUNTIF(Vertices[PageRank],"&gt;="&amp;P25)</f>
        <v>0</v>
      </c>
      <c r="R24" s="37">
        <f t="shared" si="8"/>
        <v>0.4000000000000001</v>
      </c>
      <c r="S24" s="43">
        <f>COUNTIF(Vertices[Clustering Coefficient],"&gt;= "&amp;R24)-COUNTIF(Vertices[Clustering Coefficient],"&gt;="&amp;R25)</f>
        <v>0</v>
      </c>
      <c r="T24" s="37" t="e">
        <f ca="1" t="shared" si="9"/>
        <v>#REF!</v>
      </c>
      <c r="U24" s="38" t="e">
        <f ca="1" t="shared" si="0"/>
        <v>#REF!</v>
      </c>
    </row>
    <row r="25" spans="1:21" ht="15">
      <c r="A25" s="123"/>
      <c r="B25" s="123"/>
      <c r="D25" s="32">
        <f t="shared" si="1"/>
        <v>0</v>
      </c>
      <c r="E25" s="3">
        <f>COUNTIF(Vertices[Degree],"&gt;= "&amp;D25)-COUNTIF(Vertices[Degree],"&gt;="&amp;D26)</f>
        <v>0</v>
      </c>
      <c r="F25" s="39">
        <f t="shared" si="2"/>
        <v>5.854545454545455</v>
      </c>
      <c r="G25" s="40">
        <f>COUNTIF(Vertices[In-Degree],"&gt;= "&amp;F25)-COUNTIF(Vertices[In-Degree],"&gt;="&amp;F26)</f>
        <v>0</v>
      </c>
      <c r="H25" s="39">
        <f t="shared" si="3"/>
        <v>7.109090909090904</v>
      </c>
      <c r="I25" s="40">
        <f>COUNTIF(Vertices[Out-Degree],"&gt;= "&amp;H25)-COUNTIF(Vertices[Out-Degree],"&gt;="&amp;H26)</f>
        <v>0</v>
      </c>
      <c r="J25" s="39">
        <f t="shared" si="4"/>
        <v>325.90303016363634</v>
      </c>
      <c r="K25" s="40">
        <f>COUNTIF(Vertices[Betweenness Centrality],"&gt;= "&amp;J25)-COUNTIF(Vertices[Betweenness Centrality],"&gt;="&amp;J26)</f>
        <v>0</v>
      </c>
      <c r="L25" s="39">
        <f t="shared" si="5"/>
        <v>0.41818181818181827</v>
      </c>
      <c r="M25" s="40">
        <f>COUNTIF(Vertices[Closeness Centrality],"&gt;= "&amp;L25)-COUNTIF(Vertices[Closeness Centrality],"&gt;="&amp;L26)</f>
        <v>0</v>
      </c>
      <c r="N25" s="39">
        <f t="shared" si="6"/>
        <v>0.0657616</v>
      </c>
      <c r="O25" s="40">
        <f>COUNTIF(Vertices[Eigenvector Centrality],"&gt;= "&amp;N25)-COUNTIF(Vertices[Eigenvector Centrality],"&gt;="&amp;N26)</f>
        <v>0</v>
      </c>
      <c r="P25" s="39">
        <f t="shared" si="7"/>
        <v>4.624536454545455</v>
      </c>
      <c r="Q25" s="40">
        <f>COUNTIF(Vertices[PageRank],"&gt;= "&amp;P25)-COUNTIF(Vertices[PageRank],"&gt;="&amp;P26)</f>
        <v>0</v>
      </c>
      <c r="R25" s="39">
        <f t="shared" si="8"/>
        <v>0.41818181818181827</v>
      </c>
      <c r="S25" s="44">
        <f>COUNTIF(Vertices[Clustering Coefficient],"&gt;= "&amp;R25)-COUNTIF(Vertices[Clustering Coefficient],"&gt;="&amp;R26)</f>
        <v>0</v>
      </c>
      <c r="T25" s="39" t="e">
        <f ca="1" t="shared" si="9"/>
        <v>#REF!</v>
      </c>
      <c r="U25" s="40" t="e">
        <f ca="1" t="shared" si="0"/>
        <v>#REF!</v>
      </c>
    </row>
    <row r="26" spans="1:21" ht="15">
      <c r="A26" s="34" t="s">
        <v>156</v>
      </c>
      <c r="B26" s="34">
        <v>4</v>
      </c>
      <c r="D26" s="32">
        <f t="shared" si="1"/>
        <v>0</v>
      </c>
      <c r="E26" s="3">
        <f>COUNTIF(Vertices[Degree],"&gt;= "&amp;D26)-COUNTIF(Vertices[Degree],"&gt;="&amp;D28)</f>
        <v>0</v>
      </c>
      <c r="F26" s="37">
        <f t="shared" si="2"/>
        <v>6.10909090909091</v>
      </c>
      <c r="G26" s="38">
        <f>COUNTIF(Vertices[In-Degree],"&gt;= "&amp;F26)-COUNTIF(Vertices[In-Degree],"&gt;="&amp;F28)</f>
        <v>0</v>
      </c>
      <c r="H26" s="37">
        <f t="shared" si="3"/>
        <v>7.418181818181813</v>
      </c>
      <c r="I26" s="38">
        <f>COUNTIF(Vertices[Out-Degree],"&gt;= "&amp;H26)-COUNTIF(Vertices[Out-Degree],"&gt;="&amp;H28)</f>
        <v>0</v>
      </c>
      <c r="J26" s="37">
        <f t="shared" si="4"/>
        <v>340.0727271272727</v>
      </c>
      <c r="K26" s="38">
        <f>COUNTIF(Vertices[Betweenness Centrality],"&gt;= "&amp;J26)-COUNTIF(Vertices[Betweenness Centrality],"&gt;="&amp;J28)</f>
        <v>0</v>
      </c>
      <c r="L26" s="37">
        <f t="shared" si="5"/>
        <v>0.43636363636363645</v>
      </c>
      <c r="M26" s="38">
        <f>COUNTIF(Vertices[Closeness Centrality],"&gt;= "&amp;L26)-COUNTIF(Vertices[Closeness Centrality],"&gt;="&amp;L28)</f>
        <v>0</v>
      </c>
      <c r="N26" s="37">
        <f t="shared" si="6"/>
        <v>0.06862080000000001</v>
      </c>
      <c r="O26" s="38">
        <f>COUNTIF(Vertices[Eigenvector Centrality],"&gt;= "&amp;N26)-COUNTIF(Vertices[Eigenvector Centrality],"&gt;="&amp;N28)</f>
        <v>0</v>
      </c>
      <c r="P26" s="37">
        <f t="shared" si="7"/>
        <v>4.8065619090909095</v>
      </c>
      <c r="Q26" s="38">
        <f>COUNTIF(Vertices[PageRank],"&gt;= "&amp;P26)-COUNTIF(Vertices[PageRank],"&gt;="&amp;P28)</f>
        <v>1</v>
      </c>
      <c r="R26" s="37">
        <f t="shared" si="8"/>
        <v>0.43636363636363645</v>
      </c>
      <c r="S26" s="43">
        <f>COUNTIF(Vertices[Clustering Coefficient],"&gt;= "&amp;R26)-COUNTIF(Vertices[Clustering Coefficient],"&gt;="&amp;R28)</f>
        <v>0</v>
      </c>
      <c r="T26" s="37" t="e">
        <f ca="1" t="shared" si="9"/>
        <v>#REF!</v>
      </c>
      <c r="U26" s="38" t="e">
        <f ca="1">COUNTIF(INDIRECT(DynamicFilterSourceColumnRange),"&gt;= "&amp;T26)-COUNTIF(INDIRECT(DynamicFilterSourceColumnRange),"&gt;="&amp;T28)</f>
        <v>#REF!</v>
      </c>
    </row>
    <row r="27" spans="1:21" ht="15">
      <c r="A27" s="34" t="s">
        <v>157</v>
      </c>
      <c r="B27" s="34">
        <v>1.813559</v>
      </c>
      <c r="D27" s="32"/>
      <c r="E27" s="3">
        <f>COUNTIF(Vertices[Degree],"&gt;= "&amp;D27)-COUNTIF(Vertices[Degree],"&gt;="&amp;D28)</f>
        <v>0</v>
      </c>
      <c r="F27" s="61"/>
      <c r="G27" s="62">
        <f>COUNTIF(Vertices[In-Degree],"&gt;= "&amp;F27)-COUNTIF(Vertices[In-Degree],"&gt;="&amp;F28)</f>
        <v>-2</v>
      </c>
      <c r="H27" s="61"/>
      <c r="I27" s="62">
        <f>COUNTIF(Vertices[Out-Degree],"&gt;= "&amp;H27)-COUNTIF(Vertices[Out-Degree],"&gt;="&amp;H28)</f>
        <v>-2</v>
      </c>
      <c r="J27" s="61"/>
      <c r="K27" s="62">
        <f>COUNTIF(Vertices[Betweenness Centrality],"&gt;= "&amp;J27)-COUNTIF(Vertices[Betweenness Centrality],"&gt;="&amp;J28)</f>
        <v>-1</v>
      </c>
      <c r="L27" s="61"/>
      <c r="M27" s="62">
        <f>COUNTIF(Vertices[Closeness Centrality],"&gt;= "&amp;L27)-COUNTIF(Vertices[Closeness Centrality],"&gt;="&amp;L28)</f>
        <v>-8</v>
      </c>
      <c r="N27" s="61"/>
      <c r="O27" s="62">
        <f>COUNTIF(Vertices[Eigenvector Centrality],"&gt;= "&amp;N27)-COUNTIF(Vertices[Eigenvector Centrality],"&gt;="&amp;N28)</f>
        <v>-1</v>
      </c>
      <c r="P27" s="61"/>
      <c r="Q27" s="62">
        <f>COUNTIF(Vertices[Eigenvector Centrality],"&gt;= "&amp;P27)-COUNTIF(Vertices[Eigenvector Centrality],"&gt;="&amp;P28)</f>
        <v>0</v>
      </c>
      <c r="R27" s="61"/>
      <c r="S27" s="63">
        <f>COUNTIF(Vertices[Clustering Coefficient],"&gt;= "&amp;R27)-COUNTIF(Vertices[Clustering Coefficient],"&gt;="&amp;R28)</f>
        <v>-27</v>
      </c>
      <c r="T27" s="61"/>
      <c r="U27" s="62">
        <f ca="1">COUNTIF(Vertices[Clustering Coefficient],"&gt;= "&amp;T27)-COUNTIF(Vertices[Clustering Coefficient],"&gt;="&amp;T28)</f>
        <v>0</v>
      </c>
    </row>
    <row r="28" spans="1:21" ht="15">
      <c r="A28" s="123"/>
      <c r="B28" s="123"/>
      <c r="D28" s="32">
        <f>D26+($D$57-$D$2)/BinDivisor</f>
        <v>0</v>
      </c>
      <c r="E28" s="3">
        <f>COUNTIF(Vertices[Degree],"&gt;= "&amp;D28)-COUNTIF(Vertices[Degree],"&gt;="&amp;D40)</f>
        <v>0</v>
      </c>
      <c r="F28" s="39">
        <f>F26+($F$57-$F$2)/BinDivisor</f>
        <v>6.363636363636365</v>
      </c>
      <c r="G28" s="40">
        <f>COUNTIF(Vertices[In-Degree],"&gt;= "&amp;F28)-COUNTIF(Vertices[In-Degree],"&gt;="&amp;F40)</f>
        <v>0</v>
      </c>
      <c r="H28" s="39">
        <f>H26+($H$57-$H$2)/BinDivisor</f>
        <v>7.727272727272721</v>
      </c>
      <c r="I28" s="40">
        <f>COUNTIF(Vertices[Out-Degree],"&gt;= "&amp;H28)-COUNTIF(Vertices[Out-Degree],"&gt;="&amp;H40)</f>
        <v>0</v>
      </c>
      <c r="J28" s="39">
        <f>J26+($J$57-$J$2)/BinDivisor</f>
        <v>354.242424090909</v>
      </c>
      <c r="K28" s="40">
        <f>COUNTIF(Vertices[Betweenness Centrality],"&gt;= "&amp;J28)-COUNTIF(Vertices[Betweenness Centrality],"&gt;="&amp;J40)</f>
        <v>0</v>
      </c>
      <c r="L28" s="39">
        <f>L26+($L$57-$L$2)/BinDivisor</f>
        <v>0.45454545454545464</v>
      </c>
      <c r="M28" s="40">
        <f>COUNTIF(Vertices[Closeness Centrality],"&gt;= "&amp;L28)-COUNTIF(Vertices[Closeness Centrality],"&gt;="&amp;L40)</f>
        <v>0</v>
      </c>
      <c r="N28" s="39">
        <f>N26+($N$57-$N$2)/BinDivisor</f>
        <v>0.07148000000000002</v>
      </c>
      <c r="O28" s="40">
        <f>COUNTIF(Vertices[Eigenvector Centrality],"&gt;= "&amp;N28)-COUNTIF(Vertices[Eigenvector Centrality],"&gt;="&amp;N40)</f>
        <v>0</v>
      </c>
      <c r="P28" s="39">
        <f>P26+($P$57-$P$2)/BinDivisor</f>
        <v>4.9885873636363645</v>
      </c>
      <c r="Q28" s="40">
        <f>COUNTIF(Vertices[PageRank],"&gt;= "&amp;P28)-COUNTIF(Vertices[PageRank],"&gt;="&amp;P40)</f>
        <v>0</v>
      </c>
      <c r="R28" s="39">
        <f>R26+($R$57-$R$2)/BinDivisor</f>
        <v>0.45454545454545464</v>
      </c>
      <c r="S28" s="44">
        <f>COUNTIF(Vertices[Clustering Coefficient],"&gt;= "&amp;R28)-COUNTIF(Vertices[Clustering Coefficient],"&gt;="&amp;R40)</f>
        <v>0</v>
      </c>
      <c r="T28" s="39" t="e">
        <f ca="1">T26+($T$57-$T$2)/BinDivisor</f>
        <v>#REF!</v>
      </c>
      <c r="U28" s="40" t="e">
        <f ca="1">COUNTIF(INDIRECT(DynamicFilterSourceColumnRange),"&gt;= "&amp;T28)-COUNTIF(INDIRECT(DynamicFilterSourceColumnRange),"&gt;="&amp;T40)</f>
        <v>#REF!</v>
      </c>
    </row>
    <row r="29" spans="1:21" ht="15">
      <c r="A29" s="34" t="s">
        <v>158</v>
      </c>
      <c r="B29" s="34">
        <v>0.009974259974259974</v>
      </c>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1:21" ht="15">
      <c r="A30" s="34" t="s">
        <v>2948</v>
      </c>
      <c r="B30" s="34">
        <v>0.471421</v>
      </c>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1:21" ht="15">
      <c r="A31" s="123"/>
      <c r="B31" s="123"/>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1:21" ht="15">
      <c r="A32" s="34" t="s">
        <v>2949</v>
      </c>
      <c r="B32" s="34" t="s">
        <v>2959</v>
      </c>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1:21" ht="15">
      <c r="A33" s="123"/>
      <c r="B33" s="123"/>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1:21" ht="15">
      <c r="A34" s="34" t="s">
        <v>2950</v>
      </c>
      <c r="B34" s="34" t="s">
        <v>85</v>
      </c>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1:21" ht="15">
      <c r="A35" s="123"/>
      <c r="B35" s="123"/>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1:21" ht="15">
      <c r="A36" s="34" t="s">
        <v>2951</v>
      </c>
      <c r="B36" s="34" t="s">
        <v>85</v>
      </c>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1:21" ht="15">
      <c r="A37" s="34" t="s">
        <v>2952</v>
      </c>
      <c r="B37" s="34" t="s">
        <v>85</v>
      </c>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1:21" ht="15">
      <c r="A38" s="34" t="s">
        <v>2953</v>
      </c>
      <c r="B38" s="34" t="s">
        <v>85</v>
      </c>
      <c r="D38" s="32"/>
      <c r="E38" s="3">
        <f>COUNTIF(Vertices[Degree],"&gt;= "&amp;D38)-COUNTIF(Vertices[Degree],"&gt;="&amp;D40)</f>
        <v>0</v>
      </c>
      <c r="F38" s="61"/>
      <c r="G38" s="62">
        <f>COUNTIF(Vertices[In-Degree],"&gt;= "&amp;F38)-COUNTIF(Vertices[In-Degree],"&gt;="&amp;F40)</f>
        <v>-2</v>
      </c>
      <c r="H38" s="61"/>
      <c r="I38" s="62">
        <f>COUNTIF(Vertices[Out-Degree],"&gt;= "&amp;H38)-COUNTIF(Vertices[Out-Degree],"&gt;="&amp;H40)</f>
        <v>-2</v>
      </c>
      <c r="J38" s="61"/>
      <c r="K38" s="62">
        <f>COUNTIF(Vertices[Betweenness Centrality],"&gt;= "&amp;J38)-COUNTIF(Vertices[Betweenness Centrality],"&gt;="&amp;J40)</f>
        <v>-1</v>
      </c>
      <c r="L38" s="61"/>
      <c r="M38" s="62">
        <f>COUNTIF(Vertices[Closeness Centrality],"&gt;= "&amp;L38)-COUNTIF(Vertices[Closeness Centrality],"&gt;="&amp;L40)</f>
        <v>-8</v>
      </c>
      <c r="N38" s="61"/>
      <c r="O38" s="62">
        <f>COUNTIF(Vertices[Eigenvector Centrality],"&gt;= "&amp;N38)-COUNTIF(Vertices[Eigenvector Centrality],"&gt;="&amp;N40)</f>
        <v>-1</v>
      </c>
      <c r="P38" s="61"/>
      <c r="Q38" s="62">
        <f>COUNTIF(Vertices[Eigenvector Centrality],"&gt;= "&amp;P38)-COUNTIF(Vertices[Eigenvector Centrality],"&gt;="&amp;P40)</f>
        <v>0</v>
      </c>
      <c r="R38" s="61"/>
      <c r="S38" s="63">
        <f>COUNTIF(Vertices[Clustering Coefficient],"&gt;= "&amp;R38)-COUNTIF(Vertices[Clustering Coefficient],"&gt;="&amp;R40)</f>
        <v>-27</v>
      </c>
      <c r="T38" s="61"/>
      <c r="U38" s="62">
        <f ca="1">COUNTIF(Vertices[Clustering Coefficient],"&gt;= "&amp;T38)-COUNTIF(Vertices[Clustering Coefficient],"&gt;="&amp;T40)</f>
        <v>0</v>
      </c>
    </row>
    <row r="39" spans="1:21" ht="15">
      <c r="A39" s="34" t="s">
        <v>2946</v>
      </c>
      <c r="B39" s="34" t="s">
        <v>85</v>
      </c>
      <c r="D39" s="32"/>
      <c r="E39" s="3">
        <f>COUNTIF(Vertices[Degree],"&gt;= "&amp;D39)-COUNTIF(Vertices[Degree],"&gt;="&amp;D40)</f>
        <v>0</v>
      </c>
      <c r="F39" s="61"/>
      <c r="G39" s="62">
        <f>COUNTIF(Vertices[In-Degree],"&gt;= "&amp;F39)-COUNTIF(Vertices[In-Degree],"&gt;="&amp;F40)</f>
        <v>-2</v>
      </c>
      <c r="H39" s="61"/>
      <c r="I39" s="62">
        <f>COUNTIF(Vertices[Out-Degree],"&gt;= "&amp;H39)-COUNTIF(Vertices[Out-Degree],"&gt;="&amp;H40)</f>
        <v>-2</v>
      </c>
      <c r="J39" s="61"/>
      <c r="K39" s="62">
        <f>COUNTIF(Vertices[Betweenness Centrality],"&gt;= "&amp;J39)-COUNTIF(Vertices[Betweenness Centrality],"&gt;="&amp;J40)</f>
        <v>-1</v>
      </c>
      <c r="L39" s="61"/>
      <c r="M39" s="62">
        <f>COUNTIF(Vertices[Closeness Centrality],"&gt;= "&amp;L39)-COUNTIF(Vertices[Closeness Centrality],"&gt;="&amp;L40)</f>
        <v>-8</v>
      </c>
      <c r="N39" s="61"/>
      <c r="O39" s="62">
        <f>COUNTIF(Vertices[Eigenvector Centrality],"&gt;= "&amp;N39)-COUNTIF(Vertices[Eigenvector Centrality],"&gt;="&amp;N40)</f>
        <v>-1</v>
      </c>
      <c r="P39" s="61"/>
      <c r="Q39" s="62">
        <f>COUNTIF(Vertices[Eigenvector Centrality],"&gt;= "&amp;P39)-COUNTIF(Vertices[Eigenvector Centrality],"&gt;="&amp;P40)</f>
        <v>0</v>
      </c>
      <c r="R39" s="61"/>
      <c r="S39" s="63">
        <f>COUNTIF(Vertices[Clustering Coefficient],"&gt;= "&amp;R39)-COUNTIF(Vertices[Clustering Coefficient],"&gt;="&amp;R40)</f>
        <v>-27</v>
      </c>
      <c r="T39" s="61"/>
      <c r="U39" s="62">
        <f ca="1">COUNTIF(Vertices[Clustering Coefficient],"&gt;= "&amp;T39)-COUNTIF(Vertices[Clustering Coefficient],"&gt;="&amp;T40)</f>
        <v>0</v>
      </c>
    </row>
    <row r="40" spans="1:21" ht="15">
      <c r="A40" s="34" t="s">
        <v>2954</v>
      </c>
      <c r="B40" s="34" t="s">
        <v>85</v>
      </c>
      <c r="D40" s="32">
        <f>D28+($D$57-$D$2)/BinDivisor</f>
        <v>0</v>
      </c>
      <c r="E40" s="3">
        <f>COUNTIF(Vertices[Degree],"&gt;= "&amp;D40)-COUNTIF(Vertices[Degree],"&gt;="&amp;D41)</f>
        <v>0</v>
      </c>
      <c r="F40" s="37">
        <f>F28+($F$57-$F$2)/BinDivisor</f>
        <v>6.61818181818182</v>
      </c>
      <c r="G40" s="38">
        <f>COUNTIF(Vertices[In-Degree],"&gt;= "&amp;F40)-COUNTIF(Vertices[In-Degree],"&gt;="&amp;F41)</f>
        <v>0</v>
      </c>
      <c r="H40" s="37">
        <f>H28+($H$57-$H$2)/BinDivisor</f>
        <v>8.03636363636363</v>
      </c>
      <c r="I40" s="38">
        <f>COUNTIF(Vertices[Out-Degree],"&gt;= "&amp;H40)-COUNTIF(Vertices[Out-Degree],"&gt;="&amp;H41)</f>
        <v>0</v>
      </c>
      <c r="J40" s="37">
        <f>J28+($J$57-$J$2)/BinDivisor</f>
        <v>368.41212105454537</v>
      </c>
      <c r="K40" s="38">
        <f>COUNTIF(Vertices[Betweenness Centrality],"&gt;= "&amp;J40)-COUNTIF(Vertices[Betweenness Centrality],"&gt;="&amp;J41)</f>
        <v>0</v>
      </c>
      <c r="L40" s="37">
        <f>L28+($L$57-$L$2)/BinDivisor</f>
        <v>0.47272727272727283</v>
      </c>
      <c r="M40" s="38">
        <f>COUNTIF(Vertices[Closeness Centrality],"&gt;= "&amp;L40)-COUNTIF(Vertices[Closeness Centrality],"&gt;="&amp;L41)</f>
        <v>0</v>
      </c>
      <c r="N40" s="37">
        <f>N28+($N$57-$N$2)/BinDivisor</f>
        <v>0.07433920000000002</v>
      </c>
      <c r="O40" s="38">
        <f>COUNTIF(Vertices[Eigenvector Centrality],"&gt;= "&amp;N40)-COUNTIF(Vertices[Eigenvector Centrality],"&gt;="&amp;N41)</f>
        <v>0</v>
      </c>
      <c r="P40" s="37">
        <f>P28+($P$57-$P$2)/BinDivisor</f>
        <v>5.170612818181819</v>
      </c>
      <c r="Q40" s="38">
        <f>COUNTIF(Vertices[PageRank],"&gt;= "&amp;P40)-COUNTIF(Vertices[PageRank],"&gt;="&amp;P41)</f>
        <v>0</v>
      </c>
      <c r="R40" s="37">
        <f>R28+($R$57-$R$2)/BinDivisor</f>
        <v>0.47272727272727283</v>
      </c>
      <c r="S40" s="43">
        <f>COUNTIF(Vertices[Clustering Coefficient],"&gt;= "&amp;R40)-COUNTIF(Vertices[Clustering Coefficient],"&gt;="&amp;R41)</f>
        <v>0</v>
      </c>
      <c r="T40" s="37" t="e">
        <f ca="1">T28+($T$57-$T$2)/BinDivisor</f>
        <v>#REF!</v>
      </c>
      <c r="U40" s="38" t="e">
        <f ca="1" t="shared" si="0"/>
        <v>#REF!</v>
      </c>
    </row>
    <row r="41" spans="1:21" ht="15">
      <c r="A41" s="34" t="s">
        <v>2955</v>
      </c>
      <c r="B41" s="34" t="s">
        <v>85</v>
      </c>
      <c r="D41" s="32">
        <f aca="true" t="shared" si="10" ref="D41:D56">D40+($D$57-$D$2)/BinDivisor</f>
        <v>0</v>
      </c>
      <c r="E41" s="3">
        <f>COUNTIF(Vertices[Degree],"&gt;= "&amp;D41)-COUNTIF(Vertices[Degree],"&gt;="&amp;D42)</f>
        <v>0</v>
      </c>
      <c r="F41" s="39">
        <f aca="true" t="shared" si="11" ref="F41:F56">F40+($F$57-$F$2)/BinDivisor</f>
        <v>6.872727272727275</v>
      </c>
      <c r="G41" s="40">
        <f>COUNTIF(Vertices[In-Degree],"&gt;= "&amp;F41)-COUNTIF(Vertices[In-Degree],"&gt;="&amp;F42)</f>
        <v>0</v>
      </c>
      <c r="H41" s="39">
        <f aca="true" t="shared" si="12" ref="H41:H56">H40+($H$57-$H$2)/BinDivisor</f>
        <v>8.345454545454539</v>
      </c>
      <c r="I41" s="40">
        <f>COUNTIF(Vertices[Out-Degree],"&gt;= "&amp;H41)-COUNTIF(Vertices[Out-Degree],"&gt;="&amp;H42)</f>
        <v>0</v>
      </c>
      <c r="J41" s="39">
        <f aca="true" t="shared" si="13" ref="J41:J56">J40+($J$57-$J$2)/BinDivisor</f>
        <v>382.5818180181817</v>
      </c>
      <c r="K41" s="40">
        <f>COUNTIF(Vertices[Betweenness Centrality],"&gt;= "&amp;J41)-COUNTIF(Vertices[Betweenness Centrality],"&gt;="&amp;J42)</f>
        <v>0</v>
      </c>
      <c r="L41" s="39">
        <f aca="true" t="shared" si="14" ref="L41:L56">L40+($L$57-$L$2)/BinDivisor</f>
        <v>0.490909090909091</v>
      </c>
      <c r="M41" s="40">
        <f>COUNTIF(Vertices[Closeness Centrality],"&gt;= "&amp;L41)-COUNTIF(Vertices[Closeness Centrality],"&gt;="&amp;L42)</f>
        <v>0</v>
      </c>
      <c r="N41" s="39">
        <f aca="true" t="shared" si="15" ref="N41:N56">N40+($N$57-$N$2)/BinDivisor</f>
        <v>0.07719840000000003</v>
      </c>
      <c r="O41" s="40">
        <f>COUNTIF(Vertices[Eigenvector Centrality],"&gt;= "&amp;N41)-COUNTIF(Vertices[Eigenvector Centrality],"&gt;="&amp;N42)</f>
        <v>0</v>
      </c>
      <c r="P41" s="39">
        <f aca="true" t="shared" si="16" ref="P41:P56">P40+($P$57-$P$2)/BinDivisor</f>
        <v>5.352638272727274</v>
      </c>
      <c r="Q41" s="40">
        <f>COUNTIF(Vertices[PageRank],"&gt;= "&amp;P41)-COUNTIF(Vertices[PageRank],"&gt;="&amp;P42)</f>
        <v>0</v>
      </c>
      <c r="R41" s="39">
        <f aca="true" t="shared" si="17" ref="R41:R56">R40+($R$57-$R$2)/BinDivisor</f>
        <v>0.490909090909091</v>
      </c>
      <c r="S41" s="44">
        <f>COUNTIF(Vertices[Clustering Coefficient],"&gt;= "&amp;R41)-COUNTIF(Vertices[Clustering Coefficient],"&gt;="&amp;R42)</f>
        <v>25</v>
      </c>
      <c r="T41" s="39" t="e">
        <f aca="true" t="shared" si="18" ref="T41:T56">T40+($T$57-$T$2)/BinDivisor</f>
        <v>#REF!</v>
      </c>
      <c r="U41" s="40" t="e">
        <f ca="1" t="shared" si="0"/>
        <v>#REF!</v>
      </c>
    </row>
    <row r="42" spans="1:21" ht="15">
      <c r="A42" s="34" t="s">
        <v>2956</v>
      </c>
      <c r="B42" s="34" t="s">
        <v>85</v>
      </c>
      <c r="D42" s="32">
        <f t="shared" si="10"/>
        <v>0</v>
      </c>
      <c r="E42" s="3">
        <f>COUNTIF(Vertices[Degree],"&gt;= "&amp;D42)-COUNTIF(Vertices[Degree],"&gt;="&amp;D43)</f>
        <v>0</v>
      </c>
      <c r="F42" s="37">
        <f t="shared" si="11"/>
        <v>7.12727272727273</v>
      </c>
      <c r="G42" s="38">
        <f>COUNTIF(Vertices[In-Degree],"&gt;= "&amp;F42)-COUNTIF(Vertices[In-Degree],"&gt;="&amp;F43)</f>
        <v>0</v>
      </c>
      <c r="H42" s="37">
        <f t="shared" si="12"/>
        <v>8.654545454545447</v>
      </c>
      <c r="I42" s="38">
        <f>COUNTIF(Vertices[Out-Degree],"&gt;= "&amp;H42)-COUNTIF(Vertices[Out-Degree],"&gt;="&amp;H43)</f>
        <v>0</v>
      </c>
      <c r="J42" s="37">
        <f t="shared" si="13"/>
        <v>396.75151498181805</v>
      </c>
      <c r="K42" s="38">
        <f>COUNTIF(Vertices[Betweenness Centrality],"&gt;= "&amp;J42)-COUNTIF(Vertices[Betweenness Centrality],"&gt;="&amp;J43)</f>
        <v>0</v>
      </c>
      <c r="L42" s="37">
        <f t="shared" si="14"/>
        <v>0.5090909090909091</v>
      </c>
      <c r="M42" s="38">
        <f>COUNTIF(Vertices[Closeness Centrality],"&gt;= "&amp;L42)-COUNTIF(Vertices[Closeness Centrality],"&gt;="&amp;L43)</f>
        <v>0</v>
      </c>
      <c r="N42" s="37">
        <f t="shared" si="15"/>
        <v>0.08005760000000003</v>
      </c>
      <c r="O42" s="38">
        <f>COUNTIF(Vertices[Eigenvector Centrality],"&gt;= "&amp;N42)-COUNTIF(Vertices[Eigenvector Centrality],"&gt;="&amp;N43)</f>
        <v>0</v>
      </c>
      <c r="P42" s="37">
        <f t="shared" si="16"/>
        <v>5.534663727272729</v>
      </c>
      <c r="Q42" s="38">
        <f>COUNTIF(Vertices[PageRank],"&gt;= "&amp;P42)-COUNTIF(Vertices[PageRank],"&gt;="&amp;P43)</f>
        <v>0</v>
      </c>
      <c r="R42" s="37">
        <f t="shared" si="17"/>
        <v>0.5090909090909091</v>
      </c>
      <c r="S42" s="43">
        <f>COUNTIF(Vertices[Clustering Coefficient],"&gt;= "&amp;R42)-COUNTIF(Vertices[Clustering Coefficient],"&gt;="&amp;R43)</f>
        <v>0</v>
      </c>
      <c r="T42" s="37" t="e">
        <f ca="1" t="shared" si="18"/>
        <v>#REF!</v>
      </c>
      <c r="U42" s="38" t="e">
        <f ca="1" t="shared" si="0"/>
        <v>#REF!</v>
      </c>
    </row>
    <row r="43" spans="1:21" ht="15">
      <c r="A43" s="34" t="s">
        <v>2957</v>
      </c>
      <c r="B43" s="34" t="s">
        <v>85</v>
      </c>
      <c r="D43" s="32">
        <f t="shared" si="10"/>
        <v>0</v>
      </c>
      <c r="E43" s="3">
        <f>COUNTIF(Vertices[Degree],"&gt;= "&amp;D43)-COUNTIF(Vertices[Degree],"&gt;="&amp;D44)</f>
        <v>0</v>
      </c>
      <c r="F43" s="39">
        <f t="shared" si="11"/>
        <v>7.3818181818181845</v>
      </c>
      <c r="G43" s="40">
        <f>COUNTIF(Vertices[In-Degree],"&gt;= "&amp;F43)-COUNTIF(Vertices[In-Degree],"&gt;="&amp;F44)</f>
        <v>0</v>
      </c>
      <c r="H43" s="39">
        <f t="shared" si="12"/>
        <v>8.963636363636356</v>
      </c>
      <c r="I43" s="40">
        <f>COUNTIF(Vertices[Out-Degree],"&gt;= "&amp;H43)-COUNTIF(Vertices[Out-Degree],"&gt;="&amp;H44)</f>
        <v>0</v>
      </c>
      <c r="J43" s="39">
        <f t="shared" si="13"/>
        <v>410.9212119454544</v>
      </c>
      <c r="K43" s="40">
        <f>COUNTIF(Vertices[Betweenness Centrality],"&gt;= "&amp;J43)-COUNTIF(Vertices[Betweenness Centrality],"&gt;="&amp;J44)</f>
        <v>0</v>
      </c>
      <c r="L43" s="39">
        <f t="shared" si="14"/>
        <v>0.5272727272727273</v>
      </c>
      <c r="M43" s="40">
        <f>COUNTIF(Vertices[Closeness Centrality],"&gt;= "&amp;L43)-COUNTIF(Vertices[Closeness Centrality],"&gt;="&amp;L44)</f>
        <v>0</v>
      </c>
      <c r="N43" s="39">
        <f t="shared" si="15"/>
        <v>0.08291680000000004</v>
      </c>
      <c r="O43" s="40">
        <f>COUNTIF(Vertices[Eigenvector Centrality],"&gt;= "&amp;N43)-COUNTIF(Vertices[Eigenvector Centrality],"&gt;="&amp;N44)</f>
        <v>0</v>
      </c>
      <c r="P43" s="39">
        <f t="shared" si="16"/>
        <v>5.716689181818184</v>
      </c>
      <c r="Q43" s="40">
        <f>COUNTIF(Vertices[PageRank],"&gt;= "&amp;P43)-COUNTIF(Vertices[PageRank],"&gt;="&amp;P44)</f>
        <v>0</v>
      </c>
      <c r="R43" s="39">
        <f t="shared" si="17"/>
        <v>0.5272727272727273</v>
      </c>
      <c r="S43" s="44">
        <f>COUNTIF(Vertices[Clustering Coefficient],"&gt;= "&amp;R43)-COUNTIF(Vertices[Clustering Coefficient],"&gt;="&amp;R44)</f>
        <v>0</v>
      </c>
      <c r="T43" s="39" t="e">
        <f ca="1" t="shared" si="18"/>
        <v>#REF!</v>
      </c>
      <c r="U43" s="40" t="e">
        <f ca="1" t="shared" si="0"/>
        <v>#REF!</v>
      </c>
    </row>
    <row r="44" spans="1:21" ht="15">
      <c r="A44" s="34" t="s">
        <v>2958</v>
      </c>
      <c r="B44" s="34" t="s">
        <v>85</v>
      </c>
      <c r="D44" s="32">
        <f t="shared" si="10"/>
        <v>0</v>
      </c>
      <c r="E44" s="3">
        <f>COUNTIF(Vertices[Degree],"&gt;= "&amp;D44)-COUNTIF(Vertices[Degree],"&gt;="&amp;D45)</f>
        <v>0</v>
      </c>
      <c r="F44" s="37">
        <f t="shared" si="11"/>
        <v>7.636363636363639</v>
      </c>
      <c r="G44" s="38">
        <f>COUNTIF(Vertices[In-Degree],"&gt;= "&amp;F44)-COUNTIF(Vertices[In-Degree],"&gt;="&amp;F45)</f>
        <v>0</v>
      </c>
      <c r="H44" s="37">
        <f t="shared" si="12"/>
        <v>9.272727272727264</v>
      </c>
      <c r="I44" s="38">
        <f>COUNTIF(Vertices[Out-Degree],"&gt;= "&amp;H44)-COUNTIF(Vertices[Out-Degree],"&gt;="&amp;H45)</f>
        <v>0</v>
      </c>
      <c r="J44" s="37">
        <f t="shared" si="13"/>
        <v>425.09090890909073</v>
      </c>
      <c r="K44" s="38">
        <f>COUNTIF(Vertices[Betweenness Centrality],"&gt;= "&amp;J44)-COUNTIF(Vertices[Betweenness Centrality],"&gt;="&amp;J45)</f>
        <v>0</v>
      </c>
      <c r="L44" s="37">
        <f t="shared" si="14"/>
        <v>0.5454545454545455</v>
      </c>
      <c r="M44" s="38">
        <f>COUNTIF(Vertices[Closeness Centrality],"&gt;= "&amp;L44)-COUNTIF(Vertices[Closeness Centrality],"&gt;="&amp;L45)</f>
        <v>0</v>
      </c>
      <c r="N44" s="37">
        <f t="shared" si="15"/>
        <v>0.08577600000000005</v>
      </c>
      <c r="O44" s="38">
        <f>COUNTIF(Vertices[Eigenvector Centrality],"&gt;= "&amp;N44)-COUNTIF(Vertices[Eigenvector Centrality],"&gt;="&amp;N45)</f>
        <v>0</v>
      </c>
      <c r="P44" s="37">
        <f t="shared" si="16"/>
        <v>5.898714636363639</v>
      </c>
      <c r="Q44" s="38">
        <f>COUNTIF(Vertices[PageRank],"&gt;= "&amp;P44)-COUNTIF(Vertices[PageRank],"&gt;="&amp;P45)</f>
        <v>0</v>
      </c>
      <c r="R44" s="37">
        <f t="shared" si="17"/>
        <v>0.5454545454545455</v>
      </c>
      <c r="S44" s="43">
        <f>COUNTIF(Vertices[Clustering Coefficient],"&gt;= "&amp;R44)-COUNTIF(Vertices[Clustering Coefficient],"&gt;="&amp;R45)</f>
        <v>0</v>
      </c>
      <c r="T44" s="37" t="e">
        <f ca="1" t="shared" si="18"/>
        <v>#REF!</v>
      </c>
      <c r="U44" s="38" t="e">
        <f ca="1" t="shared" si="0"/>
        <v>#REF!</v>
      </c>
    </row>
    <row r="45" spans="1:21" ht="15">
      <c r="A45" t="s">
        <v>163</v>
      </c>
      <c r="B45" t="s">
        <v>17</v>
      </c>
      <c r="D45" s="32">
        <f t="shared" si="10"/>
        <v>0</v>
      </c>
      <c r="E45" s="3">
        <f>COUNTIF(Vertices[Degree],"&gt;= "&amp;D45)-COUNTIF(Vertices[Degree],"&gt;="&amp;D46)</f>
        <v>0</v>
      </c>
      <c r="F45" s="39">
        <f t="shared" si="11"/>
        <v>7.890909090909094</v>
      </c>
      <c r="G45" s="40">
        <f>COUNTIF(Vertices[In-Degree],"&gt;= "&amp;F45)-COUNTIF(Vertices[In-Degree],"&gt;="&amp;F46)</f>
        <v>0</v>
      </c>
      <c r="H45" s="39">
        <f t="shared" si="12"/>
        <v>9.581818181818173</v>
      </c>
      <c r="I45" s="40">
        <f>COUNTIF(Vertices[Out-Degree],"&gt;= "&amp;H45)-COUNTIF(Vertices[Out-Degree],"&gt;="&amp;H46)</f>
        <v>0</v>
      </c>
      <c r="J45" s="39">
        <f t="shared" si="13"/>
        <v>439.26060587272707</v>
      </c>
      <c r="K45" s="40">
        <f>COUNTIF(Vertices[Betweenness Centrality],"&gt;= "&amp;J45)-COUNTIF(Vertices[Betweenness Centrality],"&gt;="&amp;J46)</f>
        <v>0</v>
      </c>
      <c r="L45" s="39">
        <f t="shared" si="14"/>
        <v>0.5636363636363637</v>
      </c>
      <c r="M45" s="40">
        <f>COUNTIF(Vertices[Closeness Centrality],"&gt;= "&amp;L45)-COUNTIF(Vertices[Closeness Centrality],"&gt;="&amp;L46)</f>
        <v>0</v>
      </c>
      <c r="N45" s="39">
        <f t="shared" si="15"/>
        <v>0.08863520000000005</v>
      </c>
      <c r="O45" s="40">
        <f>COUNTIF(Vertices[Eigenvector Centrality],"&gt;= "&amp;N45)-COUNTIF(Vertices[Eigenvector Centrality],"&gt;="&amp;N46)</f>
        <v>0</v>
      </c>
      <c r="P45" s="39">
        <f t="shared" si="16"/>
        <v>6.080740090909094</v>
      </c>
      <c r="Q45" s="40">
        <f>COUNTIF(Vertices[PageRank],"&gt;= "&amp;P45)-COUNTIF(Vertices[PageRank],"&gt;="&amp;P46)</f>
        <v>0</v>
      </c>
      <c r="R45" s="39">
        <f t="shared" si="17"/>
        <v>0.5636363636363637</v>
      </c>
      <c r="S45" s="44">
        <f>COUNTIF(Vertices[Clustering Coefficient],"&gt;= "&amp;R45)-COUNTIF(Vertices[Clustering Coefficient],"&gt;="&amp;R46)</f>
        <v>0</v>
      </c>
      <c r="T45" s="39" t="e">
        <f ca="1" t="shared" si="18"/>
        <v>#REF!</v>
      </c>
      <c r="U45" s="40" t="e">
        <f ca="1" t="shared" si="0"/>
        <v>#REF!</v>
      </c>
    </row>
    <row r="46" spans="1:21" ht="15">
      <c r="A46" s="33"/>
      <c r="B46" s="33"/>
      <c r="D46" s="32">
        <f t="shared" si="10"/>
        <v>0</v>
      </c>
      <c r="E46" s="3">
        <f>COUNTIF(Vertices[Degree],"&gt;= "&amp;D46)-COUNTIF(Vertices[Degree],"&gt;="&amp;D47)</f>
        <v>0</v>
      </c>
      <c r="F46" s="37">
        <f t="shared" si="11"/>
        <v>8.145454545454548</v>
      </c>
      <c r="G46" s="38">
        <f>COUNTIF(Vertices[In-Degree],"&gt;= "&amp;F46)-COUNTIF(Vertices[In-Degree],"&gt;="&amp;F47)</f>
        <v>0</v>
      </c>
      <c r="H46" s="37">
        <f t="shared" si="12"/>
        <v>9.890909090909082</v>
      </c>
      <c r="I46" s="38">
        <f>COUNTIF(Vertices[Out-Degree],"&gt;= "&amp;H46)-COUNTIF(Vertices[Out-Degree],"&gt;="&amp;H47)</f>
        <v>0</v>
      </c>
      <c r="J46" s="37">
        <f t="shared" si="13"/>
        <v>453.4303028363634</v>
      </c>
      <c r="K46" s="38">
        <f>COUNTIF(Vertices[Betweenness Centrality],"&gt;= "&amp;J46)-COUNTIF(Vertices[Betweenness Centrality],"&gt;="&amp;J47)</f>
        <v>0</v>
      </c>
      <c r="L46" s="37">
        <f t="shared" si="14"/>
        <v>0.5818181818181819</v>
      </c>
      <c r="M46" s="38">
        <f>COUNTIF(Vertices[Closeness Centrality],"&gt;= "&amp;L46)-COUNTIF(Vertices[Closeness Centrality],"&gt;="&amp;L47)</f>
        <v>0</v>
      </c>
      <c r="N46" s="37">
        <f t="shared" si="15"/>
        <v>0.09149440000000006</v>
      </c>
      <c r="O46" s="38">
        <f>COUNTIF(Vertices[Eigenvector Centrality],"&gt;= "&amp;N46)-COUNTIF(Vertices[Eigenvector Centrality],"&gt;="&amp;N47)</f>
        <v>0</v>
      </c>
      <c r="P46" s="37">
        <f t="shared" si="16"/>
        <v>6.262765545454549</v>
      </c>
      <c r="Q46" s="38">
        <f>COUNTIF(Vertices[PageRank],"&gt;= "&amp;P46)-COUNTIF(Vertices[PageRank],"&gt;="&amp;P47)</f>
        <v>1</v>
      </c>
      <c r="R46" s="37">
        <f t="shared" si="17"/>
        <v>0.5818181818181819</v>
      </c>
      <c r="S46" s="43">
        <f>COUNTIF(Vertices[Clustering Coefficient],"&gt;= "&amp;R46)-COUNTIF(Vertices[Clustering Coefficient],"&gt;="&amp;R47)</f>
        <v>0</v>
      </c>
      <c r="T46" s="37" t="e">
        <f ca="1" t="shared" si="18"/>
        <v>#REF!</v>
      </c>
      <c r="U46" s="38" t="e">
        <f ca="1" t="shared" si="0"/>
        <v>#REF!</v>
      </c>
    </row>
    <row r="47" spans="1:21" ht="15">
      <c r="A47" s="33"/>
      <c r="B47" s="33"/>
      <c r="D47" s="32">
        <f t="shared" si="10"/>
        <v>0</v>
      </c>
      <c r="E47" s="3">
        <f>COUNTIF(Vertices[Degree],"&gt;= "&amp;D47)-COUNTIF(Vertices[Degree],"&gt;="&amp;D48)</f>
        <v>0</v>
      </c>
      <c r="F47" s="39">
        <f t="shared" si="11"/>
        <v>8.400000000000002</v>
      </c>
      <c r="G47" s="40">
        <f>COUNTIF(Vertices[In-Degree],"&gt;= "&amp;F47)-COUNTIF(Vertices[In-Degree],"&gt;="&amp;F48)</f>
        <v>0</v>
      </c>
      <c r="H47" s="39">
        <f t="shared" si="12"/>
        <v>10.19999999999999</v>
      </c>
      <c r="I47" s="40">
        <f>COUNTIF(Vertices[Out-Degree],"&gt;= "&amp;H47)-COUNTIF(Vertices[Out-Degree],"&gt;="&amp;H48)</f>
        <v>0</v>
      </c>
      <c r="J47" s="39">
        <f t="shared" si="13"/>
        <v>467.59999979999975</v>
      </c>
      <c r="K47" s="40">
        <f>COUNTIF(Vertices[Betweenness Centrality],"&gt;= "&amp;J47)-COUNTIF(Vertices[Betweenness Centrality],"&gt;="&amp;J48)</f>
        <v>0</v>
      </c>
      <c r="L47" s="39">
        <f t="shared" si="14"/>
        <v>0.6000000000000001</v>
      </c>
      <c r="M47" s="40">
        <f>COUNTIF(Vertices[Closeness Centrality],"&gt;= "&amp;L47)-COUNTIF(Vertices[Closeness Centrality],"&gt;="&amp;L48)</f>
        <v>0</v>
      </c>
      <c r="N47" s="39">
        <f t="shared" si="15"/>
        <v>0.09435360000000007</v>
      </c>
      <c r="O47" s="40">
        <f>COUNTIF(Vertices[Eigenvector Centrality],"&gt;= "&amp;N47)-COUNTIF(Vertices[Eigenvector Centrality],"&gt;="&amp;N48)</f>
        <v>0</v>
      </c>
      <c r="P47" s="39">
        <f t="shared" si="16"/>
        <v>6.444791000000004</v>
      </c>
      <c r="Q47" s="40">
        <f>COUNTIF(Vertices[PageRank],"&gt;= "&amp;P47)-COUNTIF(Vertices[PageRank],"&gt;="&amp;P48)</f>
        <v>0</v>
      </c>
      <c r="R47" s="39">
        <f t="shared" si="17"/>
        <v>0.6000000000000001</v>
      </c>
      <c r="S47" s="44">
        <f>COUNTIF(Vertices[Clustering Coefficient],"&gt;= "&amp;R47)-COUNTIF(Vertices[Clustering Coefficient],"&gt;="&amp;R48)</f>
        <v>0</v>
      </c>
      <c r="T47" s="39" t="e">
        <f ca="1" t="shared" si="18"/>
        <v>#REF!</v>
      </c>
      <c r="U47" s="40" t="e">
        <f ca="1" t="shared" si="0"/>
        <v>#REF!</v>
      </c>
    </row>
    <row r="48" spans="1:21" ht="15">
      <c r="A48" s="33"/>
      <c r="B48" s="33"/>
      <c r="D48" s="32">
        <f t="shared" si="10"/>
        <v>0</v>
      </c>
      <c r="E48" s="3">
        <f>COUNTIF(Vertices[Degree],"&gt;= "&amp;D48)-COUNTIF(Vertices[Degree],"&gt;="&amp;D49)</f>
        <v>0</v>
      </c>
      <c r="F48" s="37">
        <f t="shared" si="11"/>
        <v>8.654545454545456</v>
      </c>
      <c r="G48" s="38">
        <f>COUNTIF(Vertices[In-Degree],"&gt;= "&amp;F48)-COUNTIF(Vertices[In-Degree],"&gt;="&amp;F49)</f>
        <v>0</v>
      </c>
      <c r="H48" s="37">
        <f t="shared" si="12"/>
        <v>10.509090909090899</v>
      </c>
      <c r="I48" s="38">
        <f>COUNTIF(Vertices[Out-Degree],"&gt;= "&amp;H48)-COUNTIF(Vertices[Out-Degree],"&gt;="&amp;H49)</f>
        <v>0</v>
      </c>
      <c r="J48" s="37">
        <f t="shared" si="13"/>
        <v>481.7696967636361</v>
      </c>
      <c r="K48" s="38">
        <f>COUNTIF(Vertices[Betweenness Centrality],"&gt;= "&amp;J48)-COUNTIF(Vertices[Betweenness Centrality],"&gt;="&amp;J49)</f>
        <v>0</v>
      </c>
      <c r="L48" s="37">
        <f t="shared" si="14"/>
        <v>0.6181818181818183</v>
      </c>
      <c r="M48" s="38">
        <f>COUNTIF(Vertices[Closeness Centrality],"&gt;= "&amp;L48)-COUNTIF(Vertices[Closeness Centrality],"&gt;="&amp;L49)</f>
        <v>0</v>
      </c>
      <c r="N48" s="37">
        <f t="shared" si="15"/>
        <v>0.09721280000000007</v>
      </c>
      <c r="O48" s="38">
        <f>COUNTIF(Vertices[Eigenvector Centrality],"&gt;= "&amp;N48)-COUNTIF(Vertices[Eigenvector Centrality],"&gt;="&amp;N49)</f>
        <v>0</v>
      </c>
      <c r="P48" s="37">
        <f t="shared" si="16"/>
        <v>6.626816454545459</v>
      </c>
      <c r="Q48" s="38">
        <f>COUNTIF(Vertices[PageRank],"&gt;= "&amp;P48)-COUNTIF(Vertices[PageRank],"&gt;="&amp;P49)</f>
        <v>0</v>
      </c>
      <c r="R48" s="37">
        <f t="shared" si="17"/>
        <v>0.6181818181818183</v>
      </c>
      <c r="S48" s="43">
        <f>COUNTIF(Vertices[Clustering Coefficient],"&gt;= "&amp;R48)-COUNTIF(Vertices[Clustering Coefficient],"&gt;="&amp;R49)</f>
        <v>0</v>
      </c>
      <c r="T48" s="37" t="e">
        <f ca="1" t="shared" si="18"/>
        <v>#REF!</v>
      </c>
      <c r="U48" s="38" t="e">
        <f ca="1" t="shared" si="0"/>
        <v>#REF!</v>
      </c>
    </row>
    <row r="49" spans="4:21" ht="15">
      <c r="D49" s="32">
        <f t="shared" si="10"/>
        <v>0</v>
      </c>
      <c r="E49" s="3">
        <f>COUNTIF(Vertices[Degree],"&gt;= "&amp;D49)-COUNTIF(Vertices[Degree],"&gt;="&amp;D50)</f>
        <v>0</v>
      </c>
      <c r="F49" s="39">
        <f t="shared" si="11"/>
        <v>8.90909090909091</v>
      </c>
      <c r="G49" s="40">
        <f>COUNTIF(Vertices[In-Degree],"&gt;= "&amp;F49)-COUNTIF(Vertices[In-Degree],"&gt;="&amp;F50)</f>
        <v>0</v>
      </c>
      <c r="H49" s="39">
        <f t="shared" si="12"/>
        <v>10.818181818181808</v>
      </c>
      <c r="I49" s="40">
        <f>COUNTIF(Vertices[Out-Degree],"&gt;= "&amp;H49)-COUNTIF(Vertices[Out-Degree],"&gt;="&amp;H50)</f>
        <v>0</v>
      </c>
      <c r="J49" s="39">
        <f t="shared" si="13"/>
        <v>495.93939372727243</v>
      </c>
      <c r="K49" s="40">
        <f>COUNTIF(Vertices[Betweenness Centrality],"&gt;= "&amp;J49)-COUNTIF(Vertices[Betweenness Centrality],"&gt;="&amp;J50)</f>
        <v>0</v>
      </c>
      <c r="L49" s="39">
        <f t="shared" si="14"/>
        <v>0.6363636363636365</v>
      </c>
      <c r="M49" s="40">
        <f>COUNTIF(Vertices[Closeness Centrality],"&gt;= "&amp;L49)-COUNTIF(Vertices[Closeness Centrality],"&gt;="&amp;L50)</f>
        <v>0</v>
      </c>
      <c r="N49" s="39">
        <f t="shared" si="15"/>
        <v>0.10007200000000008</v>
      </c>
      <c r="O49" s="40">
        <f>COUNTIF(Vertices[Eigenvector Centrality],"&gt;= "&amp;N49)-COUNTIF(Vertices[Eigenvector Centrality],"&gt;="&amp;N50)</f>
        <v>0</v>
      </c>
      <c r="P49" s="39">
        <f t="shared" si="16"/>
        <v>6.808841909090914</v>
      </c>
      <c r="Q49" s="40">
        <f>COUNTIF(Vertices[PageRank],"&gt;= "&amp;P49)-COUNTIF(Vertices[PageRank],"&gt;="&amp;P50)</f>
        <v>0</v>
      </c>
      <c r="R49" s="39">
        <f t="shared" si="17"/>
        <v>0.6363636363636365</v>
      </c>
      <c r="S49" s="44">
        <f>COUNTIF(Vertices[Clustering Coefficient],"&gt;= "&amp;R49)-COUNTIF(Vertices[Clustering Coefficient],"&gt;="&amp;R50)</f>
        <v>0</v>
      </c>
      <c r="T49" s="39" t="e">
        <f ca="1" t="shared" si="18"/>
        <v>#REF!</v>
      </c>
      <c r="U49" s="40" t="e">
        <f ca="1" t="shared" si="0"/>
        <v>#REF!</v>
      </c>
    </row>
    <row r="50" spans="4:21" ht="15">
      <c r="D50" s="32">
        <f t="shared" si="10"/>
        <v>0</v>
      </c>
      <c r="E50" s="3">
        <f>COUNTIF(Vertices[Degree],"&gt;= "&amp;D50)-COUNTIF(Vertices[Degree],"&gt;="&amp;D51)</f>
        <v>0</v>
      </c>
      <c r="F50" s="37">
        <f t="shared" si="11"/>
        <v>9.163636363636364</v>
      </c>
      <c r="G50" s="38">
        <f>COUNTIF(Vertices[In-Degree],"&gt;= "&amp;F50)-COUNTIF(Vertices[In-Degree],"&gt;="&amp;F51)</f>
        <v>0</v>
      </c>
      <c r="H50" s="37">
        <f t="shared" si="12"/>
        <v>11.127272727272716</v>
      </c>
      <c r="I50" s="38">
        <f>COUNTIF(Vertices[Out-Degree],"&gt;= "&amp;H50)-COUNTIF(Vertices[Out-Degree],"&gt;="&amp;H51)</f>
        <v>0</v>
      </c>
      <c r="J50" s="37">
        <f t="shared" si="13"/>
        <v>510.1090906909088</v>
      </c>
      <c r="K50" s="38">
        <f>COUNTIF(Vertices[Betweenness Centrality],"&gt;= "&amp;J50)-COUNTIF(Vertices[Betweenness Centrality],"&gt;="&amp;J51)</f>
        <v>0</v>
      </c>
      <c r="L50" s="37">
        <f t="shared" si="14"/>
        <v>0.6545454545454547</v>
      </c>
      <c r="M50" s="38">
        <f>COUNTIF(Vertices[Closeness Centrality],"&gt;= "&amp;L50)-COUNTIF(Vertices[Closeness Centrality],"&gt;="&amp;L51)</f>
        <v>0</v>
      </c>
      <c r="N50" s="37">
        <f t="shared" si="15"/>
        <v>0.10293120000000008</v>
      </c>
      <c r="O50" s="38">
        <f>COUNTIF(Vertices[Eigenvector Centrality],"&gt;= "&amp;N50)-COUNTIF(Vertices[Eigenvector Centrality],"&gt;="&amp;N51)</f>
        <v>0</v>
      </c>
      <c r="P50" s="37">
        <f t="shared" si="16"/>
        <v>6.990867363636369</v>
      </c>
      <c r="Q50" s="38">
        <f>COUNTIF(Vertices[PageRank],"&gt;= "&amp;P50)-COUNTIF(Vertices[PageRank],"&gt;="&amp;P51)</f>
        <v>0</v>
      </c>
      <c r="R50" s="37">
        <f t="shared" si="17"/>
        <v>0.6545454545454547</v>
      </c>
      <c r="S50" s="43">
        <f>COUNTIF(Vertices[Clustering Coefficient],"&gt;= "&amp;R50)-COUNTIF(Vertices[Clustering Coefficient],"&gt;="&amp;R51)</f>
        <v>0</v>
      </c>
      <c r="T50" s="37" t="e">
        <f ca="1" t="shared" si="18"/>
        <v>#REF!</v>
      </c>
      <c r="U50" s="38" t="e">
        <f ca="1" t="shared" si="0"/>
        <v>#REF!</v>
      </c>
    </row>
    <row r="51" spans="4:21" ht="15">
      <c r="D51" s="32">
        <f t="shared" si="10"/>
        <v>0</v>
      </c>
      <c r="E51" s="3">
        <f>COUNTIF(Vertices[Degree],"&gt;= "&amp;D51)-COUNTIF(Vertices[Degree],"&gt;="&amp;D52)</f>
        <v>0</v>
      </c>
      <c r="F51" s="39">
        <f t="shared" si="11"/>
        <v>9.418181818181818</v>
      </c>
      <c r="G51" s="40">
        <f>COUNTIF(Vertices[In-Degree],"&gt;= "&amp;F51)-COUNTIF(Vertices[In-Degree],"&gt;="&amp;F52)</f>
        <v>0</v>
      </c>
      <c r="H51" s="39">
        <f t="shared" si="12"/>
        <v>11.436363636363625</v>
      </c>
      <c r="I51" s="40">
        <f>COUNTIF(Vertices[Out-Degree],"&gt;= "&amp;H51)-COUNTIF(Vertices[Out-Degree],"&gt;="&amp;H52)</f>
        <v>0</v>
      </c>
      <c r="J51" s="39">
        <f t="shared" si="13"/>
        <v>524.2787876545451</v>
      </c>
      <c r="K51" s="40">
        <f>COUNTIF(Vertices[Betweenness Centrality],"&gt;= "&amp;J51)-COUNTIF(Vertices[Betweenness Centrality],"&gt;="&amp;J52)</f>
        <v>0</v>
      </c>
      <c r="L51" s="39">
        <f t="shared" si="14"/>
        <v>0.6727272727272728</v>
      </c>
      <c r="M51" s="40">
        <f>COUNTIF(Vertices[Closeness Centrality],"&gt;= "&amp;L51)-COUNTIF(Vertices[Closeness Centrality],"&gt;="&amp;L52)</f>
        <v>0</v>
      </c>
      <c r="N51" s="39">
        <f t="shared" si="15"/>
        <v>0.10579040000000009</v>
      </c>
      <c r="O51" s="40">
        <f>COUNTIF(Vertices[Eigenvector Centrality],"&gt;= "&amp;N51)-COUNTIF(Vertices[Eigenvector Centrality],"&gt;="&amp;N52)</f>
        <v>0</v>
      </c>
      <c r="P51" s="39">
        <f t="shared" si="16"/>
        <v>7.172892818181824</v>
      </c>
      <c r="Q51" s="40">
        <f>COUNTIF(Vertices[PageRank],"&gt;= "&amp;P51)-COUNTIF(Vertices[PageRank],"&gt;="&amp;P52)</f>
        <v>0</v>
      </c>
      <c r="R51" s="39">
        <f t="shared" si="17"/>
        <v>0.6727272727272728</v>
      </c>
      <c r="S51" s="44">
        <f>COUNTIF(Vertices[Clustering Coefficient],"&gt;= "&amp;R51)-COUNTIF(Vertices[Clustering Coefficient],"&gt;="&amp;R52)</f>
        <v>0</v>
      </c>
      <c r="T51" s="39" t="e">
        <f ca="1" t="shared" si="18"/>
        <v>#REF!</v>
      </c>
      <c r="U51" s="40" t="e">
        <f ca="1" t="shared" si="0"/>
        <v>#REF!</v>
      </c>
    </row>
    <row r="52" spans="4:21" ht="15">
      <c r="D52" s="32">
        <f t="shared" si="10"/>
        <v>0</v>
      </c>
      <c r="E52" s="3">
        <f>COUNTIF(Vertices[Degree],"&gt;= "&amp;D52)-COUNTIF(Vertices[Degree],"&gt;="&amp;D53)</f>
        <v>0</v>
      </c>
      <c r="F52" s="37">
        <f t="shared" si="11"/>
        <v>9.672727272727272</v>
      </c>
      <c r="G52" s="38">
        <f>COUNTIF(Vertices[In-Degree],"&gt;= "&amp;F52)-COUNTIF(Vertices[In-Degree],"&gt;="&amp;F53)</f>
        <v>0</v>
      </c>
      <c r="H52" s="37">
        <f t="shared" si="12"/>
        <v>11.745454545454534</v>
      </c>
      <c r="I52" s="38">
        <f>COUNTIF(Vertices[Out-Degree],"&gt;= "&amp;H52)-COUNTIF(Vertices[Out-Degree],"&gt;="&amp;H53)</f>
        <v>0</v>
      </c>
      <c r="J52" s="37">
        <f t="shared" si="13"/>
        <v>538.4484846181815</v>
      </c>
      <c r="K52" s="38">
        <f>COUNTIF(Vertices[Betweenness Centrality],"&gt;= "&amp;J52)-COUNTIF(Vertices[Betweenness Centrality],"&gt;="&amp;J53)</f>
        <v>0</v>
      </c>
      <c r="L52" s="37">
        <f t="shared" si="14"/>
        <v>0.690909090909091</v>
      </c>
      <c r="M52" s="38">
        <f>COUNTIF(Vertices[Closeness Centrality],"&gt;= "&amp;L52)-COUNTIF(Vertices[Closeness Centrality],"&gt;="&amp;L53)</f>
        <v>0</v>
      </c>
      <c r="N52" s="37">
        <f t="shared" si="15"/>
        <v>0.1086496000000001</v>
      </c>
      <c r="O52" s="38">
        <f>COUNTIF(Vertices[Eigenvector Centrality],"&gt;= "&amp;N52)-COUNTIF(Vertices[Eigenvector Centrality],"&gt;="&amp;N53)</f>
        <v>0</v>
      </c>
      <c r="P52" s="37">
        <f t="shared" si="16"/>
        <v>7.354918272727279</v>
      </c>
      <c r="Q52" s="38">
        <f>COUNTIF(Vertices[PageRank],"&gt;= "&amp;P52)-COUNTIF(Vertices[PageRank],"&gt;="&amp;P53)</f>
        <v>0</v>
      </c>
      <c r="R52" s="37">
        <f t="shared" si="17"/>
        <v>0.690909090909091</v>
      </c>
      <c r="S52" s="43">
        <f>COUNTIF(Vertices[Clustering Coefficient],"&gt;= "&amp;R52)-COUNTIF(Vertices[Clustering Coefficient],"&gt;="&amp;R53)</f>
        <v>0</v>
      </c>
      <c r="T52" s="37" t="e">
        <f ca="1" t="shared" si="18"/>
        <v>#REF!</v>
      </c>
      <c r="U52" s="38" t="e">
        <f ca="1" t="shared" si="0"/>
        <v>#REF!</v>
      </c>
    </row>
    <row r="53" spans="4:21" ht="15">
      <c r="D53" s="32">
        <f t="shared" si="10"/>
        <v>0</v>
      </c>
      <c r="E53" s="3">
        <f>COUNTIF(Vertices[Degree],"&gt;= "&amp;D53)-COUNTIF(Vertices[Degree],"&gt;="&amp;D54)</f>
        <v>0</v>
      </c>
      <c r="F53" s="39">
        <f t="shared" si="11"/>
        <v>9.927272727272726</v>
      </c>
      <c r="G53" s="40">
        <f>COUNTIF(Vertices[In-Degree],"&gt;= "&amp;F53)-COUNTIF(Vertices[In-Degree],"&gt;="&amp;F54)</f>
        <v>1</v>
      </c>
      <c r="H53" s="39">
        <f t="shared" si="12"/>
        <v>12.054545454545442</v>
      </c>
      <c r="I53" s="40">
        <f>COUNTIF(Vertices[Out-Degree],"&gt;= "&amp;H53)-COUNTIF(Vertices[Out-Degree],"&gt;="&amp;H54)</f>
        <v>0</v>
      </c>
      <c r="J53" s="39">
        <f t="shared" si="13"/>
        <v>552.6181815818179</v>
      </c>
      <c r="K53" s="40">
        <f>COUNTIF(Vertices[Betweenness Centrality],"&gt;= "&amp;J53)-COUNTIF(Vertices[Betweenness Centrality],"&gt;="&amp;J54)</f>
        <v>0</v>
      </c>
      <c r="L53" s="39">
        <f t="shared" si="14"/>
        <v>0.7090909090909092</v>
      </c>
      <c r="M53" s="40">
        <f>COUNTIF(Vertices[Closeness Centrality],"&gt;= "&amp;L53)-COUNTIF(Vertices[Closeness Centrality],"&gt;="&amp;L54)</f>
        <v>0</v>
      </c>
      <c r="N53" s="39">
        <f t="shared" si="15"/>
        <v>0.1115088000000001</v>
      </c>
      <c r="O53" s="40">
        <f>COUNTIF(Vertices[Eigenvector Centrality],"&gt;= "&amp;N53)-COUNTIF(Vertices[Eigenvector Centrality],"&gt;="&amp;N54)</f>
        <v>0</v>
      </c>
      <c r="P53" s="39">
        <f t="shared" si="16"/>
        <v>7.5369437272727335</v>
      </c>
      <c r="Q53" s="40">
        <f>COUNTIF(Vertices[PageRank],"&gt;= "&amp;P53)-COUNTIF(Vertices[PageRank],"&gt;="&amp;P54)</f>
        <v>0</v>
      </c>
      <c r="R53" s="39">
        <f t="shared" si="17"/>
        <v>0.7090909090909092</v>
      </c>
      <c r="S53" s="44">
        <f>COUNTIF(Vertices[Clustering Coefficient],"&gt;= "&amp;R53)-COUNTIF(Vertices[Clustering Coefficient],"&gt;="&amp;R54)</f>
        <v>0</v>
      </c>
      <c r="T53" s="39" t="e">
        <f ca="1" t="shared" si="18"/>
        <v>#REF!</v>
      </c>
      <c r="U53" s="40" t="e">
        <f ca="1" t="shared" si="0"/>
        <v>#REF!</v>
      </c>
    </row>
    <row r="54" spans="4:21" ht="15">
      <c r="D54" s="32">
        <f t="shared" si="10"/>
        <v>0</v>
      </c>
      <c r="E54" s="3">
        <f>COUNTIF(Vertices[Degree],"&gt;= "&amp;D54)-COUNTIF(Vertices[Degree],"&gt;="&amp;D55)</f>
        <v>0</v>
      </c>
      <c r="F54" s="37">
        <f t="shared" si="11"/>
        <v>10.18181818181818</v>
      </c>
      <c r="G54" s="38">
        <f>COUNTIF(Vertices[In-Degree],"&gt;= "&amp;F54)-COUNTIF(Vertices[In-Degree],"&gt;="&amp;F55)</f>
        <v>0</v>
      </c>
      <c r="H54" s="37">
        <f t="shared" si="12"/>
        <v>12.36363636363635</v>
      </c>
      <c r="I54" s="38">
        <f>COUNTIF(Vertices[Out-Degree],"&gt;= "&amp;H54)-COUNTIF(Vertices[Out-Degree],"&gt;="&amp;H55)</f>
        <v>0</v>
      </c>
      <c r="J54" s="37">
        <f t="shared" si="13"/>
        <v>566.7878785454543</v>
      </c>
      <c r="K54" s="38">
        <f>COUNTIF(Vertices[Betweenness Centrality],"&gt;= "&amp;J54)-COUNTIF(Vertices[Betweenness Centrality],"&gt;="&amp;J55)</f>
        <v>0</v>
      </c>
      <c r="L54" s="37">
        <f t="shared" si="14"/>
        <v>0.7272727272727274</v>
      </c>
      <c r="M54" s="38">
        <f>COUNTIF(Vertices[Closeness Centrality],"&gt;= "&amp;L54)-COUNTIF(Vertices[Closeness Centrality],"&gt;="&amp;L55)</f>
        <v>0</v>
      </c>
      <c r="N54" s="37">
        <f t="shared" si="15"/>
        <v>0.11436800000000011</v>
      </c>
      <c r="O54" s="38">
        <f>COUNTIF(Vertices[Eigenvector Centrality],"&gt;= "&amp;N54)-COUNTIF(Vertices[Eigenvector Centrality],"&gt;="&amp;N55)</f>
        <v>0</v>
      </c>
      <c r="P54" s="37">
        <f t="shared" si="16"/>
        <v>7.7189691818181885</v>
      </c>
      <c r="Q54" s="38">
        <f>COUNTIF(Vertices[PageRank],"&gt;= "&amp;P54)-COUNTIF(Vertices[PageRank],"&gt;="&amp;P55)</f>
        <v>0</v>
      </c>
      <c r="R54" s="37">
        <f t="shared" si="17"/>
        <v>0.7272727272727274</v>
      </c>
      <c r="S54" s="43">
        <f>COUNTIF(Vertices[Clustering Coefficient],"&gt;= "&amp;R54)-COUNTIF(Vertices[Clustering Coefficient],"&gt;="&amp;R55)</f>
        <v>0</v>
      </c>
      <c r="T54" s="37" t="e">
        <f ca="1" t="shared" si="18"/>
        <v>#REF!</v>
      </c>
      <c r="U54" s="38" t="e">
        <f ca="1" t="shared" si="0"/>
        <v>#REF!</v>
      </c>
    </row>
    <row r="55" spans="4:21" ht="15">
      <c r="D55" s="32">
        <f t="shared" si="10"/>
        <v>0</v>
      </c>
      <c r="E55" s="3">
        <f>COUNTIF(Vertices[Degree],"&gt;= "&amp;D55)-COUNTIF(Vertices[Degree],"&gt;="&amp;D56)</f>
        <v>0</v>
      </c>
      <c r="F55" s="39">
        <f t="shared" si="11"/>
        <v>10.436363636363634</v>
      </c>
      <c r="G55" s="40">
        <f>COUNTIF(Vertices[In-Degree],"&gt;= "&amp;F55)-COUNTIF(Vertices[In-Degree],"&gt;="&amp;F56)</f>
        <v>0</v>
      </c>
      <c r="H55" s="39">
        <f t="shared" si="12"/>
        <v>12.67272727272726</v>
      </c>
      <c r="I55" s="40">
        <f>COUNTIF(Vertices[Out-Degree],"&gt;= "&amp;H55)-COUNTIF(Vertices[Out-Degree],"&gt;="&amp;H56)</f>
        <v>0</v>
      </c>
      <c r="J55" s="39">
        <f t="shared" si="13"/>
        <v>580.9575755090907</v>
      </c>
      <c r="K55" s="40">
        <f>COUNTIF(Vertices[Betweenness Centrality],"&gt;= "&amp;J55)-COUNTIF(Vertices[Betweenness Centrality],"&gt;="&amp;J56)</f>
        <v>0</v>
      </c>
      <c r="L55" s="39">
        <f t="shared" si="14"/>
        <v>0.7454545454545456</v>
      </c>
      <c r="M55" s="40">
        <f>COUNTIF(Vertices[Closeness Centrality],"&gt;= "&amp;L55)-COUNTIF(Vertices[Closeness Centrality],"&gt;="&amp;L56)</f>
        <v>0</v>
      </c>
      <c r="N55" s="39">
        <f t="shared" si="15"/>
        <v>0.11722720000000011</v>
      </c>
      <c r="O55" s="40">
        <f>COUNTIF(Vertices[Eigenvector Centrality],"&gt;= "&amp;N55)-COUNTIF(Vertices[Eigenvector Centrality],"&gt;="&amp;N56)</f>
        <v>0</v>
      </c>
      <c r="P55" s="39">
        <f t="shared" si="16"/>
        <v>7.900994636363643</v>
      </c>
      <c r="Q55" s="40">
        <f>COUNTIF(Vertices[PageRank],"&gt;= "&amp;P55)-COUNTIF(Vertices[PageRank],"&gt;="&amp;P56)</f>
        <v>0</v>
      </c>
      <c r="R55" s="39">
        <f t="shared" si="17"/>
        <v>0.7454545454545456</v>
      </c>
      <c r="S55" s="44">
        <f>COUNTIF(Vertices[Clustering Coefficient],"&gt;= "&amp;R55)-COUNTIF(Vertices[Clustering Coefficient],"&gt;="&amp;R56)</f>
        <v>0</v>
      </c>
      <c r="T55" s="39" t="e">
        <f ca="1" t="shared" si="18"/>
        <v>#REF!</v>
      </c>
      <c r="U55" s="40" t="e">
        <f ca="1" t="shared" si="0"/>
        <v>#REF!</v>
      </c>
    </row>
    <row r="56" spans="4:21" ht="15">
      <c r="D56" s="32">
        <f t="shared" si="10"/>
        <v>0</v>
      </c>
      <c r="E56" s="3">
        <f>COUNTIF(Vertices[Degree],"&gt;= "&amp;D56)-COUNTIF(Vertices[Degree],"&gt;="&amp;D57)</f>
        <v>0</v>
      </c>
      <c r="F56" s="37">
        <f t="shared" si="11"/>
        <v>10.690909090909088</v>
      </c>
      <c r="G56" s="38">
        <f>COUNTIF(Vertices[In-Degree],"&gt;= "&amp;F56)-COUNTIF(Vertices[In-Degree],"&gt;="&amp;F57)</f>
        <v>0</v>
      </c>
      <c r="H56" s="37">
        <f t="shared" si="12"/>
        <v>12.981818181818168</v>
      </c>
      <c r="I56" s="38">
        <f>COUNTIF(Vertices[Out-Degree],"&gt;= "&amp;H56)-COUNTIF(Vertices[Out-Degree],"&gt;="&amp;H57)</f>
        <v>1</v>
      </c>
      <c r="J56" s="37">
        <f t="shared" si="13"/>
        <v>595.1272724727271</v>
      </c>
      <c r="K56" s="38">
        <f>COUNTIF(Vertices[Betweenness Centrality],"&gt;= "&amp;J56)-COUNTIF(Vertices[Betweenness Centrality],"&gt;="&amp;J57)</f>
        <v>0</v>
      </c>
      <c r="L56" s="37">
        <f t="shared" si="14"/>
        <v>0.7636363636363638</v>
      </c>
      <c r="M56" s="38">
        <f>COUNTIF(Vertices[Closeness Centrality],"&gt;= "&amp;L56)-COUNTIF(Vertices[Closeness Centrality],"&gt;="&amp;L57)</f>
        <v>0</v>
      </c>
      <c r="N56" s="37">
        <f t="shared" si="15"/>
        <v>0.12008640000000012</v>
      </c>
      <c r="O56" s="38">
        <f>COUNTIF(Vertices[Eigenvector Centrality],"&gt;= "&amp;N56)-COUNTIF(Vertices[Eigenvector Centrality],"&gt;="&amp;N57)</f>
        <v>0</v>
      </c>
      <c r="P56" s="37">
        <f t="shared" si="16"/>
        <v>8.083020090909098</v>
      </c>
      <c r="Q56" s="38">
        <f>COUNTIF(Vertices[PageRank],"&gt;= "&amp;P56)-COUNTIF(Vertices[PageRank],"&gt;="&amp;P57)</f>
        <v>0</v>
      </c>
      <c r="R56" s="37">
        <f t="shared" si="17"/>
        <v>0.7636363636363638</v>
      </c>
      <c r="S56" s="43">
        <f>COUNTIF(Vertices[Clustering Coefficient],"&gt;= "&amp;R56)-COUNTIF(Vertices[Clustering Coefficient],"&gt;="&amp;R57)</f>
        <v>0</v>
      </c>
      <c r="T56" s="37" t="e">
        <f ca="1" t="shared" si="18"/>
        <v>#REF!</v>
      </c>
      <c r="U56" s="38" t="e">
        <f ca="1" t="shared" si="0"/>
        <v>#REF!</v>
      </c>
    </row>
    <row r="57" spans="4:21" ht="15">
      <c r="D57" s="32">
        <f>MAX(Vertices[Degree])</f>
        <v>0</v>
      </c>
      <c r="E57" s="3">
        <f>COUNTIF(Vertices[Degree],"&gt;= "&amp;D57)-COUNTIF(Vertices[Degree],"&gt;="&amp;D58)</f>
        <v>0</v>
      </c>
      <c r="F57" s="41">
        <f>MAX(Vertices[In-Degree])</f>
        <v>14</v>
      </c>
      <c r="G57" s="42">
        <f>COUNTIF(Vertices[In-Degree],"&gt;= "&amp;F57)-COUNTIF(Vertices[In-Degree],"&gt;="&amp;F58)</f>
        <v>1</v>
      </c>
      <c r="H57" s="41">
        <f>MAX(Vertices[Out-Degree])</f>
        <v>17</v>
      </c>
      <c r="I57" s="42">
        <f>COUNTIF(Vertices[Out-Degree],"&gt;= "&amp;H57)-COUNTIF(Vertices[Out-Degree],"&gt;="&amp;H58)</f>
        <v>1</v>
      </c>
      <c r="J57" s="41">
        <f>MAX(Vertices[Betweenness Centrality])</f>
        <v>779.333333</v>
      </c>
      <c r="K57" s="42">
        <f>COUNTIF(Vertices[Betweenness Centrality],"&gt;= "&amp;J57)-COUNTIF(Vertices[Betweenness Centrality],"&gt;="&amp;J58)</f>
        <v>1</v>
      </c>
      <c r="L57" s="41">
        <f>MAX(Vertices[Closeness Centrality])</f>
        <v>1</v>
      </c>
      <c r="M57" s="42">
        <f>COUNTIF(Vertices[Closeness Centrality],"&gt;= "&amp;L57)-COUNTIF(Vertices[Closeness Centrality],"&gt;="&amp;L58)</f>
        <v>8</v>
      </c>
      <c r="N57" s="41">
        <f>MAX(Vertices[Eigenvector Centrality])</f>
        <v>0.157256</v>
      </c>
      <c r="O57" s="42">
        <f>COUNTIF(Vertices[Eigenvector Centrality],"&gt;= "&amp;N57)-COUNTIF(Vertices[Eigenvector Centrality],"&gt;="&amp;N58)</f>
        <v>1</v>
      </c>
      <c r="P57" s="41">
        <f>MAX(Vertices[PageRank])</f>
        <v>10.449351</v>
      </c>
      <c r="Q57" s="42">
        <f>COUNTIF(Vertices[PageRank],"&gt;= "&amp;P57)-COUNTIF(Vertices[PageRank],"&gt;="&amp;P58)</f>
        <v>1</v>
      </c>
      <c r="R57" s="41">
        <f>MAX(Vertices[Clustering Coefficient])</f>
        <v>1</v>
      </c>
      <c r="S57" s="45">
        <f>COUNTIF(Vertices[Clustering Coefficient],"&gt;= "&amp;R57)-COUNTIF(Vertices[Clustering Coefficient],"&gt;="&amp;R58)</f>
        <v>2</v>
      </c>
      <c r="T57" s="41" t="e">
        <f ca="1">MAX(INDIRECT(DynamicFilterSourceColumnRange))</f>
        <v>#REF!</v>
      </c>
      <c r="U57" s="42" t="e">
        <f ca="1" t="shared" si="0"/>
        <v>#REF!</v>
      </c>
    </row>
    <row r="59" spans="1:2" ht="15">
      <c r="A59" s="33" t="s">
        <v>81</v>
      </c>
      <c r="B59" s="46" t="str">
        <f>IF(COUNT(Vertices[Degree])&gt;0,D2,NoMetricMessage)</f>
        <v>Not Available</v>
      </c>
    </row>
    <row r="60" spans="1:2" ht="15">
      <c r="A60" s="33" t="s">
        <v>82</v>
      </c>
      <c r="B60" s="46" t="str">
        <f>IF(COUNT(Vertices[Degree])&gt;0,D57,NoMetricMessage)</f>
        <v>Not Available</v>
      </c>
    </row>
    <row r="61" spans="1:2" ht="15">
      <c r="A61" s="33" t="s">
        <v>83</v>
      </c>
      <c r="B61" s="47" t="str">
        <f>_xlfn.IFERROR(AVERAGE(Vertices[Degree]),NoMetricMessage)</f>
        <v>Not Available</v>
      </c>
    </row>
    <row r="62" spans="1:2" ht="15">
      <c r="A62" s="33" t="s">
        <v>84</v>
      </c>
      <c r="B62" s="47" t="str">
        <f>_xlfn.IFERROR(MEDIAN(Vertices[Degree]),NoMetricMessage)</f>
        <v>Not Available</v>
      </c>
    </row>
    <row r="73" spans="1:2" ht="15">
      <c r="A73" s="33" t="s">
        <v>88</v>
      </c>
      <c r="B73" s="46">
        <f>IF(COUNT(Vertices[In-Degree])&gt;0,F2,NoMetricMessage)</f>
        <v>0</v>
      </c>
    </row>
    <row r="74" spans="1:2" ht="15">
      <c r="A74" s="33" t="s">
        <v>89</v>
      </c>
      <c r="B74" s="46">
        <f>IF(COUNT(Vertices[In-Degree])&gt;0,F57,NoMetricMessage)</f>
        <v>14</v>
      </c>
    </row>
    <row r="75" spans="1:2" ht="15">
      <c r="A75" s="33" t="s">
        <v>90</v>
      </c>
      <c r="B75" s="47">
        <f>_xlfn.IFERROR(AVERAGE(Vertices[In-Degree]),NoMetricMessage)</f>
        <v>1.2589285714285714</v>
      </c>
    </row>
    <row r="76" spans="1:2" ht="15">
      <c r="A76" s="33" t="s">
        <v>91</v>
      </c>
      <c r="B76" s="47">
        <f>_xlfn.IFERROR(MEDIAN(Vertices[In-Degree]),NoMetricMessage)</f>
        <v>1</v>
      </c>
    </row>
    <row r="87" spans="1:2" ht="15">
      <c r="A87" s="33" t="s">
        <v>94</v>
      </c>
      <c r="B87" s="46">
        <f>IF(COUNT(Vertices[Out-Degree])&gt;0,H2,NoMetricMessage)</f>
        <v>0</v>
      </c>
    </row>
    <row r="88" spans="1:2" ht="15">
      <c r="A88" s="33" t="s">
        <v>95</v>
      </c>
      <c r="B88" s="46">
        <f>IF(COUNT(Vertices[Out-Degree])&gt;0,H57,NoMetricMessage)</f>
        <v>17</v>
      </c>
    </row>
    <row r="89" spans="1:2" ht="15">
      <c r="A89" s="33" t="s">
        <v>96</v>
      </c>
      <c r="B89" s="47">
        <f>_xlfn.IFERROR(AVERAGE(Vertices[Out-Degree]),NoMetricMessage)</f>
        <v>1.2589285714285714</v>
      </c>
    </row>
    <row r="90" spans="1:2" ht="15">
      <c r="A90" s="33" t="s">
        <v>97</v>
      </c>
      <c r="B90" s="47">
        <f>_xlfn.IFERROR(MEDIAN(Vertices[Out-Degree]),NoMetricMessage)</f>
        <v>1</v>
      </c>
    </row>
    <row r="101" spans="1:2" ht="15">
      <c r="A101" s="33" t="s">
        <v>100</v>
      </c>
      <c r="B101" s="47">
        <f>IF(COUNT(Vertices[Betweenness Centrality])&gt;0,J2,NoMetricMessage)</f>
        <v>0</v>
      </c>
    </row>
    <row r="102" spans="1:2" ht="15">
      <c r="A102" s="33" t="s">
        <v>101</v>
      </c>
      <c r="B102" s="47">
        <f>IF(COUNT(Vertices[Betweenness Centrality])&gt;0,J57,NoMetricMessage)</f>
        <v>779.333333</v>
      </c>
    </row>
    <row r="103" spans="1:2" ht="15">
      <c r="A103" s="33" t="s">
        <v>102</v>
      </c>
      <c r="B103" s="47">
        <f>_xlfn.IFERROR(AVERAGE(Vertices[Betweenness Centrality]),NoMetricMessage)</f>
        <v>13.00000000892857</v>
      </c>
    </row>
    <row r="104" spans="1:2" ht="15">
      <c r="A104" s="33" t="s">
        <v>103</v>
      </c>
      <c r="B104" s="47">
        <f>_xlfn.IFERROR(MEDIAN(Vertices[Betweenness Centrality]),NoMetricMessage)</f>
        <v>0</v>
      </c>
    </row>
    <row r="115" spans="1:2" ht="15">
      <c r="A115" s="33" t="s">
        <v>106</v>
      </c>
      <c r="B115" s="47">
        <f>IF(COUNT(Vertices[Closeness Centrality])&gt;0,L2,NoMetricMessage)</f>
        <v>0</v>
      </c>
    </row>
    <row r="116" spans="1:2" ht="15">
      <c r="A116" s="33" t="s">
        <v>107</v>
      </c>
      <c r="B116" s="47">
        <f>IF(COUNT(Vertices[Closeness Centrality])&gt;0,L57,NoMetricMessage)</f>
        <v>1</v>
      </c>
    </row>
    <row r="117" spans="1:2" ht="15">
      <c r="A117" s="33" t="s">
        <v>108</v>
      </c>
      <c r="B117" s="47">
        <f>_xlfn.IFERROR(AVERAGE(Vertices[Closeness Centrality]),NoMetricMessage)</f>
        <v>0.1395009999999997</v>
      </c>
    </row>
    <row r="118" spans="1:2" ht="15">
      <c r="A118" s="33" t="s">
        <v>109</v>
      </c>
      <c r="B118" s="47">
        <f>_xlfn.IFERROR(MEDIAN(Vertices[Closeness Centrality]),NoMetricMessage)</f>
        <v>0.058824</v>
      </c>
    </row>
    <row r="129" spans="1:2" ht="15">
      <c r="A129" s="33" t="s">
        <v>112</v>
      </c>
      <c r="B129" s="47">
        <f>IF(COUNT(Vertices[Eigenvector Centrality])&gt;0,N2,NoMetricMessage)</f>
        <v>0</v>
      </c>
    </row>
    <row r="130" spans="1:2" ht="15">
      <c r="A130" s="33" t="s">
        <v>113</v>
      </c>
      <c r="B130" s="47">
        <f>IF(COUNT(Vertices[Eigenvector Centrality])&gt;0,N57,NoMetricMessage)</f>
        <v>0.157256</v>
      </c>
    </row>
    <row r="131" spans="1:2" ht="15">
      <c r="A131" s="33" t="s">
        <v>114</v>
      </c>
      <c r="B131" s="47">
        <f>_xlfn.IFERROR(AVERAGE(Vertices[Eigenvector Centrality]),NoMetricMessage)</f>
        <v>0.008928517857142857</v>
      </c>
    </row>
    <row r="132" spans="1:2" ht="15">
      <c r="A132" s="33" t="s">
        <v>115</v>
      </c>
      <c r="B132" s="47">
        <f>_xlfn.IFERROR(MEDIAN(Vertices[Eigenvector Centrality]),NoMetricMessage)</f>
        <v>0</v>
      </c>
    </row>
    <row r="143" spans="1:2" ht="15">
      <c r="A143" s="33" t="s">
        <v>140</v>
      </c>
      <c r="B143" s="47">
        <f>IF(COUNT(Vertices[PageRank])&gt;0,P2,NoMetricMessage)</f>
        <v>0.437951</v>
      </c>
    </row>
    <row r="144" spans="1:2" ht="15">
      <c r="A144" s="33" t="s">
        <v>141</v>
      </c>
      <c r="B144" s="47">
        <f>IF(COUNT(Vertices[PageRank])&gt;0,P57,NoMetricMessage)</f>
        <v>10.449351</v>
      </c>
    </row>
    <row r="145" spans="1:2" ht="15">
      <c r="A145" s="33" t="s">
        <v>142</v>
      </c>
      <c r="B145" s="47">
        <f>_xlfn.IFERROR(AVERAGE(Vertices[PageRank]),NoMetricMessage)</f>
        <v>0.9999950000000002</v>
      </c>
    </row>
    <row r="146" spans="1:2" ht="15">
      <c r="A146" s="33" t="s">
        <v>143</v>
      </c>
      <c r="B146" s="47">
        <f>_xlfn.IFERROR(MEDIAN(Vertices[PageRank]),NoMetricMessage)</f>
        <v>0.73403</v>
      </c>
    </row>
    <row r="157" spans="1:2" ht="15">
      <c r="A157" s="33" t="s">
        <v>118</v>
      </c>
      <c r="B157" s="47">
        <f>IF(COUNT(Vertices[Clustering Coefficient])&gt;0,R2,NoMetricMessage)</f>
        <v>0</v>
      </c>
    </row>
    <row r="158" spans="1:2" ht="15">
      <c r="A158" s="33" t="s">
        <v>119</v>
      </c>
      <c r="B158" s="47">
        <f>IF(COUNT(Vertices[Clustering Coefficient])&gt;0,R57,NoMetricMessage)</f>
        <v>1</v>
      </c>
    </row>
    <row r="159" spans="1:2" ht="15">
      <c r="A159" s="33" t="s">
        <v>120</v>
      </c>
      <c r="B159" s="47">
        <f>_xlfn.IFERROR(AVERAGE(Vertices[Clustering Coefficient]),NoMetricMessage)</f>
        <v>0.16777205245493426</v>
      </c>
    </row>
    <row r="160" spans="1:2" ht="15">
      <c r="A160" s="33" t="s">
        <v>121</v>
      </c>
      <c r="B160" s="47">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6"/>
    <tablePart r:id="rId5"/>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1962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1963</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1964</v>
      </c>
      <c r="K7" s="13" t="s">
        <v>1965</v>
      </c>
    </row>
    <row r="8" spans="1:11" ht="409.5">
      <c r="A8"/>
      <c r="B8">
        <v>2</v>
      </c>
      <c r="C8">
        <v>2</v>
      </c>
      <c r="D8" t="s">
        <v>61</v>
      </c>
      <c r="E8" t="s">
        <v>61</v>
      </c>
      <c r="H8" t="s">
        <v>73</v>
      </c>
      <c r="J8" t="s">
        <v>1966</v>
      </c>
      <c r="K8" s="13" t="s">
        <v>1967</v>
      </c>
    </row>
    <row r="9" spans="1:11" ht="409.5">
      <c r="A9"/>
      <c r="B9">
        <v>3</v>
      </c>
      <c r="C9">
        <v>4</v>
      </c>
      <c r="D9" t="s">
        <v>62</v>
      </c>
      <c r="E9" t="s">
        <v>62</v>
      </c>
      <c r="H9" t="s">
        <v>74</v>
      </c>
      <c r="J9" t="s">
        <v>1968</v>
      </c>
      <c r="K9" s="13" t="s">
        <v>1969</v>
      </c>
    </row>
    <row r="10" spans="1:11" ht="409.5">
      <c r="A10"/>
      <c r="B10">
        <v>4</v>
      </c>
      <c r="D10" t="s">
        <v>63</v>
      </c>
      <c r="E10" t="s">
        <v>63</v>
      </c>
      <c r="H10" t="s">
        <v>75</v>
      </c>
      <c r="J10" t="s">
        <v>1970</v>
      </c>
      <c r="K10" s="13" t="s">
        <v>1971</v>
      </c>
    </row>
    <row r="11" spans="1:11" ht="15">
      <c r="A11"/>
      <c r="B11">
        <v>5</v>
      </c>
      <c r="D11" t="s">
        <v>46</v>
      </c>
      <c r="E11">
        <v>1</v>
      </c>
      <c r="H11" t="s">
        <v>76</v>
      </c>
      <c r="J11" t="s">
        <v>1972</v>
      </c>
      <c r="K11" t="s">
        <v>1973</v>
      </c>
    </row>
    <row r="12" spans="1:11" ht="15">
      <c r="A12"/>
      <c r="B12"/>
      <c r="D12" t="s">
        <v>64</v>
      </c>
      <c r="E12">
        <v>2</v>
      </c>
      <c r="H12">
        <v>0</v>
      </c>
      <c r="J12" t="s">
        <v>1974</v>
      </c>
      <c r="K12" t="s">
        <v>1975</v>
      </c>
    </row>
    <row r="13" spans="1:11" ht="15">
      <c r="A13"/>
      <c r="B13"/>
      <c r="D13">
        <v>1</v>
      </c>
      <c r="E13">
        <v>3</v>
      </c>
      <c r="H13">
        <v>1</v>
      </c>
      <c r="J13" t="s">
        <v>1976</v>
      </c>
      <c r="K13" t="s">
        <v>1977</v>
      </c>
    </row>
    <row r="14" spans="4:11" ht="15">
      <c r="D14">
        <v>2</v>
      </c>
      <c r="E14">
        <v>4</v>
      </c>
      <c r="H14">
        <v>2</v>
      </c>
      <c r="J14" t="s">
        <v>1978</v>
      </c>
      <c r="K14" t="s">
        <v>1979</v>
      </c>
    </row>
    <row r="15" spans="4:11" ht="15">
      <c r="D15">
        <v>3</v>
      </c>
      <c r="E15">
        <v>5</v>
      </c>
      <c r="H15">
        <v>3</v>
      </c>
      <c r="J15" t="s">
        <v>1980</v>
      </c>
      <c r="K15" t="s">
        <v>1981</v>
      </c>
    </row>
    <row r="16" spans="4:11" ht="15">
      <c r="D16">
        <v>4</v>
      </c>
      <c r="E16">
        <v>6</v>
      </c>
      <c r="H16">
        <v>4</v>
      </c>
      <c r="J16" t="s">
        <v>1982</v>
      </c>
      <c r="K16" t="s">
        <v>1983</v>
      </c>
    </row>
    <row r="17" spans="4:11" ht="15">
      <c r="D17">
        <v>5</v>
      </c>
      <c r="E17">
        <v>7</v>
      </c>
      <c r="H17">
        <v>5</v>
      </c>
      <c r="J17" t="s">
        <v>1984</v>
      </c>
      <c r="K17" t="s">
        <v>1985</v>
      </c>
    </row>
    <row r="18" spans="4:11" ht="15">
      <c r="D18">
        <v>6</v>
      </c>
      <c r="E18">
        <v>8</v>
      </c>
      <c r="H18">
        <v>6</v>
      </c>
      <c r="J18" t="s">
        <v>1986</v>
      </c>
      <c r="K18" t="s">
        <v>1987</v>
      </c>
    </row>
    <row r="19" spans="4:11" ht="15">
      <c r="D19">
        <v>7</v>
      </c>
      <c r="E19">
        <v>9</v>
      </c>
      <c r="H19">
        <v>7</v>
      </c>
      <c r="J19" t="s">
        <v>1988</v>
      </c>
      <c r="K19" t="s">
        <v>1989</v>
      </c>
    </row>
    <row r="20" spans="4:11" ht="15">
      <c r="D20">
        <v>8</v>
      </c>
      <c r="H20">
        <v>8</v>
      </c>
      <c r="J20" t="s">
        <v>1990</v>
      </c>
      <c r="K20" t="s">
        <v>1991</v>
      </c>
    </row>
    <row r="21" spans="4:11" ht="409.5">
      <c r="D21">
        <v>9</v>
      </c>
      <c r="H21">
        <v>9</v>
      </c>
      <c r="J21" t="s">
        <v>1992</v>
      </c>
      <c r="K21" s="13" t="s">
        <v>1993</v>
      </c>
    </row>
    <row r="22" spans="4:11" ht="409.5">
      <c r="D22">
        <v>10</v>
      </c>
      <c r="J22" t="s">
        <v>1994</v>
      </c>
      <c r="K22" s="13" t="s">
        <v>1995</v>
      </c>
    </row>
    <row r="23" spans="4:11" ht="409.5">
      <c r="D23">
        <v>11</v>
      </c>
      <c r="J23" t="s">
        <v>1996</v>
      </c>
      <c r="K23" s="13" t="s">
        <v>1997</v>
      </c>
    </row>
    <row r="24" spans="10:11" ht="409.5">
      <c r="J24" t="s">
        <v>1998</v>
      </c>
      <c r="K24" s="13" t="s">
        <v>3051</v>
      </c>
    </row>
    <row r="25" spans="10:11" ht="15">
      <c r="J25" t="s">
        <v>1999</v>
      </c>
      <c r="K25" t="b">
        <v>0</v>
      </c>
    </row>
    <row r="26" spans="10:11" ht="15">
      <c r="J26" t="s">
        <v>3049</v>
      </c>
      <c r="K26" t="s">
        <v>3050</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6"/>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2033</v>
      </c>
      <c r="B1" s="13" t="s">
        <v>2034</v>
      </c>
      <c r="C1" s="13" t="s">
        <v>2035</v>
      </c>
      <c r="D1" s="13" t="s">
        <v>2037</v>
      </c>
      <c r="E1" s="13" t="s">
        <v>2036</v>
      </c>
      <c r="F1" s="13" t="s">
        <v>2039</v>
      </c>
      <c r="G1" s="78" t="s">
        <v>2038</v>
      </c>
      <c r="H1" s="78" t="s">
        <v>2041</v>
      </c>
      <c r="I1" s="13" t="s">
        <v>2040</v>
      </c>
      <c r="J1" s="13" t="s">
        <v>2043</v>
      </c>
      <c r="K1" s="13" t="s">
        <v>2042</v>
      </c>
      <c r="L1" s="13" t="s">
        <v>2045</v>
      </c>
      <c r="M1" s="13" t="s">
        <v>2044</v>
      </c>
      <c r="N1" s="13" t="s">
        <v>2047</v>
      </c>
      <c r="O1" s="13" t="s">
        <v>2046</v>
      </c>
      <c r="P1" s="13" t="s">
        <v>2049</v>
      </c>
      <c r="Q1" s="13" t="s">
        <v>2048</v>
      </c>
      <c r="R1" s="13" t="s">
        <v>2051</v>
      </c>
      <c r="S1" s="78" t="s">
        <v>2050</v>
      </c>
      <c r="T1" s="78" t="s">
        <v>2053</v>
      </c>
      <c r="U1" s="13" t="s">
        <v>2052</v>
      </c>
      <c r="V1" s="13" t="s">
        <v>2054</v>
      </c>
    </row>
    <row r="2" spans="1:22" ht="15">
      <c r="A2" s="82" t="s">
        <v>516</v>
      </c>
      <c r="B2" s="78">
        <v>18</v>
      </c>
      <c r="C2" s="82" t="s">
        <v>503</v>
      </c>
      <c r="D2" s="78">
        <v>3</v>
      </c>
      <c r="E2" s="82" t="s">
        <v>485</v>
      </c>
      <c r="F2" s="78">
        <v>2</v>
      </c>
      <c r="G2" s="78"/>
      <c r="H2" s="78"/>
      <c r="I2" s="82" t="s">
        <v>465</v>
      </c>
      <c r="J2" s="78">
        <v>3</v>
      </c>
      <c r="K2" s="82" t="s">
        <v>474</v>
      </c>
      <c r="L2" s="78">
        <v>3</v>
      </c>
      <c r="M2" s="82" t="s">
        <v>466</v>
      </c>
      <c r="N2" s="78">
        <v>1</v>
      </c>
      <c r="O2" s="82" t="s">
        <v>468</v>
      </c>
      <c r="P2" s="78">
        <v>12</v>
      </c>
      <c r="Q2" s="82" t="s">
        <v>507</v>
      </c>
      <c r="R2" s="78">
        <v>3</v>
      </c>
      <c r="S2" s="78"/>
      <c r="T2" s="78"/>
      <c r="U2" s="82" t="s">
        <v>516</v>
      </c>
      <c r="V2" s="78">
        <v>18</v>
      </c>
    </row>
    <row r="3" spans="1:22" ht="15">
      <c r="A3" s="82" t="s">
        <v>468</v>
      </c>
      <c r="B3" s="78">
        <v>12</v>
      </c>
      <c r="C3" s="82" t="s">
        <v>471</v>
      </c>
      <c r="D3" s="78">
        <v>2</v>
      </c>
      <c r="E3" s="82" t="s">
        <v>492</v>
      </c>
      <c r="F3" s="78">
        <v>1</v>
      </c>
      <c r="G3" s="78"/>
      <c r="H3" s="78"/>
      <c r="I3" s="82" t="s">
        <v>481</v>
      </c>
      <c r="J3" s="78">
        <v>2</v>
      </c>
      <c r="K3" s="82" t="s">
        <v>490</v>
      </c>
      <c r="L3" s="78">
        <v>1</v>
      </c>
      <c r="M3" s="78"/>
      <c r="N3" s="78"/>
      <c r="O3" s="82" t="s">
        <v>508</v>
      </c>
      <c r="P3" s="78">
        <v>3</v>
      </c>
      <c r="Q3" s="82" t="s">
        <v>505</v>
      </c>
      <c r="R3" s="78">
        <v>2</v>
      </c>
      <c r="S3" s="78"/>
      <c r="T3" s="78"/>
      <c r="U3" s="82" t="s">
        <v>518</v>
      </c>
      <c r="V3" s="78">
        <v>10</v>
      </c>
    </row>
    <row r="4" spans="1:22" ht="15">
      <c r="A4" s="82" t="s">
        <v>518</v>
      </c>
      <c r="B4" s="78">
        <v>10</v>
      </c>
      <c r="C4" s="82" t="s">
        <v>502</v>
      </c>
      <c r="D4" s="78">
        <v>1</v>
      </c>
      <c r="E4" s="82" t="s">
        <v>493</v>
      </c>
      <c r="F4" s="78">
        <v>1</v>
      </c>
      <c r="G4" s="78"/>
      <c r="H4" s="78"/>
      <c r="I4" s="82" t="s">
        <v>480</v>
      </c>
      <c r="J4" s="78">
        <v>1</v>
      </c>
      <c r="K4" s="78"/>
      <c r="L4" s="78"/>
      <c r="M4" s="78"/>
      <c r="N4" s="78"/>
      <c r="O4" s="78"/>
      <c r="P4" s="78"/>
      <c r="Q4" s="82" t="s">
        <v>506</v>
      </c>
      <c r="R4" s="78">
        <v>1</v>
      </c>
      <c r="S4" s="78"/>
      <c r="T4" s="78"/>
      <c r="U4" s="82" t="s">
        <v>517</v>
      </c>
      <c r="V4" s="78">
        <v>8</v>
      </c>
    </row>
    <row r="5" spans="1:22" ht="15">
      <c r="A5" s="82" t="s">
        <v>517</v>
      </c>
      <c r="B5" s="78">
        <v>8</v>
      </c>
      <c r="C5" s="82" t="s">
        <v>504</v>
      </c>
      <c r="D5" s="78">
        <v>1</v>
      </c>
      <c r="E5" s="82" t="s">
        <v>494</v>
      </c>
      <c r="F5" s="78">
        <v>1</v>
      </c>
      <c r="G5" s="78"/>
      <c r="H5" s="78"/>
      <c r="I5" s="78"/>
      <c r="J5" s="78"/>
      <c r="K5" s="78"/>
      <c r="L5" s="78"/>
      <c r="M5" s="78"/>
      <c r="N5" s="78"/>
      <c r="O5" s="78"/>
      <c r="P5" s="78"/>
      <c r="Q5" s="82" t="s">
        <v>479</v>
      </c>
      <c r="R5" s="78">
        <v>1</v>
      </c>
      <c r="S5" s="78"/>
      <c r="T5" s="78"/>
      <c r="U5" s="82" t="s">
        <v>514</v>
      </c>
      <c r="V5" s="78">
        <v>6</v>
      </c>
    </row>
    <row r="6" spans="1:22" ht="15">
      <c r="A6" s="82" t="s">
        <v>514</v>
      </c>
      <c r="B6" s="78">
        <v>6</v>
      </c>
      <c r="C6" s="82" t="s">
        <v>497</v>
      </c>
      <c r="D6" s="78">
        <v>1</v>
      </c>
      <c r="E6" s="82" t="s">
        <v>495</v>
      </c>
      <c r="F6" s="78">
        <v>1</v>
      </c>
      <c r="G6" s="78"/>
      <c r="H6" s="78"/>
      <c r="I6" s="78"/>
      <c r="J6" s="78"/>
      <c r="K6" s="78"/>
      <c r="L6" s="78"/>
      <c r="M6" s="78"/>
      <c r="N6" s="78"/>
      <c r="O6" s="78"/>
      <c r="P6" s="78"/>
      <c r="Q6" s="78"/>
      <c r="R6" s="78"/>
      <c r="S6" s="78"/>
      <c r="T6" s="78"/>
      <c r="U6" s="82" t="s">
        <v>515</v>
      </c>
      <c r="V6" s="78">
        <v>4</v>
      </c>
    </row>
    <row r="7" spans="1:22" ht="15">
      <c r="A7" s="82" t="s">
        <v>515</v>
      </c>
      <c r="B7" s="78">
        <v>4</v>
      </c>
      <c r="C7" s="82" t="s">
        <v>498</v>
      </c>
      <c r="D7" s="78">
        <v>1</v>
      </c>
      <c r="E7" s="82" t="s">
        <v>496</v>
      </c>
      <c r="F7" s="78">
        <v>1</v>
      </c>
      <c r="G7" s="78"/>
      <c r="H7" s="78"/>
      <c r="I7" s="78"/>
      <c r="J7" s="78"/>
      <c r="K7" s="78"/>
      <c r="L7" s="78"/>
      <c r="M7" s="78"/>
      <c r="N7" s="78"/>
      <c r="O7" s="78"/>
      <c r="P7" s="78"/>
      <c r="Q7" s="78"/>
      <c r="R7" s="78"/>
      <c r="S7" s="78"/>
      <c r="T7" s="78"/>
      <c r="U7" s="82" t="s">
        <v>519</v>
      </c>
      <c r="V7" s="78">
        <v>3</v>
      </c>
    </row>
    <row r="8" spans="1:22" ht="15">
      <c r="A8" s="82" t="s">
        <v>520</v>
      </c>
      <c r="B8" s="78">
        <v>3</v>
      </c>
      <c r="C8" s="82" t="s">
        <v>499</v>
      </c>
      <c r="D8" s="78">
        <v>1</v>
      </c>
      <c r="E8" s="82" t="s">
        <v>484</v>
      </c>
      <c r="F8" s="78">
        <v>1</v>
      </c>
      <c r="G8" s="78"/>
      <c r="H8" s="78"/>
      <c r="I8" s="78"/>
      <c r="J8" s="78"/>
      <c r="K8" s="78"/>
      <c r="L8" s="78"/>
      <c r="M8" s="78"/>
      <c r="N8" s="78"/>
      <c r="O8" s="78"/>
      <c r="P8" s="78"/>
      <c r="Q8" s="78"/>
      <c r="R8" s="78"/>
      <c r="S8" s="78"/>
      <c r="T8" s="78"/>
      <c r="U8" s="82" t="s">
        <v>520</v>
      </c>
      <c r="V8" s="78">
        <v>3</v>
      </c>
    </row>
    <row r="9" spans="1:22" ht="15">
      <c r="A9" s="82" t="s">
        <v>519</v>
      </c>
      <c r="B9" s="78">
        <v>3</v>
      </c>
      <c r="C9" s="82" t="s">
        <v>501</v>
      </c>
      <c r="D9" s="78">
        <v>1</v>
      </c>
      <c r="E9" s="82" t="s">
        <v>486</v>
      </c>
      <c r="F9" s="78">
        <v>1</v>
      </c>
      <c r="G9" s="78"/>
      <c r="H9" s="78"/>
      <c r="I9" s="78"/>
      <c r="J9" s="78"/>
      <c r="K9" s="78"/>
      <c r="L9" s="78"/>
      <c r="M9" s="78"/>
      <c r="N9" s="78"/>
      <c r="O9" s="78"/>
      <c r="P9" s="78"/>
      <c r="Q9" s="78"/>
      <c r="R9" s="78"/>
      <c r="S9" s="78"/>
      <c r="T9" s="78"/>
      <c r="U9" s="82" t="s">
        <v>469</v>
      </c>
      <c r="V9" s="78">
        <v>1</v>
      </c>
    </row>
    <row r="10" spans="1:22" ht="15">
      <c r="A10" s="82" t="s">
        <v>508</v>
      </c>
      <c r="B10" s="78">
        <v>3</v>
      </c>
      <c r="C10" s="82" t="s">
        <v>500</v>
      </c>
      <c r="D10" s="78">
        <v>1</v>
      </c>
      <c r="E10" s="82" t="s">
        <v>487</v>
      </c>
      <c r="F10" s="78">
        <v>1</v>
      </c>
      <c r="G10" s="78"/>
      <c r="H10" s="78"/>
      <c r="I10" s="78"/>
      <c r="J10" s="78"/>
      <c r="K10" s="78"/>
      <c r="L10" s="78"/>
      <c r="M10" s="78"/>
      <c r="N10" s="78"/>
      <c r="O10" s="78"/>
      <c r="P10" s="78"/>
      <c r="Q10" s="78"/>
      <c r="R10" s="78"/>
      <c r="S10" s="78"/>
      <c r="T10" s="78"/>
      <c r="U10" s="82" t="s">
        <v>472</v>
      </c>
      <c r="V10" s="78">
        <v>1</v>
      </c>
    </row>
    <row r="11" spans="1:22" ht="15">
      <c r="A11" s="82" t="s">
        <v>474</v>
      </c>
      <c r="B11" s="78">
        <v>3</v>
      </c>
      <c r="C11" s="78"/>
      <c r="D11" s="78"/>
      <c r="E11" s="82" t="s">
        <v>488</v>
      </c>
      <c r="F11" s="78">
        <v>1</v>
      </c>
      <c r="G11" s="78"/>
      <c r="H11" s="78"/>
      <c r="I11" s="78"/>
      <c r="J11" s="78"/>
      <c r="K11" s="78"/>
      <c r="L11" s="78"/>
      <c r="M11" s="78"/>
      <c r="N11" s="78"/>
      <c r="O11" s="78"/>
      <c r="P11" s="78"/>
      <c r="Q11" s="78"/>
      <c r="R11" s="78"/>
      <c r="S11" s="78"/>
      <c r="T11" s="78"/>
      <c r="U11" s="82" t="s">
        <v>473</v>
      </c>
      <c r="V11" s="78">
        <v>1</v>
      </c>
    </row>
    <row r="14" spans="1:22" ht="15" customHeight="1">
      <c r="A14" s="13" t="s">
        <v>2065</v>
      </c>
      <c r="B14" s="13" t="s">
        <v>2034</v>
      </c>
      <c r="C14" s="13" t="s">
        <v>2066</v>
      </c>
      <c r="D14" s="13" t="s">
        <v>2037</v>
      </c>
      <c r="E14" s="13" t="s">
        <v>2067</v>
      </c>
      <c r="F14" s="13" t="s">
        <v>2039</v>
      </c>
      <c r="G14" s="78" t="s">
        <v>2068</v>
      </c>
      <c r="H14" s="78" t="s">
        <v>2041</v>
      </c>
      <c r="I14" s="13" t="s">
        <v>2069</v>
      </c>
      <c r="J14" s="13" t="s">
        <v>2043</v>
      </c>
      <c r="K14" s="13" t="s">
        <v>2070</v>
      </c>
      <c r="L14" s="13" t="s">
        <v>2045</v>
      </c>
      <c r="M14" s="13" t="s">
        <v>2071</v>
      </c>
      <c r="N14" s="13" t="s">
        <v>2047</v>
      </c>
      <c r="O14" s="13" t="s">
        <v>2072</v>
      </c>
      <c r="P14" s="13" t="s">
        <v>2049</v>
      </c>
      <c r="Q14" s="13" t="s">
        <v>2073</v>
      </c>
      <c r="R14" s="13" t="s">
        <v>2051</v>
      </c>
      <c r="S14" s="78" t="s">
        <v>2074</v>
      </c>
      <c r="T14" s="78" t="s">
        <v>2053</v>
      </c>
      <c r="U14" s="13" t="s">
        <v>2075</v>
      </c>
      <c r="V14" s="13" t="s">
        <v>2054</v>
      </c>
    </row>
    <row r="15" spans="1:22" ht="15">
      <c r="A15" s="78" t="s">
        <v>559</v>
      </c>
      <c r="B15" s="78">
        <v>49</v>
      </c>
      <c r="C15" s="78" t="s">
        <v>553</v>
      </c>
      <c r="D15" s="78">
        <v>4</v>
      </c>
      <c r="E15" s="78" t="s">
        <v>539</v>
      </c>
      <c r="F15" s="78">
        <v>3</v>
      </c>
      <c r="G15" s="78"/>
      <c r="H15" s="78"/>
      <c r="I15" s="78" t="s">
        <v>521</v>
      </c>
      <c r="J15" s="78">
        <v>3</v>
      </c>
      <c r="K15" s="78" t="s">
        <v>530</v>
      </c>
      <c r="L15" s="78">
        <v>3</v>
      </c>
      <c r="M15" s="78" t="s">
        <v>522</v>
      </c>
      <c r="N15" s="78">
        <v>1</v>
      </c>
      <c r="O15" s="78" t="s">
        <v>524</v>
      </c>
      <c r="P15" s="78">
        <v>12</v>
      </c>
      <c r="Q15" s="78" t="s">
        <v>523</v>
      </c>
      <c r="R15" s="78">
        <v>7</v>
      </c>
      <c r="S15" s="78"/>
      <c r="T15" s="78"/>
      <c r="U15" s="78" t="s">
        <v>559</v>
      </c>
      <c r="V15" s="78">
        <v>49</v>
      </c>
    </row>
    <row r="16" spans="1:22" ht="15">
      <c r="A16" s="78" t="s">
        <v>524</v>
      </c>
      <c r="B16" s="78">
        <v>12</v>
      </c>
      <c r="C16" s="78" t="s">
        <v>523</v>
      </c>
      <c r="D16" s="78">
        <v>2</v>
      </c>
      <c r="E16" s="78" t="s">
        <v>545</v>
      </c>
      <c r="F16" s="78">
        <v>2</v>
      </c>
      <c r="G16" s="78"/>
      <c r="H16" s="78"/>
      <c r="I16" s="78" t="s">
        <v>536</v>
      </c>
      <c r="J16" s="78">
        <v>2</v>
      </c>
      <c r="K16" s="78" t="s">
        <v>544</v>
      </c>
      <c r="L16" s="78">
        <v>1</v>
      </c>
      <c r="M16" s="78"/>
      <c r="N16" s="78"/>
      <c r="O16" s="78" t="s">
        <v>554</v>
      </c>
      <c r="P16" s="78">
        <v>3</v>
      </c>
      <c r="Q16" s="78"/>
      <c r="R16" s="78"/>
      <c r="S16" s="78"/>
      <c r="T16" s="78"/>
      <c r="U16" s="78" t="s">
        <v>560</v>
      </c>
      <c r="V16" s="78">
        <v>3</v>
      </c>
    </row>
    <row r="17" spans="1:22" ht="15">
      <c r="A17" s="78" t="s">
        <v>523</v>
      </c>
      <c r="B17" s="78">
        <v>10</v>
      </c>
      <c r="C17" s="78" t="s">
        <v>527</v>
      </c>
      <c r="D17" s="78">
        <v>2</v>
      </c>
      <c r="E17" s="78" t="s">
        <v>546</v>
      </c>
      <c r="F17" s="78">
        <v>1</v>
      </c>
      <c r="G17" s="78"/>
      <c r="H17" s="78"/>
      <c r="I17" s="78" t="s">
        <v>535</v>
      </c>
      <c r="J17" s="78">
        <v>1</v>
      </c>
      <c r="K17" s="78"/>
      <c r="L17" s="78"/>
      <c r="M17" s="78"/>
      <c r="N17" s="78"/>
      <c r="O17" s="78"/>
      <c r="P17" s="78"/>
      <c r="Q17" s="78"/>
      <c r="R17" s="78"/>
      <c r="S17" s="78"/>
      <c r="T17" s="78"/>
      <c r="U17" s="78" t="s">
        <v>537</v>
      </c>
      <c r="V17" s="78">
        <v>2</v>
      </c>
    </row>
    <row r="18" spans="1:22" ht="15">
      <c r="A18" s="78" t="s">
        <v>553</v>
      </c>
      <c r="B18" s="78">
        <v>4</v>
      </c>
      <c r="C18" s="78" t="s">
        <v>552</v>
      </c>
      <c r="D18" s="78">
        <v>1</v>
      </c>
      <c r="E18" s="78" t="s">
        <v>547</v>
      </c>
      <c r="F18" s="78">
        <v>1</v>
      </c>
      <c r="G18" s="78"/>
      <c r="H18" s="78"/>
      <c r="I18" s="78"/>
      <c r="J18" s="78"/>
      <c r="K18" s="78"/>
      <c r="L18" s="78"/>
      <c r="M18" s="78"/>
      <c r="N18" s="78"/>
      <c r="O18" s="78"/>
      <c r="P18" s="78"/>
      <c r="Q18" s="78"/>
      <c r="R18" s="78"/>
      <c r="S18" s="78"/>
      <c r="T18" s="78"/>
      <c r="U18" s="78" t="s">
        <v>525</v>
      </c>
      <c r="V18" s="78">
        <v>1</v>
      </c>
    </row>
    <row r="19" spans="1:22" ht="15">
      <c r="A19" s="78" t="s">
        <v>560</v>
      </c>
      <c r="B19" s="78">
        <v>3</v>
      </c>
      <c r="C19" s="78" t="s">
        <v>549</v>
      </c>
      <c r="D19" s="78">
        <v>1</v>
      </c>
      <c r="E19" s="78" t="s">
        <v>548</v>
      </c>
      <c r="F19" s="78">
        <v>1</v>
      </c>
      <c r="G19" s="78"/>
      <c r="H19" s="78"/>
      <c r="I19" s="78"/>
      <c r="J19" s="78"/>
      <c r="K19" s="78"/>
      <c r="L19" s="78"/>
      <c r="M19" s="78"/>
      <c r="N19" s="78"/>
      <c r="O19" s="78"/>
      <c r="P19" s="78"/>
      <c r="Q19" s="78"/>
      <c r="R19" s="78"/>
      <c r="S19" s="78"/>
      <c r="T19" s="78"/>
      <c r="U19" s="78" t="s">
        <v>528</v>
      </c>
      <c r="V19" s="78">
        <v>1</v>
      </c>
    </row>
    <row r="20" spans="1:22" ht="15">
      <c r="A20" s="78" t="s">
        <v>554</v>
      </c>
      <c r="B20" s="78">
        <v>3</v>
      </c>
      <c r="C20" s="78" t="s">
        <v>551</v>
      </c>
      <c r="D20" s="78">
        <v>1</v>
      </c>
      <c r="E20" s="78" t="s">
        <v>538</v>
      </c>
      <c r="F20" s="78">
        <v>1</v>
      </c>
      <c r="G20" s="78"/>
      <c r="H20" s="78"/>
      <c r="I20" s="78"/>
      <c r="J20" s="78"/>
      <c r="K20" s="78"/>
      <c r="L20" s="78"/>
      <c r="M20" s="78"/>
      <c r="N20" s="78"/>
      <c r="O20" s="78"/>
      <c r="P20" s="78"/>
      <c r="Q20" s="78"/>
      <c r="R20" s="78"/>
      <c r="S20" s="78"/>
      <c r="T20" s="78"/>
      <c r="U20" s="78" t="s">
        <v>529</v>
      </c>
      <c r="V20" s="78">
        <v>1</v>
      </c>
    </row>
    <row r="21" spans="1:22" ht="15">
      <c r="A21" s="78" t="s">
        <v>530</v>
      </c>
      <c r="B21" s="78">
        <v>3</v>
      </c>
      <c r="C21" s="78" t="s">
        <v>550</v>
      </c>
      <c r="D21" s="78">
        <v>1</v>
      </c>
      <c r="E21" s="78" t="s">
        <v>540</v>
      </c>
      <c r="F21" s="78">
        <v>1</v>
      </c>
      <c r="G21" s="78"/>
      <c r="H21" s="78"/>
      <c r="I21" s="78"/>
      <c r="J21" s="78"/>
      <c r="K21" s="78"/>
      <c r="L21" s="78"/>
      <c r="M21" s="78"/>
      <c r="N21" s="78"/>
      <c r="O21" s="78"/>
      <c r="P21" s="78"/>
      <c r="Q21" s="78"/>
      <c r="R21" s="78"/>
      <c r="S21" s="78"/>
      <c r="T21" s="78"/>
      <c r="U21" s="78"/>
      <c r="V21" s="78"/>
    </row>
    <row r="22" spans="1:22" ht="15">
      <c r="A22" s="78" t="s">
        <v>539</v>
      </c>
      <c r="B22" s="78">
        <v>3</v>
      </c>
      <c r="C22" s="78"/>
      <c r="D22" s="78"/>
      <c r="E22" s="78" t="s">
        <v>541</v>
      </c>
      <c r="F22" s="78">
        <v>1</v>
      </c>
      <c r="G22" s="78"/>
      <c r="H22" s="78"/>
      <c r="I22" s="78"/>
      <c r="J22" s="78"/>
      <c r="K22" s="78"/>
      <c r="L22" s="78"/>
      <c r="M22" s="78"/>
      <c r="N22" s="78"/>
      <c r="O22" s="78"/>
      <c r="P22" s="78"/>
      <c r="Q22" s="78"/>
      <c r="R22" s="78"/>
      <c r="S22" s="78"/>
      <c r="T22" s="78"/>
      <c r="U22" s="78"/>
      <c r="V22" s="78"/>
    </row>
    <row r="23" spans="1:22" ht="15">
      <c r="A23" s="78" t="s">
        <v>521</v>
      </c>
      <c r="B23" s="78">
        <v>3</v>
      </c>
      <c r="C23" s="78"/>
      <c r="D23" s="78"/>
      <c r="E23" s="78" t="s">
        <v>542</v>
      </c>
      <c r="F23" s="78">
        <v>1</v>
      </c>
      <c r="G23" s="78"/>
      <c r="H23" s="78"/>
      <c r="I23" s="78"/>
      <c r="J23" s="78"/>
      <c r="K23" s="78"/>
      <c r="L23" s="78"/>
      <c r="M23" s="78"/>
      <c r="N23" s="78"/>
      <c r="O23" s="78"/>
      <c r="P23" s="78"/>
      <c r="Q23" s="78"/>
      <c r="R23" s="78"/>
      <c r="S23" s="78"/>
      <c r="T23" s="78"/>
      <c r="U23" s="78"/>
      <c r="V23" s="78"/>
    </row>
    <row r="24" spans="1:22" ht="15">
      <c r="A24" s="78" t="s">
        <v>555</v>
      </c>
      <c r="B24" s="78">
        <v>2</v>
      </c>
      <c r="C24" s="78"/>
      <c r="D24" s="78"/>
      <c r="E24" s="78" t="s">
        <v>543</v>
      </c>
      <c r="F24" s="78">
        <v>1</v>
      </c>
      <c r="G24" s="78"/>
      <c r="H24" s="78"/>
      <c r="I24" s="78"/>
      <c r="J24" s="78"/>
      <c r="K24" s="78"/>
      <c r="L24" s="78"/>
      <c r="M24" s="78"/>
      <c r="N24" s="78"/>
      <c r="O24" s="78"/>
      <c r="P24" s="78"/>
      <c r="Q24" s="78"/>
      <c r="R24" s="78"/>
      <c r="S24" s="78"/>
      <c r="T24" s="78"/>
      <c r="U24" s="78"/>
      <c r="V24" s="78"/>
    </row>
    <row r="27" spans="1:22" ht="15" customHeight="1">
      <c r="A27" s="13" t="s">
        <v>2085</v>
      </c>
      <c r="B27" s="13" t="s">
        <v>2034</v>
      </c>
      <c r="C27" s="13" t="s">
        <v>2094</v>
      </c>
      <c r="D27" s="13" t="s">
        <v>2037</v>
      </c>
      <c r="E27" s="13" t="s">
        <v>2101</v>
      </c>
      <c r="F27" s="13" t="s">
        <v>2039</v>
      </c>
      <c r="G27" s="13" t="s">
        <v>2108</v>
      </c>
      <c r="H27" s="13" t="s">
        <v>2041</v>
      </c>
      <c r="I27" s="13" t="s">
        <v>2114</v>
      </c>
      <c r="J27" s="13" t="s">
        <v>2043</v>
      </c>
      <c r="K27" s="13" t="s">
        <v>2121</v>
      </c>
      <c r="L27" s="13" t="s">
        <v>2045</v>
      </c>
      <c r="M27" s="13" t="s">
        <v>2126</v>
      </c>
      <c r="N27" s="13" t="s">
        <v>2047</v>
      </c>
      <c r="O27" s="13" t="s">
        <v>2128</v>
      </c>
      <c r="P27" s="13" t="s">
        <v>2049</v>
      </c>
      <c r="Q27" s="13" t="s">
        <v>2131</v>
      </c>
      <c r="R27" s="13" t="s">
        <v>2051</v>
      </c>
      <c r="S27" s="13" t="s">
        <v>2141</v>
      </c>
      <c r="T27" s="13" t="s">
        <v>2053</v>
      </c>
      <c r="U27" s="13" t="s">
        <v>2144</v>
      </c>
      <c r="V27" s="13" t="s">
        <v>2054</v>
      </c>
    </row>
    <row r="28" spans="1:22" ht="15">
      <c r="A28" s="78" t="s">
        <v>593</v>
      </c>
      <c r="B28" s="78">
        <v>156</v>
      </c>
      <c r="C28" s="78" t="s">
        <v>593</v>
      </c>
      <c r="D28" s="78">
        <v>25</v>
      </c>
      <c r="E28" s="78" t="s">
        <v>593</v>
      </c>
      <c r="F28" s="78">
        <v>14</v>
      </c>
      <c r="G28" s="78" t="s">
        <v>2109</v>
      </c>
      <c r="H28" s="78">
        <v>10</v>
      </c>
      <c r="I28" s="78" t="s">
        <v>593</v>
      </c>
      <c r="J28" s="78">
        <v>5</v>
      </c>
      <c r="K28" s="78" t="s">
        <v>2122</v>
      </c>
      <c r="L28" s="78">
        <v>3</v>
      </c>
      <c r="M28" s="78" t="s">
        <v>593</v>
      </c>
      <c r="N28" s="78">
        <v>1</v>
      </c>
      <c r="O28" s="78" t="s">
        <v>593</v>
      </c>
      <c r="P28" s="78">
        <v>15</v>
      </c>
      <c r="Q28" s="78" t="s">
        <v>593</v>
      </c>
      <c r="R28" s="78">
        <v>9</v>
      </c>
      <c r="S28" s="78" t="s">
        <v>2142</v>
      </c>
      <c r="T28" s="78">
        <v>2</v>
      </c>
      <c r="U28" s="78" t="s">
        <v>593</v>
      </c>
      <c r="V28" s="78">
        <v>57</v>
      </c>
    </row>
    <row r="29" spans="1:22" ht="15">
      <c r="A29" s="78" t="s">
        <v>636</v>
      </c>
      <c r="B29" s="78">
        <v>52</v>
      </c>
      <c r="C29" s="78" t="s">
        <v>2087</v>
      </c>
      <c r="D29" s="78">
        <v>23</v>
      </c>
      <c r="E29" s="78" t="s">
        <v>2091</v>
      </c>
      <c r="F29" s="78">
        <v>11</v>
      </c>
      <c r="G29" s="78" t="s">
        <v>2110</v>
      </c>
      <c r="H29" s="78">
        <v>10</v>
      </c>
      <c r="I29" s="78" t="s">
        <v>2090</v>
      </c>
      <c r="J29" s="78">
        <v>3</v>
      </c>
      <c r="K29" s="78" t="s">
        <v>2123</v>
      </c>
      <c r="L29" s="78">
        <v>3</v>
      </c>
      <c r="M29" s="78" t="s">
        <v>2127</v>
      </c>
      <c r="N29" s="78">
        <v>1</v>
      </c>
      <c r="O29" s="78" t="s">
        <v>2129</v>
      </c>
      <c r="P29" s="78">
        <v>12</v>
      </c>
      <c r="Q29" s="78" t="s">
        <v>2132</v>
      </c>
      <c r="R29" s="78">
        <v>5</v>
      </c>
      <c r="S29" s="78" t="s">
        <v>593</v>
      </c>
      <c r="T29" s="78">
        <v>2</v>
      </c>
      <c r="U29" s="78" t="s">
        <v>2086</v>
      </c>
      <c r="V29" s="78">
        <v>24</v>
      </c>
    </row>
    <row r="30" spans="1:22" ht="15">
      <c r="A30" s="78" t="s">
        <v>2086</v>
      </c>
      <c r="B30" s="78">
        <v>24</v>
      </c>
      <c r="C30" s="78" t="s">
        <v>2092</v>
      </c>
      <c r="D30" s="78">
        <v>13</v>
      </c>
      <c r="E30" s="78" t="s">
        <v>636</v>
      </c>
      <c r="F30" s="78">
        <v>7</v>
      </c>
      <c r="G30" s="78" t="s">
        <v>636</v>
      </c>
      <c r="H30" s="78">
        <v>10</v>
      </c>
      <c r="I30" s="78" t="s">
        <v>2115</v>
      </c>
      <c r="J30" s="78">
        <v>3</v>
      </c>
      <c r="K30" s="78" t="s">
        <v>2091</v>
      </c>
      <c r="L30" s="78">
        <v>3</v>
      </c>
      <c r="M30" s="78"/>
      <c r="N30" s="78"/>
      <c r="O30" s="78" t="s">
        <v>636</v>
      </c>
      <c r="P30" s="78">
        <v>12</v>
      </c>
      <c r="Q30" s="78" t="s">
        <v>2133</v>
      </c>
      <c r="R30" s="78">
        <v>4</v>
      </c>
      <c r="S30" s="78" t="s">
        <v>2143</v>
      </c>
      <c r="T30" s="78">
        <v>2</v>
      </c>
      <c r="U30" s="78" t="s">
        <v>2088</v>
      </c>
      <c r="V30" s="78">
        <v>18</v>
      </c>
    </row>
    <row r="31" spans="1:22" ht="15">
      <c r="A31" s="78" t="s">
        <v>2087</v>
      </c>
      <c r="B31" s="78">
        <v>23</v>
      </c>
      <c r="C31" s="78" t="s">
        <v>2093</v>
      </c>
      <c r="D31" s="78">
        <v>13</v>
      </c>
      <c r="E31" s="78" t="s">
        <v>2102</v>
      </c>
      <c r="F31" s="78">
        <v>6</v>
      </c>
      <c r="G31" s="78" t="s">
        <v>2111</v>
      </c>
      <c r="H31" s="78">
        <v>10</v>
      </c>
      <c r="I31" s="78" t="s">
        <v>636</v>
      </c>
      <c r="J31" s="78">
        <v>2</v>
      </c>
      <c r="K31" s="78" t="s">
        <v>593</v>
      </c>
      <c r="L31" s="78">
        <v>3</v>
      </c>
      <c r="M31" s="78"/>
      <c r="N31" s="78"/>
      <c r="O31" s="78" t="s">
        <v>322</v>
      </c>
      <c r="P31" s="78">
        <v>3</v>
      </c>
      <c r="Q31" s="78" t="s">
        <v>2134</v>
      </c>
      <c r="R31" s="78">
        <v>3</v>
      </c>
      <c r="S31" s="78"/>
      <c r="T31" s="78"/>
      <c r="U31" s="78" t="s">
        <v>636</v>
      </c>
      <c r="V31" s="78">
        <v>15</v>
      </c>
    </row>
    <row r="32" spans="1:22" ht="15">
      <c r="A32" s="78" t="s">
        <v>2088</v>
      </c>
      <c r="B32" s="78">
        <v>19</v>
      </c>
      <c r="C32" s="78" t="s">
        <v>2095</v>
      </c>
      <c r="D32" s="78">
        <v>12</v>
      </c>
      <c r="E32" s="78" t="s">
        <v>2103</v>
      </c>
      <c r="F32" s="78">
        <v>5</v>
      </c>
      <c r="G32" s="78" t="s">
        <v>2090</v>
      </c>
      <c r="H32" s="78">
        <v>10</v>
      </c>
      <c r="I32" s="78" t="s">
        <v>2116</v>
      </c>
      <c r="J32" s="78">
        <v>2</v>
      </c>
      <c r="K32" s="78" t="s">
        <v>2124</v>
      </c>
      <c r="L32" s="78">
        <v>2</v>
      </c>
      <c r="M32" s="78"/>
      <c r="N32" s="78"/>
      <c r="O32" s="78" t="s">
        <v>2130</v>
      </c>
      <c r="P32" s="78">
        <v>3</v>
      </c>
      <c r="Q32" s="78" t="s">
        <v>2135</v>
      </c>
      <c r="R32" s="78">
        <v>3</v>
      </c>
      <c r="S32" s="78"/>
      <c r="T32" s="78"/>
      <c r="U32" s="78" t="s">
        <v>2145</v>
      </c>
      <c r="V32" s="78">
        <v>6</v>
      </c>
    </row>
    <row r="33" spans="1:22" ht="15">
      <c r="A33" s="78" t="s">
        <v>2089</v>
      </c>
      <c r="B33" s="78">
        <v>18</v>
      </c>
      <c r="C33" s="78" t="s">
        <v>2096</v>
      </c>
      <c r="D33" s="78">
        <v>5</v>
      </c>
      <c r="E33" s="78" t="s">
        <v>2104</v>
      </c>
      <c r="F33" s="78">
        <v>4</v>
      </c>
      <c r="G33" s="78" t="s">
        <v>2089</v>
      </c>
      <c r="H33" s="78">
        <v>10</v>
      </c>
      <c r="I33" s="78" t="s">
        <v>2117</v>
      </c>
      <c r="J33" s="78">
        <v>2</v>
      </c>
      <c r="K33" s="78" t="s">
        <v>2125</v>
      </c>
      <c r="L33" s="78">
        <v>1</v>
      </c>
      <c r="M33" s="78"/>
      <c r="N33" s="78"/>
      <c r="O33" s="78"/>
      <c r="P33" s="78"/>
      <c r="Q33" s="78" t="s">
        <v>2136</v>
      </c>
      <c r="R33" s="78">
        <v>3</v>
      </c>
      <c r="S33" s="78"/>
      <c r="T33" s="78"/>
      <c r="U33" s="78" t="s">
        <v>2104</v>
      </c>
      <c r="V33" s="78">
        <v>5</v>
      </c>
    </row>
    <row r="34" spans="1:22" ht="15">
      <c r="A34" s="78" t="s">
        <v>2090</v>
      </c>
      <c r="B34" s="78">
        <v>14</v>
      </c>
      <c r="C34" s="78" t="s">
        <v>2097</v>
      </c>
      <c r="D34" s="78">
        <v>5</v>
      </c>
      <c r="E34" s="78" t="s">
        <v>2089</v>
      </c>
      <c r="F34" s="78">
        <v>4</v>
      </c>
      <c r="G34" s="78" t="s">
        <v>2112</v>
      </c>
      <c r="H34" s="78">
        <v>10</v>
      </c>
      <c r="I34" s="78" t="s">
        <v>2118</v>
      </c>
      <c r="J34" s="78">
        <v>2</v>
      </c>
      <c r="K34" s="78" t="s">
        <v>2103</v>
      </c>
      <c r="L34" s="78">
        <v>1</v>
      </c>
      <c r="M34" s="78"/>
      <c r="N34" s="78"/>
      <c r="O34" s="78"/>
      <c r="P34" s="78"/>
      <c r="Q34" s="78" t="s">
        <v>2137</v>
      </c>
      <c r="R34" s="78">
        <v>3</v>
      </c>
      <c r="S34" s="78"/>
      <c r="T34" s="78"/>
      <c r="U34" s="78" t="s">
        <v>2146</v>
      </c>
      <c r="V34" s="78">
        <v>4</v>
      </c>
    </row>
    <row r="35" spans="1:22" ht="15">
      <c r="A35" s="78" t="s">
        <v>2091</v>
      </c>
      <c r="B35" s="78">
        <v>14</v>
      </c>
      <c r="C35" s="78" t="s">
        <v>2098</v>
      </c>
      <c r="D35" s="78">
        <v>4</v>
      </c>
      <c r="E35" s="78" t="s">
        <v>2105</v>
      </c>
      <c r="F35" s="78">
        <v>3</v>
      </c>
      <c r="G35" s="78" t="s">
        <v>2113</v>
      </c>
      <c r="H35" s="78">
        <v>10</v>
      </c>
      <c r="I35" s="78" t="s">
        <v>2119</v>
      </c>
      <c r="J35" s="78">
        <v>2</v>
      </c>
      <c r="K35" s="78" t="s">
        <v>2105</v>
      </c>
      <c r="L35" s="78">
        <v>1</v>
      </c>
      <c r="M35" s="78"/>
      <c r="N35" s="78"/>
      <c r="O35" s="78"/>
      <c r="P35" s="78"/>
      <c r="Q35" s="78" t="s">
        <v>2138</v>
      </c>
      <c r="R35" s="78">
        <v>3</v>
      </c>
      <c r="S35" s="78"/>
      <c r="T35" s="78"/>
      <c r="U35" s="78" t="s">
        <v>2147</v>
      </c>
      <c r="V35" s="78">
        <v>2</v>
      </c>
    </row>
    <row r="36" spans="1:22" ht="15">
      <c r="A36" s="78" t="s">
        <v>2092</v>
      </c>
      <c r="B36" s="78">
        <v>13</v>
      </c>
      <c r="C36" s="78" t="s">
        <v>2099</v>
      </c>
      <c r="D36" s="78">
        <v>4</v>
      </c>
      <c r="E36" s="78" t="s">
        <v>2106</v>
      </c>
      <c r="F36" s="78">
        <v>3</v>
      </c>
      <c r="G36" s="78" t="s">
        <v>593</v>
      </c>
      <c r="H36" s="78">
        <v>10</v>
      </c>
      <c r="I36" s="78" t="s">
        <v>2120</v>
      </c>
      <c r="J36" s="78">
        <v>2</v>
      </c>
      <c r="K36" s="78" t="s">
        <v>2106</v>
      </c>
      <c r="L36" s="78">
        <v>1</v>
      </c>
      <c r="M36" s="78"/>
      <c r="N36" s="78"/>
      <c r="O36" s="78"/>
      <c r="P36" s="78"/>
      <c r="Q36" s="78" t="s">
        <v>2139</v>
      </c>
      <c r="R36" s="78">
        <v>3</v>
      </c>
      <c r="S36" s="78"/>
      <c r="T36" s="78"/>
      <c r="U36" s="78" t="s">
        <v>2148</v>
      </c>
      <c r="V36" s="78">
        <v>2</v>
      </c>
    </row>
    <row r="37" spans="1:22" ht="15">
      <c r="A37" s="78" t="s">
        <v>2093</v>
      </c>
      <c r="B37" s="78">
        <v>13</v>
      </c>
      <c r="C37" s="78" t="s">
        <v>2100</v>
      </c>
      <c r="D37" s="78">
        <v>3</v>
      </c>
      <c r="E37" s="78" t="s">
        <v>2107</v>
      </c>
      <c r="F37" s="78">
        <v>2</v>
      </c>
      <c r="G37" s="78"/>
      <c r="H37" s="78"/>
      <c r="I37" s="78" t="s">
        <v>2089</v>
      </c>
      <c r="J37" s="78">
        <v>2</v>
      </c>
      <c r="K37" s="78" t="s">
        <v>636</v>
      </c>
      <c r="L37" s="78">
        <v>1</v>
      </c>
      <c r="M37" s="78"/>
      <c r="N37" s="78"/>
      <c r="O37" s="78"/>
      <c r="P37" s="78"/>
      <c r="Q37" s="78" t="s">
        <v>2140</v>
      </c>
      <c r="R37" s="78">
        <v>3</v>
      </c>
      <c r="S37" s="78"/>
      <c r="T37" s="78"/>
      <c r="U37" s="78" t="s">
        <v>2149</v>
      </c>
      <c r="V37" s="78">
        <v>1</v>
      </c>
    </row>
    <row r="40" spans="1:22" ht="15" customHeight="1">
      <c r="A40" s="13" t="s">
        <v>2161</v>
      </c>
      <c r="B40" s="13" t="s">
        <v>2034</v>
      </c>
      <c r="C40" s="13" t="s">
        <v>2172</v>
      </c>
      <c r="D40" s="13" t="s">
        <v>2037</v>
      </c>
      <c r="E40" s="13" t="s">
        <v>2177</v>
      </c>
      <c r="F40" s="13" t="s">
        <v>2039</v>
      </c>
      <c r="G40" s="13" t="s">
        <v>2186</v>
      </c>
      <c r="H40" s="13" t="s">
        <v>2041</v>
      </c>
      <c r="I40" s="13" t="s">
        <v>2195</v>
      </c>
      <c r="J40" s="13" t="s">
        <v>2043</v>
      </c>
      <c r="K40" s="13" t="s">
        <v>2202</v>
      </c>
      <c r="L40" s="13" t="s">
        <v>2045</v>
      </c>
      <c r="M40" s="13" t="s">
        <v>2209</v>
      </c>
      <c r="N40" s="13" t="s">
        <v>2047</v>
      </c>
      <c r="O40" s="13" t="s">
        <v>2219</v>
      </c>
      <c r="P40" s="13" t="s">
        <v>2049</v>
      </c>
      <c r="Q40" s="13" t="s">
        <v>2226</v>
      </c>
      <c r="R40" s="13" t="s">
        <v>2051</v>
      </c>
      <c r="S40" s="13" t="s">
        <v>2235</v>
      </c>
      <c r="T40" s="13" t="s">
        <v>2053</v>
      </c>
      <c r="U40" s="13" t="s">
        <v>2242</v>
      </c>
      <c r="V40" s="13" t="s">
        <v>2054</v>
      </c>
    </row>
    <row r="41" spans="1:22" ht="15">
      <c r="A41" s="84" t="s">
        <v>2162</v>
      </c>
      <c r="B41" s="84">
        <v>132</v>
      </c>
      <c r="C41" s="84" t="s">
        <v>2167</v>
      </c>
      <c r="D41" s="84">
        <v>25</v>
      </c>
      <c r="E41" s="84" t="s">
        <v>2167</v>
      </c>
      <c r="F41" s="84">
        <v>14</v>
      </c>
      <c r="G41" s="84" t="s">
        <v>2187</v>
      </c>
      <c r="H41" s="84">
        <v>10</v>
      </c>
      <c r="I41" s="84" t="s">
        <v>2167</v>
      </c>
      <c r="J41" s="84">
        <v>5</v>
      </c>
      <c r="K41" s="84" t="s">
        <v>2203</v>
      </c>
      <c r="L41" s="84">
        <v>3</v>
      </c>
      <c r="M41" s="84" t="s">
        <v>2210</v>
      </c>
      <c r="N41" s="84">
        <v>5</v>
      </c>
      <c r="O41" s="84" t="s">
        <v>2170</v>
      </c>
      <c r="P41" s="84">
        <v>24</v>
      </c>
      <c r="Q41" s="84" t="s">
        <v>2167</v>
      </c>
      <c r="R41" s="84">
        <v>9</v>
      </c>
      <c r="S41" s="84" t="s">
        <v>243</v>
      </c>
      <c r="T41" s="84">
        <v>2</v>
      </c>
      <c r="U41" s="84" t="s">
        <v>2167</v>
      </c>
      <c r="V41" s="84">
        <v>57</v>
      </c>
    </row>
    <row r="42" spans="1:22" ht="15">
      <c r="A42" s="84" t="s">
        <v>2163</v>
      </c>
      <c r="B42" s="84">
        <v>26</v>
      </c>
      <c r="C42" s="84" t="s">
        <v>2171</v>
      </c>
      <c r="D42" s="84">
        <v>23</v>
      </c>
      <c r="E42" s="84" t="s">
        <v>2178</v>
      </c>
      <c r="F42" s="84">
        <v>11</v>
      </c>
      <c r="G42" s="84" t="s">
        <v>2188</v>
      </c>
      <c r="H42" s="84">
        <v>10</v>
      </c>
      <c r="I42" s="84" t="s">
        <v>256</v>
      </c>
      <c r="J42" s="84">
        <v>3</v>
      </c>
      <c r="K42" s="84" t="s">
        <v>2204</v>
      </c>
      <c r="L42" s="84">
        <v>3</v>
      </c>
      <c r="M42" s="84" t="s">
        <v>2211</v>
      </c>
      <c r="N42" s="84">
        <v>4</v>
      </c>
      <c r="O42" s="84" t="s">
        <v>268</v>
      </c>
      <c r="P42" s="84">
        <v>17</v>
      </c>
      <c r="Q42" s="84" t="s">
        <v>2227</v>
      </c>
      <c r="R42" s="84">
        <v>8</v>
      </c>
      <c r="S42" s="84" t="s">
        <v>2236</v>
      </c>
      <c r="T42" s="84">
        <v>2</v>
      </c>
      <c r="U42" s="84" t="s">
        <v>2169</v>
      </c>
      <c r="V42" s="84">
        <v>24</v>
      </c>
    </row>
    <row r="43" spans="1:22" ht="15">
      <c r="A43" s="84" t="s">
        <v>2164</v>
      </c>
      <c r="B43" s="84">
        <v>0</v>
      </c>
      <c r="C43" s="84" t="s">
        <v>285</v>
      </c>
      <c r="D43" s="84">
        <v>17</v>
      </c>
      <c r="E43" s="84" t="s">
        <v>2168</v>
      </c>
      <c r="F43" s="84">
        <v>7</v>
      </c>
      <c r="G43" s="84" t="s">
        <v>2189</v>
      </c>
      <c r="H43" s="84">
        <v>10</v>
      </c>
      <c r="I43" s="84" t="s">
        <v>2192</v>
      </c>
      <c r="J43" s="84">
        <v>3</v>
      </c>
      <c r="K43" s="84" t="s">
        <v>2205</v>
      </c>
      <c r="L43" s="84">
        <v>3</v>
      </c>
      <c r="M43" s="84" t="s">
        <v>2212</v>
      </c>
      <c r="N43" s="84">
        <v>4</v>
      </c>
      <c r="O43" s="84" t="s">
        <v>2167</v>
      </c>
      <c r="P43" s="84">
        <v>15</v>
      </c>
      <c r="Q43" s="84" t="s">
        <v>2228</v>
      </c>
      <c r="R43" s="84">
        <v>8</v>
      </c>
      <c r="S43" s="84" t="s">
        <v>282</v>
      </c>
      <c r="T43" s="84">
        <v>2</v>
      </c>
      <c r="U43" s="84" t="s">
        <v>2103</v>
      </c>
      <c r="V43" s="84">
        <v>21</v>
      </c>
    </row>
    <row r="44" spans="1:22" ht="15">
      <c r="A44" s="84" t="s">
        <v>2165</v>
      </c>
      <c r="B44" s="84">
        <v>3409</v>
      </c>
      <c r="C44" s="84" t="s">
        <v>2173</v>
      </c>
      <c r="D44" s="84">
        <v>15</v>
      </c>
      <c r="E44" s="84" t="s">
        <v>2179</v>
      </c>
      <c r="F44" s="84">
        <v>6</v>
      </c>
      <c r="G44" s="84" t="s">
        <v>2190</v>
      </c>
      <c r="H44" s="84">
        <v>10</v>
      </c>
      <c r="I44" s="84" t="s">
        <v>2196</v>
      </c>
      <c r="J44" s="84">
        <v>3</v>
      </c>
      <c r="K44" s="84" t="s">
        <v>2206</v>
      </c>
      <c r="L44" s="84">
        <v>3</v>
      </c>
      <c r="M44" s="84" t="s">
        <v>2213</v>
      </c>
      <c r="N44" s="84">
        <v>4</v>
      </c>
      <c r="O44" s="84" t="s">
        <v>2220</v>
      </c>
      <c r="P44" s="84">
        <v>12</v>
      </c>
      <c r="Q44" s="84" t="s">
        <v>2229</v>
      </c>
      <c r="R44" s="84">
        <v>5</v>
      </c>
      <c r="S44" s="84" t="s">
        <v>2237</v>
      </c>
      <c r="T44" s="84">
        <v>2</v>
      </c>
      <c r="U44" s="84" t="s">
        <v>2243</v>
      </c>
      <c r="V44" s="84">
        <v>18</v>
      </c>
    </row>
    <row r="45" spans="1:22" ht="15">
      <c r="A45" s="84" t="s">
        <v>2166</v>
      </c>
      <c r="B45" s="84">
        <v>3567</v>
      </c>
      <c r="C45" s="84" t="s">
        <v>263</v>
      </c>
      <c r="D45" s="84">
        <v>15</v>
      </c>
      <c r="E45" s="84" t="s">
        <v>2180</v>
      </c>
      <c r="F45" s="84">
        <v>4</v>
      </c>
      <c r="G45" s="84" t="s">
        <v>2168</v>
      </c>
      <c r="H45" s="84">
        <v>10</v>
      </c>
      <c r="I45" s="84" t="s">
        <v>2197</v>
      </c>
      <c r="J45" s="84">
        <v>3</v>
      </c>
      <c r="K45" s="84" t="s">
        <v>2207</v>
      </c>
      <c r="L45" s="84">
        <v>3</v>
      </c>
      <c r="M45" s="84" t="s">
        <v>2214</v>
      </c>
      <c r="N45" s="84">
        <v>4</v>
      </c>
      <c r="O45" s="84" t="s">
        <v>2221</v>
      </c>
      <c r="P45" s="84">
        <v>12</v>
      </c>
      <c r="Q45" s="84" t="s">
        <v>2230</v>
      </c>
      <c r="R45" s="84">
        <v>4</v>
      </c>
      <c r="S45" s="84" t="s">
        <v>2112</v>
      </c>
      <c r="T45" s="84">
        <v>2</v>
      </c>
      <c r="U45" s="84" t="s">
        <v>2168</v>
      </c>
      <c r="V45" s="84">
        <v>15</v>
      </c>
    </row>
    <row r="46" spans="1:22" ht="15">
      <c r="A46" s="84" t="s">
        <v>2167</v>
      </c>
      <c r="B46" s="84">
        <v>156</v>
      </c>
      <c r="C46" s="84" t="s">
        <v>2174</v>
      </c>
      <c r="D46" s="84">
        <v>13</v>
      </c>
      <c r="E46" s="84" t="s">
        <v>2181</v>
      </c>
      <c r="F46" s="84">
        <v>4</v>
      </c>
      <c r="G46" s="84" t="s">
        <v>2191</v>
      </c>
      <c r="H46" s="84">
        <v>10</v>
      </c>
      <c r="I46" s="84" t="s">
        <v>2198</v>
      </c>
      <c r="J46" s="84">
        <v>3</v>
      </c>
      <c r="K46" s="84" t="s">
        <v>2208</v>
      </c>
      <c r="L46" s="84">
        <v>3</v>
      </c>
      <c r="M46" s="84" t="s">
        <v>2215</v>
      </c>
      <c r="N46" s="84">
        <v>4</v>
      </c>
      <c r="O46" s="84" t="s">
        <v>2222</v>
      </c>
      <c r="P46" s="84">
        <v>12</v>
      </c>
      <c r="Q46" s="84" t="s">
        <v>2231</v>
      </c>
      <c r="R46" s="84">
        <v>4</v>
      </c>
      <c r="S46" s="84" t="s">
        <v>2238</v>
      </c>
      <c r="T46" s="84">
        <v>2</v>
      </c>
      <c r="U46" s="84" t="s">
        <v>2244</v>
      </c>
      <c r="V46" s="84">
        <v>10</v>
      </c>
    </row>
    <row r="47" spans="1:22" ht="15">
      <c r="A47" s="84" t="s">
        <v>2168</v>
      </c>
      <c r="B47" s="84">
        <v>52</v>
      </c>
      <c r="C47" s="84" t="s">
        <v>2142</v>
      </c>
      <c r="D47" s="84">
        <v>13</v>
      </c>
      <c r="E47" s="84" t="s">
        <v>2182</v>
      </c>
      <c r="F47" s="84">
        <v>4</v>
      </c>
      <c r="G47" s="84" t="s">
        <v>2192</v>
      </c>
      <c r="H47" s="84">
        <v>10</v>
      </c>
      <c r="I47" s="84" t="s">
        <v>2199</v>
      </c>
      <c r="J47" s="84">
        <v>3</v>
      </c>
      <c r="K47" s="84" t="s">
        <v>2178</v>
      </c>
      <c r="L47" s="84">
        <v>3</v>
      </c>
      <c r="M47" s="84" t="s">
        <v>2216</v>
      </c>
      <c r="N47" s="84">
        <v>4</v>
      </c>
      <c r="O47" s="84" t="s">
        <v>2223</v>
      </c>
      <c r="P47" s="84">
        <v>12</v>
      </c>
      <c r="Q47" s="84" t="s">
        <v>2137</v>
      </c>
      <c r="R47" s="84">
        <v>4</v>
      </c>
      <c r="S47" s="84" t="s">
        <v>2239</v>
      </c>
      <c r="T47" s="84">
        <v>2</v>
      </c>
      <c r="U47" s="84" t="s">
        <v>2125</v>
      </c>
      <c r="V47" s="84">
        <v>8</v>
      </c>
    </row>
    <row r="48" spans="1:22" ht="15">
      <c r="A48" s="84" t="s">
        <v>2169</v>
      </c>
      <c r="B48" s="84">
        <v>24</v>
      </c>
      <c r="C48" s="84" t="s">
        <v>2175</v>
      </c>
      <c r="D48" s="84">
        <v>13</v>
      </c>
      <c r="E48" s="84" t="s">
        <v>2183</v>
      </c>
      <c r="F48" s="84">
        <v>3</v>
      </c>
      <c r="G48" s="84" t="s">
        <v>2182</v>
      </c>
      <c r="H48" s="84">
        <v>10</v>
      </c>
      <c r="I48" s="84" t="s">
        <v>2200</v>
      </c>
      <c r="J48" s="84">
        <v>3</v>
      </c>
      <c r="K48" s="84" t="s">
        <v>2167</v>
      </c>
      <c r="L48" s="84">
        <v>3</v>
      </c>
      <c r="M48" s="84" t="s">
        <v>2217</v>
      </c>
      <c r="N48" s="84">
        <v>4</v>
      </c>
      <c r="O48" s="84" t="s">
        <v>2168</v>
      </c>
      <c r="P48" s="84">
        <v>12</v>
      </c>
      <c r="Q48" s="84" t="s">
        <v>2232</v>
      </c>
      <c r="R48" s="84">
        <v>4</v>
      </c>
      <c r="S48" s="84" t="s">
        <v>2240</v>
      </c>
      <c r="T48" s="84">
        <v>2</v>
      </c>
      <c r="U48" s="84" t="s">
        <v>2089</v>
      </c>
      <c r="V48" s="84">
        <v>8</v>
      </c>
    </row>
    <row r="49" spans="1:22" ht="15">
      <c r="A49" s="84" t="s">
        <v>2170</v>
      </c>
      <c r="B49" s="84">
        <v>24</v>
      </c>
      <c r="C49" s="84" t="s">
        <v>2176</v>
      </c>
      <c r="D49" s="84">
        <v>12</v>
      </c>
      <c r="E49" s="84" t="s">
        <v>2184</v>
      </c>
      <c r="F49" s="84">
        <v>3</v>
      </c>
      <c r="G49" s="84" t="s">
        <v>2193</v>
      </c>
      <c r="H49" s="84">
        <v>10</v>
      </c>
      <c r="I49" s="84" t="s">
        <v>275</v>
      </c>
      <c r="J49" s="84">
        <v>3</v>
      </c>
      <c r="K49" s="84" t="s">
        <v>247</v>
      </c>
      <c r="L49" s="84">
        <v>2</v>
      </c>
      <c r="M49" s="84" t="s">
        <v>278</v>
      </c>
      <c r="N49" s="84">
        <v>4</v>
      </c>
      <c r="O49" s="84" t="s">
        <v>2224</v>
      </c>
      <c r="P49" s="84">
        <v>3</v>
      </c>
      <c r="Q49" s="84" t="s">
        <v>2233</v>
      </c>
      <c r="R49" s="84">
        <v>4</v>
      </c>
      <c r="S49" s="84" t="s">
        <v>2167</v>
      </c>
      <c r="T49" s="84">
        <v>2</v>
      </c>
      <c r="U49" s="84" t="s">
        <v>2245</v>
      </c>
      <c r="V49" s="84">
        <v>7</v>
      </c>
    </row>
    <row r="50" spans="1:22" ht="15">
      <c r="A50" s="84" t="s">
        <v>2171</v>
      </c>
      <c r="B50" s="84">
        <v>23</v>
      </c>
      <c r="C50" s="84" t="s">
        <v>317</v>
      </c>
      <c r="D50" s="84">
        <v>10</v>
      </c>
      <c r="E50" s="84" t="s">
        <v>2185</v>
      </c>
      <c r="F50" s="84">
        <v>3</v>
      </c>
      <c r="G50" s="84" t="s">
        <v>2194</v>
      </c>
      <c r="H50" s="84">
        <v>10</v>
      </c>
      <c r="I50" s="84" t="s">
        <v>2201</v>
      </c>
      <c r="J50" s="84">
        <v>2</v>
      </c>
      <c r="K50" s="84" t="s">
        <v>284</v>
      </c>
      <c r="L50" s="84">
        <v>2</v>
      </c>
      <c r="M50" s="84" t="s">
        <v>2218</v>
      </c>
      <c r="N50" s="84">
        <v>4</v>
      </c>
      <c r="O50" s="84" t="s">
        <v>2225</v>
      </c>
      <c r="P50" s="84">
        <v>3</v>
      </c>
      <c r="Q50" s="84" t="s">
        <v>2234</v>
      </c>
      <c r="R50" s="84">
        <v>4</v>
      </c>
      <c r="S50" s="84" t="s">
        <v>2241</v>
      </c>
      <c r="T50" s="84">
        <v>2</v>
      </c>
      <c r="U50" s="84" t="s">
        <v>2246</v>
      </c>
      <c r="V50" s="84">
        <v>6</v>
      </c>
    </row>
    <row r="53" spans="1:22" ht="15" customHeight="1">
      <c r="A53" s="13" t="s">
        <v>2263</v>
      </c>
      <c r="B53" s="13" t="s">
        <v>2034</v>
      </c>
      <c r="C53" s="13" t="s">
        <v>2274</v>
      </c>
      <c r="D53" s="13" t="s">
        <v>2037</v>
      </c>
      <c r="E53" s="13" t="s">
        <v>2285</v>
      </c>
      <c r="F53" s="13" t="s">
        <v>2039</v>
      </c>
      <c r="G53" s="13" t="s">
        <v>2296</v>
      </c>
      <c r="H53" s="13" t="s">
        <v>2041</v>
      </c>
      <c r="I53" s="13" t="s">
        <v>2306</v>
      </c>
      <c r="J53" s="13" t="s">
        <v>2043</v>
      </c>
      <c r="K53" s="13" t="s">
        <v>2317</v>
      </c>
      <c r="L53" s="13" t="s">
        <v>2045</v>
      </c>
      <c r="M53" s="13" t="s">
        <v>2328</v>
      </c>
      <c r="N53" s="13" t="s">
        <v>2047</v>
      </c>
      <c r="O53" s="13" t="s">
        <v>2339</v>
      </c>
      <c r="P53" s="13" t="s">
        <v>2049</v>
      </c>
      <c r="Q53" s="13" t="s">
        <v>2342</v>
      </c>
      <c r="R53" s="13" t="s">
        <v>2051</v>
      </c>
      <c r="S53" s="13" t="s">
        <v>2353</v>
      </c>
      <c r="T53" s="13" t="s">
        <v>2053</v>
      </c>
      <c r="U53" s="13" t="s">
        <v>2364</v>
      </c>
      <c r="V53" s="13" t="s">
        <v>2054</v>
      </c>
    </row>
    <row r="54" spans="1:22" ht="15">
      <c r="A54" s="84" t="s">
        <v>2264</v>
      </c>
      <c r="B54" s="84">
        <v>12</v>
      </c>
      <c r="C54" s="84" t="s">
        <v>2275</v>
      </c>
      <c r="D54" s="84">
        <v>10</v>
      </c>
      <c r="E54" s="84" t="s">
        <v>2286</v>
      </c>
      <c r="F54" s="84">
        <v>5</v>
      </c>
      <c r="G54" s="84" t="s">
        <v>2297</v>
      </c>
      <c r="H54" s="84">
        <v>10</v>
      </c>
      <c r="I54" s="84" t="s">
        <v>2307</v>
      </c>
      <c r="J54" s="84">
        <v>3</v>
      </c>
      <c r="K54" s="84" t="s">
        <v>2318</v>
      </c>
      <c r="L54" s="84">
        <v>3</v>
      </c>
      <c r="M54" s="84" t="s">
        <v>2329</v>
      </c>
      <c r="N54" s="84">
        <v>4</v>
      </c>
      <c r="O54" s="84" t="s">
        <v>2265</v>
      </c>
      <c r="P54" s="84">
        <v>12</v>
      </c>
      <c r="Q54" s="84" t="s">
        <v>2343</v>
      </c>
      <c r="R54" s="84">
        <v>5</v>
      </c>
      <c r="S54" s="84" t="s">
        <v>2354</v>
      </c>
      <c r="T54" s="84">
        <v>2</v>
      </c>
      <c r="U54" s="84" t="s">
        <v>2264</v>
      </c>
      <c r="V54" s="84">
        <v>12</v>
      </c>
    </row>
    <row r="55" spans="1:22" ht="15">
      <c r="A55" s="84" t="s">
        <v>2265</v>
      </c>
      <c r="B55" s="84">
        <v>12</v>
      </c>
      <c r="C55" s="84" t="s">
        <v>2276</v>
      </c>
      <c r="D55" s="84">
        <v>9</v>
      </c>
      <c r="E55" s="84" t="s">
        <v>2287</v>
      </c>
      <c r="F55" s="84">
        <v>3</v>
      </c>
      <c r="G55" s="84" t="s">
        <v>2298</v>
      </c>
      <c r="H55" s="84">
        <v>10</v>
      </c>
      <c r="I55" s="84" t="s">
        <v>2308</v>
      </c>
      <c r="J55" s="84">
        <v>3</v>
      </c>
      <c r="K55" s="84" t="s">
        <v>2319</v>
      </c>
      <c r="L55" s="84">
        <v>3</v>
      </c>
      <c r="M55" s="84" t="s">
        <v>2330</v>
      </c>
      <c r="N55" s="84">
        <v>4</v>
      </c>
      <c r="O55" s="84" t="s">
        <v>2266</v>
      </c>
      <c r="P55" s="84">
        <v>12</v>
      </c>
      <c r="Q55" s="84" t="s">
        <v>2344</v>
      </c>
      <c r="R55" s="84">
        <v>4</v>
      </c>
      <c r="S55" s="84" t="s">
        <v>2355</v>
      </c>
      <c r="T55" s="84">
        <v>2</v>
      </c>
      <c r="U55" s="84" t="s">
        <v>2365</v>
      </c>
      <c r="V55" s="84">
        <v>8</v>
      </c>
    </row>
    <row r="56" spans="1:22" ht="15">
      <c r="A56" s="84" t="s">
        <v>2266</v>
      </c>
      <c r="B56" s="84">
        <v>12</v>
      </c>
      <c r="C56" s="84" t="s">
        <v>2277</v>
      </c>
      <c r="D56" s="84">
        <v>8</v>
      </c>
      <c r="E56" s="84" t="s">
        <v>2288</v>
      </c>
      <c r="F56" s="84">
        <v>2</v>
      </c>
      <c r="G56" s="84" t="s">
        <v>2273</v>
      </c>
      <c r="H56" s="84">
        <v>10</v>
      </c>
      <c r="I56" s="84" t="s">
        <v>2309</v>
      </c>
      <c r="J56" s="84">
        <v>3</v>
      </c>
      <c r="K56" s="84" t="s">
        <v>2320</v>
      </c>
      <c r="L56" s="84">
        <v>3</v>
      </c>
      <c r="M56" s="84" t="s">
        <v>2331</v>
      </c>
      <c r="N56" s="84">
        <v>4</v>
      </c>
      <c r="O56" s="84" t="s">
        <v>2267</v>
      </c>
      <c r="P56" s="84">
        <v>12</v>
      </c>
      <c r="Q56" s="84" t="s">
        <v>2345</v>
      </c>
      <c r="R56" s="84">
        <v>4</v>
      </c>
      <c r="S56" s="84" t="s">
        <v>2356</v>
      </c>
      <c r="T56" s="84">
        <v>2</v>
      </c>
      <c r="U56" s="84" t="s">
        <v>2366</v>
      </c>
      <c r="V56" s="84">
        <v>6</v>
      </c>
    </row>
    <row r="57" spans="1:22" ht="15">
      <c r="A57" s="84" t="s">
        <v>2267</v>
      </c>
      <c r="B57" s="84">
        <v>12</v>
      </c>
      <c r="C57" s="84" t="s">
        <v>2278</v>
      </c>
      <c r="D57" s="84">
        <v>6</v>
      </c>
      <c r="E57" s="84" t="s">
        <v>2289</v>
      </c>
      <c r="F57" s="84">
        <v>2</v>
      </c>
      <c r="G57" s="84" t="s">
        <v>2299</v>
      </c>
      <c r="H57" s="84">
        <v>10</v>
      </c>
      <c r="I57" s="84" t="s">
        <v>2310</v>
      </c>
      <c r="J57" s="84">
        <v>3</v>
      </c>
      <c r="K57" s="84" t="s">
        <v>2321</v>
      </c>
      <c r="L57" s="84">
        <v>3</v>
      </c>
      <c r="M57" s="84" t="s">
        <v>2332</v>
      </c>
      <c r="N57" s="84">
        <v>4</v>
      </c>
      <c r="O57" s="84" t="s">
        <v>2268</v>
      </c>
      <c r="P57" s="84">
        <v>12</v>
      </c>
      <c r="Q57" s="84" t="s">
        <v>2346</v>
      </c>
      <c r="R57" s="84">
        <v>4</v>
      </c>
      <c r="S57" s="84" t="s">
        <v>2357</v>
      </c>
      <c r="T57" s="84">
        <v>2</v>
      </c>
      <c r="U57" s="84" t="s">
        <v>2294</v>
      </c>
      <c r="V57" s="84">
        <v>5</v>
      </c>
    </row>
    <row r="58" spans="1:22" ht="15">
      <c r="A58" s="84" t="s">
        <v>2268</v>
      </c>
      <c r="B58" s="84">
        <v>12</v>
      </c>
      <c r="C58" s="84" t="s">
        <v>2279</v>
      </c>
      <c r="D58" s="84">
        <v>6</v>
      </c>
      <c r="E58" s="84" t="s">
        <v>2290</v>
      </c>
      <c r="F58" s="84">
        <v>2</v>
      </c>
      <c r="G58" s="84" t="s">
        <v>2300</v>
      </c>
      <c r="H58" s="84">
        <v>10</v>
      </c>
      <c r="I58" s="84" t="s">
        <v>2311</v>
      </c>
      <c r="J58" s="84">
        <v>3</v>
      </c>
      <c r="K58" s="84" t="s">
        <v>2322</v>
      </c>
      <c r="L58" s="84">
        <v>3</v>
      </c>
      <c r="M58" s="84" t="s">
        <v>2333</v>
      </c>
      <c r="N58" s="84">
        <v>4</v>
      </c>
      <c r="O58" s="84" t="s">
        <v>2269</v>
      </c>
      <c r="P58" s="84">
        <v>12</v>
      </c>
      <c r="Q58" s="84" t="s">
        <v>2347</v>
      </c>
      <c r="R58" s="84">
        <v>4</v>
      </c>
      <c r="S58" s="84" t="s">
        <v>2358</v>
      </c>
      <c r="T58" s="84">
        <v>2</v>
      </c>
      <c r="U58" s="84" t="s">
        <v>2367</v>
      </c>
      <c r="V58" s="84">
        <v>4</v>
      </c>
    </row>
    <row r="59" spans="1:22" ht="15">
      <c r="A59" s="84" t="s">
        <v>2269</v>
      </c>
      <c r="B59" s="84">
        <v>12</v>
      </c>
      <c r="C59" s="84" t="s">
        <v>2280</v>
      </c>
      <c r="D59" s="84">
        <v>6</v>
      </c>
      <c r="E59" s="84" t="s">
        <v>2291</v>
      </c>
      <c r="F59" s="84">
        <v>2</v>
      </c>
      <c r="G59" s="84" t="s">
        <v>2301</v>
      </c>
      <c r="H59" s="84">
        <v>10</v>
      </c>
      <c r="I59" s="84" t="s">
        <v>2312</v>
      </c>
      <c r="J59" s="84">
        <v>3</v>
      </c>
      <c r="K59" s="84" t="s">
        <v>2323</v>
      </c>
      <c r="L59" s="84">
        <v>2</v>
      </c>
      <c r="M59" s="84" t="s">
        <v>2334</v>
      </c>
      <c r="N59" s="84">
        <v>4</v>
      </c>
      <c r="O59" s="84" t="s">
        <v>2270</v>
      </c>
      <c r="P59" s="84">
        <v>12</v>
      </c>
      <c r="Q59" s="84" t="s">
        <v>2348</v>
      </c>
      <c r="R59" s="84">
        <v>4</v>
      </c>
      <c r="S59" s="84" t="s">
        <v>2359</v>
      </c>
      <c r="T59" s="84">
        <v>2</v>
      </c>
      <c r="U59" s="84" t="s">
        <v>2368</v>
      </c>
      <c r="V59" s="84">
        <v>4</v>
      </c>
    </row>
    <row r="60" spans="1:22" ht="15">
      <c r="A60" s="84" t="s">
        <v>2270</v>
      </c>
      <c r="B60" s="84">
        <v>12</v>
      </c>
      <c r="C60" s="84" t="s">
        <v>2281</v>
      </c>
      <c r="D60" s="84">
        <v>6</v>
      </c>
      <c r="E60" s="84" t="s">
        <v>2292</v>
      </c>
      <c r="F60" s="84">
        <v>2</v>
      </c>
      <c r="G60" s="84" t="s">
        <v>2302</v>
      </c>
      <c r="H60" s="84">
        <v>10</v>
      </c>
      <c r="I60" s="84" t="s">
        <v>2313</v>
      </c>
      <c r="J60" s="84">
        <v>2</v>
      </c>
      <c r="K60" s="84" t="s">
        <v>2324</v>
      </c>
      <c r="L60" s="84">
        <v>2</v>
      </c>
      <c r="M60" s="84" t="s">
        <v>2335</v>
      </c>
      <c r="N60" s="84">
        <v>4</v>
      </c>
      <c r="O60" s="84" t="s">
        <v>2271</v>
      </c>
      <c r="P60" s="84">
        <v>12</v>
      </c>
      <c r="Q60" s="84" t="s">
        <v>2349</v>
      </c>
      <c r="R60" s="84">
        <v>4</v>
      </c>
      <c r="S60" s="84" t="s">
        <v>2360</v>
      </c>
      <c r="T60" s="84">
        <v>2</v>
      </c>
      <c r="U60" s="84" t="s">
        <v>2369</v>
      </c>
      <c r="V60" s="84">
        <v>4</v>
      </c>
    </row>
    <row r="61" spans="1:22" ht="15">
      <c r="A61" s="84" t="s">
        <v>2271</v>
      </c>
      <c r="B61" s="84">
        <v>12</v>
      </c>
      <c r="C61" s="84" t="s">
        <v>2282</v>
      </c>
      <c r="D61" s="84">
        <v>6</v>
      </c>
      <c r="E61" s="84" t="s">
        <v>2293</v>
      </c>
      <c r="F61" s="84">
        <v>2</v>
      </c>
      <c r="G61" s="84" t="s">
        <v>2303</v>
      </c>
      <c r="H61" s="84">
        <v>10</v>
      </c>
      <c r="I61" s="84" t="s">
        <v>2314</v>
      </c>
      <c r="J61" s="84">
        <v>2</v>
      </c>
      <c r="K61" s="84" t="s">
        <v>2325</v>
      </c>
      <c r="L61" s="84">
        <v>2</v>
      </c>
      <c r="M61" s="84" t="s">
        <v>2336</v>
      </c>
      <c r="N61" s="84">
        <v>4</v>
      </c>
      <c r="O61" s="84" t="s">
        <v>2272</v>
      </c>
      <c r="P61" s="84">
        <v>12</v>
      </c>
      <c r="Q61" s="84" t="s">
        <v>2350</v>
      </c>
      <c r="R61" s="84">
        <v>4</v>
      </c>
      <c r="S61" s="84" t="s">
        <v>2361</v>
      </c>
      <c r="T61" s="84">
        <v>2</v>
      </c>
      <c r="U61" s="84" t="s">
        <v>2370</v>
      </c>
      <c r="V61" s="84">
        <v>4</v>
      </c>
    </row>
    <row r="62" spans="1:22" ht="15">
      <c r="A62" s="84" t="s">
        <v>2272</v>
      </c>
      <c r="B62" s="84">
        <v>12</v>
      </c>
      <c r="C62" s="84" t="s">
        <v>2283</v>
      </c>
      <c r="D62" s="84">
        <v>6</v>
      </c>
      <c r="E62" s="84" t="s">
        <v>2294</v>
      </c>
      <c r="F62" s="84">
        <v>2</v>
      </c>
      <c r="G62" s="84" t="s">
        <v>2304</v>
      </c>
      <c r="H62" s="84">
        <v>10</v>
      </c>
      <c r="I62" s="84" t="s">
        <v>2315</v>
      </c>
      <c r="J62" s="84">
        <v>2</v>
      </c>
      <c r="K62" s="84" t="s">
        <v>2326</v>
      </c>
      <c r="L62" s="84">
        <v>2</v>
      </c>
      <c r="M62" s="84" t="s">
        <v>2337</v>
      </c>
      <c r="N62" s="84">
        <v>4</v>
      </c>
      <c r="O62" s="84" t="s">
        <v>2340</v>
      </c>
      <c r="P62" s="84">
        <v>3</v>
      </c>
      <c r="Q62" s="84" t="s">
        <v>2351</v>
      </c>
      <c r="R62" s="84">
        <v>4</v>
      </c>
      <c r="S62" s="84" t="s">
        <v>2362</v>
      </c>
      <c r="T62" s="84">
        <v>2</v>
      </c>
      <c r="U62" s="84" t="s">
        <v>2371</v>
      </c>
      <c r="V62" s="84">
        <v>4</v>
      </c>
    </row>
    <row r="63" spans="1:22" ht="15">
      <c r="A63" s="84" t="s">
        <v>2273</v>
      </c>
      <c r="B63" s="84">
        <v>11</v>
      </c>
      <c r="C63" s="84" t="s">
        <v>2284</v>
      </c>
      <c r="D63" s="84">
        <v>6</v>
      </c>
      <c r="E63" s="84" t="s">
        <v>2295</v>
      </c>
      <c r="F63" s="84">
        <v>2</v>
      </c>
      <c r="G63" s="84" t="s">
        <v>2305</v>
      </c>
      <c r="H63" s="84">
        <v>10</v>
      </c>
      <c r="I63" s="84" t="s">
        <v>2316</v>
      </c>
      <c r="J63" s="84">
        <v>2</v>
      </c>
      <c r="K63" s="84" t="s">
        <v>2327</v>
      </c>
      <c r="L63" s="84">
        <v>2</v>
      </c>
      <c r="M63" s="84" t="s">
        <v>2338</v>
      </c>
      <c r="N63" s="84">
        <v>4</v>
      </c>
      <c r="O63" s="84" t="s">
        <v>2341</v>
      </c>
      <c r="P63" s="84">
        <v>3</v>
      </c>
      <c r="Q63" s="84" t="s">
        <v>2352</v>
      </c>
      <c r="R63" s="84">
        <v>4</v>
      </c>
      <c r="S63" s="84" t="s">
        <v>2363</v>
      </c>
      <c r="T63" s="84">
        <v>2</v>
      </c>
      <c r="U63" s="84" t="s">
        <v>2372</v>
      </c>
      <c r="V63" s="84">
        <v>4</v>
      </c>
    </row>
    <row r="66" spans="1:22" ht="15" customHeight="1">
      <c r="A66" s="13" t="s">
        <v>2389</v>
      </c>
      <c r="B66" s="13" t="s">
        <v>2034</v>
      </c>
      <c r="C66" s="13" t="s">
        <v>2391</v>
      </c>
      <c r="D66" s="13" t="s">
        <v>2037</v>
      </c>
      <c r="E66" s="13" t="s">
        <v>2392</v>
      </c>
      <c r="F66" s="13" t="s">
        <v>2039</v>
      </c>
      <c r="G66" s="78" t="s">
        <v>2395</v>
      </c>
      <c r="H66" s="78" t="s">
        <v>2041</v>
      </c>
      <c r="I66" s="78" t="s">
        <v>2398</v>
      </c>
      <c r="J66" s="78" t="s">
        <v>2043</v>
      </c>
      <c r="K66" s="78" t="s">
        <v>2400</v>
      </c>
      <c r="L66" s="78" t="s">
        <v>2045</v>
      </c>
      <c r="M66" s="78" t="s">
        <v>2402</v>
      </c>
      <c r="N66" s="78" t="s">
        <v>2047</v>
      </c>
      <c r="O66" s="78" t="s">
        <v>2404</v>
      </c>
      <c r="P66" s="78" t="s">
        <v>2049</v>
      </c>
      <c r="Q66" s="78" t="s">
        <v>2406</v>
      </c>
      <c r="R66" s="78" t="s">
        <v>2051</v>
      </c>
      <c r="S66" s="13" t="s">
        <v>2408</v>
      </c>
      <c r="T66" s="13" t="s">
        <v>2053</v>
      </c>
      <c r="U66" s="78" t="s">
        <v>2410</v>
      </c>
      <c r="V66" s="78" t="s">
        <v>2054</v>
      </c>
    </row>
    <row r="67" spans="1:22" ht="15">
      <c r="A67" s="78" t="s">
        <v>285</v>
      </c>
      <c r="B67" s="78">
        <v>3</v>
      </c>
      <c r="C67" s="78" t="s">
        <v>285</v>
      </c>
      <c r="D67" s="78">
        <v>3</v>
      </c>
      <c r="E67" s="78" t="s">
        <v>307</v>
      </c>
      <c r="F67" s="78">
        <v>2</v>
      </c>
      <c r="G67" s="78"/>
      <c r="H67" s="78"/>
      <c r="I67" s="78"/>
      <c r="J67" s="78"/>
      <c r="K67" s="78"/>
      <c r="L67" s="78"/>
      <c r="M67" s="78"/>
      <c r="N67" s="78"/>
      <c r="O67" s="78"/>
      <c r="P67" s="78"/>
      <c r="Q67" s="78"/>
      <c r="R67" s="78"/>
      <c r="S67" s="78" t="s">
        <v>243</v>
      </c>
      <c r="T67" s="78">
        <v>1</v>
      </c>
      <c r="U67" s="78"/>
      <c r="V67" s="78"/>
    </row>
    <row r="68" spans="1:22" ht="15">
      <c r="A68" s="78" t="s">
        <v>307</v>
      </c>
      <c r="B68" s="78">
        <v>2</v>
      </c>
      <c r="C68" s="78" t="s">
        <v>311</v>
      </c>
      <c r="D68" s="78">
        <v>1</v>
      </c>
      <c r="E68" s="78"/>
      <c r="F68" s="78"/>
      <c r="G68" s="78"/>
      <c r="H68" s="78"/>
      <c r="I68" s="78"/>
      <c r="J68" s="78"/>
      <c r="K68" s="78"/>
      <c r="L68" s="78"/>
      <c r="M68" s="78"/>
      <c r="N68" s="78"/>
      <c r="O68" s="78"/>
      <c r="P68" s="78"/>
      <c r="Q68" s="78"/>
      <c r="R68" s="78"/>
      <c r="S68" s="78"/>
      <c r="T68" s="78"/>
      <c r="U68" s="78"/>
      <c r="V68" s="78"/>
    </row>
    <row r="69" spans="1:22" ht="15">
      <c r="A69" s="78" t="s">
        <v>311</v>
      </c>
      <c r="B69" s="78">
        <v>1</v>
      </c>
      <c r="C69" s="78"/>
      <c r="D69" s="78"/>
      <c r="E69" s="78"/>
      <c r="F69" s="78"/>
      <c r="G69" s="78"/>
      <c r="H69" s="78"/>
      <c r="I69" s="78"/>
      <c r="J69" s="78"/>
      <c r="K69" s="78"/>
      <c r="L69" s="78"/>
      <c r="M69" s="78"/>
      <c r="N69" s="78"/>
      <c r="O69" s="78"/>
      <c r="P69" s="78"/>
      <c r="Q69" s="78"/>
      <c r="R69" s="78"/>
      <c r="S69" s="78"/>
      <c r="T69" s="78"/>
      <c r="U69" s="78"/>
      <c r="V69" s="78"/>
    </row>
    <row r="70" spans="1:22" ht="15">
      <c r="A70" s="78" t="s">
        <v>243</v>
      </c>
      <c r="B70" s="78">
        <v>1</v>
      </c>
      <c r="C70" s="78"/>
      <c r="D70" s="78"/>
      <c r="E70" s="78"/>
      <c r="F70" s="78"/>
      <c r="G70" s="78"/>
      <c r="H70" s="78"/>
      <c r="I70" s="78"/>
      <c r="J70" s="78"/>
      <c r="K70" s="78"/>
      <c r="L70" s="78"/>
      <c r="M70" s="78"/>
      <c r="N70" s="78"/>
      <c r="O70" s="78"/>
      <c r="P70" s="78"/>
      <c r="Q70" s="78"/>
      <c r="R70" s="78"/>
      <c r="S70" s="78"/>
      <c r="T70" s="78"/>
      <c r="U70" s="78"/>
      <c r="V70" s="78"/>
    </row>
    <row r="73" spans="1:22" ht="15" customHeight="1">
      <c r="A73" s="13" t="s">
        <v>2390</v>
      </c>
      <c r="B73" s="13" t="s">
        <v>2034</v>
      </c>
      <c r="C73" s="13" t="s">
        <v>2393</v>
      </c>
      <c r="D73" s="13" t="s">
        <v>2037</v>
      </c>
      <c r="E73" s="13" t="s">
        <v>2394</v>
      </c>
      <c r="F73" s="13" t="s">
        <v>2039</v>
      </c>
      <c r="G73" s="13" t="s">
        <v>2397</v>
      </c>
      <c r="H73" s="13" t="s">
        <v>2041</v>
      </c>
      <c r="I73" s="13" t="s">
        <v>2399</v>
      </c>
      <c r="J73" s="13" t="s">
        <v>2043</v>
      </c>
      <c r="K73" s="13" t="s">
        <v>2401</v>
      </c>
      <c r="L73" s="13" t="s">
        <v>2045</v>
      </c>
      <c r="M73" s="13" t="s">
        <v>2403</v>
      </c>
      <c r="N73" s="13" t="s">
        <v>2047</v>
      </c>
      <c r="O73" s="13" t="s">
        <v>2405</v>
      </c>
      <c r="P73" s="13" t="s">
        <v>2049</v>
      </c>
      <c r="Q73" s="13" t="s">
        <v>2407</v>
      </c>
      <c r="R73" s="13" t="s">
        <v>2051</v>
      </c>
      <c r="S73" s="13" t="s">
        <v>2409</v>
      </c>
      <c r="T73" s="13" t="s">
        <v>2053</v>
      </c>
      <c r="U73" s="78" t="s">
        <v>2411</v>
      </c>
      <c r="V73" s="78" t="s">
        <v>2054</v>
      </c>
    </row>
    <row r="74" spans="1:22" ht="15">
      <c r="A74" s="78" t="s">
        <v>268</v>
      </c>
      <c r="B74" s="78">
        <v>15</v>
      </c>
      <c r="C74" s="78" t="s">
        <v>263</v>
      </c>
      <c r="D74" s="78">
        <v>15</v>
      </c>
      <c r="E74" s="78" t="s">
        <v>308</v>
      </c>
      <c r="F74" s="78">
        <v>2</v>
      </c>
      <c r="G74" s="78" t="s">
        <v>245</v>
      </c>
      <c r="H74" s="78">
        <v>9</v>
      </c>
      <c r="I74" s="78" t="s">
        <v>256</v>
      </c>
      <c r="J74" s="78">
        <v>3</v>
      </c>
      <c r="K74" s="78" t="s">
        <v>247</v>
      </c>
      <c r="L74" s="78">
        <v>2</v>
      </c>
      <c r="M74" s="78" t="s">
        <v>278</v>
      </c>
      <c r="N74" s="78">
        <v>4</v>
      </c>
      <c r="O74" s="78" t="s">
        <v>268</v>
      </c>
      <c r="P74" s="78">
        <v>15</v>
      </c>
      <c r="Q74" s="78" t="s">
        <v>266</v>
      </c>
      <c r="R74" s="78">
        <v>3</v>
      </c>
      <c r="S74" s="78" t="s">
        <v>282</v>
      </c>
      <c r="T74" s="78">
        <v>2</v>
      </c>
      <c r="U74" s="78"/>
      <c r="V74" s="78"/>
    </row>
    <row r="75" spans="1:22" ht="15">
      <c r="A75" s="78" t="s">
        <v>263</v>
      </c>
      <c r="B75" s="78">
        <v>15</v>
      </c>
      <c r="C75" s="78" t="s">
        <v>285</v>
      </c>
      <c r="D75" s="78">
        <v>9</v>
      </c>
      <c r="E75" s="78" t="s">
        <v>306</v>
      </c>
      <c r="F75" s="78">
        <v>2</v>
      </c>
      <c r="G75" s="78"/>
      <c r="H75" s="78"/>
      <c r="I75" s="78" t="s">
        <v>275</v>
      </c>
      <c r="J75" s="78">
        <v>3</v>
      </c>
      <c r="K75" s="78" t="s">
        <v>284</v>
      </c>
      <c r="L75" s="78">
        <v>2</v>
      </c>
      <c r="M75" s="78" t="s">
        <v>214</v>
      </c>
      <c r="N75" s="78">
        <v>3</v>
      </c>
      <c r="O75" s="78" t="s">
        <v>321</v>
      </c>
      <c r="P75" s="78">
        <v>3</v>
      </c>
      <c r="Q75" s="78" t="s">
        <v>265</v>
      </c>
      <c r="R75" s="78">
        <v>3</v>
      </c>
      <c r="S75" s="78" t="s">
        <v>242</v>
      </c>
      <c r="T75" s="78">
        <v>1</v>
      </c>
      <c r="U75" s="78"/>
      <c r="V75" s="78"/>
    </row>
    <row r="76" spans="1:22" ht="15">
      <c r="A76" s="78" t="s">
        <v>285</v>
      </c>
      <c r="B76" s="78">
        <v>9</v>
      </c>
      <c r="C76" s="78" t="s">
        <v>317</v>
      </c>
      <c r="D76" s="78">
        <v>7</v>
      </c>
      <c r="E76" s="78" t="s">
        <v>2396</v>
      </c>
      <c r="F76" s="78">
        <v>1</v>
      </c>
      <c r="G76" s="78"/>
      <c r="H76" s="78"/>
      <c r="I76" s="78" t="s">
        <v>291</v>
      </c>
      <c r="J76" s="78">
        <v>2</v>
      </c>
      <c r="K76" s="78" t="s">
        <v>283</v>
      </c>
      <c r="L76" s="78">
        <v>2</v>
      </c>
      <c r="M76" s="78" t="s">
        <v>216</v>
      </c>
      <c r="N76" s="78">
        <v>1</v>
      </c>
      <c r="O76" s="78" t="s">
        <v>269</v>
      </c>
      <c r="P76" s="78">
        <v>2</v>
      </c>
      <c r="Q76" s="78" t="s">
        <v>253</v>
      </c>
      <c r="R76" s="78">
        <v>1</v>
      </c>
      <c r="S76" s="78" t="s">
        <v>243</v>
      </c>
      <c r="T76" s="78">
        <v>1</v>
      </c>
      <c r="U76" s="78"/>
      <c r="V76" s="78"/>
    </row>
    <row r="77" spans="1:22" ht="15">
      <c r="A77" s="78" t="s">
        <v>245</v>
      </c>
      <c r="B77" s="78">
        <v>9</v>
      </c>
      <c r="C77" s="78" t="s">
        <v>292</v>
      </c>
      <c r="D77" s="78">
        <v>6</v>
      </c>
      <c r="E77" s="78" t="s">
        <v>299</v>
      </c>
      <c r="F77" s="78">
        <v>1</v>
      </c>
      <c r="G77" s="78"/>
      <c r="H77" s="78"/>
      <c r="I77" s="78" t="s">
        <v>289</v>
      </c>
      <c r="J77" s="78">
        <v>1</v>
      </c>
      <c r="K77" s="78" t="s">
        <v>248</v>
      </c>
      <c r="L77" s="78">
        <v>1</v>
      </c>
      <c r="M77" s="78" t="s">
        <v>277</v>
      </c>
      <c r="N77" s="78">
        <v>1</v>
      </c>
      <c r="O77" s="78" t="s">
        <v>267</v>
      </c>
      <c r="P77" s="78">
        <v>1</v>
      </c>
      <c r="Q77" s="78"/>
      <c r="R77" s="78"/>
      <c r="S77" s="78" t="s">
        <v>281</v>
      </c>
      <c r="T77" s="78">
        <v>1</v>
      </c>
      <c r="U77" s="78"/>
      <c r="V77" s="78"/>
    </row>
    <row r="78" spans="1:22" ht="15">
      <c r="A78" s="78" t="s">
        <v>317</v>
      </c>
      <c r="B78" s="78">
        <v>7</v>
      </c>
      <c r="C78" s="78" t="s">
        <v>318</v>
      </c>
      <c r="D78" s="78">
        <v>4</v>
      </c>
      <c r="E78" s="78" t="s">
        <v>298</v>
      </c>
      <c r="F78" s="78">
        <v>1</v>
      </c>
      <c r="G78" s="78"/>
      <c r="H78" s="78"/>
      <c r="I78" s="78" t="s">
        <v>290</v>
      </c>
      <c r="J78" s="78">
        <v>1</v>
      </c>
      <c r="K78" s="78" t="s">
        <v>320</v>
      </c>
      <c r="L78" s="78">
        <v>1</v>
      </c>
      <c r="M78" s="78" t="s">
        <v>276</v>
      </c>
      <c r="N78" s="78">
        <v>1</v>
      </c>
      <c r="O78" s="78" t="s">
        <v>220</v>
      </c>
      <c r="P78" s="78">
        <v>1</v>
      </c>
      <c r="Q78" s="78"/>
      <c r="R78" s="78"/>
      <c r="S78" s="78" t="s">
        <v>280</v>
      </c>
      <c r="T78" s="78">
        <v>1</v>
      </c>
      <c r="U78" s="78"/>
      <c r="V78" s="78"/>
    </row>
    <row r="79" spans="1:22" ht="15">
      <c r="A79" s="78" t="s">
        <v>292</v>
      </c>
      <c r="B79" s="78">
        <v>6</v>
      </c>
      <c r="C79" s="78" t="s">
        <v>294</v>
      </c>
      <c r="D79" s="78">
        <v>3</v>
      </c>
      <c r="E79" s="78" t="s">
        <v>297</v>
      </c>
      <c r="F79" s="78">
        <v>1</v>
      </c>
      <c r="G79" s="78"/>
      <c r="H79" s="78"/>
      <c r="I79" s="78"/>
      <c r="J79" s="78"/>
      <c r="K79" s="78" t="s">
        <v>262</v>
      </c>
      <c r="L79" s="78">
        <v>1</v>
      </c>
      <c r="M79" s="78"/>
      <c r="N79" s="78"/>
      <c r="O79" s="78"/>
      <c r="P79" s="78"/>
      <c r="Q79" s="78"/>
      <c r="R79" s="78"/>
      <c r="S79" s="78"/>
      <c r="T79" s="78"/>
      <c r="U79" s="78"/>
      <c r="V79" s="78"/>
    </row>
    <row r="80" spans="1:22" ht="15">
      <c r="A80" s="78" t="s">
        <v>318</v>
      </c>
      <c r="B80" s="78">
        <v>4</v>
      </c>
      <c r="C80" s="78" t="s">
        <v>293</v>
      </c>
      <c r="D80" s="78">
        <v>3</v>
      </c>
      <c r="E80" s="78" t="s">
        <v>296</v>
      </c>
      <c r="F80" s="78">
        <v>1</v>
      </c>
      <c r="G80" s="78"/>
      <c r="H80" s="78"/>
      <c r="I80" s="78"/>
      <c r="J80" s="78"/>
      <c r="K80" s="78" t="s">
        <v>305</v>
      </c>
      <c r="L80" s="78">
        <v>1</v>
      </c>
      <c r="M80" s="78"/>
      <c r="N80" s="78"/>
      <c r="O80" s="78"/>
      <c r="P80" s="78"/>
      <c r="Q80" s="78"/>
      <c r="R80" s="78"/>
      <c r="S80" s="78"/>
      <c r="T80" s="78"/>
      <c r="U80" s="78"/>
      <c r="V80" s="78"/>
    </row>
    <row r="81" spans="1:22" ht="15">
      <c r="A81" s="78" t="s">
        <v>278</v>
      </c>
      <c r="B81" s="78">
        <v>4</v>
      </c>
      <c r="C81" s="78" t="s">
        <v>295</v>
      </c>
      <c r="D81" s="78">
        <v>2</v>
      </c>
      <c r="E81" s="78" t="s">
        <v>301</v>
      </c>
      <c r="F81" s="78">
        <v>1</v>
      </c>
      <c r="G81" s="78"/>
      <c r="H81" s="78"/>
      <c r="I81" s="78"/>
      <c r="J81" s="78"/>
      <c r="K81" s="78"/>
      <c r="L81" s="78"/>
      <c r="M81" s="78"/>
      <c r="N81" s="78"/>
      <c r="O81" s="78"/>
      <c r="P81" s="78"/>
      <c r="Q81" s="78"/>
      <c r="R81" s="78"/>
      <c r="S81" s="78"/>
      <c r="T81" s="78"/>
      <c r="U81" s="78"/>
      <c r="V81" s="78"/>
    </row>
    <row r="82" spans="1:22" ht="15">
      <c r="A82" s="78" t="s">
        <v>323</v>
      </c>
      <c r="B82" s="78">
        <v>3</v>
      </c>
      <c r="C82" s="78" t="s">
        <v>319</v>
      </c>
      <c r="D82" s="78">
        <v>1</v>
      </c>
      <c r="E82" s="78" t="s">
        <v>302</v>
      </c>
      <c r="F82" s="78">
        <v>1</v>
      </c>
      <c r="G82" s="78"/>
      <c r="H82" s="78"/>
      <c r="I82" s="78"/>
      <c r="J82" s="78"/>
      <c r="K82" s="78"/>
      <c r="L82" s="78"/>
      <c r="M82" s="78"/>
      <c r="N82" s="78"/>
      <c r="O82" s="78"/>
      <c r="P82" s="78"/>
      <c r="Q82" s="78"/>
      <c r="R82" s="78"/>
      <c r="S82" s="78"/>
      <c r="T82" s="78"/>
      <c r="U82" s="78"/>
      <c r="V82" s="78"/>
    </row>
    <row r="83" spans="1:22" ht="15">
      <c r="A83" s="78" t="s">
        <v>321</v>
      </c>
      <c r="B83" s="78">
        <v>3</v>
      </c>
      <c r="C83" s="78" t="s">
        <v>309</v>
      </c>
      <c r="D83" s="78">
        <v>1</v>
      </c>
      <c r="E83" s="78" t="s">
        <v>303</v>
      </c>
      <c r="F83" s="78">
        <v>1</v>
      </c>
      <c r="G83" s="78"/>
      <c r="H83" s="78"/>
      <c r="I83" s="78"/>
      <c r="J83" s="78"/>
      <c r="K83" s="78"/>
      <c r="L83" s="78"/>
      <c r="M83" s="78"/>
      <c r="N83" s="78"/>
      <c r="O83" s="78"/>
      <c r="P83" s="78"/>
      <c r="Q83" s="78"/>
      <c r="R83" s="78"/>
      <c r="S83" s="78"/>
      <c r="T83" s="78"/>
      <c r="U83" s="78"/>
      <c r="V83" s="78"/>
    </row>
    <row r="86" spans="1:22" ht="15" customHeight="1">
      <c r="A86" s="13" t="s">
        <v>2425</v>
      </c>
      <c r="B86" s="13" t="s">
        <v>2034</v>
      </c>
      <c r="C86" s="13" t="s">
        <v>2426</v>
      </c>
      <c r="D86" s="13" t="s">
        <v>2037</v>
      </c>
      <c r="E86" s="13" t="s">
        <v>2427</v>
      </c>
      <c r="F86" s="13" t="s">
        <v>2039</v>
      </c>
      <c r="G86" s="13" t="s">
        <v>2428</v>
      </c>
      <c r="H86" s="13" t="s">
        <v>2041</v>
      </c>
      <c r="I86" s="13" t="s">
        <v>2429</v>
      </c>
      <c r="J86" s="13" t="s">
        <v>2043</v>
      </c>
      <c r="K86" s="13" t="s">
        <v>2430</v>
      </c>
      <c r="L86" s="13" t="s">
        <v>2045</v>
      </c>
      <c r="M86" s="13" t="s">
        <v>2431</v>
      </c>
      <c r="N86" s="13" t="s">
        <v>2047</v>
      </c>
      <c r="O86" s="13" t="s">
        <v>2432</v>
      </c>
      <c r="P86" s="13" t="s">
        <v>2049</v>
      </c>
      <c r="Q86" s="13" t="s">
        <v>2433</v>
      </c>
      <c r="R86" s="13" t="s">
        <v>2051</v>
      </c>
      <c r="S86" s="13" t="s">
        <v>2434</v>
      </c>
      <c r="T86" s="13" t="s">
        <v>2053</v>
      </c>
      <c r="U86" s="13" t="s">
        <v>2435</v>
      </c>
      <c r="V86" s="13" t="s">
        <v>2054</v>
      </c>
    </row>
    <row r="87" spans="1:22" ht="15">
      <c r="A87" s="114" t="s">
        <v>225</v>
      </c>
      <c r="B87" s="78">
        <v>570516</v>
      </c>
      <c r="C87" s="114" t="s">
        <v>293</v>
      </c>
      <c r="D87" s="78">
        <v>385733</v>
      </c>
      <c r="E87" s="114" t="s">
        <v>301</v>
      </c>
      <c r="F87" s="78">
        <v>152714</v>
      </c>
      <c r="G87" s="114" t="s">
        <v>237</v>
      </c>
      <c r="H87" s="78">
        <v>216367</v>
      </c>
      <c r="I87" s="114" t="s">
        <v>212</v>
      </c>
      <c r="J87" s="78">
        <v>83335</v>
      </c>
      <c r="K87" s="114" t="s">
        <v>284</v>
      </c>
      <c r="L87" s="78">
        <v>153207</v>
      </c>
      <c r="M87" s="114" t="s">
        <v>219</v>
      </c>
      <c r="N87" s="78">
        <v>15483</v>
      </c>
      <c r="O87" s="114" t="s">
        <v>221</v>
      </c>
      <c r="P87" s="78">
        <v>68345</v>
      </c>
      <c r="Q87" s="114" t="s">
        <v>226</v>
      </c>
      <c r="R87" s="78">
        <v>137557</v>
      </c>
      <c r="S87" s="114" t="s">
        <v>282</v>
      </c>
      <c r="T87" s="78">
        <v>88567</v>
      </c>
      <c r="U87" s="114" t="s">
        <v>274</v>
      </c>
      <c r="V87" s="78">
        <v>29544</v>
      </c>
    </row>
    <row r="88" spans="1:22" ht="15">
      <c r="A88" s="114" t="s">
        <v>293</v>
      </c>
      <c r="B88" s="78">
        <v>385733</v>
      </c>
      <c r="C88" s="114" t="s">
        <v>229</v>
      </c>
      <c r="D88" s="78">
        <v>276173</v>
      </c>
      <c r="E88" s="114" t="s">
        <v>302</v>
      </c>
      <c r="F88" s="78">
        <v>79697</v>
      </c>
      <c r="G88" s="114" t="s">
        <v>240</v>
      </c>
      <c r="H88" s="78">
        <v>30583</v>
      </c>
      <c r="I88" s="114" t="s">
        <v>291</v>
      </c>
      <c r="J88" s="78">
        <v>77914</v>
      </c>
      <c r="K88" s="114" t="s">
        <v>305</v>
      </c>
      <c r="L88" s="78">
        <v>11317</v>
      </c>
      <c r="M88" s="114" t="s">
        <v>215</v>
      </c>
      <c r="N88" s="78">
        <v>11127</v>
      </c>
      <c r="O88" s="114" t="s">
        <v>268</v>
      </c>
      <c r="P88" s="78">
        <v>66667</v>
      </c>
      <c r="Q88" s="114" t="s">
        <v>254</v>
      </c>
      <c r="R88" s="78">
        <v>103558</v>
      </c>
      <c r="S88" s="114" t="s">
        <v>242</v>
      </c>
      <c r="T88" s="78">
        <v>52242</v>
      </c>
      <c r="U88" s="114" t="s">
        <v>233</v>
      </c>
      <c r="V88" s="78">
        <v>26569</v>
      </c>
    </row>
    <row r="89" spans="1:22" ht="15">
      <c r="A89" s="114" t="s">
        <v>229</v>
      </c>
      <c r="B89" s="78">
        <v>276173</v>
      </c>
      <c r="C89" s="114" t="s">
        <v>313</v>
      </c>
      <c r="D89" s="78">
        <v>242102</v>
      </c>
      <c r="E89" s="114" t="s">
        <v>300</v>
      </c>
      <c r="F89" s="78">
        <v>79656</v>
      </c>
      <c r="G89" s="114" t="s">
        <v>244</v>
      </c>
      <c r="H89" s="78">
        <v>27256</v>
      </c>
      <c r="I89" s="114" t="s">
        <v>257</v>
      </c>
      <c r="J89" s="78">
        <v>40153</v>
      </c>
      <c r="K89" s="114" t="s">
        <v>248</v>
      </c>
      <c r="L89" s="78">
        <v>4311</v>
      </c>
      <c r="M89" s="114" t="s">
        <v>276</v>
      </c>
      <c r="N89" s="78">
        <v>4128</v>
      </c>
      <c r="O89" s="114" t="s">
        <v>269</v>
      </c>
      <c r="P89" s="78">
        <v>31827</v>
      </c>
      <c r="Q89" s="114" t="s">
        <v>253</v>
      </c>
      <c r="R89" s="78">
        <v>4701</v>
      </c>
      <c r="S89" s="114" t="s">
        <v>280</v>
      </c>
      <c r="T89" s="78">
        <v>16792</v>
      </c>
      <c r="U89" s="114" t="s">
        <v>261</v>
      </c>
      <c r="V89" s="78">
        <v>23749</v>
      </c>
    </row>
    <row r="90" spans="1:22" ht="15">
      <c r="A90" s="114" t="s">
        <v>313</v>
      </c>
      <c r="B90" s="78">
        <v>242102</v>
      </c>
      <c r="C90" s="114" t="s">
        <v>258</v>
      </c>
      <c r="D90" s="78">
        <v>174742</v>
      </c>
      <c r="E90" s="114" t="s">
        <v>262</v>
      </c>
      <c r="F90" s="78">
        <v>63742</v>
      </c>
      <c r="G90" s="114" t="s">
        <v>235</v>
      </c>
      <c r="H90" s="78">
        <v>14521</v>
      </c>
      <c r="I90" s="114" t="s">
        <v>213</v>
      </c>
      <c r="J90" s="78">
        <v>27068</v>
      </c>
      <c r="K90" s="114" t="s">
        <v>247</v>
      </c>
      <c r="L90" s="78">
        <v>1938</v>
      </c>
      <c r="M90" s="114" t="s">
        <v>278</v>
      </c>
      <c r="N90" s="78">
        <v>3527</v>
      </c>
      <c r="O90" s="114" t="s">
        <v>267</v>
      </c>
      <c r="P90" s="78">
        <v>5837</v>
      </c>
      <c r="Q90" s="114" t="s">
        <v>265</v>
      </c>
      <c r="R90" s="78">
        <v>3456</v>
      </c>
      <c r="S90" s="114" t="s">
        <v>281</v>
      </c>
      <c r="T90" s="78">
        <v>8224</v>
      </c>
      <c r="U90" s="114" t="s">
        <v>239</v>
      </c>
      <c r="V90" s="78">
        <v>19816</v>
      </c>
    </row>
    <row r="91" spans="1:22" ht="15">
      <c r="A91" s="114" t="s">
        <v>237</v>
      </c>
      <c r="B91" s="78">
        <v>216367</v>
      </c>
      <c r="C91" s="114" t="s">
        <v>249</v>
      </c>
      <c r="D91" s="78">
        <v>129519</v>
      </c>
      <c r="E91" s="114" t="s">
        <v>304</v>
      </c>
      <c r="F91" s="78">
        <v>51198</v>
      </c>
      <c r="G91" s="114" t="s">
        <v>238</v>
      </c>
      <c r="H91" s="78">
        <v>12039</v>
      </c>
      <c r="I91" s="114" t="s">
        <v>256</v>
      </c>
      <c r="J91" s="78">
        <v>11182</v>
      </c>
      <c r="K91" s="114" t="s">
        <v>264</v>
      </c>
      <c r="L91" s="78">
        <v>1841</v>
      </c>
      <c r="M91" s="114" t="s">
        <v>216</v>
      </c>
      <c r="N91" s="78">
        <v>2227</v>
      </c>
      <c r="O91" s="114" t="s">
        <v>220</v>
      </c>
      <c r="P91" s="78">
        <v>4002</v>
      </c>
      <c r="Q91" s="114" t="s">
        <v>266</v>
      </c>
      <c r="R91" s="78">
        <v>2128</v>
      </c>
      <c r="S91" s="114" t="s">
        <v>243</v>
      </c>
      <c r="T91" s="78">
        <v>7521</v>
      </c>
      <c r="U91" s="114" t="s">
        <v>223</v>
      </c>
      <c r="V91" s="78">
        <v>1207</v>
      </c>
    </row>
    <row r="92" spans="1:22" ht="15">
      <c r="A92" s="114" t="s">
        <v>258</v>
      </c>
      <c r="B92" s="78">
        <v>174742</v>
      </c>
      <c r="C92" s="114" t="s">
        <v>318</v>
      </c>
      <c r="D92" s="78">
        <v>57159</v>
      </c>
      <c r="E92" s="114" t="s">
        <v>303</v>
      </c>
      <c r="F92" s="78">
        <v>40778</v>
      </c>
      <c r="G92" s="114" t="s">
        <v>241</v>
      </c>
      <c r="H92" s="78">
        <v>1938</v>
      </c>
      <c r="I92" s="114" t="s">
        <v>275</v>
      </c>
      <c r="J92" s="78">
        <v>3617</v>
      </c>
      <c r="K92" s="114" t="s">
        <v>283</v>
      </c>
      <c r="L92" s="78">
        <v>835</v>
      </c>
      <c r="M92" s="114" t="s">
        <v>277</v>
      </c>
      <c r="N92" s="78">
        <v>1876</v>
      </c>
      <c r="O92" s="114" t="s">
        <v>321</v>
      </c>
      <c r="P92" s="78">
        <v>2946</v>
      </c>
      <c r="Q92" s="114"/>
      <c r="R92" s="78"/>
      <c r="S92" s="114"/>
      <c r="T92" s="78"/>
      <c r="U92" s="114"/>
      <c r="V92" s="78"/>
    </row>
    <row r="93" spans="1:22" ht="15">
      <c r="A93" s="114" t="s">
        <v>284</v>
      </c>
      <c r="B93" s="78">
        <v>153207</v>
      </c>
      <c r="C93" s="114" t="s">
        <v>263</v>
      </c>
      <c r="D93" s="78">
        <v>53549</v>
      </c>
      <c r="E93" s="114" t="s">
        <v>297</v>
      </c>
      <c r="F93" s="78">
        <v>8423</v>
      </c>
      <c r="G93" s="114" t="s">
        <v>245</v>
      </c>
      <c r="H93" s="78">
        <v>584</v>
      </c>
      <c r="I93" s="114" t="s">
        <v>290</v>
      </c>
      <c r="J93" s="78">
        <v>2744</v>
      </c>
      <c r="K93" s="114" t="s">
        <v>320</v>
      </c>
      <c r="L93" s="78">
        <v>6</v>
      </c>
      <c r="M93" s="114" t="s">
        <v>214</v>
      </c>
      <c r="N93" s="78">
        <v>365</v>
      </c>
      <c r="O93" s="114"/>
      <c r="P93" s="78"/>
      <c r="Q93" s="114"/>
      <c r="R93" s="78"/>
      <c r="S93" s="114"/>
      <c r="T93" s="78"/>
      <c r="U93" s="114"/>
      <c r="V93" s="78"/>
    </row>
    <row r="94" spans="1:22" ht="15">
      <c r="A94" s="114" t="s">
        <v>301</v>
      </c>
      <c r="B94" s="78">
        <v>152714</v>
      </c>
      <c r="C94" s="114" t="s">
        <v>251</v>
      </c>
      <c r="D94" s="78">
        <v>46351</v>
      </c>
      <c r="E94" s="114" t="s">
        <v>308</v>
      </c>
      <c r="F94" s="78">
        <v>7486</v>
      </c>
      <c r="G94" s="114" t="s">
        <v>236</v>
      </c>
      <c r="H94" s="78">
        <v>332</v>
      </c>
      <c r="I94" s="114" t="s">
        <v>289</v>
      </c>
      <c r="J94" s="78">
        <v>0</v>
      </c>
      <c r="K94" s="114"/>
      <c r="L94" s="78"/>
      <c r="M94" s="114"/>
      <c r="N94" s="78"/>
      <c r="O94" s="114"/>
      <c r="P94" s="78"/>
      <c r="Q94" s="114"/>
      <c r="R94" s="78"/>
      <c r="S94" s="114"/>
      <c r="T94" s="78"/>
      <c r="U94" s="114"/>
      <c r="V94" s="78"/>
    </row>
    <row r="95" spans="1:22" ht="15">
      <c r="A95" s="114" t="s">
        <v>226</v>
      </c>
      <c r="B95" s="78">
        <v>137557</v>
      </c>
      <c r="C95" s="114" t="s">
        <v>260</v>
      </c>
      <c r="D95" s="78">
        <v>27692</v>
      </c>
      <c r="E95" s="114" t="s">
        <v>306</v>
      </c>
      <c r="F95" s="78">
        <v>2256</v>
      </c>
      <c r="G95" s="114" t="s">
        <v>246</v>
      </c>
      <c r="H95" s="78">
        <v>56</v>
      </c>
      <c r="I95" s="114"/>
      <c r="J95" s="78"/>
      <c r="K95" s="114"/>
      <c r="L95" s="78"/>
      <c r="M95" s="114"/>
      <c r="N95" s="78"/>
      <c r="O95" s="114"/>
      <c r="P95" s="78"/>
      <c r="Q95" s="114"/>
      <c r="R95" s="78"/>
      <c r="S95" s="114"/>
      <c r="T95" s="78"/>
      <c r="U95" s="114"/>
      <c r="V95" s="78"/>
    </row>
    <row r="96" spans="1:22" ht="15">
      <c r="A96" s="114" t="s">
        <v>249</v>
      </c>
      <c r="B96" s="78">
        <v>129519</v>
      </c>
      <c r="C96" s="114" t="s">
        <v>234</v>
      </c>
      <c r="D96" s="78">
        <v>26980</v>
      </c>
      <c r="E96" s="114" t="s">
        <v>299</v>
      </c>
      <c r="F96" s="78">
        <v>927</v>
      </c>
      <c r="G96" s="114" t="s">
        <v>230</v>
      </c>
      <c r="H96" s="78">
        <v>15</v>
      </c>
      <c r="I96" s="114"/>
      <c r="J96" s="78"/>
      <c r="K96" s="114"/>
      <c r="L96" s="78"/>
      <c r="M96" s="114"/>
      <c r="N96" s="78"/>
      <c r="O96" s="114"/>
      <c r="P96" s="78"/>
      <c r="Q96" s="114"/>
      <c r="R96" s="78"/>
      <c r="S96" s="114"/>
      <c r="T96" s="78"/>
      <c r="U96" s="114"/>
      <c r="V96" s="78"/>
    </row>
  </sheetData>
  <hyperlinks>
    <hyperlink ref="A2" r:id="rId1" display="http://mightymediagroup.com.au/seven-questions-to-ask-yourself-about-your-inbound-marketing-strategy-q1/"/>
    <hyperlink ref="A3" r:id="rId2" display="https://www.pipelinersales.com/library/10-donts-for-social-media/"/>
    <hyperlink ref="A4" r:id="rId3" display="http://mightymediagroup.com.au/six-key-aspects-inbound-marketing-roi-part-4-operational-efficiency/"/>
    <hyperlink ref="A5" r:id="rId4" display="http://mightymediagroup.com.au/six-key-aspects-inbound-marketing-roi-part-1-brand-health/"/>
    <hyperlink ref="A6" r:id="rId5" display="http://mightymediagroup.com.au/six-key-aspects-inbound-marketing-roi-part-5-customer-experience/"/>
    <hyperlink ref="A7" r:id="rId6" display="http://mightymediagroup.com.au/six-key-aspects-inbound-marketing-roi-part-6-innovation/"/>
    <hyperlink ref="A8" r:id="rId7" display="http://www.slideshare.net/Digitalgodess/the-10-commandments-of-digital-marketing"/>
    <hyperlink ref="A9" r:id="rId8" display="http://mightymediagroup.com.au/six-key-aspects-inbound-marketing-roi-part-2-revenue-generation/"/>
    <hyperlink ref="A10" r:id="rId9" display="https://salespop.net/sales-professionals/when-a-linkedin-introduction-stalls/"/>
    <hyperlink ref="A11" r:id="rId10" display="https://curatti.com/does-instagram-marketing-have-a-place-in-b2b-yes-and-heres-how/"/>
    <hyperlink ref="C2" r:id="rId11" display="https://quip.com/blog/keys-to-successful-collaboration"/>
    <hyperlink ref="C3" r:id="rId12" display="https://www.constellationr.com/blog-news/are-robots-coming-your-job-adobe-think-tank-2017-future-work"/>
    <hyperlink ref="C4" r:id="rId13" display="https://www.youtube.com/watch?v=uxe7bHqZ7bk&amp;feature=youtu.be"/>
    <hyperlink ref="C5" r:id="rId14" display="https://quip.com/blog/how-to-guide-account-planning"/>
    <hyperlink ref="C6" r:id="rId15" display="https://twitter.com/SalesforceCA/status/1177272125373255680"/>
    <hyperlink ref="C7" r:id="rId16" display="https://twitter.com/tbanting/status/1181949209773301761"/>
    <hyperlink ref="C8" r:id="rId17" display="https://www.workfront.com/news/Workfront-Acquires-Strategic-Goals-Management-Startup-Atiim"/>
    <hyperlink ref="C9" r:id="rId18" display="http://salesforce.vidyard.com/watch/qtdWEt75yiU2yf7chb35yD"/>
    <hyperlink ref="C10" r:id="rId19" display="https://www.linkedin.com/slink?code=eGUdNDD"/>
    <hyperlink ref="E2" r:id="rId20" display="https://lynnabatejohnson.com/the-road-to-growth-podcast/"/>
    <hyperlink ref="E3" r:id="rId21" display="https://friedmansocialmedia.com/linkedin-for-lawyers/"/>
    <hyperlink ref="E4" r:id="rId22" display="http://bryankramer.com/hashtags-earthquakes-and-everyday-people/"/>
    <hyperlink ref="E5" r:id="rId23" display="https://www.impactbnd.com/blog/how-treating-your-business-facebook-group-like-a-backyard-bbq-increases-engagement"/>
    <hyperlink ref="E6" r:id="rId24" display="https://www.advantageservices.net/blog/137/How-your-small-business-can-take-advantage-of-Twitter?utm_medium=nealschaffer"/>
    <hyperlink ref="E7" r:id="rId25" display="https://lynnabatejohnson.com/blog/"/>
    <hyperlink ref="E8" r:id="rId26" display="https://cmxhub.com/rules-of-engagement/"/>
    <hyperlink ref="E9" r:id="rId27" display="https://www.entrepreneur.com/article/335465"/>
    <hyperlink ref="E10" r:id="rId28" display="https://hbr.org/2019/06/can-algorithms-help-us-decide-who-to-trust?utm_medium=social&amp;utm_campaign=hbr&amp;utm_source=twitter"/>
    <hyperlink ref="E11" r:id="rId29" display="https://www.swordandthescript.com/2019/05/backlink-pr-value/?utm_source=feedburner&amp;utm_medium=feed&amp;utm_campaign=Feed:+SwordAndTheScript+(Sword+and+the+Script)"/>
    <hyperlink ref="I2" r:id="rId30" display="https://contentmarketinginstitute.com/2019/10/adopt-growth-mindset/"/>
    <hyperlink ref="I3" r:id="rId31" display="https://link.medium.com/lzirP8pER0"/>
    <hyperlink ref="I4" r:id="rId32" display="https://www.emarketer.com/content/sap-alicia-tillman-on-the-makeup-of-a-modern-marketing-team-and-an-experience-driven-economy"/>
    <hyperlink ref="K2" r:id="rId33" display="https://curatti.com/does-instagram-marketing-have-a-place-in-b2b-yes-and-heres-how/"/>
    <hyperlink ref="K3" r:id="rId34" display="https://brand24.com/blog/5-ways-to-make-a-bad-review-online-work-for-your-business/"/>
    <hyperlink ref="M2" r:id="rId35" display="https://www.empowering-people-network.siemens-stiftung.org/fileadmin/user_upload/Publications/SiemensStiftung_Report_Round_Table_Cairo_2019_SCREEN_final.pdf"/>
    <hyperlink ref="O2" r:id="rId36" display="https://www.pipelinersales.com/library/10-donts-for-social-media/"/>
    <hyperlink ref="O3" r:id="rId37" display="https://salespop.net/sales-professionals/when-a-linkedin-introduction-stalls/"/>
    <hyperlink ref="Q2" r:id="rId38" display="https://twitter.com/amorten/status/1186061584033959937"/>
    <hyperlink ref="Q3" r:id="rId39" display="https://twitter.com/amworldtraveler/status/1181979866675040258"/>
    <hyperlink ref="Q4" r:id="rId40" display="https://twitter.com/amworldtraveler/status/1184630494891147270"/>
    <hyperlink ref="Q5" r:id="rId41" display="https://twitter.com/amworldtraveler/status/1184636032949506048"/>
    <hyperlink ref="U2" r:id="rId42" display="http://mightymediagroup.com.au/seven-questions-to-ask-yourself-about-your-inbound-marketing-strategy-q1/"/>
    <hyperlink ref="U3" r:id="rId43" display="http://mightymediagroup.com.au/six-key-aspects-inbound-marketing-roi-part-4-operational-efficiency/"/>
    <hyperlink ref="U4" r:id="rId44" display="http://mightymediagroup.com.au/six-key-aspects-inbound-marketing-roi-part-1-brand-health/"/>
    <hyperlink ref="U5" r:id="rId45" display="http://mightymediagroup.com.au/six-key-aspects-inbound-marketing-roi-part-5-customer-experience/"/>
    <hyperlink ref="U6" r:id="rId46" display="http://mightymediagroup.com.au/six-key-aspects-inbound-marketing-roi-part-6-innovation/"/>
    <hyperlink ref="U7" r:id="rId47" display="http://mightymediagroup.com.au/six-key-aspects-inbound-marketing-roi-part-2-revenue-generation/"/>
    <hyperlink ref="U8" r:id="rId48" display="http://www.slideshare.net/Digitalgodess/the-10-commandments-of-digital-marketing"/>
    <hyperlink ref="U9" r:id="rId49" display="https://www.yunussb.com/jobs"/>
    <hyperlink ref="U10" r:id="rId50" display="https://www.social-business-digest.com/2019-09"/>
    <hyperlink ref="U11" r:id="rId51" display="https://hello.visier.com/ebook-what-is-people-analytics.html?utm_source=twitter&amp;utm_campaign=mmfy20&amp;utm_medium=organic-social"/>
  </hyperlinks>
  <printOptions/>
  <pageMargins left="0.7" right="0.7" top="0.75" bottom="0.75" header="0.3" footer="0.3"/>
  <pageSetup orientation="portrait" paperSize="9"/>
  <tableParts>
    <tablePart r:id="rId59"/>
    <tablePart r:id="rId52"/>
    <tablePart r:id="rId53"/>
    <tablePart r:id="rId57"/>
    <tablePart r:id="rId56"/>
    <tablePart r:id="rId55"/>
    <tablePart r:id="rId54"/>
    <tablePart r:id="rId58"/>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59"/>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2612</v>
      </c>
      <c r="B1" s="13" t="s">
        <v>2917</v>
      </c>
      <c r="C1" s="13" t="s">
        <v>2918</v>
      </c>
      <c r="D1" s="13" t="s">
        <v>144</v>
      </c>
      <c r="E1" s="13" t="s">
        <v>2920</v>
      </c>
      <c r="F1" s="13" t="s">
        <v>2921</v>
      </c>
      <c r="G1" s="13" t="s">
        <v>2922</v>
      </c>
    </row>
    <row r="2" spans="1:7" ht="15">
      <c r="A2" s="78" t="s">
        <v>2162</v>
      </c>
      <c r="B2" s="78">
        <v>132</v>
      </c>
      <c r="C2" s="117">
        <v>0.03700588730025231</v>
      </c>
      <c r="D2" s="78" t="s">
        <v>2919</v>
      </c>
      <c r="E2" s="78"/>
      <c r="F2" s="78"/>
      <c r="G2" s="78"/>
    </row>
    <row r="3" spans="1:7" ht="15">
      <c r="A3" s="78" t="s">
        <v>2163</v>
      </c>
      <c r="B3" s="78">
        <v>26</v>
      </c>
      <c r="C3" s="117">
        <v>0.007289038407625455</v>
      </c>
      <c r="D3" s="78" t="s">
        <v>2919</v>
      </c>
      <c r="E3" s="78"/>
      <c r="F3" s="78"/>
      <c r="G3" s="78"/>
    </row>
    <row r="4" spans="1:7" ht="15">
      <c r="A4" s="78" t="s">
        <v>2164</v>
      </c>
      <c r="B4" s="78">
        <v>0</v>
      </c>
      <c r="C4" s="117">
        <v>0</v>
      </c>
      <c r="D4" s="78" t="s">
        <v>2919</v>
      </c>
      <c r="E4" s="78"/>
      <c r="F4" s="78"/>
      <c r="G4" s="78"/>
    </row>
    <row r="5" spans="1:7" ht="15">
      <c r="A5" s="78" t="s">
        <v>2165</v>
      </c>
      <c r="B5" s="78">
        <v>3409</v>
      </c>
      <c r="C5" s="117">
        <v>0.9557050742921223</v>
      </c>
      <c r="D5" s="78" t="s">
        <v>2919</v>
      </c>
      <c r="E5" s="78"/>
      <c r="F5" s="78"/>
      <c r="G5" s="78"/>
    </row>
    <row r="6" spans="1:7" ht="15">
      <c r="A6" s="78" t="s">
        <v>2166</v>
      </c>
      <c r="B6" s="78">
        <v>3567</v>
      </c>
      <c r="C6" s="117">
        <v>1</v>
      </c>
      <c r="D6" s="78" t="s">
        <v>2919</v>
      </c>
      <c r="E6" s="78"/>
      <c r="F6" s="78"/>
      <c r="G6" s="78"/>
    </row>
    <row r="7" spans="1:7" ht="15">
      <c r="A7" s="84" t="s">
        <v>2167</v>
      </c>
      <c r="B7" s="84">
        <v>156</v>
      </c>
      <c r="C7" s="118">
        <v>0.004804185157298832</v>
      </c>
      <c r="D7" s="84" t="s">
        <v>2919</v>
      </c>
      <c r="E7" s="84" t="b">
        <v>0</v>
      </c>
      <c r="F7" s="84" t="b">
        <v>0</v>
      </c>
      <c r="G7" s="84" t="b">
        <v>0</v>
      </c>
    </row>
    <row r="8" spans="1:7" ht="15">
      <c r="A8" s="84" t="s">
        <v>2168</v>
      </c>
      <c r="B8" s="84">
        <v>52</v>
      </c>
      <c r="C8" s="118">
        <v>0.012258742666446021</v>
      </c>
      <c r="D8" s="84" t="s">
        <v>2919</v>
      </c>
      <c r="E8" s="84" t="b">
        <v>0</v>
      </c>
      <c r="F8" s="84" t="b">
        <v>0</v>
      </c>
      <c r="G8" s="84" t="b">
        <v>0</v>
      </c>
    </row>
    <row r="9" spans="1:7" ht="15">
      <c r="A9" s="84" t="s">
        <v>2169</v>
      </c>
      <c r="B9" s="84">
        <v>24</v>
      </c>
      <c r="C9" s="118">
        <v>0.009119655477298252</v>
      </c>
      <c r="D9" s="84" t="s">
        <v>2919</v>
      </c>
      <c r="E9" s="84" t="b">
        <v>0</v>
      </c>
      <c r="F9" s="84" t="b">
        <v>0</v>
      </c>
      <c r="G9" s="84" t="b">
        <v>0</v>
      </c>
    </row>
    <row r="10" spans="1:7" ht="15">
      <c r="A10" s="84" t="s">
        <v>2170</v>
      </c>
      <c r="B10" s="84">
        <v>24</v>
      </c>
      <c r="C10" s="118">
        <v>0.012223057494452698</v>
      </c>
      <c r="D10" s="84" t="s">
        <v>2919</v>
      </c>
      <c r="E10" s="84" t="b">
        <v>0</v>
      </c>
      <c r="F10" s="84" t="b">
        <v>0</v>
      </c>
      <c r="G10" s="84" t="b">
        <v>0</v>
      </c>
    </row>
    <row r="11" spans="1:7" ht="15">
      <c r="A11" s="84" t="s">
        <v>2171</v>
      </c>
      <c r="B11" s="84">
        <v>23</v>
      </c>
      <c r="C11" s="118">
        <v>0.008922280799319029</v>
      </c>
      <c r="D11" s="84" t="s">
        <v>2919</v>
      </c>
      <c r="E11" s="84" t="b">
        <v>0</v>
      </c>
      <c r="F11" s="84" t="b">
        <v>0</v>
      </c>
      <c r="G11" s="84" t="b">
        <v>0</v>
      </c>
    </row>
    <row r="12" spans="1:7" ht="15">
      <c r="A12" s="84" t="s">
        <v>2103</v>
      </c>
      <c r="B12" s="84">
        <v>22</v>
      </c>
      <c r="C12" s="118">
        <v>0.008716792580808102</v>
      </c>
      <c r="D12" s="84" t="s">
        <v>2919</v>
      </c>
      <c r="E12" s="84" t="b">
        <v>0</v>
      </c>
      <c r="F12" s="84" t="b">
        <v>0</v>
      </c>
      <c r="G12" s="84" t="b">
        <v>0</v>
      </c>
    </row>
    <row r="13" spans="1:7" ht="15">
      <c r="A13" s="84" t="s">
        <v>2243</v>
      </c>
      <c r="B13" s="84">
        <v>19</v>
      </c>
      <c r="C13" s="118">
        <v>0.008047775008194778</v>
      </c>
      <c r="D13" s="84" t="s">
        <v>2919</v>
      </c>
      <c r="E13" s="84" t="b">
        <v>0</v>
      </c>
      <c r="F13" s="84" t="b">
        <v>0</v>
      </c>
      <c r="G13" s="84" t="b">
        <v>0</v>
      </c>
    </row>
    <row r="14" spans="1:7" ht="15">
      <c r="A14" s="84" t="s">
        <v>2182</v>
      </c>
      <c r="B14" s="84">
        <v>18</v>
      </c>
      <c r="C14" s="118">
        <v>0.007997697693025226</v>
      </c>
      <c r="D14" s="84" t="s">
        <v>2919</v>
      </c>
      <c r="E14" s="84" t="b">
        <v>0</v>
      </c>
      <c r="F14" s="84" t="b">
        <v>0</v>
      </c>
      <c r="G14" s="84" t="b">
        <v>0</v>
      </c>
    </row>
    <row r="15" spans="1:7" ht="15">
      <c r="A15" s="84" t="s">
        <v>2173</v>
      </c>
      <c r="B15" s="84">
        <v>18</v>
      </c>
      <c r="C15" s="118">
        <v>0.007805762767316215</v>
      </c>
      <c r="D15" s="84" t="s">
        <v>2919</v>
      </c>
      <c r="E15" s="84" t="b">
        <v>1</v>
      </c>
      <c r="F15" s="84" t="b">
        <v>0</v>
      </c>
      <c r="G15" s="84" t="b">
        <v>0</v>
      </c>
    </row>
    <row r="16" spans="1:7" ht="15">
      <c r="A16" s="84" t="s">
        <v>268</v>
      </c>
      <c r="B16" s="84">
        <v>17</v>
      </c>
      <c r="C16" s="118">
        <v>0.00795032284674207</v>
      </c>
      <c r="D16" s="84" t="s">
        <v>2919</v>
      </c>
      <c r="E16" s="84" t="b">
        <v>0</v>
      </c>
      <c r="F16" s="84" t="b">
        <v>0</v>
      </c>
      <c r="G16" s="84" t="b">
        <v>0</v>
      </c>
    </row>
    <row r="17" spans="1:7" ht="15">
      <c r="A17" s="84" t="s">
        <v>285</v>
      </c>
      <c r="B17" s="84">
        <v>17</v>
      </c>
      <c r="C17" s="118">
        <v>0.008657999058570662</v>
      </c>
      <c r="D17" s="84" t="s">
        <v>2919</v>
      </c>
      <c r="E17" s="84" t="b">
        <v>0</v>
      </c>
      <c r="F17" s="84" t="b">
        <v>0</v>
      </c>
      <c r="G17" s="84" t="b">
        <v>0</v>
      </c>
    </row>
    <row r="18" spans="1:7" ht="15">
      <c r="A18" s="84" t="s">
        <v>263</v>
      </c>
      <c r="B18" s="84">
        <v>15</v>
      </c>
      <c r="C18" s="118">
        <v>0.007014990747125356</v>
      </c>
      <c r="D18" s="84" t="s">
        <v>2919</v>
      </c>
      <c r="E18" s="84" t="b">
        <v>0</v>
      </c>
      <c r="F18" s="84" t="b">
        <v>0</v>
      </c>
      <c r="G18" s="84" t="b">
        <v>0</v>
      </c>
    </row>
    <row r="19" spans="1:7" ht="15">
      <c r="A19" s="84" t="s">
        <v>2192</v>
      </c>
      <c r="B19" s="84">
        <v>14</v>
      </c>
      <c r="C19" s="118">
        <v>0.006727515903195094</v>
      </c>
      <c r="D19" s="84" t="s">
        <v>2919</v>
      </c>
      <c r="E19" s="84" t="b">
        <v>0</v>
      </c>
      <c r="F19" s="84" t="b">
        <v>0</v>
      </c>
      <c r="G19" s="84" t="b">
        <v>0</v>
      </c>
    </row>
    <row r="20" spans="1:7" ht="15">
      <c r="A20" s="84" t="s">
        <v>2221</v>
      </c>
      <c r="B20" s="84">
        <v>14</v>
      </c>
      <c r="C20" s="118">
        <v>0.006727515903195094</v>
      </c>
      <c r="D20" s="84" t="s">
        <v>2919</v>
      </c>
      <c r="E20" s="84" t="b">
        <v>0</v>
      </c>
      <c r="F20" s="84" t="b">
        <v>0</v>
      </c>
      <c r="G20" s="84" t="b">
        <v>0</v>
      </c>
    </row>
    <row r="21" spans="1:7" ht="15">
      <c r="A21" s="84" t="s">
        <v>2178</v>
      </c>
      <c r="B21" s="84">
        <v>14</v>
      </c>
      <c r="C21" s="118">
        <v>0.006727515903195094</v>
      </c>
      <c r="D21" s="84" t="s">
        <v>2919</v>
      </c>
      <c r="E21" s="84" t="b">
        <v>0</v>
      </c>
      <c r="F21" s="84" t="b">
        <v>0</v>
      </c>
      <c r="G21" s="84" t="b">
        <v>0</v>
      </c>
    </row>
    <row r="22" spans="1:7" ht="15">
      <c r="A22" s="84" t="s">
        <v>2174</v>
      </c>
      <c r="B22" s="84">
        <v>13</v>
      </c>
      <c r="C22" s="118">
        <v>0.0064267045185288215</v>
      </c>
      <c r="D22" s="84" t="s">
        <v>2919</v>
      </c>
      <c r="E22" s="84" t="b">
        <v>0</v>
      </c>
      <c r="F22" s="84" t="b">
        <v>0</v>
      </c>
      <c r="G22" s="84" t="b">
        <v>0</v>
      </c>
    </row>
    <row r="23" spans="1:7" ht="15">
      <c r="A23" s="84" t="s">
        <v>2175</v>
      </c>
      <c r="B23" s="84">
        <v>13</v>
      </c>
      <c r="C23" s="118">
        <v>0.0064267045185288215</v>
      </c>
      <c r="D23" s="84" t="s">
        <v>2919</v>
      </c>
      <c r="E23" s="84" t="b">
        <v>0</v>
      </c>
      <c r="F23" s="84" t="b">
        <v>0</v>
      </c>
      <c r="G23" s="84" t="b">
        <v>0</v>
      </c>
    </row>
    <row r="24" spans="1:7" ht="15">
      <c r="A24" s="84" t="s">
        <v>2142</v>
      </c>
      <c r="B24" s="84">
        <v>13</v>
      </c>
      <c r="C24" s="118">
        <v>0.0064267045185288215</v>
      </c>
      <c r="D24" s="84" t="s">
        <v>2919</v>
      </c>
      <c r="E24" s="84" t="b">
        <v>0</v>
      </c>
      <c r="F24" s="84" t="b">
        <v>0</v>
      </c>
      <c r="G24" s="84" t="b">
        <v>0</v>
      </c>
    </row>
    <row r="25" spans="1:7" ht="15">
      <c r="A25" s="84" t="s">
        <v>2613</v>
      </c>
      <c r="B25" s="84">
        <v>12</v>
      </c>
      <c r="C25" s="118">
        <v>0.006111528747226349</v>
      </c>
      <c r="D25" s="84" t="s">
        <v>2919</v>
      </c>
      <c r="E25" s="84" t="b">
        <v>0</v>
      </c>
      <c r="F25" s="84" t="b">
        <v>0</v>
      </c>
      <c r="G25" s="84" t="b">
        <v>0</v>
      </c>
    </row>
    <row r="26" spans="1:7" ht="15">
      <c r="A26" s="84" t="s">
        <v>2220</v>
      </c>
      <c r="B26" s="84">
        <v>12</v>
      </c>
      <c r="C26" s="118">
        <v>0.006111528747226349</v>
      </c>
      <c r="D26" s="84" t="s">
        <v>2919</v>
      </c>
      <c r="E26" s="84" t="b">
        <v>0</v>
      </c>
      <c r="F26" s="84" t="b">
        <v>0</v>
      </c>
      <c r="G26" s="84" t="b">
        <v>0</v>
      </c>
    </row>
    <row r="27" spans="1:7" ht="15">
      <c r="A27" s="84" t="s">
        <v>2222</v>
      </c>
      <c r="B27" s="84">
        <v>12</v>
      </c>
      <c r="C27" s="118">
        <v>0.006111528747226349</v>
      </c>
      <c r="D27" s="84" t="s">
        <v>2919</v>
      </c>
      <c r="E27" s="84" t="b">
        <v>0</v>
      </c>
      <c r="F27" s="84" t="b">
        <v>0</v>
      </c>
      <c r="G27" s="84" t="b">
        <v>0</v>
      </c>
    </row>
    <row r="28" spans="1:7" ht="15">
      <c r="A28" s="84" t="s">
        <v>2223</v>
      </c>
      <c r="B28" s="84">
        <v>12</v>
      </c>
      <c r="C28" s="118">
        <v>0.006111528747226349</v>
      </c>
      <c r="D28" s="84" t="s">
        <v>2919</v>
      </c>
      <c r="E28" s="84" t="b">
        <v>0</v>
      </c>
      <c r="F28" s="84" t="b">
        <v>0</v>
      </c>
      <c r="G28" s="84" t="b">
        <v>0</v>
      </c>
    </row>
    <row r="29" spans="1:7" ht="15">
      <c r="A29" s="84" t="s">
        <v>2176</v>
      </c>
      <c r="B29" s="84">
        <v>12</v>
      </c>
      <c r="C29" s="118">
        <v>0.006111528747226349</v>
      </c>
      <c r="D29" s="84" t="s">
        <v>2919</v>
      </c>
      <c r="E29" s="84" t="b">
        <v>0</v>
      </c>
      <c r="F29" s="84" t="b">
        <v>0</v>
      </c>
      <c r="G29" s="84" t="b">
        <v>0</v>
      </c>
    </row>
    <row r="30" spans="1:7" ht="15">
      <c r="A30" s="84" t="s">
        <v>2196</v>
      </c>
      <c r="B30" s="84">
        <v>12</v>
      </c>
      <c r="C30" s="118">
        <v>0.006306315143563461</v>
      </c>
      <c r="D30" s="84" t="s">
        <v>2919</v>
      </c>
      <c r="E30" s="84" t="b">
        <v>0</v>
      </c>
      <c r="F30" s="84" t="b">
        <v>0</v>
      </c>
      <c r="G30" s="84" t="b">
        <v>0</v>
      </c>
    </row>
    <row r="31" spans="1:7" ht="15">
      <c r="A31" s="84" t="s">
        <v>2189</v>
      </c>
      <c r="B31" s="84">
        <v>12</v>
      </c>
      <c r="C31" s="118">
        <v>0.006111528747226349</v>
      </c>
      <c r="D31" s="84" t="s">
        <v>2919</v>
      </c>
      <c r="E31" s="84" t="b">
        <v>0</v>
      </c>
      <c r="F31" s="84" t="b">
        <v>0</v>
      </c>
      <c r="G31" s="84" t="b">
        <v>0</v>
      </c>
    </row>
    <row r="32" spans="1:7" ht="15">
      <c r="A32" s="84" t="s">
        <v>2190</v>
      </c>
      <c r="B32" s="84">
        <v>12</v>
      </c>
      <c r="C32" s="118">
        <v>0.006111528747226349</v>
      </c>
      <c r="D32" s="84" t="s">
        <v>2919</v>
      </c>
      <c r="E32" s="84" t="b">
        <v>0</v>
      </c>
      <c r="F32" s="84" t="b">
        <v>0</v>
      </c>
      <c r="G32" s="84" t="b">
        <v>0</v>
      </c>
    </row>
    <row r="33" spans="1:7" ht="15">
      <c r="A33" s="84" t="s">
        <v>2194</v>
      </c>
      <c r="B33" s="84">
        <v>12</v>
      </c>
      <c r="C33" s="118">
        <v>0.006111528747226349</v>
      </c>
      <c r="D33" s="84" t="s">
        <v>2919</v>
      </c>
      <c r="E33" s="84" t="b">
        <v>0</v>
      </c>
      <c r="F33" s="84" t="b">
        <v>0</v>
      </c>
      <c r="G33" s="84" t="b">
        <v>0</v>
      </c>
    </row>
    <row r="34" spans="1:7" ht="15">
      <c r="A34" s="84" t="s">
        <v>2193</v>
      </c>
      <c r="B34" s="84">
        <v>12</v>
      </c>
      <c r="C34" s="118">
        <v>0.006111528747226349</v>
      </c>
      <c r="D34" s="84" t="s">
        <v>2919</v>
      </c>
      <c r="E34" s="84" t="b">
        <v>0</v>
      </c>
      <c r="F34" s="84" t="b">
        <v>0</v>
      </c>
      <c r="G34" s="84" t="b">
        <v>0</v>
      </c>
    </row>
    <row r="35" spans="1:7" ht="15">
      <c r="A35" s="84" t="s">
        <v>2208</v>
      </c>
      <c r="B35" s="84">
        <v>11</v>
      </c>
      <c r="C35" s="118">
        <v>0.005780788881599839</v>
      </c>
      <c r="D35" s="84" t="s">
        <v>2919</v>
      </c>
      <c r="E35" s="84" t="b">
        <v>0</v>
      </c>
      <c r="F35" s="84" t="b">
        <v>0</v>
      </c>
      <c r="G35" s="84" t="b">
        <v>0</v>
      </c>
    </row>
    <row r="36" spans="1:7" ht="15">
      <c r="A36" s="84" t="s">
        <v>2244</v>
      </c>
      <c r="B36" s="84">
        <v>10</v>
      </c>
      <c r="C36" s="118">
        <v>0.005433066250040964</v>
      </c>
      <c r="D36" s="84" t="s">
        <v>2919</v>
      </c>
      <c r="E36" s="84" t="b">
        <v>0</v>
      </c>
      <c r="F36" s="84" t="b">
        <v>0</v>
      </c>
      <c r="G36" s="84" t="b">
        <v>0</v>
      </c>
    </row>
    <row r="37" spans="1:7" ht="15">
      <c r="A37" s="84" t="s">
        <v>2125</v>
      </c>
      <c r="B37" s="84">
        <v>10</v>
      </c>
      <c r="C37" s="118">
        <v>0.005433066250040964</v>
      </c>
      <c r="D37" s="84" t="s">
        <v>2919</v>
      </c>
      <c r="E37" s="84" t="b">
        <v>0</v>
      </c>
      <c r="F37" s="84" t="b">
        <v>0</v>
      </c>
      <c r="G37" s="84" t="b">
        <v>0</v>
      </c>
    </row>
    <row r="38" spans="1:7" ht="15">
      <c r="A38" s="84" t="s">
        <v>317</v>
      </c>
      <c r="B38" s="84">
        <v>10</v>
      </c>
      <c r="C38" s="118">
        <v>0.006098452676096562</v>
      </c>
      <c r="D38" s="84" t="s">
        <v>2919</v>
      </c>
      <c r="E38" s="84" t="b">
        <v>0</v>
      </c>
      <c r="F38" s="84" t="b">
        <v>0</v>
      </c>
      <c r="G38" s="84" t="b">
        <v>0</v>
      </c>
    </row>
    <row r="39" spans="1:7" ht="15">
      <c r="A39" s="84" t="s">
        <v>2187</v>
      </c>
      <c r="B39" s="84">
        <v>10</v>
      </c>
      <c r="C39" s="118">
        <v>0.005433066250040964</v>
      </c>
      <c r="D39" s="84" t="s">
        <v>2919</v>
      </c>
      <c r="E39" s="84" t="b">
        <v>0</v>
      </c>
      <c r="F39" s="84" t="b">
        <v>0</v>
      </c>
      <c r="G39" s="84" t="b">
        <v>0</v>
      </c>
    </row>
    <row r="40" spans="1:7" ht="15">
      <c r="A40" s="84" t="s">
        <v>2188</v>
      </c>
      <c r="B40" s="84">
        <v>10</v>
      </c>
      <c r="C40" s="118">
        <v>0.005433066250040964</v>
      </c>
      <c r="D40" s="84" t="s">
        <v>2919</v>
      </c>
      <c r="E40" s="84" t="b">
        <v>0</v>
      </c>
      <c r="F40" s="84" t="b">
        <v>0</v>
      </c>
      <c r="G40" s="84" t="b">
        <v>0</v>
      </c>
    </row>
    <row r="41" spans="1:7" ht="15">
      <c r="A41" s="84" t="s">
        <v>2191</v>
      </c>
      <c r="B41" s="84">
        <v>10</v>
      </c>
      <c r="C41" s="118">
        <v>0.005433066250040964</v>
      </c>
      <c r="D41" s="84" t="s">
        <v>2919</v>
      </c>
      <c r="E41" s="84" t="b">
        <v>0</v>
      </c>
      <c r="F41" s="84" t="b">
        <v>0</v>
      </c>
      <c r="G41" s="84" t="b">
        <v>0</v>
      </c>
    </row>
    <row r="42" spans="1:7" ht="15">
      <c r="A42" s="84" t="s">
        <v>2180</v>
      </c>
      <c r="B42" s="84">
        <v>9</v>
      </c>
      <c r="C42" s="118">
        <v>0.005066657140091024</v>
      </c>
      <c r="D42" s="84" t="s">
        <v>2919</v>
      </c>
      <c r="E42" s="84" t="b">
        <v>0</v>
      </c>
      <c r="F42" s="84" t="b">
        <v>0</v>
      </c>
      <c r="G42" s="84" t="b">
        <v>0</v>
      </c>
    </row>
    <row r="43" spans="1:7" ht="15">
      <c r="A43" s="84" t="s">
        <v>2089</v>
      </c>
      <c r="B43" s="84">
        <v>9</v>
      </c>
      <c r="C43" s="118">
        <v>0.005066657140091024</v>
      </c>
      <c r="D43" s="84" t="s">
        <v>2919</v>
      </c>
      <c r="E43" s="84" t="b">
        <v>0</v>
      </c>
      <c r="F43" s="84" t="b">
        <v>0</v>
      </c>
      <c r="G43" s="84" t="b">
        <v>0</v>
      </c>
    </row>
    <row r="44" spans="1:7" ht="15">
      <c r="A44" s="84" t="s">
        <v>2218</v>
      </c>
      <c r="B44" s="84">
        <v>9</v>
      </c>
      <c r="C44" s="118">
        <v>0.005066657140091024</v>
      </c>
      <c r="D44" s="84" t="s">
        <v>2919</v>
      </c>
      <c r="E44" s="84" t="b">
        <v>1</v>
      </c>
      <c r="F44" s="84" t="b">
        <v>0</v>
      </c>
      <c r="G44" s="84" t="b">
        <v>0</v>
      </c>
    </row>
    <row r="45" spans="1:7" ht="15">
      <c r="A45" s="84" t="s">
        <v>2201</v>
      </c>
      <c r="B45" s="84">
        <v>9</v>
      </c>
      <c r="C45" s="118">
        <v>0.005066657140091024</v>
      </c>
      <c r="D45" s="84" t="s">
        <v>2919</v>
      </c>
      <c r="E45" s="84" t="b">
        <v>0</v>
      </c>
      <c r="F45" s="84" t="b">
        <v>0</v>
      </c>
      <c r="G45" s="84" t="b">
        <v>0</v>
      </c>
    </row>
    <row r="46" spans="1:7" ht="15">
      <c r="A46" s="84" t="s">
        <v>2227</v>
      </c>
      <c r="B46" s="84">
        <v>9</v>
      </c>
      <c r="C46" s="118">
        <v>0.005264411737181416</v>
      </c>
      <c r="D46" s="84" t="s">
        <v>2919</v>
      </c>
      <c r="E46" s="84" t="b">
        <v>0</v>
      </c>
      <c r="F46" s="84" t="b">
        <v>0</v>
      </c>
      <c r="G46" s="84" t="b">
        <v>0</v>
      </c>
    </row>
    <row r="47" spans="1:7" ht="15">
      <c r="A47" s="84" t="s">
        <v>245</v>
      </c>
      <c r="B47" s="84">
        <v>9</v>
      </c>
      <c r="C47" s="118">
        <v>0.005066657140091024</v>
      </c>
      <c r="D47" s="84" t="s">
        <v>2919</v>
      </c>
      <c r="E47" s="84" t="b">
        <v>0</v>
      </c>
      <c r="F47" s="84" t="b">
        <v>0</v>
      </c>
      <c r="G47" s="84" t="b">
        <v>0</v>
      </c>
    </row>
    <row r="48" spans="1:7" ht="15">
      <c r="A48" s="84" t="s">
        <v>2614</v>
      </c>
      <c r="B48" s="84">
        <v>8</v>
      </c>
      <c r="C48" s="118">
        <v>0.004679477099716813</v>
      </c>
      <c r="D48" s="84" t="s">
        <v>2919</v>
      </c>
      <c r="E48" s="84" t="b">
        <v>0</v>
      </c>
      <c r="F48" s="84" t="b">
        <v>0</v>
      </c>
      <c r="G48" s="84" t="b">
        <v>0</v>
      </c>
    </row>
    <row r="49" spans="1:7" ht="15">
      <c r="A49" s="84" t="s">
        <v>2615</v>
      </c>
      <c r="B49" s="84">
        <v>8</v>
      </c>
      <c r="C49" s="118">
        <v>0.004679477099716813</v>
      </c>
      <c r="D49" s="84" t="s">
        <v>2919</v>
      </c>
      <c r="E49" s="84" t="b">
        <v>0</v>
      </c>
      <c r="F49" s="84" t="b">
        <v>0</v>
      </c>
      <c r="G49" s="84" t="b">
        <v>0</v>
      </c>
    </row>
    <row r="50" spans="1:7" ht="15">
      <c r="A50" s="84" t="s">
        <v>2616</v>
      </c>
      <c r="B50" s="84">
        <v>8</v>
      </c>
      <c r="C50" s="118">
        <v>0.00487876214087725</v>
      </c>
      <c r="D50" s="84" t="s">
        <v>2919</v>
      </c>
      <c r="E50" s="84" t="b">
        <v>0</v>
      </c>
      <c r="F50" s="84" t="b">
        <v>0</v>
      </c>
      <c r="G50" s="84" t="b">
        <v>0</v>
      </c>
    </row>
    <row r="51" spans="1:7" ht="15">
      <c r="A51" s="84" t="s">
        <v>2617</v>
      </c>
      <c r="B51" s="84">
        <v>8</v>
      </c>
      <c r="C51" s="118">
        <v>0.004679477099716813</v>
      </c>
      <c r="D51" s="84" t="s">
        <v>2919</v>
      </c>
      <c r="E51" s="84" t="b">
        <v>0</v>
      </c>
      <c r="F51" s="84" t="b">
        <v>0</v>
      </c>
      <c r="G51" s="84" t="b">
        <v>0</v>
      </c>
    </row>
    <row r="52" spans="1:7" ht="15">
      <c r="A52" s="84" t="s">
        <v>2228</v>
      </c>
      <c r="B52" s="84">
        <v>8</v>
      </c>
      <c r="C52" s="118">
        <v>0.0057139444387682954</v>
      </c>
      <c r="D52" s="84" t="s">
        <v>2919</v>
      </c>
      <c r="E52" s="84" t="b">
        <v>0</v>
      </c>
      <c r="F52" s="84" t="b">
        <v>0</v>
      </c>
      <c r="G52" s="84" t="b">
        <v>0</v>
      </c>
    </row>
    <row r="53" spans="1:7" ht="15">
      <c r="A53" s="84" t="s">
        <v>2618</v>
      </c>
      <c r="B53" s="84">
        <v>7</v>
      </c>
      <c r="C53" s="118">
        <v>0.004268916873267594</v>
      </c>
      <c r="D53" s="84" t="s">
        <v>2919</v>
      </c>
      <c r="E53" s="84" t="b">
        <v>0</v>
      </c>
      <c r="F53" s="84" t="b">
        <v>0</v>
      </c>
      <c r="G53" s="84" t="b">
        <v>0</v>
      </c>
    </row>
    <row r="54" spans="1:7" ht="15">
      <c r="A54" s="84" t="s">
        <v>2245</v>
      </c>
      <c r="B54" s="84">
        <v>7</v>
      </c>
      <c r="C54" s="118">
        <v>0.004268916873267594</v>
      </c>
      <c r="D54" s="84" t="s">
        <v>2919</v>
      </c>
      <c r="E54" s="84" t="b">
        <v>0</v>
      </c>
      <c r="F54" s="84" t="b">
        <v>0</v>
      </c>
      <c r="G54" s="84" t="b">
        <v>0</v>
      </c>
    </row>
    <row r="55" spans="1:7" ht="15">
      <c r="A55" s="84" t="s">
        <v>2619</v>
      </c>
      <c r="B55" s="84">
        <v>7</v>
      </c>
      <c r="C55" s="118">
        <v>0.004268916873267594</v>
      </c>
      <c r="D55" s="84" t="s">
        <v>2919</v>
      </c>
      <c r="E55" s="84" t="b">
        <v>0</v>
      </c>
      <c r="F55" s="84" t="b">
        <v>0</v>
      </c>
      <c r="G55" s="84" t="b">
        <v>0</v>
      </c>
    </row>
    <row r="56" spans="1:7" ht="15">
      <c r="A56" s="84" t="s">
        <v>2620</v>
      </c>
      <c r="B56" s="84">
        <v>7</v>
      </c>
      <c r="C56" s="118">
        <v>0.004268916873267594</v>
      </c>
      <c r="D56" s="84" t="s">
        <v>2919</v>
      </c>
      <c r="E56" s="84" t="b">
        <v>0</v>
      </c>
      <c r="F56" s="84" t="b">
        <v>0</v>
      </c>
      <c r="G56" s="84" t="b">
        <v>0</v>
      </c>
    </row>
    <row r="57" spans="1:7" ht="15">
      <c r="A57" s="84" t="s">
        <v>318</v>
      </c>
      <c r="B57" s="84">
        <v>7</v>
      </c>
      <c r="C57" s="118">
        <v>0.004999701383922259</v>
      </c>
      <c r="D57" s="84" t="s">
        <v>2919</v>
      </c>
      <c r="E57" s="84" t="b">
        <v>0</v>
      </c>
      <c r="F57" s="84" t="b">
        <v>0</v>
      </c>
      <c r="G57" s="84" t="b">
        <v>0</v>
      </c>
    </row>
    <row r="58" spans="1:7" ht="15">
      <c r="A58" s="84" t="s">
        <v>2217</v>
      </c>
      <c r="B58" s="84">
        <v>7</v>
      </c>
      <c r="C58" s="118">
        <v>0.004268916873267594</v>
      </c>
      <c r="D58" s="84" t="s">
        <v>2919</v>
      </c>
      <c r="E58" s="84" t="b">
        <v>0</v>
      </c>
      <c r="F58" s="84" t="b">
        <v>0</v>
      </c>
      <c r="G58" s="84" t="b">
        <v>0</v>
      </c>
    </row>
    <row r="59" spans="1:7" ht="15">
      <c r="A59" s="84" t="s">
        <v>2100</v>
      </c>
      <c r="B59" s="84">
        <v>7</v>
      </c>
      <c r="C59" s="118">
        <v>0.004268916873267594</v>
      </c>
      <c r="D59" s="84" t="s">
        <v>2919</v>
      </c>
      <c r="E59" s="84" t="b">
        <v>0</v>
      </c>
      <c r="F59" s="84" t="b">
        <v>0</v>
      </c>
      <c r="G59" s="84" t="b">
        <v>0</v>
      </c>
    </row>
    <row r="60" spans="1:7" ht="15">
      <c r="A60" s="84" t="s">
        <v>2621</v>
      </c>
      <c r="B60" s="84">
        <v>7</v>
      </c>
      <c r="C60" s="118">
        <v>0.004268916873267594</v>
      </c>
      <c r="D60" s="84" t="s">
        <v>2919</v>
      </c>
      <c r="E60" s="84" t="b">
        <v>0</v>
      </c>
      <c r="F60" s="84" t="b">
        <v>0</v>
      </c>
      <c r="G60" s="84" t="b">
        <v>0</v>
      </c>
    </row>
    <row r="61" spans="1:7" ht="15">
      <c r="A61" s="84" t="s">
        <v>2230</v>
      </c>
      <c r="B61" s="84">
        <v>7</v>
      </c>
      <c r="C61" s="118">
        <v>0.004268916873267594</v>
      </c>
      <c r="D61" s="84" t="s">
        <v>2919</v>
      </c>
      <c r="E61" s="84" t="b">
        <v>0</v>
      </c>
      <c r="F61" s="84" t="b">
        <v>0</v>
      </c>
      <c r="G61" s="84" t="b">
        <v>0</v>
      </c>
    </row>
    <row r="62" spans="1:7" ht="15">
      <c r="A62" s="84" t="s">
        <v>2622</v>
      </c>
      <c r="B62" s="84">
        <v>6</v>
      </c>
      <c r="C62" s="118">
        <v>0.0038316148779017852</v>
      </c>
      <c r="D62" s="84" t="s">
        <v>2919</v>
      </c>
      <c r="E62" s="84" t="b">
        <v>0</v>
      </c>
      <c r="F62" s="84" t="b">
        <v>0</v>
      </c>
      <c r="G62" s="84" t="b">
        <v>0</v>
      </c>
    </row>
    <row r="63" spans="1:7" ht="15">
      <c r="A63" s="84" t="s">
        <v>2246</v>
      </c>
      <c r="B63" s="84">
        <v>6</v>
      </c>
      <c r="C63" s="118">
        <v>0.0038316148779017852</v>
      </c>
      <c r="D63" s="84" t="s">
        <v>2919</v>
      </c>
      <c r="E63" s="84" t="b">
        <v>0</v>
      </c>
      <c r="F63" s="84" t="b">
        <v>0</v>
      </c>
      <c r="G63" s="84" t="b">
        <v>0</v>
      </c>
    </row>
    <row r="64" spans="1:7" ht="15">
      <c r="A64" s="84" t="s">
        <v>2623</v>
      </c>
      <c r="B64" s="84">
        <v>6</v>
      </c>
      <c r="C64" s="118">
        <v>0.0038316148779017852</v>
      </c>
      <c r="D64" s="84" t="s">
        <v>2919</v>
      </c>
      <c r="E64" s="84" t="b">
        <v>0</v>
      </c>
      <c r="F64" s="84" t="b">
        <v>0</v>
      </c>
      <c r="G64" s="84" t="b">
        <v>0</v>
      </c>
    </row>
    <row r="65" spans="1:7" ht="15">
      <c r="A65" s="84" t="s">
        <v>2624</v>
      </c>
      <c r="B65" s="84">
        <v>6</v>
      </c>
      <c r="C65" s="118">
        <v>0.0038316148779017852</v>
      </c>
      <c r="D65" s="84" t="s">
        <v>2919</v>
      </c>
      <c r="E65" s="84" t="b">
        <v>0</v>
      </c>
      <c r="F65" s="84" t="b">
        <v>0</v>
      </c>
      <c r="G65" s="84" t="b">
        <v>0</v>
      </c>
    </row>
    <row r="66" spans="1:7" ht="15">
      <c r="A66" s="84" t="s">
        <v>2207</v>
      </c>
      <c r="B66" s="84">
        <v>6</v>
      </c>
      <c r="C66" s="118">
        <v>0.0038316148779017852</v>
      </c>
      <c r="D66" s="84" t="s">
        <v>2919</v>
      </c>
      <c r="E66" s="84" t="b">
        <v>0</v>
      </c>
      <c r="F66" s="84" t="b">
        <v>0</v>
      </c>
      <c r="G66" s="84" t="b">
        <v>0</v>
      </c>
    </row>
    <row r="67" spans="1:7" ht="15">
      <c r="A67" s="84" t="s">
        <v>2625</v>
      </c>
      <c r="B67" s="84">
        <v>6</v>
      </c>
      <c r="C67" s="118">
        <v>0.0038316148779017852</v>
      </c>
      <c r="D67" s="84" t="s">
        <v>2919</v>
      </c>
      <c r="E67" s="84" t="b">
        <v>0</v>
      </c>
      <c r="F67" s="84" t="b">
        <v>0</v>
      </c>
      <c r="G67" s="84" t="b">
        <v>0</v>
      </c>
    </row>
    <row r="68" spans="1:7" ht="15">
      <c r="A68" s="84" t="s">
        <v>2626</v>
      </c>
      <c r="B68" s="84">
        <v>6</v>
      </c>
      <c r="C68" s="118">
        <v>0.00403569025431319</v>
      </c>
      <c r="D68" s="84" t="s">
        <v>2919</v>
      </c>
      <c r="E68" s="84" t="b">
        <v>1</v>
      </c>
      <c r="F68" s="84" t="b">
        <v>0</v>
      </c>
      <c r="G68" s="84" t="b">
        <v>0</v>
      </c>
    </row>
    <row r="69" spans="1:7" ht="15">
      <c r="A69" s="84" t="s">
        <v>2627</v>
      </c>
      <c r="B69" s="84">
        <v>6</v>
      </c>
      <c r="C69" s="118">
        <v>0.0038316148779017852</v>
      </c>
      <c r="D69" s="84" t="s">
        <v>2919</v>
      </c>
      <c r="E69" s="84" t="b">
        <v>0</v>
      </c>
      <c r="F69" s="84" t="b">
        <v>0</v>
      </c>
      <c r="G69" s="84" t="b">
        <v>0</v>
      </c>
    </row>
    <row r="70" spans="1:7" ht="15">
      <c r="A70" s="84" t="s">
        <v>2628</v>
      </c>
      <c r="B70" s="84">
        <v>6</v>
      </c>
      <c r="C70" s="118">
        <v>0.0038316148779017852</v>
      </c>
      <c r="D70" s="84" t="s">
        <v>2919</v>
      </c>
      <c r="E70" s="84" t="b">
        <v>0</v>
      </c>
      <c r="F70" s="84" t="b">
        <v>0</v>
      </c>
      <c r="G70" s="84" t="b">
        <v>0</v>
      </c>
    </row>
    <row r="71" spans="1:7" ht="15">
      <c r="A71" s="84" t="s">
        <v>2629</v>
      </c>
      <c r="B71" s="84">
        <v>6</v>
      </c>
      <c r="C71" s="118">
        <v>0.0038316148779017852</v>
      </c>
      <c r="D71" s="84" t="s">
        <v>2919</v>
      </c>
      <c r="E71" s="84" t="b">
        <v>0</v>
      </c>
      <c r="F71" s="84" t="b">
        <v>0</v>
      </c>
      <c r="G71" s="84" t="b">
        <v>0</v>
      </c>
    </row>
    <row r="72" spans="1:7" ht="15">
      <c r="A72" s="84" t="s">
        <v>2630</v>
      </c>
      <c r="B72" s="84">
        <v>6</v>
      </c>
      <c r="C72" s="118">
        <v>0.004607465382190397</v>
      </c>
      <c r="D72" s="84" t="s">
        <v>2919</v>
      </c>
      <c r="E72" s="84" t="b">
        <v>0</v>
      </c>
      <c r="F72" s="84" t="b">
        <v>0</v>
      </c>
      <c r="G72" s="84" t="b">
        <v>0</v>
      </c>
    </row>
    <row r="73" spans="1:7" ht="15">
      <c r="A73" s="84" t="s">
        <v>292</v>
      </c>
      <c r="B73" s="84">
        <v>6</v>
      </c>
      <c r="C73" s="118">
        <v>0.0038316148779017852</v>
      </c>
      <c r="D73" s="84" t="s">
        <v>2919</v>
      </c>
      <c r="E73" s="84" t="b">
        <v>0</v>
      </c>
      <c r="F73" s="84" t="b">
        <v>0</v>
      </c>
      <c r="G73" s="84" t="b">
        <v>0</v>
      </c>
    </row>
    <row r="74" spans="1:7" ht="15">
      <c r="A74" s="84" t="s">
        <v>2631</v>
      </c>
      <c r="B74" s="84">
        <v>6</v>
      </c>
      <c r="C74" s="118">
        <v>0.0038316148779017852</v>
      </c>
      <c r="D74" s="84" t="s">
        <v>2919</v>
      </c>
      <c r="E74" s="84" t="b">
        <v>0</v>
      </c>
      <c r="F74" s="84" t="b">
        <v>0</v>
      </c>
      <c r="G74" s="84" t="b">
        <v>0</v>
      </c>
    </row>
    <row r="75" spans="1:7" ht="15">
      <c r="A75" s="84" t="s">
        <v>2632</v>
      </c>
      <c r="B75" s="84">
        <v>6</v>
      </c>
      <c r="C75" s="118">
        <v>0.0038316148779017852</v>
      </c>
      <c r="D75" s="84" t="s">
        <v>2919</v>
      </c>
      <c r="E75" s="84" t="b">
        <v>1</v>
      </c>
      <c r="F75" s="84" t="b">
        <v>0</v>
      </c>
      <c r="G75" s="84" t="b">
        <v>0</v>
      </c>
    </row>
    <row r="76" spans="1:7" ht="15">
      <c r="A76" s="84" t="s">
        <v>2633</v>
      </c>
      <c r="B76" s="84">
        <v>6</v>
      </c>
      <c r="C76" s="118">
        <v>0.00403569025431319</v>
      </c>
      <c r="D76" s="84" t="s">
        <v>2919</v>
      </c>
      <c r="E76" s="84" t="b">
        <v>0</v>
      </c>
      <c r="F76" s="84" t="b">
        <v>0</v>
      </c>
      <c r="G76" s="84" t="b">
        <v>0</v>
      </c>
    </row>
    <row r="77" spans="1:7" ht="15">
      <c r="A77" s="84" t="s">
        <v>2634</v>
      </c>
      <c r="B77" s="84">
        <v>6</v>
      </c>
      <c r="C77" s="118">
        <v>0.0038316148779017852</v>
      </c>
      <c r="D77" s="84" t="s">
        <v>2919</v>
      </c>
      <c r="E77" s="84" t="b">
        <v>1</v>
      </c>
      <c r="F77" s="84" t="b">
        <v>0</v>
      </c>
      <c r="G77" s="84" t="b">
        <v>0</v>
      </c>
    </row>
    <row r="78" spans="1:7" ht="15">
      <c r="A78" s="84" t="s">
        <v>2181</v>
      </c>
      <c r="B78" s="84">
        <v>6</v>
      </c>
      <c r="C78" s="118">
        <v>0.0038316148779017852</v>
      </c>
      <c r="D78" s="84" t="s">
        <v>2919</v>
      </c>
      <c r="E78" s="84" t="b">
        <v>0</v>
      </c>
      <c r="F78" s="84" t="b">
        <v>0</v>
      </c>
      <c r="G78" s="84" t="b">
        <v>0</v>
      </c>
    </row>
    <row r="79" spans="1:7" ht="15">
      <c r="A79" s="84" t="s">
        <v>2179</v>
      </c>
      <c r="B79" s="84">
        <v>6</v>
      </c>
      <c r="C79" s="118">
        <v>0.00403569025431319</v>
      </c>
      <c r="D79" s="84" t="s">
        <v>2919</v>
      </c>
      <c r="E79" s="84" t="b">
        <v>0</v>
      </c>
      <c r="F79" s="84" t="b">
        <v>0</v>
      </c>
      <c r="G79" s="84" t="b">
        <v>0</v>
      </c>
    </row>
    <row r="80" spans="1:7" ht="15">
      <c r="A80" s="84" t="s">
        <v>2635</v>
      </c>
      <c r="B80" s="84">
        <v>6</v>
      </c>
      <c r="C80" s="118">
        <v>0.0038316148779017852</v>
      </c>
      <c r="D80" s="84" t="s">
        <v>2919</v>
      </c>
      <c r="E80" s="84" t="b">
        <v>0</v>
      </c>
      <c r="F80" s="84" t="b">
        <v>0</v>
      </c>
      <c r="G80" s="84" t="b">
        <v>0</v>
      </c>
    </row>
    <row r="81" spans="1:7" ht="15">
      <c r="A81" s="84" t="s">
        <v>2636</v>
      </c>
      <c r="B81" s="84">
        <v>6</v>
      </c>
      <c r="C81" s="118">
        <v>0.0038316148779017852</v>
      </c>
      <c r="D81" s="84" t="s">
        <v>2919</v>
      </c>
      <c r="E81" s="84" t="b">
        <v>0</v>
      </c>
      <c r="F81" s="84" t="b">
        <v>0</v>
      </c>
      <c r="G81" s="84" t="b">
        <v>0</v>
      </c>
    </row>
    <row r="82" spans="1:7" ht="15">
      <c r="A82" s="84" t="s">
        <v>2637</v>
      </c>
      <c r="B82" s="84">
        <v>6</v>
      </c>
      <c r="C82" s="118">
        <v>0.0038316148779017852</v>
      </c>
      <c r="D82" s="84" t="s">
        <v>2919</v>
      </c>
      <c r="E82" s="84" t="b">
        <v>1</v>
      </c>
      <c r="F82" s="84" t="b">
        <v>0</v>
      </c>
      <c r="G82" s="84" t="b">
        <v>0</v>
      </c>
    </row>
    <row r="83" spans="1:7" ht="15">
      <c r="A83" s="84" t="s">
        <v>2638</v>
      </c>
      <c r="B83" s="84">
        <v>6</v>
      </c>
      <c r="C83" s="118">
        <v>0.0038316148779017852</v>
      </c>
      <c r="D83" s="84" t="s">
        <v>2919</v>
      </c>
      <c r="E83" s="84" t="b">
        <v>0</v>
      </c>
      <c r="F83" s="84" t="b">
        <v>0</v>
      </c>
      <c r="G83" s="84" t="b">
        <v>0</v>
      </c>
    </row>
    <row r="84" spans="1:7" ht="15">
      <c r="A84" s="84" t="s">
        <v>2639</v>
      </c>
      <c r="B84" s="84">
        <v>5</v>
      </c>
      <c r="C84" s="118">
        <v>0.0033630752119276582</v>
      </c>
      <c r="D84" s="84" t="s">
        <v>2919</v>
      </c>
      <c r="E84" s="84" t="b">
        <v>0</v>
      </c>
      <c r="F84" s="84" t="b">
        <v>0</v>
      </c>
      <c r="G84" s="84" t="b">
        <v>0</v>
      </c>
    </row>
    <row r="85" spans="1:7" ht="15">
      <c r="A85" s="84" t="s">
        <v>2640</v>
      </c>
      <c r="B85" s="84">
        <v>5</v>
      </c>
      <c r="C85" s="118">
        <v>0.0033630752119276582</v>
      </c>
      <c r="D85" s="84" t="s">
        <v>2919</v>
      </c>
      <c r="E85" s="84" t="b">
        <v>0</v>
      </c>
      <c r="F85" s="84" t="b">
        <v>0</v>
      </c>
      <c r="G85" s="84" t="b">
        <v>0</v>
      </c>
    </row>
    <row r="86" spans="1:7" ht="15">
      <c r="A86" s="84" t="s">
        <v>2641</v>
      </c>
      <c r="B86" s="84">
        <v>5</v>
      </c>
      <c r="C86" s="118">
        <v>0.0033630752119276582</v>
      </c>
      <c r="D86" s="84" t="s">
        <v>2919</v>
      </c>
      <c r="E86" s="84" t="b">
        <v>0</v>
      </c>
      <c r="F86" s="84" t="b">
        <v>0</v>
      </c>
      <c r="G86" s="84" t="b">
        <v>0</v>
      </c>
    </row>
    <row r="87" spans="1:7" ht="15">
      <c r="A87" s="84" t="s">
        <v>2642</v>
      </c>
      <c r="B87" s="84">
        <v>5</v>
      </c>
      <c r="C87" s="118">
        <v>0.0033630752119276582</v>
      </c>
      <c r="D87" s="84" t="s">
        <v>2919</v>
      </c>
      <c r="E87" s="84" t="b">
        <v>1</v>
      </c>
      <c r="F87" s="84" t="b">
        <v>0</v>
      </c>
      <c r="G87" s="84" t="b">
        <v>0</v>
      </c>
    </row>
    <row r="88" spans="1:7" ht="15">
      <c r="A88" s="84" t="s">
        <v>2643</v>
      </c>
      <c r="B88" s="84">
        <v>5</v>
      </c>
      <c r="C88" s="118">
        <v>0.0033630752119276582</v>
      </c>
      <c r="D88" s="84" t="s">
        <v>2919</v>
      </c>
      <c r="E88" s="84" t="b">
        <v>0</v>
      </c>
      <c r="F88" s="84" t="b">
        <v>0</v>
      </c>
      <c r="G88" s="84" t="b">
        <v>0</v>
      </c>
    </row>
    <row r="89" spans="1:7" ht="15">
      <c r="A89" s="84" t="s">
        <v>2644</v>
      </c>
      <c r="B89" s="84">
        <v>5</v>
      </c>
      <c r="C89" s="118">
        <v>0.0033630752119276582</v>
      </c>
      <c r="D89" s="84" t="s">
        <v>2919</v>
      </c>
      <c r="E89" s="84" t="b">
        <v>0</v>
      </c>
      <c r="F89" s="84" t="b">
        <v>0</v>
      </c>
      <c r="G89" s="84" t="b">
        <v>0</v>
      </c>
    </row>
    <row r="90" spans="1:7" ht="15">
      <c r="A90" s="84" t="s">
        <v>2645</v>
      </c>
      <c r="B90" s="84">
        <v>5</v>
      </c>
      <c r="C90" s="118">
        <v>0.0033630752119276582</v>
      </c>
      <c r="D90" s="84" t="s">
        <v>2919</v>
      </c>
      <c r="E90" s="84" t="b">
        <v>0</v>
      </c>
      <c r="F90" s="84" t="b">
        <v>0</v>
      </c>
      <c r="G90" s="84" t="b">
        <v>0</v>
      </c>
    </row>
    <row r="91" spans="1:7" ht="15">
      <c r="A91" s="84" t="s">
        <v>2646</v>
      </c>
      <c r="B91" s="84">
        <v>5</v>
      </c>
      <c r="C91" s="118">
        <v>0.0033630752119276582</v>
      </c>
      <c r="D91" s="84" t="s">
        <v>2919</v>
      </c>
      <c r="E91" s="84" t="b">
        <v>0</v>
      </c>
      <c r="F91" s="84" t="b">
        <v>0</v>
      </c>
      <c r="G91" s="84" t="b">
        <v>0</v>
      </c>
    </row>
    <row r="92" spans="1:7" ht="15">
      <c r="A92" s="84" t="s">
        <v>2647</v>
      </c>
      <c r="B92" s="84">
        <v>5</v>
      </c>
      <c r="C92" s="118">
        <v>0.0033630752119276582</v>
      </c>
      <c r="D92" s="84" t="s">
        <v>2919</v>
      </c>
      <c r="E92" s="84" t="b">
        <v>0</v>
      </c>
      <c r="F92" s="84" t="b">
        <v>0</v>
      </c>
      <c r="G92" s="84" t="b">
        <v>0</v>
      </c>
    </row>
    <row r="93" spans="1:7" ht="15">
      <c r="A93" s="84" t="s">
        <v>2648</v>
      </c>
      <c r="B93" s="84">
        <v>5</v>
      </c>
      <c r="C93" s="118">
        <v>0.0033630752119276582</v>
      </c>
      <c r="D93" s="84" t="s">
        <v>2919</v>
      </c>
      <c r="E93" s="84" t="b">
        <v>0</v>
      </c>
      <c r="F93" s="84" t="b">
        <v>0</v>
      </c>
      <c r="G93" s="84" t="b">
        <v>0</v>
      </c>
    </row>
    <row r="94" spans="1:7" ht="15">
      <c r="A94" s="84" t="s">
        <v>2649</v>
      </c>
      <c r="B94" s="84">
        <v>5</v>
      </c>
      <c r="C94" s="118">
        <v>0.0033630752119276582</v>
      </c>
      <c r="D94" s="84" t="s">
        <v>2919</v>
      </c>
      <c r="E94" s="84" t="b">
        <v>0</v>
      </c>
      <c r="F94" s="84" t="b">
        <v>0</v>
      </c>
      <c r="G94" s="84" t="b">
        <v>0</v>
      </c>
    </row>
    <row r="95" spans="1:7" ht="15">
      <c r="A95" s="84" t="s">
        <v>2650</v>
      </c>
      <c r="B95" s="84">
        <v>5</v>
      </c>
      <c r="C95" s="118">
        <v>0.0033630752119276582</v>
      </c>
      <c r="D95" s="84" t="s">
        <v>2919</v>
      </c>
      <c r="E95" s="84" t="b">
        <v>0</v>
      </c>
      <c r="F95" s="84" t="b">
        <v>0</v>
      </c>
      <c r="G95" s="84" t="b">
        <v>0</v>
      </c>
    </row>
    <row r="96" spans="1:7" ht="15">
      <c r="A96" s="84" t="s">
        <v>2651</v>
      </c>
      <c r="B96" s="84">
        <v>5</v>
      </c>
      <c r="C96" s="118">
        <v>0.0035712152742301854</v>
      </c>
      <c r="D96" s="84" t="s">
        <v>2919</v>
      </c>
      <c r="E96" s="84" t="b">
        <v>0</v>
      </c>
      <c r="F96" s="84" t="b">
        <v>0</v>
      </c>
      <c r="G96" s="84" t="b">
        <v>0</v>
      </c>
    </row>
    <row r="97" spans="1:7" ht="15">
      <c r="A97" s="84" t="s">
        <v>2652</v>
      </c>
      <c r="B97" s="84">
        <v>5</v>
      </c>
      <c r="C97" s="118">
        <v>0.0033630752119276582</v>
      </c>
      <c r="D97" s="84" t="s">
        <v>2919</v>
      </c>
      <c r="E97" s="84" t="b">
        <v>0</v>
      </c>
      <c r="F97" s="84" t="b">
        <v>0</v>
      </c>
      <c r="G97" s="84" t="b">
        <v>0</v>
      </c>
    </row>
    <row r="98" spans="1:7" ht="15">
      <c r="A98" s="84" t="s">
        <v>2653</v>
      </c>
      <c r="B98" s="84">
        <v>5</v>
      </c>
      <c r="C98" s="118">
        <v>0.0033630752119276582</v>
      </c>
      <c r="D98" s="84" t="s">
        <v>2919</v>
      </c>
      <c r="E98" s="84" t="b">
        <v>0</v>
      </c>
      <c r="F98" s="84" t="b">
        <v>0</v>
      </c>
      <c r="G98" s="84" t="b">
        <v>0</v>
      </c>
    </row>
    <row r="99" spans="1:7" ht="15">
      <c r="A99" s="84" t="s">
        <v>2654</v>
      </c>
      <c r="B99" s="84">
        <v>5</v>
      </c>
      <c r="C99" s="118">
        <v>0.0033630752119276582</v>
      </c>
      <c r="D99" s="84" t="s">
        <v>2919</v>
      </c>
      <c r="E99" s="84" t="b">
        <v>0</v>
      </c>
      <c r="F99" s="84" t="b">
        <v>0</v>
      </c>
      <c r="G99" s="84" t="b">
        <v>0</v>
      </c>
    </row>
    <row r="100" spans="1:7" ht="15">
      <c r="A100" s="84" t="s">
        <v>2655</v>
      </c>
      <c r="B100" s="84">
        <v>5</v>
      </c>
      <c r="C100" s="118">
        <v>0.0033630752119276582</v>
      </c>
      <c r="D100" s="84" t="s">
        <v>2919</v>
      </c>
      <c r="E100" s="84" t="b">
        <v>0</v>
      </c>
      <c r="F100" s="84" t="b">
        <v>0</v>
      </c>
      <c r="G100" s="84" t="b">
        <v>0</v>
      </c>
    </row>
    <row r="101" spans="1:7" ht="15">
      <c r="A101" s="84" t="s">
        <v>2656</v>
      </c>
      <c r="B101" s="84">
        <v>5</v>
      </c>
      <c r="C101" s="118">
        <v>0.0033630752119276582</v>
      </c>
      <c r="D101" s="84" t="s">
        <v>2919</v>
      </c>
      <c r="E101" s="84" t="b">
        <v>0</v>
      </c>
      <c r="F101" s="84" t="b">
        <v>0</v>
      </c>
      <c r="G101" s="84" t="b">
        <v>0</v>
      </c>
    </row>
    <row r="102" spans="1:7" ht="15">
      <c r="A102" s="84" t="s">
        <v>2229</v>
      </c>
      <c r="B102" s="84">
        <v>5</v>
      </c>
      <c r="C102" s="118">
        <v>0.0033630752119276582</v>
      </c>
      <c r="D102" s="84" t="s">
        <v>2919</v>
      </c>
      <c r="E102" s="84" t="b">
        <v>0</v>
      </c>
      <c r="F102" s="84" t="b">
        <v>0</v>
      </c>
      <c r="G102" s="84" t="b">
        <v>0</v>
      </c>
    </row>
    <row r="103" spans="1:7" ht="15">
      <c r="A103" s="84" t="s">
        <v>2210</v>
      </c>
      <c r="B103" s="84">
        <v>5</v>
      </c>
      <c r="C103" s="118">
        <v>0.0035712152742301854</v>
      </c>
      <c r="D103" s="84" t="s">
        <v>2919</v>
      </c>
      <c r="E103" s="84" t="b">
        <v>0</v>
      </c>
      <c r="F103" s="84" t="b">
        <v>0</v>
      </c>
      <c r="G103" s="84" t="b">
        <v>0</v>
      </c>
    </row>
    <row r="104" spans="1:7" ht="15">
      <c r="A104" s="84" t="s">
        <v>2657</v>
      </c>
      <c r="B104" s="84">
        <v>4</v>
      </c>
      <c r="C104" s="118">
        <v>0.0028569722193841477</v>
      </c>
      <c r="D104" s="84" t="s">
        <v>2919</v>
      </c>
      <c r="E104" s="84" t="b">
        <v>0</v>
      </c>
      <c r="F104" s="84" t="b">
        <v>0</v>
      </c>
      <c r="G104" s="84" t="b">
        <v>0</v>
      </c>
    </row>
    <row r="105" spans="1:7" ht="15">
      <c r="A105" s="84" t="s">
        <v>2658</v>
      </c>
      <c r="B105" s="84">
        <v>4</v>
      </c>
      <c r="C105" s="118">
        <v>0.0028569722193841477</v>
      </c>
      <c r="D105" s="84" t="s">
        <v>2919</v>
      </c>
      <c r="E105" s="84" t="b">
        <v>0</v>
      </c>
      <c r="F105" s="84" t="b">
        <v>0</v>
      </c>
      <c r="G105" s="84" t="b">
        <v>0</v>
      </c>
    </row>
    <row r="106" spans="1:7" ht="15">
      <c r="A106" s="84" t="s">
        <v>2659</v>
      </c>
      <c r="B106" s="84">
        <v>4</v>
      </c>
      <c r="C106" s="118">
        <v>0.0028569722193841477</v>
      </c>
      <c r="D106" s="84" t="s">
        <v>2919</v>
      </c>
      <c r="E106" s="84" t="b">
        <v>0</v>
      </c>
      <c r="F106" s="84" t="b">
        <v>0</v>
      </c>
      <c r="G106" s="84" t="b">
        <v>0</v>
      </c>
    </row>
    <row r="107" spans="1:7" ht="15">
      <c r="A107" s="84" t="s">
        <v>2660</v>
      </c>
      <c r="B107" s="84">
        <v>4</v>
      </c>
      <c r="C107" s="118">
        <v>0.0033742058889098888</v>
      </c>
      <c r="D107" s="84" t="s">
        <v>2919</v>
      </c>
      <c r="E107" s="84" t="b">
        <v>0</v>
      </c>
      <c r="F107" s="84" t="b">
        <v>0</v>
      </c>
      <c r="G107" s="84" t="b">
        <v>0</v>
      </c>
    </row>
    <row r="108" spans="1:7" ht="15">
      <c r="A108" s="84" t="s">
        <v>2661</v>
      </c>
      <c r="B108" s="84">
        <v>4</v>
      </c>
      <c r="C108" s="118">
        <v>0.0028569722193841477</v>
      </c>
      <c r="D108" s="84" t="s">
        <v>2919</v>
      </c>
      <c r="E108" s="84" t="b">
        <v>0</v>
      </c>
      <c r="F108" s="84" t="b">
        <v>0</v>
      </c>
      <c r="G108" s="84" t="b">
        <v>0</v>
      </c>
    </row>
    <row r="109" spans="1:7" ht="15">
      <c r="A109" s="84" t="s">
        <v>2662</v>
      </c>
      <c r="B109" s="84">
        <v>4</v>
      </c>
      <c r="C109" s="118">
        <v>0.0028569722193841477</v>
      </c>
      <c r="D109" s="84" t="s">
        <v>2919</v>
      </c>
      <c r="E109" s="84" t="b">
        <v>0</v>
      </c>
      <c r="F109" s="84" t="b">
        <v>0</v>
      </c>
      <c r="G109" s="84" t="b">
        <v>0</v>
      </c>
    </row>
    <row r="110" spans="1:7" ht="15">
      <c r="A110" s="84" t="s">
        <v>2663</v>
      </c>
      <c r="B110" s="84">
        <v>4</v>
      </c>
      <c r="C110" s="118">
        <v>0.0028569722193841477</v>
      </c>
      <c r="D110" s="84" t="s">
        <v>2919</v>
      </c>
      <c r="E110" s="84" t="b">
        <v>0</v>
      </c>
      <c r="F110" s="84" t="b">
        <v>0</v>
      </c>
      <c r="G110" s="84" t="b">
        <v>0</v>
      </c>
    </row>
    <row r="111" spans="1:7" ht="15">
      <c r="A111" s="84" t="s">
        <v>2664</v>
      </c>
      <c r="B111" s="84">
        <v>4</v>
      </c>
      <c r="C111" s="118">
        <v>0.0028569722193841477</v>
      </c>
      <c r="D111" s="84" t="s">
        <v>2919</v>
      </c>
      <c r="E111" s="84" t="b">
        <v>0</v>
      </c>
      <c r="F111" s="84" t="b">
        <v>0</v>
      </c>
      <c r="G111" s="84" t="b">
        <v>0</v>
      </c>
    </row>
    <row r="112" spans="1:7" ht="15">
      <c r="A112" s="84" t="s">
        <v>2665</v>
      </c>
      <c r="B112" s="84">
        <v>4</v>
      </c>
      <c r="C112" s="118">
        <v>0.0028569722193841477</v>
      </c>
      <c r="D112" s="84" t="s">
        <v>2919</v>
      </c>
      <c r="E112" s="84" t="b">
        <v>0</v>
      </c>
      <c r="F112" s="84" t="b">
        <v>0</v>
      </c>
      <c r="G112" s="84" t="b">
        <v>0</v>
      </c>
    </row>
    <row r="113" spans="1:7" ht="15">
      <c r="A113" s="84" t="s">
        <v>2666</v>
      </c>
      <c r="B113" s="84">
        <v>4</v>
      </c>
      <c r="C113" s="118">
        <v>0.0028569722193841477</v>
      </c>
      <c r="D113" s="84" t="s">
        <v>2919</v>
      </c>
      <c r="E113" s="84" t="b">
        <v>0</v>
      </c>
      <c r="F113" s="84" t="b">
        <v>0</v>
      </c>
      <c r="G113" s="84" t="b">
        <v>0</v>
      </c>
    </row>
    <row r="114" spans="1:7" ht="15">
      <c r="A114" s="84" t="s">
        <v>2667</v>
      </c>
      <c r="B114" s="84">
        <v>4</v>
      </c>
      <c r="C114" s="118">
        <v>0.0028569722193841477</v>
      </c>
      <c r="D114" s="84" t="s">
        <v>2919</v>
      </c>
      <c r="E114" s="84" t="b">
        <v>0</v>
      </c>
      <c r="F114" s="84" t="b">
        <v>0</v>
      </c>
      <c r="G114" s="84" t="b">
        <v>0</v>
      </c>
    </row>
    <row r="115" spans="1:7" ht="15">
      <c r="A115" s="84" t="s">
        <v>2668</v>
      </c>
      <c r="B115" s="84">
        <v>4</v>
      </c>
      <c r="C115" s="118">
        <v>0.0028569722193841477</v>
      </c>
      <c r="D115" s="84" t="s">
        <v>2919</v>
      </c>
      <c r="E115" s="84" t="b">
        <v>0</v>
      </c>
      <c r="F115" s="84" t="b">
        <v>0</v>
      </c>
      <c r="G115" s="84" t="b">
        <v>0</v>
      </c>
    </row>
    <row r="116" spans="1:7" ht="15">
      <c r="A116" s="84" t="s">
        <v>2669</v>
      </c>
      <c r="B116" s="84">
        <v>4</v>
      </c>
      <c r="C116" s="118">
        <v>0.0028569722193841477</v>
      </c>
      <c r="D116" s="84" t="s">
        <v>2919</v>
      </c>
      <c r="E116" s="84" t="b">
        <v>0</v>
      </c>
      <c r="F116" s="84" t="b">
        <v>0</v>
      </c>
      <c r="G116" s="84" t="b">
        <v>0</v>
      </c>
    </row>
    <row r="117" spans="1:7" ht="15">
      <c r="A117" s="84" t="s">
        <v>2670</v>
      </c>
      <c r="B117" s="84">
        <v>4</v>
      </c>
      <c r="C117" s="118">
        <v>0.0028569722193841477</v>
      </c>
      <c r="D117" s="84" t="s">
        <v>2919</v>
      </c>
      <c r="E117" s="84" t="b">
        <v>0</v>
      </c>
      <c r="F117" s="84" t="b">
        <v>0</v>
      </c>
      <c r="G117" s="84" t="b">
        <v>0</v>
      </c>
    </row>
    <row r="118" spans="1:7" ht="15">
      <c r="A118" s="84" t="s">
        <v>2224</v>
      </c>
      <c r="B118" s="84">
        <v>4</v>
      </c>
      <c r="C118" s="118">
        <v>0.0028569722193841477</v>
      </c>
      <c r="D118" s="84" t="s">
        <v>2919</v>
      </c>
      <c r="E118" s="84" t="b">
        <v>0</v>
      </c>
      <c r="F118" s="84" t="b">
        <v>0</v>
      </c>
      <c r="G118" s="84" t="b">
        <v>0</v>
      </c>
    </row>
    <row r="119" spans="1:7" ht="15">
      <c r="A119" s="84" t="s">
        <v>2671</v>
      </c>
      <c r="B119" s="84">
        <v>4</v>
      </c>
      <c r="C119" s="118">
        <v>0.0028569722193841477</v>
      </c>
      <c r="D119" s="84" t="s">
        <v>2919</v>
      </c>
      <c r="E119" s="84" t="b">
        <v>0</v>
      </c>
      <c r="F119" s="84" t="b">
        <v>0</v>
      </c>
      <c r="G119" s="84" t="b">
        <v>0</v>
      </c>
    </row>
    <row r="120" spans="1:7" ht="15">
      <c r="A120" s="84" t="s">
        <v>2672</v>
      </c>
      <c r="B120" s="84">
        <v>4</v>
      </c>
      <c r="C120" s="118">
        <v>0.0028569722193841477</v>
      </c>
      <c r="D120" s="84" t="s">
        <v>2919</v>
      </c>
      <c r="E120" s="84" t="b">
        <v>0</v>
      </c>
      <c r="F120" s="84" t="b">
        <v>0</v>
      </c>
      <c r="G120" s="84" t="b">
        <v>0</v>
      </c>
    </row>
    <row r="121" spans="1:7" ht="15">
      <c r="A121" s="84" t="s">
        <v>2673</v>
      </c>
      <c r="B121" s="84">
        <v>4</v>
      </c>
      <c r="C121" s="118">
        <v>0.0028569722193841477</v>
      </c>
      <c r="D121" s="84" t="s">
        <v>2919</v>
      </c>
      <c r="E121" s="84" t="b">
        <v>0</v>
      </c>
      <c r="F121" s="84" t="b">
        <v>0</v>
      </c>
      <c r="G121" s="84" t="b">
        <v>0</v>
      </c>
    </row>
    <row r="122" spans="1:7" ht="15">
      <c r="A122" s="84" t="s">
        <v>2674</v>
      </c>
      <c r="B122" s="84">
        <v>4</v>
      </c>
      <c r="C122" s="118">
        <v>0.0028569722193841477</v>
      </c>
      <c r="D122" s="84" t="s">
        <v>2919</v>
      </c>
      <c r="E122" s="84" t="b">
        <v>0</v>
      </c>
      <c r="F122" s="84" t="b">
        <v>0</v>
      </c>
      <c r="G122" s="84" t="b">
        <v>0</v>
      </c>
    </row>
    <row r="123" spans="1:7" ht="15">
      <c r="A123" s="84" t="s">
        <v>2184</v>
      </c>
      <c r="B123" s="84">
        <v>4</v>
      </c>
      <c r="C123" s="118">
        <v>0.0028569722193841477</v>
      </c>
      <c r="D123" s="84" t="s">
        <v>2919</v>
      </c>
      <c r="E123" s="84" t="b">
        <v>0</v>
      </c>
      <c r="F123" s="84" t="b">
        <v>0</v>
      </c>
      <c r="G123" s="84" t="b">
        <v>0</v>
      </c>
    </row>
    <row r="124" spans="1:7" ht="15">
      <c r="A124" s="84" t="s">
        <v>2185</v>
      </c>
      <c r="B124" s="84">
        <v>4</v>
      </c>
      <c r="C124" s="118">
        <v>0.0028569722193841477</v>
      </c>
      <c r="D124" s="84" t="s">
        <v>2919</v>
      </c>
      <c r="E124" s="84" t="b">
        <v>0</v>
      </c>
      <c r="F124" s="84" t="b">
        <v>0</v>
      </c>
      <c r="G124" s="84" t="b">
        <v>0</v>
      </c>
    </row>
    <row r="125" spans="1:7" ht="15">
      <c r="A125" s="84" t="s">
        <v>2231</v>
      </c>
      <c r="B125" s="84">
        <v>4</v>
      </c>
      <c r="C125" s="118">
        <v>0.0028569722193841477</v>
      </c>
      <c r="D125" s="84" t="s">
        <v>2919</v>
      </c>
      <c r="E125" s="84" t="b">
        <v>0</v>
      </c>
      <c r="F125" s="84" t="b">
        <v>0</v>
      </c>
      <c r="G125" s="84" t="b">
        <v>0</v>
      </c>
    </row>
    <row r="126" spans="1:7" ht="15">
      <c r="A126" s="84" t="s">
        <v>2137</v>
      </c>
      <c r="B126" s="84">
        <v>4</v>
      </c>
      <c r="C126" s="118">
        <v>0.0028569722193841477</v>
      </c>
      <c r="D126" s="84" t="s">
        <v>2919</v>
      </c>
      <c r="E126" s="84" t="b">
        <v>0</v>
      </c>
      <c r="F126" s="84" t="b">
        <v>0</v>
      </c>
      <c r="G126" s="84" t="b">
        <v>0</v>
      </c>
    </row>
    <row r="127" spans="1:7" ht="15">
      <c r="A127" s="84" t="s">
        <v>2232</v>
      </c>
      <c r="B127" s="84">
        <v>4</v>
      </c>
      <c r="C127" s="118">
        <v>0.0028569722193841477</v>
      </c>
      <c r="D127" s="84" t="s">
        <v>2919</v>
      </c>
      <c r="E127" s="84" t="b">
        <v>0</v>
      </c>
      <c r="F127" s="84" t="b">
        <v>0</v>
      </c>
      <c r="G127" s="84" t="b">
        <v>0</v>
      </c>
    </row>
    <row r="128" spans="1:7" ht="15">
      <c r="A128" s="84" t="s">
        <v>2233</v>
      </c>
      <c r="B128" s="84">
        <v>4</v>
      </c>
      <c r="C128" s="118">
        <v>0.0028569722193841477</v>
      </c>
      <c r="D128" s="84" t="s">
        <v>2919</v>
      </c>
      <c r="E128" s="84" t="b">
        <v>0</v>
      </c>
      <c r="F128" s="84" t="b">
        <v>0</v>
      </c>
      <c r="G128" s="84" t="b">
        <v>0</v>
      </c>
    </row>
    <row r="129" spans="1:7" ht="15">
      <c r="A129" s="84" t="s">
        <v>2234</v>
      </c>
      <c r="B129" s="84">
        <v>4</v>
      </c>
      <c r="C129" s="118">
        <v>0.0028569722193841477</v>
      </c>
      <c r="D129" s="84" t="s">
        <v>2919</v>
      </c>
      <c r="E129" s="84" t="b">
        <v>0</v>
      </c>
      <c r="F129" s="84" t="b">
        <v>0</v>
      </c>
      <c r="G129" s="84" t="b">
        <v>0</v>
      </c>
    </row>
    <row r="130" spans="1:7" ht="15">
      <c r="A130" s="84" t="s">
        <v>2675</v>
      </c>
      <c r="B130" s="84">
        <v>4</v>
      </c>
      <c r="C130" s="118">
        <v>0.0028569722193841477</v>
      </c>
      <c r="D130" s="84" t="s">
        <v>2919</v>
      </c>
      <c r="E130" s="84" t="b">
        <v>0</v>
      </c>
      <c r="F130" s="84" t="b">
        <v>0</v>
      </c>
      <c r="G130" s="84" t="b">
        <v>0</v>
      </c>
    </row>
    <row r="131" spans="1:7" ht="15">
      <c r="A131" s="84" t="s">
        <v>2676</v>
      </c>
      <c r="B131" s="84">
        <v>4</v>
      </c>
      <c r="C131" s="118">
        <v>0.0028569722193841477</v>
      </c>
      <c r="D131" s="84" t="s">
        <v>2919</v>
      </c>
      <c r="E131" s="84" t="b">
        <v>0</v>
      </c>
      <c r="F131" s="84" t="b">
        <v>0</v>
      </c>
      <c r="G131" s="84" t="b">
        <v>0</v>
      </c>
    </row>
    <row r="132" spans="1:7" ht="15">
      <c r="A132" s="84" t="s">
        <v>2677</v>
      </c>
      <c r="B132" s="84">
        <v>4</v>
      </c>
      <c r="C132" s="118">
        <v>0.0028569722193841477</v>
      </c>
      <c r="D132" s="84" t="s">
        <v>2919</v>
      </c>
      <c r="E132" s="84" t="b">
        <v>0</v>
      </c>
      <c r="F132" s="84" t="b">
        <v>0</v>
      </c>
      <c r="G132" s="84" t="b">
        <v>0</v>
      </c>
    </row>
    <row r="133" spans="1:7" ht="15">
      <c r="A133" s="84" t="s">
        <v>2678</v>
      </c>
      <c r="B133" s="84">
        <v>4</v>
      </c>
      <c r="C133" s="118">
        <v>0.0028569722193841477</v>
      </c>
      <c r="D133" s="84" t="s">
        <v>2919</v>
      </c>
      <c r="E133" s="84" t="b">
        <v>0</v>
      </c>
      <c r="F133" s="84" t="b">
        <v>0</v>
      </c>
      <c r="G133" s="84" t="b">
        <v>0</v>
      </c>
    </row>
    <row r="134" spans="1:7" ht="15">
      <c r="A134" s="84" t="s">
        <v>2679</v>
      </c>
      <c r="B134" s="84">
        <v>4</v>
      </c>
      <c r="C134" s="118">
        <v>0.003071643588126931</v>
      </c>
      <c r="D134" s="84" t="s">
        <v>2919</v>
      </c>
      <c r="E134" s="84" t="b">
        <v>0</v>
      </c>
      <c r="F134" s="84" t="b">
        <v>0</v>
      </c>
      <c r="G134" s="84" t="b">
        <v>0</v>
      </c>
    </row>
    <row r="135" spans="1:7" ht="15">
      <c r="A135" s="84" t="s">
        <v>2211</v>
      </c>
      <c r="B135" s="84">
        <v>4</v>
      </c>
      <c r="C135" s="118">
        <v>0.0028569722193841477</v>
      </c>
      <c r="D135" s="84" t="s">
        <v>2919</v>
      </c>
      <c r="E135" s="84" t="b">
        <v>0</v>
      </c>
      <c r="F135" s="84" t="b">
        <v>0</v>
      </c>
      <c r="G135" s="84" t="b">
        <v>0</v>
      </c>
    </row>
    <row r="136" spans="1:7" ht="15">
      <c r="A136" s="84" t="s">
        <v>2212</v>
      </c>
      <c r="B136" s="84">
        <v>4</v>
      </c>
      <c r="C136" s="118">
        <v>0.0028569722193841477</v>
      </c>
      <c r="D136" s="84" t="s">
        <v>2919</v>
      </c>
      <c r="E136" s="84" t="b">
        <v>0</v>
      </c>
      <c r="F136" s="84" t="b">
        <v>0</v>
      </c>
      <c r="G136" s="84" t="b">
        <v>0</v>
      </c>
    </row>
    <row r="137" spans="1:7" ht="15">
      <c r="A137" s="84" t="s">
        <v>2213</v>
      </c>
      <c r="B137" s="84">
        <v>4</v>
      </c>
      <c r="C137" s="118">
        <v>0.0028569722193841477</v>
      </c>
      <c r="D137" s="84" t="s">
        <v>2919</v>
      </c>
      <c r="E137" s="84" t="b">
        <v>0</v>
      </c>
      <c r="F137" s="84" t="b">
        <v>0</v>
      </c>
      <c r="G137" s="84" t="b">
        <v>0</v>
      </c>
    </row>
    <row r="138" spans="1:7" ht="15">
      <c r="A138" s="84" t="s">
        <v>2214</v>
      </c>
      <c r="B138" s="84">
        <v>4</v>
      </c>
      <c r="C138" s="118">
        <v>0.0028569722193841477</v>
      </c>
      <c r="D138" s="84" t="s">
        <v>2919</v>
      </c>
      <c r="E138" s="84" t="b">
        <v>1</v>
      </c>
      <c r="F138" s="84" t="b">
        <v>0</v>
      </c>
      <c r="G138" s="84" t="b">
        <v>0</v>
      </c>
    </row>
    <row r="139" spans="1:7" ht="15">
      <c r="A139" s="84" t="s">
        <v>2215</v>
      </c>
      <c r="B139" s="84">
        <v>4</v>
      </c>
      <c r="C139" s="118">
        <v>0.0028569722193841477</v>
      </c>
      <c r="D139" s="84" t="s">
        <v>2919</v>
      </c>
      <c r="E139" s="84" t="b">
        <v>0</v>
      </c>
      <c r="F139" s="84" t="b">
        <v>0</v>
      </c>
      <c r="G139" s="84" t="b">
        <v>0</v>
      </c>
    </row>
    <row r="140" spans="1:7" ht="15">
      <c r="A140" s="84" t="s">
        <v>2216</v>
      </c>
      <c r="B140" s="84">
        <v>4</v>
      </c>
      <c r="C140" s="118">
        <v>0.0028569722193841477</v>
      </c>
      <c r="D140" s="84" t="s">
        <v>2919</v>
      </c>
      <c r="E140" s="84" t="b">
        <v>0</v>
      </c>
      <c r="F140" s="84" t="b">
        <v>0</v>
      </c>
      <c r="G140" s="84" t="b">
        <v>0</v>
      </c>
    </row>
    <row r="141" spans="1:7" ht="15">
      <c r="A141" s="84" t="s">
        <v>278</v>
      </c>
      <c r="B141" s="84">
        <v>4</v>
      </c>
      <c r="C141" s="118">
        <v>0.0028569722193841477</v>
      </c>
      <c r="D141" s="84" t="s">
        <v>2919</v>
      </c>
      <c r="E141" s="84" t="b">
        <v>0</v>
      </c>
      <c r="F141" s="84" t="b">
        <v>0</v>
      </c>
      <c r="G141" s="84" t="b">
        <v>0</v>
      </c>
    </row>
    <row r="142" spans="1:7" ht="15">
      <c r="A142" s="84" t="s">
        <v>2680</v>
      </c>
      <c r="B142" s="84">
        <v>4</v>
      </c>
      <c r="C142" s="118">
        <v>0.0028569722193841477</v>
      </c>
      <c r="D142" s="84" t="s">
        <v>2919</v>
      </c>
      <c r="E142" s="84" t="b">
        <v>0</v>
      </c>
      <c r="F142" s="84" t="b">
        <v>0</v>
      </c>
      <c r="G142" s="84" t="b">
        <v>0</v>
      </c>
    </row>
    <row r="143" spans="1:7" ht="15">
      <c r="A143" s="84" t="s">
        <v>2681</v>
      </c>
      <c r="B143" s="84">
        <v>3</v>
      </c>
      <c r="C143" s="118">
        <v>0.0023037326910951986</v>
      </c>
      <c r="D143" s="84" t="s">
        <v>2919</v>
      </c>
      <c r="E143" s="84" t="b">
        <v>0</v>
      </c>
      <c r="F143" s="84" t="b">
        <v>0</v>
      </c>
      <c r="G143" s="84" t="b">
        <v>0</v>
      </c>
    </row>
    <row r="144" spans="1:7" ht="15">
      <c r="A144" s="84" t="s">
        <v>2682</v>
      </c>
      <c r="B144" s="84">
        <v>3</v>
      </c>
      <c r="C144" s="118">
        <v>0.0023037326910951986</v>
      </c>
      <c r="D144" s="84" t="s">
        <v>2919</v>
      </c>
      <c r="E144" s="84" t="b">
        <v>0</v>
      </c>
      <c r="F144" s="84" t="b">
        <v>0</v>
      </c>
      <c r="G144" s="84" t="b">
        <v>0</v>
      </c>
    </row>
    <row r="145" spans="1:7" ht="15">
      <c r="A145" s="84" t="s">
        <v>2683</v>
      </c>
      <c r="B145" s="84">
        <v>3</v>
      </c>
      <c r="C145" s="118">
        <v>0.0023037326910951986</v>
      </c>
      <c r="D145" s="84" t="s">
        <v>2919</v>
      </c>
      <c r="E145" s="84" t="b">
        <v>0</v>
      </c>
      <c r="F145" s="84" t="b">
        <v>0</v>
      </c>
      <c r="G145" s="84" t="b">
        <v>0</v>
      </c>
    </row>
    <row r="146" spans="1:7" ht="15">
      <c r="A146" s="84" t="s">
        <v>2684</v>
      </c>
      <c r="B146" s="84">
        <v>3</v>
      </c>
      <c r="C146" s="118">
        <v>0.0023037326910951986</v>
      </c>
      <c r="D146" s="84" t="s">
        <v>2919</v>
      </c>
      <c r="E146" s="84" t="b">
        <v>0</v>
      </c>
      <c r="F146" s="84" t="b">
        <v>0</v>
      </c>
      <c r="G146" s="84" t="b">
        <v>0</v>
      </c>
    </row>
    <row r="147" spans="1:7" ht="15">
      <c r="A147" s="84" t="s">
        <v>2685</v>
      </c>
      <c r="B147" s="84">
        <v>3</v>
      </c>
      <c r="C147" s="118">
        <v>0.0023037326910951986</v>
      </c>
      <c r="D147" s="84" t="s">
        <v>2919</v>
      </c>
      <c r="E147" s="84" t="b">
        <v>0</v>
      </c>
      <c r="F147" s="84" t="b">
        <v>0</v>
      </c>
      <c r="G147" s="84" t="b">
        <v>0</v>
      </c>
    </row>
    <row r="148" spans="1:7" ht="15">
      <c r="A148" s="84" t="s">
        <v>2686</v>
      </c>
      <c r="B148" s="84">
        <v>3</v>
      </c>
      <c r="C148" s="118">
        <v>0.0023037326910951986</v>
      </c>
      <c r="D148" s="84" t="s">
        <v>2919</v>
      </c>
      <c r="E148" s="84" t="b">
        <v>0</v>
      </c>
      <c r="F148" s="84" t="b">
        <v>0</v>
      </c>
      <c r="G148" s="84" t="b">
        <v>0</v>
      </c>
    </row>
    <row r="149" spans="1:7" ht="15">
      <c r="A149" s="84" t="s">
        <v>2687</v>
      </c>
      <c r="B149" s="84">
        <v>3</v>
      </c>
      <c r="C149" s="118">
        <v>0.0023037326910951986</v>
      </c>
      <c r="D149" s="84" t="s">
        <v>2919</v>
      </c>
      <c r="E149" s="84" t="b">
        <v>0</v>
      </c>
      <c r="F149" s="84" t="b">
        <v>0</v>
      </c>
      <c r="G149" s="84" t="b">
        <v>0</v>
      </c>
    </row>
    <row r="150" spans="1:7" ht="15">
      <c r="A150" s="84" t="s">
        <v>2688</v>
      </c>
      <c r="B150" s="84">
        <v>3</v>
      </c>
      <c r="C150" s="118">
        <v>0.0023037326910951986</v>
      </c>
      <c r="D150" s="84" t="s">
        <v>2919</v>
      </c>
      <c r="E150" s="84" t="b">
        <v>1</v>
      </c>
      <c r="F150" s="84" t="b">
        <v>0</v>
      </c>
      <c r="G150" s="84" t="b">
        <v>0</v>
      </c>
    </row>
    <row r="151" spans="1:7" ht="15">
      <c r="A151" s="84" t="s">
        <v>2689</v>
      </c>
      <c r="B151" s="84">
        <v>3</v>
      </c>
      <c r="C151" s="118">
        <v>0.0023037326910951986</v>
      </c>
      <c r="D151" s="84" t="s">
        <v>2919</v>
      </c>
      <c r="E151" s="84" t="b">
        <v>0</v>
      </c>
      <c r="F151" s="84" t="b">
        <v>1</v>
      </c>
      <c r="G151" s="84" t="b">
        <v>0</v>
      </c>
    </row>
    <row r="152" spans="1:7" ht="15">
      <c r="A152" s="84" t="s">
        <v>2690</v>
      </c>
      <c r="B152" s="84">
        <v>3</v>
      </c>
      <c r="C152" s="118">
        <v>0.0023037326910951986</v>
      </c>
      <c r="D152" s="84" t="s">
        <v>2919</v>
      </c>
      <c r="E152" s="84" t="b">
        <v>0</v>
      </c>
      <c r="F152" s="84" t="b">
        <v>0</v>
      </c>
      <c r="G152" s="84" t="b">
        <v>0</v>
      </c>
    </row>
    <row r="153" spans="1:7" ht="15">
      <c r="A153" s="84" t="s">
        <v>2691</v>
      </c>
      <c r="B153" s="84">
        <v>3</v>
      </c>
      <c r="C153" s="118">
        <v>0.0023037326910951986</v>
      </c>
      <c r="D153" s="84" t="s">
        <v>2919</v>
      </c>
      <c r="E153" s="84" t="b">
        <v>0</v>
      </c>
      <c r="F153" s="84" t="b">
        <v>0</v>
      </c>
      <c r="G153" s="84" t="b">
        <v>0</v>
      </c>
    </row>
    <row r="154" spans="1:7" ht="15">
      <c r="A154" s="84" t="s">
        <v>2239</v>
      </c>
      <c r="B154" s="84">
        <v>3</v>
      </c>
      <c r="C154" s="118">
        <v>0.0023037326910951986</v>
      </c>
      <c r="D154" s="84" t="s">
        <v>2919</v>
      </c>
      <c r="E154" s="84" t="b">
        <v>0</v>
      </c>
      <c r="F154" s="84" t="b">
        <v>0</v>
      </c>
      <c r="G154" s="84" t="b">
        <v>0</v>
      </c>
    </row>
    <row r="155" spans="1:7" ht="15">
      <c r="A155" s="84" t="s">
        <v>2692</v>
      </c>
      <c r="B155" s="84">
        <v>3</v>
      </c>
      <c r="C155" s="118">
        <v>0.0023037326910951986</v>
      </c>
      <c r="D155" s="84" t="s">
        <v>2919</v>
      </c>
      <c r="E155" s="84" t="b">
        <v>0</v>
      </c>
      <c r="F155" s="84" t="b">
        <v>0</v>
      </c>
      <c r="G155" s="84" t="b">
        <v>0</v>
      </c>
    </row>
    <row r="156" spans="1:7" ht="15">
      <c r="A156" s="84" t="s">
        <v>2112</v>
      </c>
      <c r="B156" s="84">
        <v>3</v>
      </c>
      <c r="C156" s="118">
        <v>0.0023037326910951986</v>
      </c>
      <c r="D156" s="84" t="s">
        <v>2919</v>
      </c>
      <c r="E156" s="84" t="b">
        <v>0</v>
      </c>
      <c r="F156" s="84" t="b">
        <v>0</v>
      </c>
      <c r="G156" s="84" t="b">
        <v>0</v>
      </c>
    </row>
    <row r="157" spans="1:7" ht="15">
      <c r="A157" s="84" t="s">
        <v>323</v>
      </c>
      <c r="B157" s="84">
        <v>3</v>
      </c>
      <c r="C157" s="118">
        <v>0.0023037326910951986</v>
      </c>
      <c r="D157" s="84" t="s">
        <v>2919</v>
      </c>
      <c r="E157" s="84" t="b">
        <v>0</v>
      </c>
      <c r="F157" s="84" t="b">
        <v>0</v>
      </c>
      <c r="G157" s="84" t="b">
        <v>0</v>
      </c>
    </row>
    <row r="158" spans="1:7" ht="15">
      <c r="A158" s="84" t="s">
        <v>2693</v>
      </c>
      <c r="B158" s="84">
        <v>3</v>
      </c>
      <c r="C158" s="118">
        <v>0.0023037326910951986</v>
      </c>
      <c r="D158" s="84" t="s">
        <v>2919</v>
      </c>
      <c r="E158" s="84" t="b">
        <v>0</v>
      </c>
      <c r="F158" s="84" t="b">
        <v>0</v>
      </c>
      <c r="G158" s="84" t="b">
        <v>0</v>
      </c>
    </row>
    <row r="159" spans="1:7" ht="15">
      <c r="A159" s="84" t="s">
        <v>2225</v>
      </c>
      <c r="B159" s="84">
        <v>3</v>
      </c>
      <c r="C159" s="118">
        <v>0.0023037326910951986</v>
      </c>
      <c r="D159" s="84" t="s">
        <v>2919</v>
      </c>
      <c r="E159" s="84" t="b">
        <v>0</v>
      </c>
      <c r="F159" s="84" t="b">
        <v>0</v>
      </c>
      <c r="G159" s="84" t="b">
        <v>0</v>
      </c>
    </row>
    <row r="160" spans="1:7" ht="15">
      <c r="A160" s="84" t="s">
        <v>2694</v>
      </c>
      <c r="B160" s="84">
        <v>3</v>
      </c>
      <c r="C160" s="118">
        <v>0.0023037326910951986</v>
      </c>
      <c r="D160" s="84" t="s">
        <v>2919</v>
      </c>
      <c r="E160" s="84" t="b">
        <v>0</v>
      </c>
      <c r="F160" s="84" t="b">
        <v>1</v>
      </c>
      <c r="G160" s="84" t="b">
        <v>0</v>
      </c>
    </row>
    <row r="161" spans="1:7" ht="15">
      <c r="A161" s="84" t="s">
        <v>321</v>
      </c>
      <c r="B161" s="84">
        <v>3</v>
      </c>
      <c r="C161" s="118">
        <v>0.0023037326910951986</v>
      </c>
      <c r="D161" s="84" t="s">
        <v>2919</v>
      </c>
      <c r="E161" s="84" t="b">
        <v>0</v>
      </c>
      <c r="F161" s="84" t="b">
        <v>0</v>
      </c>
      <c r="G161" s="84" t="b">
        <v>0</v>
      </c>
    </row>
    <row r="162" spans="1:7" ht="15">
      <c r="A162" s="84" t="s">
        <v>2695</v>
      </c>
      <c r="B162" s="84">
        <v>3</v>
      </c>
      <c r="C162" s="118">
        <v>0.0023037326910951986</v>
      </c>
      <c r="D162" s="84" t="s">
        <v>2919</v>
      </c>
      <c r="E162" s="84" t="b">
        <v>0</v>
      </c>
      <c r="F162" s="84" t="b">
        <v>0</v>
      </c>
      <c r="G162" s="84" t="b">
        <v>0</v>
      </c>
    </row>
    <row r="163" spans="1:7" ht="15">
      <c r="A163" s="84" t="s">
        <v>2203</v>
      </c>
      <c r="B163" s="84">
        <v>3</v>
      </c>
      <c r="C163" s="118">
        <v>0.0023037326910951986</v>
      </c>
      <c r="D163" s="84" t="s">
        <v>2919</v>
      </c>
      <c r="E163" s="84" t="b">
        <v>0</v>
      </c>
      <c r="F163" s="84" t="b">
        <v>0</v>
      </c>
      <c r="G163" s="84" t="b">
        <v>0</v>
      </c>
    </row>
    <row r="164" spans="1:7" ht="15">
      <c r="A164" s="84" t="s">
        <v>2204</v>
      </c>
      <c r="B164" s="84">
        <v>3</v>
      </c>
      <c r="C164" s="118">
        <v>0.0023037326910951986</v>
      </c>
      <c r="D164" s="84" t="s">
        <v>2919</v>
      </c>
      <c r="E164" s="84" t="b">
        <v>0</v>
      </c>
      <c r="F164" s="84" t="b">
        <v>0</v>
      </c>
      <c r="G164" s="84" t="b">
        <v>0</v>
      </c>
    </row>
    <row r="165" spans="1:7" ht="15">
      <c r="A165" s="84" t="s">
        <v>2205</v>
      </c>
      <c r="B165" s="84">
        <v>3</v>
      </c>
      <c r="C165" s="118">
        <v>0.0023037326910951986</v>
      </c>
      <c r="D165" s="84" t="s">
        <v>2919</v>
      </c>
      <c r="E165" s="84" t="b">
        <v>0</v>
      </c>
      <c r="F165" s="84" t="b">
        <v>0</v>
      </c>
      <c r="G165" s="84" t="b">
        <v>0</v>
      </c>
    </row>
    <row r="166" spans="1:7" ht="15">
      <c r="A166" s="84" t="s">
        <v>2206</v>
      </c>
      <c r="B166" s="84">
        <v>3</v>
      </c>
      <c r="C166" s="118">
        <v>0.0023037326910951986</v>
      </c>
      <c r="D166" s="84" t="s">
        <v>2919</v>
      </c>
      <c r="E166" s="84" t="b">
        <v>0</v>
      </c>
      <c r="F166" s="84" t="b">
        <v>0</v>
      </c>
      <c r="G166" s="84" t="b">
        <v>0</v>
      </c>
    </row>
    <row r="167" spans="1:7" ht="15">
      <c r="A167" s="84" t="s">
        <v>2696</v>
      </c>
      <c r="B167" s="84">
        <v>3</v>
      </c>
      <c r="C167" s="118">
        <v>0.0023037326910951986</v>
      </c>
      <c r="D167" s="84" t="s">
        <v>2919</v>
      </c>
      <c r="E167" s="84" t="b">
        <v>0</v>
      </c>
      <c r="F167" s="84" t="b">
        <v>0</v>
      </c>
      <c r="G167" s="84" t="b">
        <v>0</v>
      </c>
    </row>
    <row r="168" spans="1:7" ht="15">
      <c r="A168" s="84" t="s">
        <v>2697</v>
      </c>
      <c r="B168" s="84">
        <v>3</v>
      </c>
      <c r="C168" s="118">
        <v>0.0023037326910951986</v>
      </c>
      <c r="D168" s="84" t="s">
        <v>2919</v>
      </c>
      <c r="E168" s="84" t="b">
        <v>0</v>
      </c>
      <c r="F168" s="84" t="b">
        <v>0</v>
      </c>
      <c r="G168" s="84" t="b">
        <v>0</v>
      </c>
    </row>
    <row r="169" spans="1:7" ht="15">
      <c r="A169" s="84" t="s">
        <v>2698</v>
      </c>
      <c r="B169" s="84">
        <v>3</v>
      </c>
      <c r="C169" s="118">
        <v>0.0023037326910951986</v>
      </c>
      <c r="D169" s="84" t="s">
        <v>2919</v>
      </c>
      <c r="E169" s="84" t="b">
        <v>0</v>
      </c>
      <c r="F169" s="84" t="b">
        <v>0</v>
      </c>
      <c r="G169" s="84" t="b">
        <v>0</v>
      </c>
    </row>
    <row r="170" spans="1:7" ht="15">
      <c r="A170" s="84" t="s">
        <v>2699</v>
      </c>
      <c r="B170" s="84">
        <v>3</v>
      </c>
      <c r="C170" s="118">
        <v>0.0023037326910951986</v>
      </c>
      <c r="D170" s="84" t="s">
        <v>2919</v>
      </c>
      <c r="E170" s="84" t="b">
        <v>0</v>
      </c>
      <c r="F170" s="84" t="b">
        <v>0</v>
      </c>
      <c r="G170" s="84" t="b">
        <v>0</v>
      </c>
    </row>
    <row r="171" spans="1:7" ht="15">
      <c r="A171" s="84" t="s">
        <v>2700</v>
      </c>
      <c r="B171" s="84">
        <v>3</v>
      </c>
      <c r="C171" s="118">
        <v>0.0023037326910951986</v>
      </c>
      <c r="D171" s="84" t="s">
        <v>2919</v>
      </c>
      <c r="E171" s="84" t="b">
        <v>0</v>
      </c>
      <c r="F171" s="84" t="b">
        <v>0</v>
      </c>
      <c r="G171" s="84" t="b">
        <v>0</v>
      </c>
    </row>
    <row r="172" spans="1:7" ht="15">
      <c r="A172" s="84" t="s">
        <v>2701</v>
      </c>
      <c r="B172" s="84">
        <v>3</v>
      </c>
      <c r="C172" s="118">
        <v>0.0023037326910951986</v>
      </c>
      <c r="D172" s="84" t="s">
        <v>2919</v>
      </c>
      <c r="E172" s="84" t="b">
        <v>0</v>
      </c>
      <c r="F172" s="84" t="b">
        <v>0</v>
      </c>
      <c r="G172" s="84" t="b">
        <v>0</v>
      </c>
    </row>
    <row r="173" spans="1:7" ht="15">
      <c r="A173" s="84" t="s">
        <v>2702</v>
      </c>
      <c r="B173" s="84">
        <v>3</v>
      </c>
      <c r="C173" s="118">
        <v>0.0023037326910951986</v>
      </c>
      <c r="D173" s="84" t="s">
        <v>2919</v>
      </c>
      <c r="E173" s="84" t="b">
        <v>1</v>
      </c>
      <c r="F173" s="84" t="b">
        <v>0</v>
      </c>
      <c r="G173" s="84" t="b">
        <v>0</v>
      </c>
    </row>
    <row r="174" spans="1:7" ht="15">
      <c r="A174" s="84" t="s">
        <v>2240</v>
      </c>
      <c r="B174" s="84">
        <v>3</v>
      </c>
      <c r="C174" s="118">
        <v>0.0023037326910951986</v>
      </c>
      <c r="D174" s="84" t="s">
        <v>2919</v>
      </c>
      <c r="E174" s="84" t="b">
        <v>0</v>
      </c>
      <c r="F174" s="84" t="b">
        <v>0</v>
      </c>
      <c r="G174" s="84" t="b">
        <v>0</v>
      </c>
    </row>
    <row r="175" spans="1:7" ht="15">
      <c r="A175" s="84" t="s">
        <v>2703</v>
      </c>
      <c r="B175" s="84">
        <v>3</v>
      </c>
      <c r="C175" s="118">
        <v>0.0023037326910951986</v>
      </c>
      <c r="D175" s="84" t="s">
        <v>2919</v>
      </c>
      <c r="E175" s="84" t="b">
        <v>0</v>
      </c>
      <c r="F175" s="84" t="b">
        <v>0</v>
      </c>
      <c r="G175" s="84" t="b">
        <v>0</v>
      </c>
    </row>
    <row r="176" spans="1:7" ht="15">
      <c r="A176" s="84" t="s">
        <v>2704</v>
      </c>
      <c r="B176" s="84">
        <v>3</v>
      </c>
      <c r="C176" s="118">
        <v>0.0023037326910951986</v>
      </c>
      <c r="D176" s="84" t="s">
        <v>2919</v>
      </c>
      <c r="E176" s="84" t="b">
        <v>0</v>
      </c>
      <c r="F176" s="84" t="b">
        <v>0</v>
      </c>
      <c r="G176" s="84" t="b">
        <v>0</v>
      </c>
    </row>
    <row r="177" spans="1:7" ht="15">
      <c r="A177" s="84" t="s">
        <v>294</v>
      </c>
      <c r="B177" s="84">
        <v>3</v>
      </c>
      <c r="C177" s="118">
        <v>0.0023037326910951986</v>
      </c>
      <c r="D177" s="84" t="s">
        <v>2919</v>
      </c>
      <c r="E177" s="84" t="b">
        <v>0</v>
      </c>
      <c r="F177" s="84" t="b">
        <v>0</v>
      </c>
      <c r="G177" s="84" t="b">
        <v>0</v>
      </c>
    </row>
    <row r="178" spans="1:7" ht="15">
      <c r="A178" s="84" t="s">
        <v>293</v>
      </c>
      <c r="B178" s="84">
        <v>3</v>
      </c>
      <c r="C178" s="118">
        <v>0.0023037326910951986</v>
      </c>
      <c r="D178" s="84" t="s">
        <v>2919</v>
      </c>
      <c r="E178" s="84" t="b">
        <v>0</v>
      </c>
      <c r="F178" s="84" t="b">
        <v>0</v>
      </c>
      <c r="G178" s="84" t="b">
        <v>0</v>
      </c>
    </row>
    <row r="179" spans="1:7" ht="15">
      <c r="A179" s="84" t="s">
        <v>2705</v>
      </c>
      <c r="B179" s="84">
        <v>3</v>
      </c>
      <c r="C179" s="118">
        <v>0.0023037326910951986</v>
      </c>
      <c r="D179" s="84" t="s">
        <v>2919</v>
      </c>
      <c r="E179" s="84" t="b">
        <v>0</v>
      </c>
      <c r="F179" s="84" t="b">
        <v>0</v>
      </c>
      <c r="G179" s="84" t="b">
        <v>0</v>
      </c>
    </row>
    <row r="180" spans="1:7" ht="15">
      <c r="A180" s="84" t="s">
        <v>2706</v>
      </c>
      <c r="B180" s="84">
        <v>3</v>
      </c>
      <c r="C180" s="118">
        <v>0.0023037326910951986</v>
      </c>
      <c r="D180" s="84" t="s">
        <v>2919</v>
      </c>
      <c r="E180" s="84" t="b">
        <v>1</v>
      </c>
      <c r="F180" s="84" t="b">
        <v>0</v>
      </c>
      <c r="G180" s="84" t="b">
        <v>0</v>
      </c>
    </row>
    <row r="181" spans="1:7" ht="15">
      <c r="A181" s="84" t="s">
        <v>2707</v>
      </c>
      <c r="B181" s="84">
        <v>3</v>
      </c>
      <c r="C181" s="118">
        <v>0.0023037326910951986</v>
      </c>
      <c r="D181" s="84" t="s">
        <v>2919</v>
      </c>
      <c r="E181" s="84" t="b">
        <v>0</v>
      </c>
      <c r="F181" s="84" t="b">
        <v>0</v>
      </c>
      <c r="G181" s="84" t="b">
        <v>0</v>
      </c>
    </row>
    <row r="182" spans="1:7" ht="15">
      <c r="A182" s="84" t="s">
        <v>2708</v>
      </c>
      <c r="B182" s="84">
        <v>3</v>
      </c>
      <c r="C182" s="118">
        <v>0.0023037326910951986</v>
      </c>
      <c r="D182" s="84" t="s">
        <v>2919</v>
      </c>
      <c r="E182" s="84" t="b">
        <v>0</v>
      </c>
      <c r="F182" s="84" t="b">
        <v>0</v>
      </c>
      <c r="G182" s="84" t="b">
        <v>0</v>
      </c>
    </row>
    <row r="183" spans="1:7" ht="15">
      <c r="A183" s="84" t="s">
        <v>2709</v>
      </c>
      <c r="B183" s="84">
        <v>3</v>
      </c>
      <c r="C183" s="118">
        <v>0.0023037326910951986</v>
      </c>
      <c r="D183" s="84" t="s">
        <v>2919</v>
      </c>
      <c r="E183" s="84" t="b">
        <v>1</v>
      </c>
      <c r="F183" s="84" t="b">
        <v>0</v>
      </c>
      <c r="G183" s="84" t="b">
        <v>0</v>
      </c>
    </row>
    <row r="184" spans="1:7" ht="15">
      <c r="A184" s="84" t="s">
        <v>2710</v>
      </c>
      <c r="B184" s="84">
        <v>3</v>
      </c>
      <c r="C184" s="118">
        <v>0.0023037326910951986</v>
      </c>
      <c r="D184" s="84" t="s">
        <v>2919</v>
      </c>
      <c r="E184" s="84" t="b">
        <v>0</v>
      </c>
      <c r="F184" s="84" t="b">
        <v>0</v>
      </c>
      <c r="G184" s="84" t="b">
        <v>0</v>
      </c>
    </row>
    <row r="185" spans="1:7" ht="15">
      <c r="A185" s="84" t="s">
        <v>2183</v>
      </c>
      <c r="B185" s="84">
        <v>3</v>
      </c>
      <c r="C185" s="118">
        <v>0.0025306544166824167</v>
      </c>
      <c r="D185" s="84" t="s">
        <v>2919</v>
      </c>
      <c r="E185" s="84" t="b">
        <v>0</v>
      </c>
      <c r="F185" s="84" t="b">
        <v>0</v>
      </c>
      <c r="G185" s="84" t="b">
        <v>0</v>
      </c>
    </row>
    <row r="186" spans="1:7" ht="15">
      <c r="A186" s="84" t="s">
        <v>2237</v>
      </c>
      <c r="B186" s="84">
        <v>3</v>
      </c>
      <c r="C186" s="118">
        <v>0.0023037326910951986</v>
      </c>
      <c r="D186" s="84" t="s">
        <v>2919</v>
      </c>
      <c r="E186" s="84" t="b">
        <v>0</v>
      </c>
      <c r="F186" s="84" t="b">
        <v>0</v>
      </c>
      <c r="G186" s="84" t="b">
        <v>0</v>
      </c>
    </row>
    <row r="187" spans="1:7" ht="15">
      <c r="A187" s="84" t="s">
        <v>2711</v>
      </c>
      <c r="B187" s="84">
        <v>3</v>
      </c>
      <c r="C187" s="118">
        <v>0.0023037326910951986</v>
      </c>
      <c r="D187" s="84" t="s">
        <v>2919</v>
      </c>
      <c r="E187" s="84" t="b">
        <v>0</v>
      </c>
      <c r="F187" s="84" t="b">
        <v>0</v>
      </c>
      <c r="G187" s="84" t="b">
        <v>0</v>
      </c>
    </row>
    <row r="188" spans="1:7" ht="15">
      <c r="A188" s="84" t="s">
        <v>2712</v>
      </c>
      <c r="B188" s="84">
        <v>3</v>
      </c>
      <c r="C188" s="118">
        <v>0.0023037326910951986</v>
      </c>
      <c r="D188" s="84" t="s">
        <v>2919</v>
      </c>
      <c r="E188" s="84" t="b">
        <v>0</v>
      </c>
      <c r="F188" s="84" t="b">
        <v>0</v>
      </c>
      <c r="G188" s="84" t="b">
        <v>0</v>
      </c>
    </row>
    <row r="189" spans="1:7" ht="15">
      <c r="A189" s="84" t="s">
        <v>256</v>
      </c>
      <c r="B189" s="84">
        <v>3</v>
      </c>
      <c r="C189" s="118">
        <v>0.0023037326910951986</v>
      </c>
      <c r="D189" s="84" t="s">
        <v>2919</v>
      </c>
      <c r="E189" s="84" t="b">
        <v>0</v>
      </c>
      <c r="F189" s="84" t="b">
        <v>0</v>
      </c>
      <c r="G189" s="84" t="b">
        <v>0</v>
      </c>
    </row>
    <row r="190" spans="1:7" ht="15">
      <c r="A190" s="84" t="s">
        <v>2713</v>
      </c>
      <c r="B190" s="84">
        <v>3</v>
      </c>
      <c r="C190" s="118">
        <v>0.0023037326910951986</v>
      </c>
      <c r="D190" s="84" t="s">
        <v>2919</v>
      </c>
      <c r="E190" s="84" t="b">
        <v>0</v>
      </c>
      <c r="F190" s="84" t="b">
        <v>0</v>
      </c>
      <c r="G190" s="84" t="b">
        <v>0</v>
      </c>
    </row>
    <row r="191" spans="1:7" ht="15">
      <c r="A191" s="84" t="s">
        <v>266</v>
      </c>
      <c r="B191" s="84">
        <v>3</v>
      </c>
      <c r="C191" s="118">
        <v>0.0023037326910951986</v>
      </c>
      <c r="D191" s="84" t="s">
        <v>2919</v>
      </c>
      <c r="E191" s="84" t="b">
        <v>0</v>
      </c>
      <c r="F191" s="84" t="b">
        <v>0</v>
      </c>
      <c r="G191" s="84" t="b">
        <v>0</v>
      </c>
    </row>
    <row r="192" spans="1:7" ht="15">
      <c r="A192" s="84" t="s">
        <v>2714</v>
      </c>
      <c r="B192" s="84">
        <v>3</v>
      </c>
      <c r="C192" s="118">
        <v>0.0023037326910951986</v>
      </c>
      <c r="D192" s="84" t="s">
        <v>2919</v>
      </c>
      <c r="E192" s="84" t="b">
        <v>0</v>
      </c>
      <c r="F192" s="84" t="b">
        <v>0</v>
      </c>
      <c r="G192" s="84" t="b">
        <v>0</v>
      </c>
    </row>
    <row r="193" spans="1:7" ht="15">
      <c r="A193" s="84" t="s">
        <v>2715</v>
      </c>
      <c r="B193" s="84">
        <v>3</v>
      </c>
      <c r="C193" s="118">
        <v>0.0023037326910951986</v>
      </c>
      <c r="D193" s="84" t="s">
        <v>2919</v>
      </c>
      <c r="E193" s="84" t="b">
        <v>0</v>
      </c>
      <c r="F193" s="84" t="b">
        <v>0</v>
      </c>
      <c r="G193" s="84" t="b">
        <v>0</v>
      </c>
    </row>
    <row r="194" spans="1:7" ht="15">
      <c r="A194" s="84" t="s">
        <v>2716</v>
      </c>
      <c r="B194" s="84">
        <v>3</v>
      </c>
      <c r="C194" s="118">
        <v>0.0023037326910951986</v>
      </c>
      <c r="D194" s="84" t="s">
        <v>2919</v>
      </c>
      <c r="E194" s="84" t="b">
        <v>0</v>
      </c>
      <c r="F194" s="84" t="b">
        <v>0</v>
      </c>
      <c r="G194" s="84" t="b">
        <v>0</v>
      </c>
    </row>
    <row r="195" spans="1:7" ht="15">
      <c r="A195" s="84" t="s">
        <v>2717</v>
      </c>
      <c r="B195" s="84">
        <v>3</v>
      </c>
      <c r="C195" s="118">
        <v>0.0023037326910951986</v>
      </c>
      <c r="D195" s="84" t="s">
        <v>2919</v>
      </c>
      <c r="E195" s="84" t="b">
        <v>0</v>
      </c>
      <c r="F195" s="84" t="b">
        <v>0</v>
      </c>
      <c r="G195" s="84" t="b">
        <v>0</v>
      </c>
    </row>
    <row r="196" spans="1:7" ht="15">
      <c r="A196" s="84" t="s">
        <v>2718</v>
      </c>
      <c r="B196" s="84">
        <v>3</v>
      </c>
      <c r="C196" s="118">
        <v>0.0023037326910951986</v>
      </c>
      <c r="D196" s="84" t="s">
        <v>2919</v>
      </c>
      <c r="E196" s="84" t="b">
        <v>0</v>
      </c>
      <c r="F196" s="84" t="b">
        <v>0</v>
      </c>
      <c r="G196" s="84" t="b">
        <v>0</v>
      </c>
    </row>
    <row r="197" spans="1:7" ht="15">
      <c r="A197" s="84" t="s">
        <v>265</v>
      </c>
      <c r="B197" s="84">
        <v>3</v>
      </c>
      <c r="C197" s="118">
        <v>0.0023037326910951986</v>
      </c>
      <c r="D197" s="84" t="s">
        <v>2919</v>
      </c>
      <c r="E197" s="84" t="b">
        <v>0</v>
      </c>
      <c r="F197" s="84" t="b">
        <v>0</v>
      </c>
      <c r="G197" s="84" t="b">
        <v>0</v>
      </c>
    </row>
    <row r="198" spans="1:7" ht="15">
      <c r="A198" s="84" t="s">
        <v>2719</v>
      </c>
      <c r="B198" s="84">
        <v>3</v>
      </c>
      <c r="C198" s="118">
        <v>0.0023037326910951986</v>
      </c>
      <c r="D198" s="84" t="s">
        <v>2919</v>
      </c>
      <c r="E198" s="84" t="b">
        <v>0</v>
      </c>
      <c r="F198" s="84" t="b">
        <v>0</v>
      </c>
      <c r="G198" s="84" t="b">
        <v>0</v>
      </c>
    </row>
    <row r="199" spans="1:7" ht="15">
      <c r="A199" s="84" t="s">
        <v>2720</v>
      </c>
      <c r="B199" s="84">
        <v>3</v>
      </c>
      <c r="C199" s="118">
        <v>0.0023037326910951986</v>
      </c>
      <c r="D199" s="84" t="s">
        <v>2919</v>
      </c>
      <c r="E199" s="84" t="b">
        <v>0</v>
      </c>
      <c r="F199" s="84" t="b">
        <v>0</v>
      </c>
      <c r="G199" s="84" t="b">
        <v>0</v>
      </c>
    </row>
    <row r="200" spans="1:7" ht="15">
      <c r="A200" s="84" t="s">
        <v>2721</v>
      </c>
      <c r="B200" s="84">
        <v>3</v>
      </c>
      <c r="C200" s="118">
        <v>0.0023037326910951986</v>
      </c>
      <c r="D200" s="84" t="s">
        <v>2919</v>
      </c>
      <c r="E200" s="84" t="b">
        <v>0</v>
      </c>
      <c r="F200" s="84" t="b">
        <v>0</v>
      </c>
      <c r="G200" s="84" t="b">
        <v>0</v>
      </c>
    </row>
    <row r="201" spans="1:7" ht="15">
      <c r="A201" s="84" t="s">
        <v>2722</v>
      </c>
      <c r="B201" s="84">
        <v>3</v>
      </c>
      <c r="C201" s="118">
        <v>0.0023037326910951986</v>
      </c>
      <c r="D201" s="84" t="s">
        <v>2919</v>
      </c>
      <c r="E201" s="84" t="b">
        <v>0</v>
      </c>
      <c r="F201" s="84" t="b">
        <v>0</v>
      </c>
      <c r="G201" s="84" t="b">
        <v>0</v>
      </c>
    </row>
    <row r="202" spans="1:7" ht="15">
      <c r="A202" s="84" t="s">
        <v>2723</v>
      </c>
      <c r="B202" s="84">
        <v>3</v>
      </c>
      <c r="C202" s="118">
        <v>0.0023037326910951986</v>
      </c>
      <c r="D202" s="84" t="s">
        <v>2919</v>
      </c>
      <c r="E202" s="84" t="b">
        <v>0</v>
      </c>
      <c r="F202" s="84" t="b">
        <v>0</v>
      </c>
      <c r="G202" s="84" t="b">
        <v>0</v>
      </c>
    </row>
    <row r="203" spans="1:7" ht="15">
      <c r="A203" s="84" t="s">
        <v>2724</v>
      </c>
      <c r="B203" s="84">
        <v>3</v>
      </c>
      <c r="C203" s="118">
        <v>0.0025306544166824167</v>
      </c>
      <c r="D203" s="84" t="s">
        <v>2919</v>
      </c>
      <c r="E203" s="84" t="b">
        <v>0</v>
      </c>
      <c r="F203" s="84" t="b">
        <v>0</v>
      </c>
      <c r="G203" s="84" t="b">
        <v>0</v>
      </c>
    </row>
    <row r="204" spans="1:7" ht="15">
      <c r="A204" s="84" t="s">
        <v>2725</v>
      </c>
      <c r="B204" s="84">
        <v>3</v>
      </c>
      <c r="C204" s="118">
        <v>0.0025306544166824167</v>
      </c>
      <c r="D204" s="84" t="s">
        <v>2919</v>
      </c>
      <c r="E204" s="84" t="b">
        <v>0</v>
      </c>
      <c r="F204" s="84" t="b">
        <v>0</v>
      </c>
      <c r="G204" s="84" t="b">
        <v>0</v>
      </c>
    </row>
    <row r="205" spans="1:7" ht="15">
      <c r="A205" s="84" t="s">
        <v>2726</v>
      </c>
      <c r="B205" s="84">
        <v>3</v>
      </c>
      <c r="C205" s="118">
        <v>0.0023037326910951986</v>
      </c>
      <c r="D205" s="84" t="s">
        <v>2919</v>
      </c>
      <c r="E205" s="84" t="b">
        <v>1</v>
      </c>
      <c r="F205" s="84" t="b">
        <v>0</v>
      </c>
      <c r="G205" s="84" t="b">
        <v>0</v>
      </c>
    </row>
    <row r="206" spans="1:7" ht="15">
      <c r="A206" s="84" t="s">
        <v>2727</v>
      </c>
      <c r="B206" s="84">
        <v>3</v>
      </c>
      <c r="C206" s="118">
        <v>0.0023037326910951986</v>
      </c>
      <c r="D206" s="84" t="s">
        <v>2919</v>
      </c>
      <c r="E206" s="84" t="b">
        <v>0</v>
      </c>
      <c r="F206" s="84" t="b">
        <v>0</v>
      </c>
      <c r="G206" s="84" t="b">
        <v>0</v>
      </c>
    </row>
    <row r="207" spans="1:7" ht="15">
      <c r="A207" s="84" t="s">
        <v>2728</v>
      </c>
      <c r="B207" s="84">
        <v>3</v>
      </c>
      <c r="C207" s="118">
        <v>0.0023037326910951986</v>
      </c>
      <c r="D207" s="84" t="s">
        <v>2919</v>
      </c>
      <c r="E207" s="84" t="b">
        <v>0</v>
      </c>
      <c r="F207" s="84" t="b">
        <v>0</v>
      </c>
      <c r="G207" s="84" t="b">
        <v>0</v>
      </c>
    </row>
    <row r="208" spans="1:7" ht="15">
      <c r="A208" s="84" t="s">
        <v>2729</v>
      </c>
      <c r="B208" s="84">
        <v>3</v>
      </c>
      <c r="C208" s="118">
        <v>0.0023037326910951986</v>
      </c>
      <c r="D208" s="84" t="s">
        <v>2919</v>
      </c>
      <c r="E208" s="84" t="b">
        <v>0</v>
      </c>
      <c r="F208" s="84" t="b">
        <v>0</v>
      </c>
      <c r="G208" s="84" t="b">
        <v>0</v>
      </c>
    </row>
    <row r="209" spans="1:7" ht="15">
      <c r="A209" s="84" t="s">
        <v>2730</v>
      </c>
      <c r="B209" s="84">
        <v>3</v>
      </c>
      <c r="C209" s="118">
        <v>0.0023037326910951986</v>
      </c>
      <c r="D209" s="84" t="s">
        <v>2919</v>
      </c>
      <c r="E209" s="84" t="b">
        <v>0</v>
      </c>
      <c r="F209" s="84" t="b">
        <v>0</v>
      </c>
      <c r="G209" s="84" t="b">
        <v>0</v>
      </c>
    </row>
    <row r="210" spans="1:7" ht="15">
      <c r="A210" s="84" t="s">
        <v>2731</v>
      </c>
      <c r="B210" s="84">
        <v>3</v>
      </c>
      <c r="C210" s="118">
        <v>0.0023037326910951986</v>
      </c>
      <c r="D210" s="84" t="s">
        <v>2919</v>
      </c>
      <c r="E210" s="84" t="b">
        <v>0</v>
      </c>
      <c r="F210" s="84" t="b">
        <v>0</v>
      </c>
      <c r="G210" s="84" t="b">
        <v>0</v>
      </c>
    </row>
    <row r="211" spans="1:7" ht="15">
      <c r="A211" s="84" t="s">
        <v>2732</v>
      </c>
      <c r="B211" s="84">
        <v>3</v>
      </c>
      <c r="C211" s="118">
        <v>0.0023037326910951986</v>
      </c>
      <c r="D211" s="84" t="s">
        <v>2919</v>
      </c>
      <c r="E211" s="84" t="b">
        <v>0</v>
      </c>
      <c r="F211" s="84" t="b">
        <v>0</v>
      </c>
      <c r="G211" s="84" t="b">
        <v>0</v>
      </c>
    </row>
    <row r="212" spans="1:7" ht="15">
      <c r="A212" s="84" t="s">
        <v>2733</v>
      </c>
      <c r="B212" s="84">
        <v>3</v>
      </c>
      <c r="C212" s="118">
        <v>0.0023037326910951986</v>
      </c>
      <c r="D212" s="84" t="s">
        <v>2919</v>
      </c>
      <c r="E212" s="84" t="b">
        <v>0</v>
      </c>
      <c r="F212" s="84" t="b">
        <v>0</v>
      </c>
      <c r="G212" s="84" t="b">
        <v>0</v>
      </c>
    </row>
    <row r="213" spans="1:7" ht="15">
      <c r="A213" s="84" t="s">
        <v>214</v>
      </c>
      <c r="B213" s="84">
        <v>3</v>
      </c>
      <c r="C213" s="118">
        <v>0.0023037326910951986</v>
      </c>
      <c r="D213" s="84" t="s">
        <v>2919</v>
      </c>
      <c r="E213" s="84" t="b">
        <v>0</v>
      </c>
      <c r="F213" s="84" t="b">
        <v>0</v>
      </c>
      <c r="G213" s="84" t="b">
        <v>0</v>
      </c>
    </row>
    <row r="214" spans="1:7" ht="15">
      <c r="A214" s="84" t="s">
        <v>2197</v>
      </c>
      <c r="B214" s="84">
        <v>3</v>
      </c>
      <c r="C214" s="118">
        <v>0.0023037326910951986</v>
      </c>
      <c r="D214" s="84" t="s">
        <v>2919</v>
      </c>
      <c r="E214" s="84" t="b">
        <v>0</v>
      </c>
      <c r="F214" s="84" t="b">
        <v>0</v>
      </c>
      <c r="G214" s="84" t="b">
        <v>0</v>
      </c>
    </row>
    <row r="215" spans="1:7" ht="15">
      <c r="A215" s="84" t="s">
        <v>2198</v>
      </c>
      <c r="B215" s="84">
        <v>3</v>
      </c>
      <c r="C215" s="118">
        <v>0.0023037326910951986</v>
      </c>
      <c r="D215" s="84" t="s">
        <v>2919</v>
      </c>
      <c r="E215" s="84" t="b">
        <v>0</v>
      </c>
      <c r="F215" s="84" t="b">
        <v>0</v>
      </c>
      <c r="G215" s="84" t="b">
        <v>0</v>
      </c>
    </row>
    <row r="216" spans="1:7" ht="15">
      <c r="A216" s="84" t="s">
        <v>2199</v>
      </c>
      <c r="B216" s="84">
        <v>3</v>
      </c>
      <c r="C216" s="118">
        <v>0.0023037326910951986</v>
      </c>
      <c r="D216" s="84" t="s">
        <v>2919</v>
      </c>
      <c r="E216" s="84" t="b">
        <v>0</v>
      </c>
      <c r="F216" s="84" t="b">
        <v>0</v>
      </c>
      <c r="G216" s="84" t="b">
        <v>0</v>
      </c>
    </row>
    <row r="217" spans="1:7" ht="15">
      <c r="A217" s="84" t="s">
        <v>2200</v>
      </c>
      <c r="B217" s="84">
        <v>3</v>
      </c>
      <c r="C217" s="118">
        <v>0.0023037326910951986</v>
      </c>
      <c r="D217" s="84" t="s">
        <v>2919</v>
      </c>
      <c r="E217" s="84" t="b">
        <v>0</v>
      </c>
      <c r="F217" s="84" t="b">
        <v>0</v>
      </c>
      <c r="G217" s="84" t="b">
        <v>0</v>
      </c>
    </row>
    <row r="218" spans="1:7" ht="15">
      <c r="A218" s="84" t="s">
        <v>275</v>
      </c>
      <c r="B218" s="84">
        <v>3</v>
      </c>
      <c r="C218" s="118">
        <v>0.0023037326910951986</v>
      </c>
      <c r="D218" s="84" t="s">
        <v>2919</v>
      </c>
      <c r="E218" s="84" t="b">
        <v>0</v>
      </c>
      <c r="F218" s="84" t="b">
        <v>0</v>
      </c>
      <c r="G218" s="84" t="b">
        <v>0</v>
      </c>
    </row>
    <row r="219" spans="1:7" ht="15">
      <c r="A219" s="84" t="s">
        <v>2734</v>
      </c>
      <c r="B219" s="84">
        <v>2</v>
      </c>
      <c r="C219" s="118">
        <v>0.0016871029444549444</v>
      </c>
      <c r="D219" s="84" t="s">
        <v>2919</v>
      </c>
      <c r="E219" s="84" t="b">
        <v>0</v>
      </c>
      <c r="F219" s="84" t="b">
        <v>0</v>
      </c>
      <c r="G219" s="84" t="b">
        <v>0</v>
      </c>
    </row>
    <row r="220" spans="1:7" ht="15">
      <c r="A220" s="84" t="s">
        <v>2735</v>
      </c>
      <c r="B220" s="84">
        <v>2</v>
      </c>
      <c r="C220" s="118">
        <v>0.0016871029444549444</v>
      </c>
      <c r="D220" s="84" t="s">
        <v>2919</v>
      </c>
      <c r="E220" s="84" t="b">
        <v>0</v>
      </c>
      <c r="F220" s="84" t="b">
        <v>0</v>
      </c>
      <c r="G220" s="84" t="b">
        <v>0</v>
      </c>
    </row>
    <row r="221" spans="1:7" ht="15">
      <c r="A221" s="84" t="s">
        <v>2736</v>
      </c>
      <c r="B221" s="84">
        <v>2</v>
      </c>
      <c r="C221" s="118">
        <v>0.0016871029444549444</v>
      </c>
      <c r="D221" s="84" t="s">
        <v>2919</v>
      </c>
      <c r="E221" s="84" t="b">
        <v>0</v>
      </c>
      <c r="F221" s="84" t="b">
        <v>0</v>
      </c>
      <c r="G221" s="84" t="b">
        <v>0</v>
      </c>
    </row>
    <row r="222" spans="1:7" ht="15">
      <c r="A222" s="84" t="s">
        <v>2737</v>
      </c>
      <c r="B222" s="84">
        <v>2</v>
      </c>
      <c r="C222" s="118">
        <v>0.0016871029444549444</v>
      </c>
      <c r="D222" s="84" t="s">
        <v>2919</v>
      </c>
      <c r="E222" s="84" t="b">
        <v>0</v>
      </c>
      <c r="F222" s="84" t="b">
        <v>0</v>
      </c>
      <c r="G222" s="84" t="b">
        <v>0</v>
      </c>
    </row>
    <row r="223" spans="1:7" ht="15">
      <c r="A223" s="84" t="s">
        <v>2738</v>
      </c>
      <c r="B223" s="84">
        <v>2</v>
      </c>
      <c r="C223" s="118">
        <v>0.0016871029444549444</v>
      </c>
      <c r="D223" s="84" t="s">
        <v>2919</v>
      </c>
      <c r="E223" s="84" t="b">
        <v>0</v>
      </c>
      <c r="F223" s="84" t="b">
        <v>0</v>
      </c>
      <c r="G223" s="84" t="b">
        <v>0</v>
      </c>
    </row>
    <row r="224" spans="1:7" ht="15">
      <c r="A224" s="84" t="s">
        <v>2739</v>
      </c>
      <c r="B224" s="84">
        <v>2</v>
      </c>
      <c r="C224" s="118">
        <v>0.0016871029444549444</v>
      </c>
      <c r="D224" s="84" t="s">
        <v>2919</v>
      </c>
      <c r="E224" s="84" t="b">
        <v>0</v>
      </c>
      <c r="F224" s="84" t="b">
        <v>0</v>
      </c>
      <c r="G224" s="84" t="b">
        <v>0</v>
      </c>
    </row>
    <row r="225" spans="1:7" ht="15">
      <c r="A225" s="84" t="s">
        <v>2740</v>
      </c>
      <c r="B225" s="84">
        <v>2</v>
      </c>
      <c r="C225" s="118">
        <v>0.0016871029444549444</v>
      </c>
      <c r="D225" s="84" t="s">
        <v>2919</v>
      </c>
      <c r="E225" s="84" t="b">
        <v>0</v>
      </c>
      <c r="F225" s="84" t="b">
        <v>0</v>
      </c>
      <c r="G225" s="84" t="b">
        <v>0</v>
      </c>
    </row>
    <row r="226" spans="1:7" ht="15">
      <c r="A226" s="84" t="s">
        <v>2741</v>
      </c>
      <c r="B226" s="84">
        <v>2</v>
      </c>
      <c r="C226" s="118">
        <v>0.0016871029444549444</v>
      </c>
      <c r="D226" s="84" t="s">
        <v>2919</v>
      </c>
      <c r="E226" s="84" t="b">
        <v>0</v>
      </c>
      <c r="F226" s="84" t="b">
        <v>0</v>
      </c>
      <c r="G226" s="84" t="b">
        <v>0</v>
      </c>
    </row>
    <row r="227" spans="1:7" ht="15">
      <c r="A227" s="84" t="s">
        <v>2742</v>
      </c>
      <c r="B227" s="84">
        <v>2</v>
      </c>
      <c r="C227" s="118">
        <v>0.0016871029444549444</v>
      </c>
      <c r="D227" s="84" t="s">
        <v>2919</v>
      </c>
      <c r="E227" s="84" t="b">
        <v>0</v>
      </c>
      <c r="F227" s="84" t="b">
        <v>0</v>
      </c>
      <c r="G227" s="84" t="b">
        <v>0</v>
      </c>
    </row>
    <row r="228" spans="1:7" ht="15">
      <c r="A228" s="84" t="s">
        <v>2743</v>
      </c>
      <c r="B228" s="84">
        <v>2</v>
      </c>
      <c r="C228" s="118">
        <v>0.0016871029444549444</v>
      </c>
      <c r="D228" s="84" t="s">
        <v>2919</v>
      </c>
      <c r="E228" s="84" t="b">
        <v>0</v>
      </c>
      <c r="F228" s="84" t="b">
        <v>0</v>
      </c>
      <c r="G228" s="84" t="b">
        <v>0</v>
      </c>
    </row>
    <row r="229" spans="1:7" ht="15">
      <c r="A229" s="84" t="s">
        <v>2744</v>
      </c>
      <c r="B229" s="84">
        <v>2</v>
      </c>
      <c r="C229" s="118">
        <v>0.0016871029444549444</v>
      </c>
      <c r="D229" s="84" t="s">
        <v>2919</v>
      </c>
      <c r="E229" s="84" t="b">
        <v>0</v>
      </c>
      <c r="F229" s="84" t="b">
        <v>0</v>
      </c>
      <c r="G229" s="84" t="b">
        <v>0</v>
      </c>
    </row>
    <row r="230" spans="1:7" ht="15">
      <c r="A230" s="84" t="s">
        <v>2745</v>
      </c>
      <c r="B230" s="84">
        <v>2</v>
      </c>
      <c r="C230" s="118">
        <v>0.0016871029444549444</v>
      </c>
      <c r="D230" s="84" t="s">
        <v>2919</v>
      </c>
      <c r="E230" s="84" t="b">
        <v>0</v>
      </c>
      <c r="F230" s="84" t="b">
        <v>0</v>
      </c>
      <c r="G230" s="84" t="b">
        <v>0</v>
      </c>
    </row>
    <row r="231" spans="1:7" ht="15">
      <c r="A231" s="84" t="s">
        <v>2746</v>
      </c>
      <c r="B231" s="84">
        <v>2</v>
      </c>
      <c r="C231" s="118">
        <v>0.0016871029444549444</v>
      </c>
      <c r="D231" s="84" t="s">
        <v>2919</v>
      </c>
      <c r="E231" s="84" t="b">
        <v>0</v>
      </c>
      <c r="F231" s="84" t="b">
        <v>0</v>
      </c>
      <c r="G231" s="84" t="b">
        <v>0</v>
      </c>
    </row>
    <row r="232" spans="1:7" ht="15">
      <c r="A232" s="84" t="s">
        <v>2747</v>
      </c>
      <c r="B232" s="84">
        <v>2</v>
      </c>
      <c r="C232" s="118">
        <v>0.0016871029444549444</v>
      </c>
      <c r="D232" s="84" t="s">
        <v>2919</v>
      </c>
      <c r="E232" s="84" t="b">
        <v>0</v>
      </c>
      <c r="F232" s="84" t="b">
        <v>0</v>
      </c>
      <c r="G232" s="84" t="b">
        <v>0</v>
      </c>
    </row>
    <row r="233" spans="1:7" ht="15">
      <c r="A233" s="84" t="s">
        <v>2748</v>
      </c>
      <c r="B233" s="84">
        <v>2</v>
      </c>
      <c r="C233" s="118">
        <v>0.0016871029444549444</v>
      </c>
      <c r="D233" s="84" t="s">
        <v>2919</v>
      </c>
      <c r="E233" s="84" t="b">
        <v>0</v>
      </c>
      <c r="F233" s="84" t="b">
        <v>0</v>
      </c>
      <c r="G233" s="84" t="b">
        <v>0</v>
      </c>
    </row>
    <row r="234" spans="1:7" ht="15">
      <c r="A234" s="84" t="s">
        <v>2146</v>
      </c>
      <c r="B234" s="84">
        <v>2</v>
      </c>
      <c r="C234" s="118">
        <v>0.0016871029444549444</v>
      </c>
      <c r="D234" s="84" t="s">
        <v>2919</v>
      </c>
      <c r="E234" s="84" t="b">
        <v>0</v>
      </c>
      <c r="F234" s="84" t="b">
        <v>0</v>
      </c>
      <c r="G234" s="84" t="b">
        <v>0</v>
      </c>
    </row>
    <row r="235" spans="1:7" ht="15">
      <c r="A235" s="84" t="s">
        <v>2749</v>
      </c>
      <c r="B235" s="84">
        <v>2</v>
      </c>
      <c r="C235" s="118">
        <v>0.0016871029444549444</v>
      </c>
      <c r="D235" s="84" t="s">
        <v>2919</v>
      </c>
      <c r="E235" s="84" t="b">
        <v>0</v>
      </c>
      <c r="F235" s="84" t="b">
        <v>0</v>
      </c>
      <c r="G235" s="84" t="b">
        <v>0</v>
      </c>
    </row>
    <row r="236" spans="1:7" ht="15">
      <c r="A236" s="84" t="s">
        <v>2750</v>
      </c>
      <c r="B236" s="84">
        <v>2</v>
      </c>
      <c r="C236" s="118">
        <v>0.0016871029444549444</v>
      </c>
      <c r="D236" s="84" t="s">
        <v>2919</v>
      </c>
      <c r="E236" s="84" t="b">
        <v>0</v>
      </c>
      <c r="F236" s="84" t="b">
        <v>0</v>
      </c>
      <c r="G236" s="84" t="b">
        <v>0</v>
      </c>
    </row>
    <row r="237" spans="1:7" ht="15">
      <c r="A237" s="84" t="s">
        <v>2751</v>
      </c>
      <c r="B237" s="84">
        <v>2</v>
      </c>
      <c r="C237" s="118">
        <v>0.0016871029444549444</v>
      </c>
      <c r="D237" s="84" t="s">
        <v>2919</v>
      </c>
      <c r="E237" s="84" t="b">
        <v>0</v>
      </c>
      <c r="F237" s="84" t="b">
        <v>0</v>
      </c>
      <c r="G237" s="84" t="b">
        <v>0</v>
      </c>
    </row>
    <row r="238" spans="1:7" ht="15">
      <c r="A238" s="84" t="s">
        <v>2752</v>
      </c>
      <c r="B238" s="84">
        <v>2</v>
      </c>
      <c r="C238" s="118">
        <v>0.0016871029444549444</v>
      </c>
      <c r="D238" s="84" t="s">
        <v>2919</v>
      </c>
      <c r="E238" s="84" t="b">
        <v>1</v>
      </c>
      <c r="F238" s="84" t="b">
        <v>0</v>
      </c>
      <c r="G238" s="84" t="b">
        <v>0</v>
      </c>
    </row>
    <row r="239" spans="1:7" ht="15">
      <c r="A239" s="84" t="s">
        <v>2753</v>
      </c>
      <c r="B239" s="84">
        <v>2</v>
      </c>
      <c r="C239" s="118">
        <v>0.0016871029444549444</v>
      </c>
      <c r="D239" s="84" t="s">
        <v>2919</v>
      </c>
      <c r="E239" s="84" t="b">
        <v>0</v>
      </c>
      <c r="F239" s="84" t="b">
        <v>0</v>
      </c>
      <c r="G239" s="84" t="b">
        <v>0</v>
      </c>
    </row>
    <row r="240" spans="1:7" ht="15">
      <c r="A240" s="84" t="s">
        <v>2754</v>
      </c>
      <c r="B240" s="84">
        <v>2</v>
      </c>
      <c r="C240" s="118">
        <v>0.0016871029444549444</v>
      </c>
      <c r="D240" s="84" t="s">
        <v>2919</v>
      </c>
      <c r="E240" s="84" t="b">
        <v>1</v>
      </c>
      <c r="F240" s="84" t="b">
        <v>0</v>
      </c>
      <c r="G240" s="84" t="b">
        <v>0</v>
      </c>
    </row>
    <row r="241" spans="1:7" ht="15">
      <c r="A241" s="84" t="s">
        <v>2755</v>
      </c>
      <c r="B241" s="84">
        <v>2</v>
      </c>
      <c r="C241" s="118">
        <v>0.0016871029444549444</v>
      </c>
      <c r="D241" s="84" t="s">
        <v>2919</v>
      </c>
      <c r="E241" s="84" t="b">
        <v>0</v>
      </c>
      <c r="F241" s="84" t="b">
        <v>0</v>
      </c>
      <c r="G241" s="84" t="b">
        <v>0</v>
      </c>
    </row>
    <row r="242" spans="1:7" ht="15">
      <c r="A242" s="84" t="s">
        <v>2756</v>
      </c>
      <c r="B242" s="84">
        <v>2</v>
      </c>
      <c r="C242" s="118">
        <v>0.0016871029444549444</v>
      </c>
      <c r="D242" s="84" t="s">
        <v>2919</v>
      </c>
      <c r="E242" s="84" t="b">
        <v>0</v>
      </c>
      <c r="F242" s="84" t="b">
        <v>0</v>
      </c>
      <c r="G242" s="84" t="b">
        <v>0</v>
      </c>
    </row>
    <row r="243" spans="1:7" ht="15">
      <c r="A243" s="84" t="s">
        <v>2757</v>
      </c>
      <c r="B243" s="84">
        <v>2</v>
      </c>
      <c r="C243" s="118">
        <v>0.0016871029444549444</v>
      </c>
      <c r="D243" s="84" t="s">
        <v>2919</v>
      </c>
      <c r="E243" s="84" t="b">
        <v>0</v>
      </c>
      <c r="F243" s="84" t="b">
        <v>0</v>
      </c>
      <c r="G243" s="84" t="b">
        <v>0</v>
      </c>
    </row>
    <row r="244" spans="1:7" ht="15">
      <c r="A244" s="84" t="s">
        <v>2758</v>
      </c>
      <c r="B244" s="84">
        <v>2</v>
      </c>
      <c r="C244" s="118">
        <v>0.0016871029444549444</v>
      </c>
      <c r="D244" s="84" t="s">
        <v>2919</v>
      </c>
      <c r="E244" s="84" t="b">
        <v>0</v>
      </c>
      <c r="F244" s="84" t="b">
        <v>0</v>
      </c>
      <c r="G244" s="84" t="b">
        <v>0</v>
      </c>
    </row>
    <row r="245" spans="1:7" ht="15">
      <c r="A245" s="84" t="s">
        <v>2759</v>
      </c>
      <c r="B245" s="84">
        <v>2</v>
      </c>
      <c r="C245" s="118">
        <v>0.0016871029444549444</v>
      </c>
      <c r="D245" s="84" t="s">
        <v>2919</v>
      </c>
      <c r="E245" s="84" t="b">
        <v>0</v>
      </c>
      <c r="F245" s="84" t="b">
        <v>0</v>
      </c>
      <c r="G245" s="84" t="b">
        <v>0</v>
      </c>
    </row>
    <row r="246" spans="1:7" ht="15">
      <c r="A246" s="84" t="s">
        <v>2760</v>
      </c>
      <c r="B246" s="84">
        <v>2</v>
      </c>
      <c r="C246" s="118">
        <v>0.0016871029444549444</v>
      </c>
      <c r="D246" s="84" t="s">
        <v>2919</v>
      </c>
      <c r="E246" s="84" t="b">
        <v>0</v>
      </c>
      <c r="F246" s="84" t="b">
        <v>0</v>
      </c>
      <c r="G246" s="84" t="b">
        <v>0</v>
      </c>
    </row>
    <row r="247" spans="1:7" ht="15">
      <c r="A247" s="84" t="s">
        <v>2761</v>
      </c>
      <c r="B247" s="84">
        <v>2</v>
      </c>
      <c r="C247" s="118">
        <v>0.0016871029444549444</v>
      </c>
      <c r="D247" s="84" t="s">
        <v>2919</v>
      </c>
      <c r="E247" s="84" t="b">
        <v>0</v>
      </c>
      <c r="F247" s="84" t="b">
        <v>0</v>
      </c>
      <c r="G247" s="84" t="b">
        <v>0</v>
      </c>
    </row>
    <row r="248" spans="1:7" ht="15">
      <c r="A248" s="84" t="s">
        <v>2762</v>
      </c>
      <c r="B248" s="84">
        <v>2</v>
      </c>
      <c r="C248" s="118">
        <v>0.0016871029444549444</v>
      </c>
      <c r="D248" s="84" t="s">
        <v>2919</v>
      </c>
      <c r="E248" s="84" t="b">
        <v>0</v>
      </c>
      <c r="F248" s="84" t="b">
        <v>0</v>
      </c>
      <c r="G248" s="84" t="b">
        <v>0</v>
      </c>
    </row>
    <row r="249" spans="1:7" ht="15">
      <c r="A249" s="84" t="s">
        <v>2763</v>
      </c>
      <c r="B249" s="84">
        <v>2</v>
      </c>
      <c r="C249" s="118">
        <v>0.0016871029444549444</v>
      </c>
      <c r="D249" s="84" t="s">
        <v>2919</v>
      </c>
      <c r="E249" s="84" t="b">
        <v>0</v>
      </c>
      <c r="F249" s="84" t="b">
        <v>0</v>
      </c>
      <c r="G249" s="84" t="b">
        <v>0</v>
      </c>
    </row>
    <row r="250" spans="1:7" ht="15">
      <c r="A250" s="84" t="s">
        <v>2764</v>
      </c>
      <c r="B250" s="84">
        <v>2</v>
      </c>
      <c r="C250" s="118">
        <v>0.0016871029444549444</v>
      </c>
      <c r="D250" s="84" t="s">
        <v>2919</v>
      </c>
      <c r="E250" s="84" t="b">
        <v>1</v>
      </c>
      <c r="F250" s="84" t="b">
        <v>0</v>
      </c>
      <c r="G250" s="84" t="b">
        <v>0</v>
      </c>
    </row>
    <row r="251" spans="1:7" ht="15">
      <c r="A251" s="84" t="s">
        <v>2765</v>
      </c>
      <c r="B251" s="84">
        <v>2</v>
      </c>
      <c r="C251" s="118">
        <v>0.0016871029444549444</v>
      </c>
      <c r="D251" s="84" t="s">
        <v>2919</v>
      </c>
      <c r="E251" s="84" t="b">
        <v>0</v>
      </c>
      <c r="F251" s="84" t="b">
        <v>0</v>
      </c>
      <c r="G251" s="84" t="b">
        <v>0</v>
      </c>
    </row>
    <row r="252" spans="1:7" ht="15">
      <c r="A252" s="84" t="s">
        <v>2766</v>
      </c>
      <c r="B252" s="84">
        <v>2</v>
      </c>
      <c r="C252" s="118">
        <v>0.0016871029444549444</v>
      </c>
      <c r="D252" s="84" t="s">
        <v>2919</v>
      </c>
      <c r="E252" s="84" t="b">
        <v>0</v>
      </c>
      <c r="F252" s="84" t="b">
        <v>0</v>
      </c>
      <c r="G252" s="84" t="b">
        <v>0</v>
      </c>
    </row>
    <row r="253" spans="1:7" ht="15">
      <c r="A253" s="84" t="s">
        <v>2767</v>
      </c>
      <c r="B253" s="84">
        <v>2</v>
      </c>
      <c r="C253" s="118">
        <v>0.0016871029444549444</v>
      </c>
      <c r="D253" s="84" t="s">
        <v>2919</v>
      </c>
      <c r="E253" s="84" t="b">
        <v>0</v>
      </c>
      <c r="F253" s="84" t="b">
        <v>0</v>
      </c>
      <c r="G253" s="84" t="b">
        <v>0</v>
      </c>
    </row>
    <row r="254" spans="1:7" ht="15">
      <c r="A254" s="84" t="s">
        <v>2768</v>
      </c>
      <c r="B254" s="84">
        <v>2</v>
      </c>
      <c r="C254" s="118">
        <v>0.0016871029444549444</v>
      </c>
      <c r="D254" s="84" t="s">
        <v>2919</v>
      </c>
      <c r="E254" s="84" t="b">
        <v>0</v>
      </c>
      <c r="F254" s="84" t="b">
        <v>0</v>
      </c>
      <c r="G254" s="84" t="b">
        <v>0</v>
      </c>
    </row>
    <row r="255" spans="1:7" ht="15">
      <c r="A255" s="84" t="s">
        <v>2769</v>
      </c>
      <c r="B255" s="84">
        <v>2</v>
      </c>
      <c r="C255" s="118">
        <v>0.0016871029444549444</v>
      </c>
      <c r="D255" s="84" t="s">
        <v>2919</v>
      </c>
      <c r="E255" s="84" t="b">
        <v>0</v>
      </c>
      <c r="F255" s="84" t="b">
        <v>0</v>
      </c>
      <c r="G255" s="84" t="b">
        <v>0</v>
      </c>
    </row>
    <row r="256" spans="1:7" ht="15">
      <c r="A256" s="84" t="s">
        <v>2770</v>
      </c>
      <c r="B256" s="84">
        <v>2</v>
      </c>
      <c r="C256" s="118">
        <v>0.0016871029444549444</v>
      </c>
      <c r="D256" s="84" t="s">
        <v>2919</v>
      </c>
      <c r="E256" s="84" t="b">
        <v>0</v>
      </c>
      <c r="F256" s="84" t="b">
        <v>0</v>
      </c>
      <c r="G256" s="84" t="b">
        <v>0</v>
      </c>
    </row>
    <row r="257" spans="1:7" ht="15">
      <c r="A257" s="84" t="s">
        <v>2771</v>
      </c>
      <c r="B257" s="84">
        <v>2</v>
      </c>
      <c r="C257" s="118">
        <v>0.0016871029444549444</v>
      </c>
      <c r="D257" s="84" t="s">
        <v>2919</v>
      </c>
      <c r="E257" s="84" t="b">
        <v>0</v>
      </c>
      <c r="F257" s="84" t="b">
        <v>0</v>
      </c>
      <c r="G257" s="84" t="b">
        <v>0</v>
      </c>
    </row>
    <row r="258" spans="1:7" ht="15">
      <c r="A258" s="84" t="s">
        <v>2772</v>
      </c>
      <c r="B258" s="84">
        <v>2</v>
      </c>
      <c r="C258" s="118">
        <v>0.0016871029444549444</v>
      </c>
      <c r="D258" s="84" t="s">
        <v>2919</v>
      </c>
      <c r="E258" s="84" t="b">
        <v>0</v>
      </c>
      <c r="F258" s="84" t="b">
        <v>0</v>
      </c>
      <c r="G258" s="84" t="b">
        <v>0</v>
      </c>
    </row>
    <row r="259" spans="1:7" ht="15">
      <c r="A259" s="84" t="s">
        <v>2773</v>
      </c>
      <c r="B259" s="84">
        <v>2</v>
      </c>
      <c r="C259" s="118">
        <v>0.0016871029444549444</v>
      </c>
      <c r="D259" s="84" t="s">
        <v>2919</v>
      </c>
      <c r="E259" s="84" t="b">
        <v>0</v>
      </c>
      <c r="F259" s="84" t="b">
        <v>0</v>
      </c>
      <c r="G259" s="84" t="b">
        <v>0</v>
      </c>
    </row>
    <row r="260" spans="1:7" ht="15">
      <c r="A260" s="84" t="s">
        <v>2774</v>
      </c>
      <c r="B260" s="84">
        <v>2</v>
      </c>
      <c r="C260" s="118">
        <v>0.0016871029444549444</v>
      </c>
      <c r="D260" s="84" t="s">
        <v>2919</v>
      </c>
      <c r="E260" s="84" t="b">
        <v>0</v>
      </c>
      <c r="F260" s="84" t="b">
        <v>0</v>
      </c>
      <c r="G260" s="84" t="b">
        <v>0</v>
      </c>
    </row>
    <row r="261" spans="1:7" ht="15">
      <c r="A261" s="84" t="s">
        <v>2775</v>
      </c>
      <c r="B261" s="84">
        <v>2</v>
      </c>
      <c r="C261" s="118">
        <v>0.0016871029444549444</v>
      </c>
      <c r="D261" s="84" t="s">
        <v>2919</v>
      </c>
      <c r="E261" s="84" t="b">
        <v>0</v>
      </c>
      <c r="F261" s="84" t="b">
        <v>0</v>
      </c>
      <c r="G261" s="84" t="b">
        <v>0</v>
      </c>
    </row>
    <row r="262" spans="1:7" ht="15">
      <c r="A262" s="84" t="s">
        <v>2776</v>
      </c>
      <c r="B262" s="84">
        <v>2</v>
      </c>
      <c r="C262" s="118">
        <v>0.0016871029444549444</v>
      </c>
      <c r="D262" s="84" t="s">
        <v>2919</v>
      </c>
      <c r="E262" s="84" t="b">
        <v>0</v>
      </c>
      <c r="F262" s="84" t="b">
        <v>0</v>
      </c>
      <c r="G262" s="84" t="b">
        <v>0</v>
      </c>
    </row>
    <row r="263" spans="1:7" ht="15">
      <c r="A263" s="84" t="s">
        <v>2777</v>
      </c>
      <c r="B263" s="84">
        <v>2</v>
      </c>
      <c r="C263" s="118">
        <v>0.0016871029444549444</v>
      </c>
      <c r="D263" s="84" t="s">
        <v>2919</v>
      </c>
      <c r="E263" s="84" t="b">
        <v>0</v>
      </c>
      <c r="F263" s="84" t="b">
        <v>0</v>
      </c>
      <c r="G263" s="84" t="b">
        <v>0</v>
      </c>
    </row>
    <row r="264" spans="1:7" ht="15">
      <c r="A264" s="84" t="s">
        <v>2778</v>
      </c>
      <c r="B264" s="84">
        <v>2</v>
      </c>
      <c r="C264" s="118">
        <v>0.0016871029444549444</v>
      </c>
      <c r="D264" s="84" t="s">
        <v>2919</v>
      </c>
      <c r="E264" s="84" t="b">
        <v>0</v>
      </c>
      <c r="F264" s="84" t="b">
        <v>0</v>
      </c>
      <c r="G264" s="84" t="b">
        <v>0</v>
      </c>
    </row>
    <row r="265" spans="1:7" ht="15">
      <c r="A265" s="84" t="s">
        <v>2779</v>
      </c>
      <c r="B265" s="84">
        <v>2</v>
      </c>
      <c r="C265" s="118">
        <v>0.0016871029444549444</v>
      </c>
      <c r="D265" s="84" t="s">
        <v>2919</v>
      </c>
      <c r="E265" s="84" t="b">
        <v>0</v>
      </c>
      <c r="F265" s="84" t="b">
        <v>0</v>
      </c>
      <c r="G265" s="84" t="b">
        <v>0</v>
      </c>
    </row>
    <row r="266" spans="1:7" ht="15">
      <c r="A266" s="84" t="s">
        <v>2780</v>
      </c>
      <c r="B266" s="84">
        <v>2</v>
      </c>
      <c r="C266" s="118">
        <v>0.0016871029444549444</v>
      </c>
      <c r="D266" s="84" t="s">
        <v>2919</v>
      </c>
      <c r="E266" s="84" t="b">
        <v>0</v>
      </c>
      <c r="F266" s="84" t="b">
        <v>0</v>
      </c>
      <c r="G266" s="84" t="b">
        <v>0</v>
      </c>
    </row>
    <row r="267" spans="1:7" ht="15">
      <c r="A267" s="84" t="s">
        <v>2090</v>
      </c>
      <c r="B267" s="84">
        <v>2</v>
      </c>
      <c r="C267" s="118">
        <v>0.0016871029444549444</v>
      </c>
      <c r="D267" s="84" t="s">
        <v>2919</v>
      </c>
      <c r="E267" s="84" t="b">
        <v>0</v>
      </c>
      <c r="F267" s="84" t="b">
        <v>0</v>
      </c>
      <c r="G267" s="84" t="b">
        <v>0</v>
      </c>
    </row>
    <row r="268" spans="1:7" ht="15">
      <c r="A268" s="84" t="s">
        <v>2781</v>
      </c>
      <c r="B268" s="84">
        <v>2</v>
      </c>
      <c r="C268" s="118">
        <v>0.0016871029444549444</v>
      </c>
      <c r="D268" s="84" t="s">
        <v>2919</v>
      </c>
      <c r="E268" s="84" t="b">
        <v>1</v>
      </c>
      <c r="F268" s="84" t="b">
        <v>0</v>
      </c>
      <c r="G268" s="84" t="b">
        <v>0</v>
      </c>
    </row>
    <row r="269" spans="1:7" ht="15">
      <c r="A269" s="84" t="s">
        <v>2782</v>
      </c>
      <c r="B269" s="84">
        <v>2</v>
      </c>
      <c r="C269" s="118">
        <v>0.0019457197792178147</v>
      </c>
      <c r="D269" s="84" t="s">
        <v>2919</v>
      </c>
      <c r="E269" s="84" t="b">
        <v>0</v>
      </c>
      <c r="F269" s="84" t="b">
        <v>0</v>
      </c>
      <c r="G269" s="84" t="b">
        <v>0</v>
      </c>
    </row>
    <row r="270" spans="1:7" ht="15">
      <c r="A270" s="84" t="s">
        <v>269</v>
      </c>
      <c r="B270" s="84">
        <v>2</v>
      </c>
      <c r="C270" s="118">
        <v>0.0016871029444549444</v>
      </c>
      <c r="D270" s="84" t="s">
        <v>2919</v>
      </c>
      <c r="E270" s="84" t="b">
        <v>0</v>
      </c>
      <c r="F270" s="84" t="b">
        <v>0</v>
      </c>
      <c r="G270" s="84" t="b">
        <v>0</v>
      </c>
    </row>
    <row r="271" spans="1:7" ht="15">
      <c r="A271" s="84" t="s">
        <v>247</v>
      </c>
      <c r="B271" s="84">
        <v>2</v>
      </c>
      <c r="C271" s="118">
        <v>0.0016871029444549444</v>
      </c>
      <c r="D271" s="84" t="s">
        <v>2919</v>
      </c>
      <c r="E271" s="84" t="b">
        <v>0</v>
      </c>
      <c r="F271" s="84" t="b">
        <v>0</v>
      </c>
      <c r="G271" s="84" t="b">
        <v>0</v>
      </c>
    </row>
    <row r="272" spans="1:7" ht="15">
      <c r="A272" s="84" t="s">
        <v>2783</v>
      </c>
      <c r="B272" s="84">
        <v>2</v>
      </c>
      <c r="C272" s="118">
        <v>0.0016871029444549444</v>
      </c>
      <c r="D272" s="84" t="s">
        <v>2919</v>
      </c>
      <c r="E272" s="84" t="b">
        <v>0</v>
      </c>
      <c r="F272" s="84" t="b">
        <v>0</v>
      </c>
      <c r="G272" s="84" t="b">
        <v>0</v>
      </c>
    </row>
    <row r="273" spans="1:7" ht="15">
      <c r="A273" s="84" t="s">
        <v>2784</v>
      </c>
      <c r="B273" s="84">
        <v>2</v>
      </c>
      <c r="C273" s="118">
        <v>0.0016871029444549444</v>
      </c>
      <c r="D273" s="84" t="s">
        <v>2919</v>
      </c>
      <c r="E273" s="84" t="b">
        <v>0</v>
      </c>
      <c r="F273" s="84" t="b">
        <v>0</v>
      </c>
      <c r="G273" s="84" t="b">
        <v>0</v>
      </c>
    </row>
    <row r="274" spans="1:7" ht="15">
      <c r="A274" s="84" t="s">
        <v>2785</v>
      </c>
      <c r="B274" s="84">
        <v>2</v>
      </c>
      <c r="C274" s="118">
        <v>0.0016871029444549444</v>
      </c>
      <c r="D274" s="84" t="s">
        <v>2919</v>
      </c>
      <c r="E274" s="84" t="b">
        <v>0</v>
      </c>
      <c r="F274" s="84" t="b">
        <v>0</v>
      </c>
      <c r="G274" s="84" t="b">
        <v>0</v>
      </c>
    </row>
    <row r="275" spans="1:7" ht="15">
      <c r="A275" s="84" t="s">
        <v>2786</v>
      </c>
      <c r="B275" s="84">
        <v>2</v>
      </c>
      <c r="C275" s="118">
        <v>0.0016871029444549444</v>
      </c>
      <c r="D275" s="84" t="s">
        <v>2919</v>
      </c>
      <c r="E275" s="84" t="b">
        <v>0</v>
      </c>
      <c r="F275" s="84" t="b">
        <v>0</v>
      </c>
      <c r="G275" s="84" t="b">
        <v>0</v>
      </c>
    </row>
    <row r="276" spans="1:7" ht="15">
      <c r="A276" s="84" t="s">
        <v>2787</v>
      </c>
      <c r="B276" s="84">
        <v>2</v>
      </c>
      <c r="C276" s="118">
        <v>0.0016871029444549444</v>
      </c>
      <c r="D276" s="84" t="s">
        <v>2919</v>
      </c>
      <c r="E276" s="84" t="b">
        <v>0</v>
      </c>
      <c r="F276" s="84" t="b">
        <v>0</v>
      </c>
      <c r="G276" s="84" t="b">
        <v>0</v>
      </c>
    </row>
    <row r="277" spans="1:7" ht="15">
      <c r="A277" s="84" t="s">
        <v>2788</v>
      </c>
      <c r="B277" s="84">
        <v>2</v>
      </c>
      <c r="C277" s="118">
        <v>0.0016871029444549444</v>
      </c>
      <c r="D277" s="84" t="s">
        <v>2919</v>
      </c>
      <c r="E277" s="84" t="b">
        <v>0</v>
      </c>
      <c r="F277" s="84" t="b">
        <v>0</v>
      </c>
      <c r="G277" s="84" t="b">
        <v>0</v>
      </c>
    </row>
    <row r="278" spans="1:7" ht="15">
      <c r="A278" s="84" t="s">
        <v>2789</v>
      </c>
      <c r="B278" s="84">
        <v>2</v>
      </c>
      <c r="C278" s="118">
        <v>0.0016871029444549444</v>
      </c>
      <c r="D278" s="84" t="s">
        <v>2919</v>
      </c>
      <c r="E278" s="84" t="b">
        <v>0</v>
      </c>
      <c r="F278" s="84" t="b">
        <v>0</v>
      </c>
      <c r="G278" s="84" t="b">
        <v>0</v>
      </c>
    </row>
    <row r="279" spans="1:7" ht="15">
      <c r="A279" s="84" t="s">
        <v>2790</v>
      </c>
      <c r="B279" s="84">
        <v>2</v>
      </c>
      <c r="C279" s="118">
        <v>0.0016871029444549444</v>
      </c>
      <c r="D279" s="84" t="s">
        <v>2919</v>
      </c>
      <c r="E279" s="84" t="b">
        <v>0</v>
      </c>
      <c r="F279" s="84" t="b">
        <v>0</v>
      </c>
      <c r="G279" s="84" t="b">
        <v>0</v>
      </c>
    </row>
    <row r="280" spans="1:7" ht="15">
      <c r="A280" s="84" t="s">
        <v>2791</v>
      </c>
      <c r="B280" s="84">
        <v>2</v>
      </c>
      <c r="C280" s="118">
        <v>0.0016871029444549444</v>
      </c>
      <c r="D280" s="84" t="s">
        <v>2919</v>
      </c>
      <c r="E280" s="84" t="b">
        <v>0</v>
      </c>
      <c r="F280" s="84" t="b">
        <v>0</v>
      </c>
      <c r="G280" s="84" t="b">
        <v>0</v>
      </c>
    </row>
    <row r="281" spans="1:7" ht="15">
      <c r="A281" s="84" t="s">
        <v>2792</v>
      </c>
      <c r="B281" s="84">
        <v>2</v>
      </c>
      <c r="C281" s="118">
        <v>0.0016871029444549444</v>
      </c>
      <c r="D281" s="84" t="s">
        <v>2919</v>
      </c>
      <c r="E281" s="84" t="b">
        <v>0</v>
      </c>
      <c r="F281" s="84" t="b">
        <v>0</v>
      </c>
      <c r="G281" s="84" t="b">
        <v>0</v>
      </c>
    </row>
    <row r="282" spans="1:7" ht="15">
      <c r="A282" s="84" t="s">
        <v>2793</v>
      </c>
      <c r="B282" s="84">
        <v>2</v>
      </c>
      <c r="C282" s="118">
        <v>0.0016871029444549444</v>
      </c>
      <c r="D282" s="84" t="s">
        <v>2919</v>
      </c>
      <c r="E282" s="84" t="b">
        <v>0</v>
      </c>
      <c r="F282" s="84" t="b">
        <v>0</v>
      </c>
      <c r="G282" s="84" t="b">
        <v>0</v>
      </c>
    </row>
    <row r="283" spans="1:7" ht="15">
      <c r="A283" s="84" t="s">
        <v>2794</v>
      </c>
      <c r="B283" s="84">
        <v>2</v>
      </c>
      <c r="C283" s="118">
        <v>0.0016871029444549444</v>
      </c>
      <c r="D283" s="84" t="s">
        <v>2919</v>
      </c>
      <c r="E283" s="84" t="b">
        <v>0</v>
      </c>
      <c r="F283" s="84" t="b">
        <v>0</v>
      </c>
      <c r="G283" s="84" t="b">
        <v>0</v>
      </c>
    </row>
    <row r="284" spans="1:7" ht="15">
      <c r="A284" s="84" t="s">
        <v>2795</v>
      </c>
      <c r="B284" s="84">
        <v>2</v>
      </c>
      <c r="C284" s="118">
        <v>0.0016871029444549444</v>
      </c>
      <c r="D284" s="84" t="s">
        <v>2919</v>
      </c>
      <c r="E284" s="84" t="b">
        <v>0</v>
      </c>
      <c r="F284" s="84" t="b">
        <v>0</v>
      </c>
      <c r="G284" s="84" t="b">
        <v>0</v>
      </c>
    </row>
    <row r="285" spans="1:7" ht="15">
      <c r="A285" s="84" t="s">
        <v>2796</v>
      </c>
      <c r="B285" s="84">
        <v>2</v>
      </c>
      <c r="C285" s="118">
        <v>0.0016871029444549444</v>
      </c>
      <c r="D285" s="84" t="s">
        <v>2919</v>
      </c>
      <c r="E285" s="84" t="b">
        <v>0</v>
      </c>
      <c r="F285" s="84" t="b">
        <v>0</v>
      </c>
      <c r="G285" s="84" t="b">
        <v>0</v>
      </c>
    </row>
    <row r="286" spans="1:7" ht="15">
      <c r="A286" s="84" t="s">
        <v>2797</v>
      </c>
      <c r="B286" s="84">
        <v>2</v>
      </c>
      <c r="C286" s="118">
        <v>0.0016871029444549444</v>
      </c>
      <c r="D286" s="84" t="s">
        <v>2919</v>
      </c>
      <c r="E286" s="84" t="b">
        <v>0</v>
      </c>
      <c r="F286" s="84" t="b">
        <v>0</v>
      </c>
      <c r="G286" s="84" t="b">
        <v>0</v>
      </c>
    </row>
    <row r="287" spans="1:7" ht="15">
      <c r="A287" s="84" t="s">
        <v>2798</v>
      </c>
      <c r="B287" s="84">
        <v>2</v>
      </c>
      <c r="C287" s="118">
        <v>0.0016871029444549444</v>
      </c>
      <c r="D287" s="84" t="s">
        <v>2919</v>
      </c>
      <c r="E287" s="84" t="b">
        <v>0</v>
      </c>
      <c r="F287" s="84" t="b">
        <v>0</v>
      </c>
      <c r="G287" s="84" t="b">
        <v>0</v>
      </c>
    </row>
    <row r="288" spans="1:7" ht="15">
      <c r="A288" s="84" t="s">
        <v>2799</v>
      </c>
      <c r="B288" s="84">
        <v>2</v>
      </c>
      <c r="C288" s="118">
        <v>0.0016871029444549444</v>
      </c>
      <c r="D288" s="84" t="s">
        <v>2919</v>
      </c>
      <c r="E288" s="84" t="b">
        <v>0</v>
      </c>
      <c r="F288" s="84" t="b">
        <v>0</v>
      </c>
      <c r="G288" s="84" t="b">
        <v>0</v>
      </c>
    </row>
    <row r="289" spans="1:7" ht="15">
      <c r="A289" s="84" t="s">
        <v>2800</v>
      </c>
      <c r="B289" s="84">
        <v>2</v>
      </c>
      <c r="C289" s="118">
        <v>0.0016871029444549444</v>
      </c>
      <c r="D289" s="84" t="s">
        <v>2919</v>
      </c>
      <c r="E289" s="84" t="b">
        <v>0</v>
      </c>
      <c r="F289" s="84" t="b">
        <v>0</v>
      </c>
      <c r="G289" s="84" t="b">
        <v>0</v>
      </c>
    </row>
    <row r="290" spans="1:7" ht="15">
      <c r="A290" s="84" t="s">
        <v>2801</v>
      </c>
      <c r="B290" s="84">
        <v>2</v>
      </c>
      <c r="C290" s="118">
        <v>0.0016871029444549444</v>
      </c>
      <c r="D290" s="84" t="s">
        <v>2919</v>
      </c>
      <c r="E290" s="84" t="b">
        <v>0</v>
      </c>
      <c r="F290" s="84" t="b">
        <v>0</v>
      </c>
      <c r="G290" s="84" t="b">
        <v>0</v>
      </c>
    </row>
    <row r="291" spans="1:7" ht="15">
      <c r="A291" s="84" t="s">
        <v>2802</v>
      </c>
      <c r="B291" s="84">
        <v>2</v>
      </c>
      <c r="C291" s="118">
        <v>0.0016871029444549444</v>
      </c>
      <c r="D291" s="84" t="s">
        <v>2919</v>
      </c>
      <c r="E291" s="84" t="b">
        <v>0</v>
      </c>
      <c r="F291" s="84" t="b">
        <v>0</v>
      </c>
      <c r="G291" s="84" t="b">
        <v>0</v>
      </c>
    </row>
    <row r="292" spans="1:7" ht="15">
      <c r="A292" s="84" t="s">
        <v>295</v>
      </c>
      <c r="B292" s="84">
        <v>2</v>
      </c>
      <c r="C292" s="118">
        <v>0.0016871029444549444</v>
      </c>
      <c r="D292" s="84" t="s">
        <v>2919</v>
      </c>
      <c r="E292" s="84" t="b">
        <v>0</v>
      </c>
      <c r="F292" s="84" t="b">
        <v>0</v>
      </c>
      <c r="G292" s="84" t="b">
        <v>0</v>
      </c>
    </row>
    <row r="293" spans="1:7" ht="15">
      <c r="A293" s="84" t="s">
        <v>2803</v>
      </c>
      <c r="B293" s="84">
        <v>2</v>
      </c>
      <c r="C293" s="118">
        <v>0.0016871029444549444</v>
      </c>
      <c r="D293" s="84" t="s">
        <v>2919</v>
      </c>
      <c r="E293" s="84" t="b">
        <v>0</v>
      </c>
      <c r="F293" s="84" t="b">
        <v>0</v>
      </c>
      <c r="G293" s="84" t="b">
        <v>0</v>
      </c>
    </row>
    <row r="294" spans="1:7" ht="15">
      <c r="A294" s="84" t="s">
        <v>2804</v>
      </c>
      <c r="B294" s="84">
        <v>2</v>
      </c>
      <c r="C294" s="118">
        <v>0.0016871029444549444</v>
      </c>
      <c r="D294" s="84" t="s">
        <v>2919</v>
      </c>
      <c r="E294" s="84" t="b">
        <v>0</v>
      </c>
      <c r="F294" s="84" t="b">
        <v>0</v>
      </c>
      <c r="G294" s="84" t="b">
        <v>0</v>
      </c>
    </row>
    <row r="295" spans="1:7" ht="15">
      <c r="A295" s="84" t="s">
        <v>2805</v>
      </c>
      <c r="B295" s="84">
        <v>2</v>
      </c>
      <c r="C295" s="118">
        <v>0.0016871029444549444</v>
      </c>
      <c r="D295" s="84" t="s">
        <v>2919</v>
      </c>
      <c r="E295" s="84" t="b">
        <v>1</v>
      </c>
      <c r="F295" s="84" t="b">
        <v>0</v>
      </c>
      <c r="G295" s="84" t="b">
        <v>0</v>
      </c>
    </row>
    <row r="296" spans="1:7" ht="15">
      <c r="A296" s="84" t="s">
        <v>2806</v>
      </c>
      <c r="B296" s="84">
        <v>2</v>
      </c>
      <c r="C296" s="118">
        <v>0.0016871029444549444</v>
      </c>
      <c r="D296" s="84" t="s">
        <v>2919</v>
      </c>
      <c r="E296" s="84" t="b">
        <v>0</v>
      </c>
      <c r="F296" s="84" t="b">
        <v>0</v>
      </c>
      <c r="G296" s="84" t="b">
        <v>0</v>
      </c>
    </row>
    <row r="297" spans="1:7" ht="15">
      <c r="A297" s="84" t="s">
        <v>308</v>
      </c>
      <c r="B297" s="84">
        <v>2</v>
      </c>
      <c r="C297" s="118">
        <v>0.0016871029444549444</v>
      </c>
      <c r="D297" s="84" t="s">
        <v>2919</v>
      </c>
      <c r="E297" s="84" t="b">
        <v>0</v>
      </c>
      <c r="F297" s="84" t="b">
        <v>0</v>
      </c>
      <c r="G297" s="84" t="b">
        <v>0</v>
      </c>
    </row>
    <row r="298" spans="1:7" ht="15">
      <c r="A298" s="84" t="s">
        <v>2807</v>
      </c>
      <c r="B298" s="84">
        <v>2</v>
      </c>
      <c r="C298" s="118">
        <v>0.0016871029444549444</v>
      </c>
      <c r="D298" s="84" t="s">
        <v>2919</v>
      </c>
      <c r="E298" s="84" t="b">
        <v>0</v>
      </c>
      <c r="F298" s="84" t="b">
        <v>0</v>
      </c>
      <c r="G298" s="84" t="b">
        <v>0</v>
      </c>
    </row>
    <row r="299" spans="1:7" ht="15">
      <c r="A299" s="84" t="s">
        <v>307</v>
      </c>
      <c r="B299" s="84">
        <v>2</v>
      </c>
      <c r="C299" s="118">
        <v>0.0016871029444549444</v>
      </c>
      <c r="D299" s="84" t="s">
        <v>2919</v>
      </c>
      <c r="E299" s="84" t="b">
        <v>0</v>
      </c>
      <c r="F299" s="84" t="b">
        <v>0</v>
      </c>
      <c r="G299" s="84" t="b">
        <v>0</v>
      </c>
    </row>
    <row r="300" spans="1:7" ht="15">
      <c r="A300" s="84" t="s">
        <v>2808</v>
      </c>
      <c r="B300" s="84">
        <v>2</v>
      </c>
      <c r="C300" s="118">
        <v>0.0016871029444549444</v>
      </c>
      <c r="D300" s="84" t="s">
        <v>2919</v>
      </c>
      <c r="E300" s="84" t="b">
        <v>0</v>
      </c>
      <c r="F300" s="84" t="b">
        <v>0</v>
      </c>
      <c r="G300" s="84" t="b">
        <v>0</v>
      </c>
    </row>
    <row r="301" spans="1:7" ht="15">
      <c r="A301" s="84" t="s">
        <v>2809</v>
      </c>
      <c r="B301" s="84">
        <v>2</v>
      </c>
      <c r="C301" s="118">
        <v>0.0016871029444549444</v>
      </c>
      <c r="D301" s="84" t="s">
        <v>2919</v>
      </c>
      <c r="E301" s="84" t="b">
        <v>0</v>
      </c>
      <c r="F301" s="84" t="b">
        <v>0</v>
      </c>
      <c r="G301" s="84" t="b">
        <v>0</v>
      </c>
    </row>
    <row r="302" spans="1:7" ht="15">
      <c r="A302" s="84" t="s">
        <v>2810</v>
      </c>
      <c r="B302" s="84">
        <v>2</v>
      </c>
      <c r="C302" s="118">
        <v>0.0016871029444549444</v>
      </c>
      <c r="D302" s="84" t="s">
        <v>2919</v>
      </c>
      <c r="E302" s="84" t="b">
        <v>0</v>
      </c>
      <c r="F302" s="84" t="b">
        <v>0</v>
      </c>
      <c r="G302" s="84" t="b">
        <v>0</v>
      </c>
    </row>
    <row r="303" spans="1:7" ht="15">
      <c r="A303" s="84" t="s">
        <v>2811</v>
      </c>
      <c r="B303" s="84">
        <v>2</v>
      </c>
      <c r="C303" s="118">
        <v>0.0016871029444549444</v>
      </c>
      <c r="D303" s="84" t="s">
        <v>2919</v>
      </c>
      <c r="E303" s="84" t="b">
        <v>0</v>
      </c>
      <c r="F303" s="84" t="b">
        <v>0</v>
      </c>
      <c r="G303" s="84" t="b">
        <v>0</v>
      </c>
    </row>
    <row r="304" spans="1:7" ht="15">
      <c r="A304" s="84" t="s">
        <v>2812</v>
      </c>
      <c r="B304" s="84">
        <v>2</v>
      </c>
      <c r="C304" s="118">
        <v>0.0016871029444549444</v>
      </c>
      <c r="D304" s="84" t="s">
        <v>2919</v>
      </c>
      <c r="E304" s="84" t="b">
        <v>0</v>
      </c>
      <c r="F304" s="84" t="b">
        <v>0</v>
      </c>
      <c r="G304" s="84" t="b">
        <v>0</v>
      </c>
    </row>
    <row r="305" spans="1:7" ht="15">
      <c r="A305" s="84" t="s">
        <v>306</v>
      </c>
      <c r="B305" s="84">
        <v>2</v>
      </c>
      <c r="C305" s="118">
        <v>0.0016871029444549444</v>
      </c>
      <c r="D305" s="84" t="s">
        <v>2919</v>
      </c>
      <c r="E305" s="84" t="b">
        <v>0</v>
      </c>
      <c r="F305" s="84" t="b">
        <v>0</v>
      </c>
      <c r="G305" s="84" t="b">
        <v>0</v>
      </c>
    </row>
    <row r="306" spans="1:7" ht="15">
      <c r="A306" s="84" t="s">
        <v>2813</v>
      </c>
      <c r="B306" s="84">
        <v>2</v>
      </c>
      <c r="C306" s="118">
        <v>0.0016871029444549444</v>
      </c>
      <c r="D306" s="84" t="s">
        <v>2919</v>
      </c>
      <c r="E306" s="84" t="b">
        <v>0</v>
      </c>
      <c r="F306" s="84" t="b">
        <v>0</v>
      </c>
      <c r="G306" s="84" t="b">
        <v>0</v>
      </c>
    </row>
    <row r="307" spans="1:7" ht="15">
      <c r="A307" s="84" t="s">
        <v>2814</v>
      </c>
      <c r="B307" s="84">
        <v>2</v>
      </c>
      <c r="C307" s="118">
        <v>0.0016871029444549444</v>
      </c>
      <c r="D307" s="84" t="s">
        <v>2919</v>
      </c>
      <c r="E307" s="84" t="b">
        <v>0</v>
      </c>
      <c r="F307" s="84" t="b">
        <v>0</v>
      </c>
      <c r="G307" s="84" t="b">
        <v>0</v>
      </c>
    </row>
    <row r="308" spans="1:7" ht="15">
      <c r="A308" s="84" t="s">
        <v>2815</v>
      </c>
      <c r="B308" s="84">
        <v>2</v>
      </c>
      <c r="C308" s="118">
        <v>0.0016871029444549444</v>
      </c>
      <c r="D308" s="84" t="s">
        <v>2919</v>
      </c>
      <c r="E308" s="84" t="b">
        <v>0</v>
      </c>
      <c r="F308" s="84" t="b">
        <v>0</v>
      </c>
      <c r="G308" s="84" t="b">
        <v>0</v>
      </c>
    </row>
    <row r="309" spans="1:7" ht="15">
      <c r="A309" s="84" t="s">
        <v>2816</v>
      </c>
      <c r="B309" s="84">
        <v>2</v>
      </c>
      <c r="C309" s="118">
        <v>0.0016871029444549444</v>
      </c>
      <c r="D309" s="84" t="s">
        <v>2919</v>
      </c>
      <c r="E309" s="84" t="b">
        <v>0</v>
      </c>
      <c r="F309" s="84" t="b">
        <v>0</v>
      </c>
      <c r="G309" s="84" t="b">
        <v>0</v>
      </c>
    </row>
    <row r="310" spans="1:7" ht="15">
      <c r="A310" s="84" t="s">
        <v>2817</v>
      </c>
      <c r="B310" s="84">
        <v>2</v>
      </c>
      <c r="C310" s="118">
        <v>0.0016871029444549444</v>
      </c>
      <c r="D310" s="84" t="s">
        <v>2919</v>
      </c>
      <c r="E310" s="84" t="b">
        <v>0</v>
      </c>
      <c r="F310" s="84" t="b">
        <v>1</v>
      </c>
      <c r="G310" s="84" t="b">
        <v>0</v>
      </c>
    </row>
    <row r="311" spans="1:7" ht="15">
      <c r="A311" s="84" t="s">
        <v>2818</v>
      </c>
      <c r="B311" s="84">
        <v>2</v>
      </c>
      <c r="C311" s="118">
        <v>0.0016871029444549444</v>
      </c>
      <c r="D311" s="84" t="s">
        <v>2919</v>
      </c>
      <c r="E311" s="84" t="b">
        <v>0</v>
      </c>
      <c r="F311" s="84" t="b">
        <v>0</v>
      </c>
      <c r="G311" s="84" t="b">
        <v>0</v>
      </c>
    </row>
    <row r="312" spans="1:7" ht="15">
      <c r="A312" s="84" t="s">
        <v>2819</v>
      </c>
      <c r="B312" s="84">
        <v>2</v>
      </c>
      <c r="C312" s="118">
        <v>0.0016871029444549444</v>
      </c>
      <c r="D312" s="84" t="s">
        <v>2919</v>
      </c>
      <c r="E312" s="84" t="b">
        <v>0</v>
      </c>
      <c r="F312" s="84" t="b">
        <v>0</v>
      </c>
      <c r="G312" s="84" t="b">
        <v>0</v>
      </c>
    </row>
    <row r="313" spans="1:7" ht="15">
      <c r="A313" s="84" t="s">
        <v>305</v>
      </c>
      <c r="B313" s="84">
        <v>2</v>
      </c>
      <c r="C313" s="118">
        <v>0.0016871029444549444</v>
      </c>
      <c r="D313" s="84" t="s">
        <v>2919</v>
      </c>
      <c r="E313" s="84" t="b">
        <v>0</v>
      </c>
      <c r="F313" s="84" t="b">
        <v>0</v>
      </c>
      <c r="G313" s="84" t="b">
        <v>0</v>
      </c>
    </row>
    <row r="314" spans="1:7" ht="15">
      <c r="A314" s="84" t="s">
        <v>2820</v>
      </c>
      <c r="B314" s="84">
        <v>2</v>
      </c>
      <c r="C314" s="118">
        <v>0.0016871029444549444</v>
      </c>
      <c r="D314" s="84" t="s">
        <v>2919</v>
      </c>
      <c r="E314" s="84" t="b">
        <v>0</v>
      </c>
      <c r="F314" s="84" t="b">
        <v>0</v>
      </c>
      <c r="G314" s="84" t="b">
        <v>0</v>
      </c>
    </row>
    <row r="315" spans="1:7" ht="15">
      <c r="A315" s="84" t="s">
        <v>2821</v>
      </c>
      <c r="B315" s="84">
        <v>2</v>
      </c>
      <c r="C315" s="118">
        <v>0.0016871029444549444</v>
      </c>
      <c r="D315" s="84" t="s">
        <v>2919</v>
      </c>
      <c r="E315" s="84" t="b">
        <v>0</v>
      </c>
      <c r="F315" s="84" t="b">
        <v>0</v>
      </c>
      <c r="G315" s="84" t="b">
        <v>0</v>
      </c>
    </row>
    <row r="316" spans="1:7" ht="15">
      <c r="A316" s="84" t="s">
        <v>2822</v>
      </c>
      <c r="B316" s="84">
        <v>2</v>
      </c>
      <c r="C316" s="118">
        <v>0.0019457197792178147</v>
      </c>
      <c r="D316" s="84" t="s">
        <v>2919</v>
      </c>
      <c r="E316" s="84" t="b">
        <v>0</v>
      </c>
      <c r="F316" s="84" t="b">
        <v>0</v>
      </c>
      <c r="G316" s="84" t="b">
        <v>0</v>
      </c>
    </row>
    <row r="317" spans="1:7" ht="15">
      <c r="A317" s="84" t="s">
        <v>2823</v>
      </c>
      <c r="B317" s="84">
        <v>2</v>
      </c>
      <c r="C317" s="118">
        <v>0.0019457197792178147</v>
      </c>
      <c r="D317" s="84" t="s">
        <v>2919</v>
      </c>
      <c r="E317" s="84" t="b">
        <v>0</v>
      </c>
      <c r="F317" s="84" t="b">
        <v>0</v>
      </c>
      <c r="G317" s="84" t="b">
        <v>0</v>
      </c>
    </row>
    <row r="318" spans="1:7" ht="15">
      <c r="A318" s="84" t="s">
        <v>2824</v>
      </c>
      <c r="B318" s="84">
        <v>2</v>
      </c>
      <c r="C318" s="118">
        <v>0.0016871029444549444</v>
      </c>
      <c r="D318" s="84" t="s">
        <v>2919</v>
      </c>
      <c r="E318" s="84" t="b">
        <v>0</v>
      </c>
      <c r="F318" s="84" t="b">
        <v>0</v>
      </c>
      <c r="G318" s="84" t="b">
        <v>0</v>
      </c>
    </row>
    <row r="319" spans="1:7" ht="15">
      <c r="A319" s="84" t="s">
        <v>2825</v>
      </c>
      <c r="B319" s="84">
        <v>2</v>
      </c>
      <c r="C319" s="118">
        <v>0.0016871029444549444</v>
      </c>
      <c r="D319" s="84" t="s">
        <v>2919</v>
      </c>
      <c r="E319" s="84" t="b">
        <v>0</v>
      </c>
      <c r="F319" s="84" t="b">
        <v>0</v>
      </c>
      <c r="G319" s="84" t="b">
        <v>0</v>
      </c>
    </row>
    <row r="320" spans="1:7" ht="15">
      <c r="A320" s="84" t="s">
        <v>2826</v>
      </c>
      <c r="B320" s="84">
        <v>2</v>
      </c>
      <c r="C320" s="118">
        <v>0.0016871029444549444</v>
      </c>
      <c r="D320" s="84" t="s">
        <v>2919</v>
      </c>
      <c r="E320" s="84" t="b">
        <v>0</v>
      </c>
      <c r="F320" s="84" t="b">
        <v>0</v>
      </c>
      <c r="G320" s="84" t="b">
        <v>0</v>
      </c>
    </row>
    <row r="321" spans="1:7" ht="15">
      <c r="A321" s="84" t="s">
        <v>2827</v>
      </c>
      <c r="B321" s="84">
        <v>2</v>
      </c>
      <c r="C321" s="118">
        <v>0.0016871029444549444</v>
      </c>
      <c r="D321" s="84" t="s">
        <v>2919</v>
      </c>
      <c r="E321" s="84" t="b">
        <v>0</v>
      </c>
      <c r="F321" s="84" t="b">
        <v>0</v>
      </c>
      <c r="G321" s="84" t="b">
        <v>0</v>
      </c>
    </row>
    <row r="322" spans="1:7" ht="15">
      <c r="A322" s="84" t="s">
        <v>291</v>
      </c>
      <c r="B322" s="84">
        <v>2</v>
      </c>
      <c r="C322" s="118">
        <v>0.0016871029444549444</v>
      </c>
      <c r="D322" s="84" t="s">
        <v>2919</v>
      </c>
      <c r="E322" s="84" t="b">
        <v>0</v>
      </c>
      <c r="F322" s="84" t="b">
        <v>0</v>
      </c>
      <c r="G322" s="84" t="b">
        <v>0</v>
      </c>
    </row>
    <row r="323" spans="1:7" ht="15">
      <c r="A323" s="84" t="s">
        <v>2828</v>
      </c>
      <c r="B323" s="84">
        <v>2</v>
      </c>
      <c r="C323" s="118">
        <v>0.0016871029444549444</v>
      </c>
      <c r="D323" s="84" t="s">
        <v>2919</v>
      </c>
      <c r="E323" s="84" t="b">
        <v>0</v>
      </c>
      <c r="F323" s="84" t="b">
        <v>0</v>
      </c>
      <c r="G323" s="84" t="b">
        <v>0</v>
      </c>
    </row>
    <row r="324" spans="1:7" ht="15">
      <c r="A324" s="84" t="s">
        <v>2829</v>
      </c>
      <c r="B324" s="84">
        <v>2</v>
      </c>
      <c r="C324" s="118">
        <v>0.0016871029444549444</v>
      </c>
      <c r="D324" s="84" t="s">
        <v>2919</v>
      </c>
      <c r="E324" s="84" t="b">
        <v>0</v>
      </c>
      <c r="F324" s="84" t="b">
        <v>0</v>
      </c>
      <c r="G324" s="84" t="b">
        <v>0</v>
      </c>
    </row>
    <row r="325" spans="1:7" ht="15">
      <c r="A325" s="84" t="s">
        <v>2830</v>
      </c>
      <c r="B325" s="84">
        <v>2</v>
      </c>
      <c r="C325" s="118">
        <v>0.0016871029444549444</v>
      </c>
      <c r="D325" s="84" t="s">
        <v>2919</v>
      </c>
      <c r="E325" s="84" t="b">
        <v>0</v>
      </c>
      <c r="F325" s="84" t="b">
        <v>0</v>
      </c>
      <c r="G325" s="84" t="b">
        <v>0</v>
      </c>
    </row>
    <row r="326" spans="1:7" ht="15">
      <c r="A326" s="84" t="s">
        <v>2831</v>
      </c>
      <c r="B326" s="84">
        <v>2</v>
      </c>
      <c r="C326" s="118">
        <v>0.0016871029444549444</v>
      </c>
      <c r="D326" s="84" t="s">
        <v>2919</v>
      </c>
      <c r="E326" s="84" t="b">
        <v>1</v>
      </c>
      <c r="F326" s="84" t="b">
        <v>0</v>
      </c>
      <c r="G326" s="84" t="b">
        <v>0</v>
      </c>
    </row>
    <row r="327" spans="1:7" ht="15">
      <c r="A327" s="84" t="s">
        <v>2832</v>
      </c>
      <c r="B327" s="84">
        <v>2</v>
      </c>
      <c r="C327" s="118">
        <v>0.0016871029444549444</v>
      </c>
      <c r="D327" s="84" t="s">
        <v>2919</v>
      </c>
      <c r="E327" s="84" t="b">
        <v>0</v>
      </c>
      <c r="F327" s="84" t="b">
        <v>0</v>
      </c>
      <c r="G327" s="84" t="b">
        <v>0</v>
      </c>
    </row>
    <row r="328" spans="1:7" ht="15">
      <c r="A328" s="84" t="s">
        <v>2833</v>
      </c>
      <c r="B328" s="84">
        <v>2</v>
      </c>
      <c r="C328" s="118">
        <v>0.0019457197792178147</v>
      </c>
      <c r="D328" s="84" t="s">
        <v>2919</v>
      </c>
      <c r="E328" s="84" t="b">
        <v>0</v>
      </c>
      <c r="F328" s="84" t="b">
        <v>0</v>
      </c>
      <c r="G328" s="84" t="b">
        <v>0</v>
      </c>
    </row>
    <row r="329" spans="1:7" ht="15">
      <c r="A329" s="84" t="s">
        <v>2834</v>
      </c>
      <c r="B329" s="84">
        <v>2</v>
      </c>
      <c r="C329" s="118">
        <v>0.0016871029444549444</v>
      </c>
      <c r="D329" s="84" t="s">
        <v>2919</v>
      </c>
      <c r="E329" s="84" t="b">
        <v>0</v>
      </c>
      <c r="F329" s="84" t="b">
        <v>0</v>
      </c>
      <c r="G329" s="84" t="b">
        <v>0</v>
      </c>
    </row>
    <row r="330" spans="1:7" ht="15">
      <c r="A330" s="84" t="s">
        <v>2835</v>
      </c>
      <c r="B330" s="84">
        <v>2</v>
      </c>
      <c r="C330" s="118">
        <v>0.0016871029444549444</v>
      </c>
      <c r="D330" s="84" t="s">
        <v>2919</v>
      </c>
      <c r="E330" s="84" t="b">
        <v>0</v>
      </c>
      <c r="F330" s="84" t="b">
        <v>0</v>
      </c>
      <c r="G330" s="84" t="b">
        <v>0</v>
      </c>
    </row>
    <row r="331" spans="1:7" ht="15">
      <c r="A331" s="84" t="s">
        <v>2836</v>
      </c>
      <c r="B331" s="84">
        <v>2</v>
      </c>
      <c r="C331" s="118">
        <v>0.0016871029444549444</v>
      </c>
      <c r="D331" s="84" t="s">
        <v>2919</v>
      </c>
      <c r="E331" s="84" t="b">
        <v>0</v>
      </c>
      <c r="F331" s="84" t="b">
        <v>0</v>
      </c>
      <c r="G331" s="84" t="b">
        <v>0</v>
      </c>
    </row>
    <row r="332" spans="1:7" ht="15">
      <c r="A332" s="84" t="s">
        <v>2837</v>
      </c>
      <c r="B332" s="84">
        <v>2</v>
      </c>
      <c r="C332" s="118">
        <v>0.0016871029444549444</v>
      </c>
      <c r="D332" s="84" t="s">
        <v>2919</v>
      </c>
      <c r="E332" s="84" t="b">
        <v>0</v>
      </c>
      <c r="F332" s="84" t="b">
        <v>0</v>
      </c>
      <c r="G332" s="84" t="b">
        <v>0</v>
      </c>
    </row>
    <row r="333" spans="1:7" ht="15">
      <c r="A333" s="84" t="s">
        <v>2838</v>
      </c>
      <c r="B333" s="84">
        <v>2</v>
      </c>
      <c r="C333" s="118">
        <v>0.0016871029444549444</v>
      </c>
      <c r="D333" s="84" t="s">
        <v>2919</v>
      </c>
      <c r="E333" s="84" t="b">
        <v>0</v>
      </c>
      <c r="F333" s="84" t="b">
        <v>0</v>
      </c>
      <c r="G333" s="84" t="b">
        <v>0</v>
      </c>
    </row>
    <row r="334" spans="1:7" ht="15">
      <c r="A334" s="84" t="s">
        <v>2839</v>
      </c>
      <c r="B334" s="84">
        <v>2</v>
      </c>
      <c r="C334" s="118">
        <v>0.0016871029444549444</v>
      </c>
      <c r="D334" s="84" t="s">
        <v>2919</v>
      </c>
      <c r="E334" s="84" t="b">
        <v>0</v>
      </c>
      <c r="F334" s="84" t="b">
        <v>0</v>
      </c>
      <c r="G334" s="84" t="b">
        <v>0</v>
      </c>
    </row>
    <row r="335" spans="1:7" ht="15">
      <c r="A335" s="84" t="s">
        <v>2840</v>
      </c>
      <c r="B335" s="84">
        <v>2</v>
      </c>
      <c r="C335" s="118">
        <v>0.0016871029444549444</v>
      </c>
      <c r="D335" s="84" t="s">
        <v>2919</v>
      </c>
      <c r="E335" s="84" t="b">
        <v>0</v>
      </c>
      <c r="F335" s="84" t="b">
        <v>0</v>
      </c>
      <c r="G335" s="84" t="b">
        <v>0</v>
      </c>
    </row>
    <row r="336" spans="1:7" ht="15">
      <c r="A336" s="84" t="s">
        <v>2841</v>
      </c>
      <c r="B336" s="84">
        <v>2</v>
      </c>
      <c r="C336" s="118">
        <v>0.0016871029444549444</v>
      </c>
      <c r="D336" s="84" t="s">
        <v>2919</v>
      </c>
      <c r="E336" s="84" t="b">
        <v>0</v>
      </c>
      <c r="F336" s="84" t="b">
        <v>0</v>
      </c>
      <c r="G336" s="84" t="b">
        <v>0</v>
      </c>
    </row>
    <row r="337" spans="1:7" ht="15">
      <c r="A337" s="84" t="s">
        <v>2842</v>
      </c>
      <c r="B337" s="84">
        <v>2</v>
      </c>
      <c r="C337" s="118">
        <v>0.0016871029444549444</v>
      </c>
      <c r="D337" s="84" t="s">
        <v>2919</v>
      </c>
      <c r="E337" s="84" t="b">
        <v>0</v>
      </c>
      <c r="F337" s="84" t="b">
        <v>0</v>
      </c>
      <c r="G337" s="84" t="b">
        <v>0</v>
      </c>
    </row>
    <row r="338" spans="1:7" ht="15">
      <c r="A338" s="84" t="s">
        <v>2843</v>
      </c>
      <c r="B338" s="84">
        <v>2</v>
      </c>
      <c r="C338" s="118">
        <v>0.0016871029444549444</v>
      </c>
      <c r="D338" s="84" t="s">
        <v>2919</v>
      </c>
      <c r="E338" s="84" t="b">
        <v>0</v>
      </c>
      <c r="F338" s="84" t="b">
        <v>0</v>
      </c>
      <c r="G338" s="84" t="b">
        <v>0</v>
      </c>
    </row>
    <row r="339" spans="1:7" ht="15">
      <c r="A339" s="84" t="s">
        <v>2844</v>
      </c>
      <c r="B339" s="84">
        <v>2</v>
      </c>
      <c r="C339" s="118">
        <v>0.0016871029444549444</v>
      </c>
      <c r="D339" s="84" t="s">
        <v>2919</v>
      </c>
      <c r="E339" s="84" t="b">
        <v>0</v>
      </c>
      <c r="F339" s="84" t="b">
        <v>0</v>
      </c>
      <c r="G339" s="84" t="b">
        <v>0</v>
      </c>
    </row>
    <row r="340" spans="1:7" ht="15">
      <c r="A340" s="84" t="s">
        <v>2845</v>
      </c>
      <c r="B340" s="84">
        <v>2</v>
      </c>
      <c r="C340" s="118">
        <v>0.0016871029444549444</v>
      </c>
      <c r="D340" s="84" t="s">
        <v>2919</v>
      </c>
      <c r="E340" s="84" t="b">
        <v>0</v>
      </c>
      <c r="F340" s="84" t="b">
        <v>0</v>
      </c>
      <c r="G340" s="84" t="b">
        <v>0</v>
      </c>
    </row>
    <row r="341" spans="1:7" ht="15">
      <c r="A341" s="84" t="s">
        <v>2846</v>
      </c>
      <c r="B341" s="84">
        <v>2</v>
      </c>
      <c r="C341" s="118">
        <v>0.0016871029444549444</v>
      </c>
      <c r="D341" s="84" t="s">
        <v>2919</v>
      </c>
      <c r="E341" s="84" t="b">
        <v>0</v>
      </c>
      <c r="F341" s="84" t="b">
        <v>0</v>
      </c>
      <c r="G341" s="84" t="b">
        <v>0</v>
      </c>
    </row>
    <row r="342" spans="1:7" ht="15">
      <c r="A342" s="84" t="s">
        <v>2847</v>
      </c>
      <c r="B342" s="84">
        <v>2</v>
      </c>
      <c r="C342" s="118">
        <v>0.0016871029444549444</v>
      </c>
      <c r="D342" s="84" t="s">
        <v>2919</v>
      </c>
      <c r="E342" s="84" t="b">
        <v>0</v>
      </c>
      <c r="F342" s="84" t="b">
        <v>0</v>
      </c>
      <c r="G342" s="84" t="b">
        <v>0</v>
      </c>
    </row>
    <row r="343" spans="1:7" ht="15">
      <c r="A343" s="84" t="s">
        <v>2848</v>
      </c>
      <c r="B343" s="84">
        <v>2</v>
      </c>
      <c r="C343" s="118">
        <v>0.0016871029444549444</v>
      </c>
      <c r="D343" s="84" t="s">
        <v>2919</v>
      </c>
      <c r="E343" s="84" t="b">
        <v>0</v>
      </c>
      <c r="F343" s="84" t="b">
        <v>0</v>
      </c>
      <c r="G343" s="84" t="b">
        <v>0</v>
      </c>
    </row>
    <row r="344" spans="1:7" ht="15">
      <c r="A344" s="84" t="s">
        <v>2849</v>
      </c>
      <c r="B344" s="84">
        <v>2</v>
      </c>
      <c r="C344" s="118">
        <v>0.0016871029444549444</v>
      </c>
      <c r="D344" s="84" t="s">
        <v>2919</v>
      </c>
      <c r="E344" s="84" t="b">
        <v>0</v>
      </c>
      <c r="F344" s="84" t="b">
        <v>0</v>
      </c>
      <c r="G344" s="84" t="b">
        <v>0</v>
      </c>
    </row>
    <row r="345" spans="1:7" ht="15">
      <c r="A345" s="84" t="s">
        <v>2850</v>
      </c>
      <c r="B345" s="84">
        <v>2</v>
      </c>
      <c r="C345" s="118">
        <v>0.0016871029444549444</v>
      </c>
      <c r="D345" s="84" t="s">
        <v>2919</v>
      </c>
      <c r="E345" s="84" t="b">
        <v>0</v>
      </c>
      <c r="F345" s="84" t="b">
        <v>0</v>
      </c>
      <c r="G345" s="84" t="b">
        <v>0</v>
      </c>
    </row>
    <row r="346" spans="1:7" ht="15">
      <c r="A346" s="84" t="s">
        <v>2851</v>
      </c>
      <c r="B346" s="84">
        <v>2</v>
      </c>
      <c r="C346" s="118">
        <v>0.0016871029444549444</v>
      </c>
      <c r="D346" s="84" t="s">
        <v>2919</v>
      </c>
      <c r="E346" s="84" t="b">
        <v>0</v>
      </c>
      <c r="F346" s="84" t="b">
        <v>0</v>
      </c>
      <c r="G346" s="84" t="b">
        <v>0</v>
      </c>
    </row>
    <row r="347" spans="1:7" ht="15">
      <c r="A347" s="84" t="s">
        <v>2852</v>
      </c>
      <c r="B347" s="84">
        <v>2</v>
      </c>
      <c r="C347" s="118">
        <v>0.0016871029444549444</v>
      </c>
      <c r="D347" s="84" t="s">
        <v>2919</v>
      </c>
      <c r="E347" s="84" t="b">
        <v>0</v>
      </c>
      <c r="F347" s="84" t="b">
        <v>0</v>
      </c>
      <c r="G347" s="84" t="b">
        <v>0</v>
      </c>
    </row>
    <row r="348" spans="1:7" ht="15">
      <c r="A348" s="84" t="s">
        <v>2853</v>
      </c>
      <c r="B348" s="84">
        <v>2</v>
      </c>
      <c r="C348" s="118">
        <v>0.0016871029444549444</v>
      </c>
      <c r="D348" s="84" t="s">
        <v>2919</v>
      </c>
      <c r="E348" s="84" t="b">
        <v>0</v>
      </c>
      <c r="F348" s="84" t="b">
        <v>0</v>
      </c>
      <c r="G348" s="84" t="b">
        <v>0</v>
      </c>
    </row>
    <row r="349" spans="1:7" ht="15">
      <c r="A349" s="84" t="s">
        <v>2854</v>
      </c>
      <c r="B349" s="84">
        <v>2</v>
      </c>
      <c r="C349" s="118">
        <v>0.0016871029444549444</v>
      </c>
      <c r="D349" s="84" t="s">
        <v>2919</v>
      </c>
      <c r="E349" s="84" t="b">
        <v>0</v>
      </c>
      <c r="F349" s="84" t="b">
        <v>0</v>
      </c>
      <c r="G349" s="84" t="b">
        <v>0</v>
      </c>
    </row>
    <row r="350" spans="1:7" ht="15">
      <c r="A350" s="84" t="s">
        <v>2855</v>
      </c>
      <c r="B350" s="84">
        <v>2</v>
      </c>
      <c r="C350" s="118">
        <v>0.0016871029444549444</v>
      </c>
      <c r="D350" s="84" t="s">
        <v>2919</v>
      </c>
      <c r="E350" s="84" t="b">
        <v>0</v>
      </c>
      <c r="F350" s="84" t="b">
        <v>0</v>
      </c>
      <c r="G350" s="84" t="b">
        <v>0</v>
      </c>
    </row>
    <row r="351" spans="1:7" ht="15">
      <c r="A351" s="84" t="s">
        <v>2856</v>
      </c>
      <c r="B351" s="84">
        <v>2</v>
      </c>
      <c r="C351" s="118">
        <v>0.0016871029444549444</v>
      </c>
      <c r="D351" s="84" t="s">
        <v>2919</v>
      </c>
      <c r="E351" s="84" t="b">
        <v>0</v>
      </c>
      <c r="F351" s="84" t="b">
        <v>0</v>
      </c>
      <c r="G351" s="84" t="b">
        <v>0</v>
      </c>
    </row>
    <row r="352" spans="1:7" ht="15">
      <c r="A352" s="84" t="s">
        <v>2857</v>
      </c>
      <c r="B352" s="84">
        <v>2</v>
      </c>
      <c r="C352" s="118">
        <v>0.0016871029444549444</v>
      </c>
      <c r="D352" s="84" t="s">
        <v>2919</v>
      </c>
      <c r="E352" s="84" t="b">
        <v>0</v>
      </c>
      <c r="F352" s="84" t="b">
        <v>0</v>
      </c>
      <c r="G352" s="84" t="b">
        <v>0</v>
      </c>
    </row>
    <row r="353" spans="1:7" ht="15">
      <c r="A353" s="84" t="s">
        <v>2858</v>
      </c>
      <c r="B353" s="84">
        <v>2</v>
      </c>
      <c r="C353" s="118">
        <v>0.0016871029444549444</v>
      </c>
      <c r="D353" s="84" t="s">
        <v>2919</v>
      </c>
      <c r="E353" s="84" t="b">
        <v>0</v>
      </c>
      <c r="F353" s="84" t="b">
        <v>0</v>
      </c>
      <c r="G353" s="84" t="b">
        <v>0</v>
      </c>
    </row>
    <row r="354" spans="1:7" ht="15">
      <c r="A354" s="84" t="s">
        <v>2859</v>
      </c>
      <c r="B354" s="84">
        <v>2</v>
      </c>
      <c r="C354" s="118">
        <v>0.0016871029444549444</v>
      </c>
      <c r="D354" s="84" t="s">
        <v>2919</v>
      </c>
      <c r="E354" s="84" t="b">
        <v>0</v>
      </c>
      <c r="F354" s="84" t="b">
        <v>0</v>
      </c>
      <c r="G354" s="84" t="b">
        <v>0</v>
      </c>
    </row>
    <row r="355" spans="1:7" ht="15">
      <c r="A355" s="84" t="s">
        <v>2860</v>
      </c>
      <c r="B355" s="84">
        <v>2</v>
      </c>
      <c r="C355" s="118">
        <v>0.0016871029444549444</v>
      </c>
      <c r="D355" s="84" t="s">
        <v>2919</v>
      </c>
      <c r="E355" s="84" t="b">
        <v>0</v>
      </c>
      <c r="F355" s="84" t="b">
        <v>0</v>
      </c>
      <c r="G355" s="84" t="b">
        <v>0</v>
      </c>
    </row>
    <row r="356" spans="1:7" ht="15">
      <c r="A356" s="84" t="s">
        <v>2861</v>
      </c>
      <c r="B356" s="84">
        <v>2</v>
      </c>
      <c r="C356" s="118">
        <v>0.0016871029444549444</v>
      </c>
      <c r="D356" s="84" t="s">
        <v>2919</v>
      </c>
      <c r="E356" s="84" t="b">
        <v>0</v>
      </c>
      <c r="F356" s="84" t="b">
        <v>0</v>
      </c>
      <c r="G356" s="84" t="b">
        <v>0</v>
      </c>
    </row>
    <row r="357" spans="1:7" ht="15">
      <c r="A357" s="84" t="s">
        <v>2862</v>
      </c>
      <c r="B357" s="84">
        <v>2</v>
      </c>
      <c r="C357" s="118">
        <v>0.0016871029444549444</v>
      </c>
      <c r="D357" s="84" t="s">
        <v>2919</v>
      </c>
      <c r="E357" s="84" t="b">
        <v>0</v>
      </c>
      <c r="F357" s="84" t="b">
        <v>0</v>
      </c>
      <c r="G357" s="84" t="b">
        <v>0</v>
      </c>
    </row>
    <row r="358" spans="1:7" ht="15">
      <c r="A358" s="84" t="s">
        <v>2863</v>
      </c>
      <c r="B358" s="84">
        <v>2</v>
      </c>
      <c r="C358" s="118">
        <v>0.0016871029444549444</v>
      </c>
      <c r="D358" s="84" t="s">
        <v>2919</v>
      </c>
      <c r="E358" s="84" t="b">
        <v>0</v>
      </c>
      <c r="F358" s="84" t="b">
        <v>0</v>
      </c>
      <c r="G358" s="84" t="b">
        <v>0</v>
      </c>
    </row>
    <row r="359" spans="1:7" ht="15">
      <c r="A359" s="84" t="s">
        <v>2864</v>
      </c>
      <c r="B359" s="84">
        <v>2</v>
      </c>
      <c r="C359" s="118">
        <v>0.0016871029444549444</v>
      </c>
      <c r="D359" s="84" t="s">
        <v>2919</v>
      </c>
      <c r="E359" s="84" t="b">
        <v>0</v>
      </c>
      <c r="F359" s="84" t="b">
        <v>0</v>
      </c>
      <c r="G359" s="84" t="b">
        <v>0</v>
      </c>
    </row>
    <row r="360" spans="1:7" ht="15">
      <c r="A360" s="84" t="s">
        <v>2865</v>
      </c>
      <c r="B360" s="84">
        <v>2</v>
      </c>
      <c r="C360" s="118">
        <v>0.0016871029444549444</v>
      </c>
      <c r="D360" s="84" t="s">
        <v>2919</v>
      </c>
      <c r="E360" s="84" t="b">
        <v>0</v>
      </c>
      <c r="F360" s="84" t="b">
        <v>0</v>
      </c>
      <c r="G360" s="84" t="b">
        <v>0</v>
      </c>
    </row>
    <row r="361" spans="1:7" ht="15">
      <c r="A361" s="84" t="s">
        <v>2866</v>
      </c>
      <c r="B361" s="84">
        <v>2</v>
      </c>
      <c r="C361" s="118">
        <v>0.0016871029444549444</v>
      </c>
      <c r="D361" s="84" t="s">
        <v>2919</v>
      </c>
      <c r="E361" s="84" t="b">
        <v>0</v>
      </c>
      <c r="F361" s="84" t="b">
        <v>0</v>
      </c>
      <c r="G361" s="84" t="b">
        <v>0</v>
      </c>
    </row>
    <row r="362" spans="1:7" ht="15">
      <c r="A362" s="84" t="s">
        <v>2867</v>
      </c>
      <c r="B362" s="84">
        <v>2</v>
      </c>
      <c r="C362" s="118">
        <v>0.0016871029444549444</v>
      </c>
      <c r="D362" s="84" t="s">
        <v>2919</v>
      </c>
      <c r="E362" s="84" t="b">
        <v>0</v>
      </c>
      <c r="F362" s="84" t="b">
        <v>0</v>
      </c>
      <c r="G362" s="84" t="b">
        <v>0</v>
      </c>
    </row>
    <row r="363" spans="1:7" ht="15">
      <c r="A363" s="84" t="s">
        <v>2868</v>
      </c>
      <c r="B363" s="84">
        <v>2</v>
      </c>
      <c r="C363" s="118">
        <v>0.0016871029444549444</v>
      </c>
      <c r="D363" s="84" t="s">
        <v>2919</v>
      </c>
      <c r="E363" s="84" t="b">
        <v>0</v>
      </c>
      <c r="F363" s="84" t="b">
        <v>0</v>
      </c>
      <c r="G363" s="84" t="b">
        <v>0</v>
      </c>
    </row>
    <row r="364" spans="1:7" ht="15">
      <c r="A364" s="84" t="s">
        <v>2869</v>
      </c>
      <c r="B364" s="84">
        <v>2</v>
      </c>
      <c r="C364" s="118">
        <v>0.0016871029444549444</v>
      </c>
      <c r="D364" s="84" t="s">
        <v>2919</v>
      </c>
      <c r="E364" s="84" t="b">
        <v>0</v>
      </c>
      <c r="F364" s="84" t="b">
        <v>0</v>
      </c>
      <c r="G364" s="84" t="b">
        <v>0</v>
      </c>
    </row>
    <row r="365" spans="1:7" ht="15">
      <c r="A365" s="84" t="s">
        <v>2870</v>
      </c>
      <c r="B365" s="84">
        <v>2</v>
      </c>
      <c r="C365" s="118">
        <v>0.0016871029444549444</v>
      </c>
      <c r="D365" s="84" t="s">
        <v>2919</v>
      </c>
      <c r="E365" s="84" t="b">
        <v>0</v>
      </c>
      <c r="F365" s="84" t="b">
        <v>0</v>
      </c>
      <c r="G365" s="84" t="b">
        <v>0</v>
      </c>
    </row>
    <row r="366" spans="1:7" ht="15">
      <c r="A366" s="84" t="s">
        <v>2871</v>
      </c>
      <c r="B366" s="84">
        <v>2</v>
      </c>
      <c r="C366" s="118">
        <v>0.0016871029444549444</v>
      </c>
      <c r="D366" s="84" t="s">
        <v>2919</v>
      </c>
      <c r="E366" s="84" t="b">
        <v>0</v>
      </c>
      <c r="F366" s="84" t="b">
        <v>0</v>
      </c>
      <c r="G366" s="84" t="b">
        <v>0</v>
      </c>
    </row>
    <row r="367" spans="1:7" ht="15">
      <c r="A367" s="84" t="s">
        <v>2872</v>
      </c>
      <c r="B367" s="84">
        <v>2</v>
      </c>
      <c r="C367" s="118">
        <v>0.0016871029444549444</v>
      </c>
      <c r="D367" s="84" t="s">
        <v>2919</v>
      </c>
      <c r="E367" s="84" t="b">
        <v>0</v>
      </c>
      <c r="F367" s="84" t="b">
        <v>0</v>
      </c>
      <c r="G367" s="84" t="b">
        <v>0</v>
      </c>
    </row>
    <row r="368" spans="1:7" ht="15">
      <c r="A368" s="84" t="s">
        <v>2873</v>
      </c>
      <c r="B368" s="84">
        <v>2</v>
      </c>
      <c r="C368" s="118">
        <v>0.0016871029444549444</v>
      </c>
      <c r="D368" s="84" t="s">
        <v>2919</v>
      </c>
      <c r="E368" s="84" t="b">
        <v>0</v>
      </c>
      <c r="F368" s="84" t="b">
        <v>0</v>
      </c>
      <c r="G368" s="84" t="b">
        <v>0</v>
      </c>
    </row>
    <row r="369" spans="1:7" ht="15">
      <c r="A369" s="84" t="s">
        <v>2874</v>
      </c>
      <c r="B369" s="84">
        <v>2</v>
      </c>
      <c r="C369" s="118">
        <v>0.0016871029444549444</v>
      </c>
      <c r="D369" s="84" t="s">
        <v>2919</v>
      </c>
      <c r="E369" s="84" t="b">
        <v>0</v>
      </c>
      <c r="F369" s="84" t="b">
        <v>0</v>
      </c>
      <c r="G369" s="84" t="b">
        <v>0</v>
      </c>
    </row>
    <row r="370" spans="1:7" ht="15">
      <c r="A370" s="84" t="s">
        <v>2875</v>
      </c>
      <c r="B370" s="84">
        <v>2</v>
      </c>
      <c r="C370" s="118">
        <v>0.0016871029444549444</v>
      </c>
      <c r="D370" s="84" t="s">
        <v>2919</v>
      </c>
      <c r="E370" s="84" t="b">
        <v>0</v>
      </c>
      <c r="F370" s="84" t="b">
        <v>0</v>
      </c>
      <c r="G370" s="84" t="b">
        <v>0</v>
      </c>
    </row>
    <row r="371" spans="1:7" ht="15">
      <c r="A371" s="84" t="s">
        <v>2876</v>
      </c>
      <c r="B371" s="84">
        <v>2</v>
      </c>
      <c r="C371" s="118">
        <v>0.0016871029444549444</v>
      </c>
      <c r="D371" s="84" t="s">
        <v>2919</v>
      </c>
      <c r="E371" s="84" t="b">
        <v>0</v>
      </c>
      <c r="F371" s="84" t="b">
        <v>0</v>
      </c>
      <c r="G371" s="84" t="b">
        <v>0</v>
      </c>
    </row>
    <row r="372" spans="1:7" ht="15">
      <c r="A372" s="84" t="s">
        <v>2877</v>
      </c>
      <c r="B372" s="84">
        <v>2</v>
      </c>
      <c r="C372" s="118">
        <v>0.0016871029444549444</v>
      </c>
      <c r="D372" s="84" t="s">
        <v>2919</v>
      </c>
      <c r="E372" s="84" t="b">
        <v>0</v>
      </c>
      <c r="F372" s="84" t="b">
        <v>0</v>
      </c>
      <c r="G372" s="84" t="b">
        <v>0</v>
      </c>
    </row>
    <row r="373" spans="1:7" ht="15">
      <c r="A373" s="84" t="s">
        <v>2878</v>
      </c>
      <c r="B373" s="84">
        <v>2</v>
      </c>
      <c r="C373" s="118">
        <v>0.0016871029444549444</v>
      </c>
      <c r="D373" s="84" t="s">
        <v>2919</v>
      </c>
      <c r="E373" s="84" t="b">
        <v>0</v>
      </c>
      <c r="F373" s="84" t="b">
        <v>0</v>
      </c>
      <c r="G373" s="84" t="b">
        <v>0</v>
      </c>
    </row>
    <row r="374" spans="1:7" ht="15">
      <c r="A374" s="84" t="s">
        <v>2879</v>
      </c>
      <c r="B374" s="84">
        <v>2</v>
      </c>
      <c r="C374" s="118">
        <v>0.0016871029444549444</v>
      </c>
      <c r="D374" s="84" t="s">
        <v>2919</v>
      </c>
      <c r="E374" s="84" t="b">
        <v>0</v>
      </c>
      <c r="F374" s="84" t="b">
        <v>0</v>
      </c>
      <c r="G374" s="84" t="b">
        <v>0</v>
      </c>
    </row>
    <row r="375" spans="1:7" ht="15">
      <c r="A375" s="84" t="s">
        <v>2880</v>
      </c>
      <c r="B375" s="84">
        <v>2</v>
      </c>
      <c r="C375" s="118">
        <v>0.0016871029444549444</v>
      </c>
      <c r="D375" s="84" t="s">
        <v>2919</v>
      </c>
      <c r="E375" s="84" t="b">
        <v>0</v>
      </c>
      <c r="F375" s="84" t="b">
        <v>0</v>
      </c>
      <c r="G375" s="84" t="b">
        <v>0</v>
      </c>
    </row>
    <row r="376" spans="1:7" ht="15">
      <c r="A376" s="84" t="s">
        <v>2881</v>
      </c>
      <c r="B376" s="84">
        <v>2</v>
      </c>
      <c r="C376" s="118">
        <v>0.0016871029444549444</v>
      </c>
      <c r="D376" s="84" t="s">
        <v>2919</v>
      </c>
      <c r="E376" s="84" t="b">
        <v>0</v>
      </c>
      <c r="F376" s="84" t="b">
        <v>1</v>
      </c>
      <c r="G376" s="84" t="b">
        <v>0</v>
      </c>
    </row>
    <row r="377" spans="1:7" ht="15">
      <c r="A377" s="84" t="s">
        <v>284</v>
      </c>
      <c r="B377" s="84">
        <v>2</v>
      </c>
      <c r="C377" s="118">
        <v>0.0016871029444549444</v>
      </c>
      <c r="D377" s="84" t="s">
        <v>2919</v>
      </c>
      <c r="E377" s="84" t="b">
        <v>0</v>
      </c>
      <c r="F377" s="84" t="b">
        <v>0</v>
      </c>
      <c r="G377" s="84" t="b">
        <v>0</v>
      </c>
    </row>
    <row r="378" spans="1:7" ht="15">
      <c r="A378" s="84" t="s">
        <v>283</v>
      </c>
      <c r="B378" s="84">
        <v>2</v>
      </c>
      <c r="C378" s="118">
        <v>0.0016871029444549444</v>
      </c>
      <c r="D378" s="84" t="s">
        <v>2919</v>
      </c>
      <c r="E378" s="84" t="b">
        <v>0</v>
      </c>
      <c r="F378" s="84" t="b">
        <v>0</v>
      </c>
      <c r="G378" s="84" t="b">
        <v>0</v>
      </c>
    </row>
    <row r="379" spans="1:7" ht="15">
      <c r="A379" s="84" t="s">
        <v>2882</v>
      </c>
      <c r="B379" s="84">
        <v>2</v>
      </c>
      <c r="C379" s="118">
        <v>0.0016871029444549444</v>
      </c>
      <c r="D379" s="84" t="s">
        <v>2919</v>
      </c>
      <c r="E379" s="84" t="b">
        <v>0</v>
      </c>
      <c r="F379" s="84" t="b">
        <v>0</v>
      </c>
      <c r="G379" s="84" t="b">
        <v>0</v>
      </c>
    </row>
    <row r="380" spans="1:7" ht="15">
      <c r="A380" s="84" t="s">
        <v>243</v>
      </c>
      <c r="B380" s="84">
        <v>2</v>
      </c>
      <c r="C380" s="118">
        <v>0.0016871029444549444</v>
      </c>
      <c r="D380" s="84" t="s">
        <v>2919</v>
      </c>
      <c r="E380" s="84" t="b">
        <v>0</v>
      </c>
      <c r="F380" s="84" t="b">
        <v>0</v>
      </c>
      <c r="G380" s="84" t="b">
        <v>0</v>
      </c>
    </row>
    <row r="381" spans="1:7" ht="15">
      <c r="A381" s="84" t="s">
        <v>2236</v>
      </c>
      <c r="B381" s="84">
        <v>2</v>
      </c>
      <c r="C381" s="118">
        <v>0.0016871029444549444</v>
      </c>
      <c r="D381" s="84" t="s">
        <v>2919</v>
      </c>
      <c r="E381" s="84" t="b">
        <v>0</v>
      </c>
      <c r="F381" s="84" t="b">
        <v>0</v>
      </c>
      <c r="G381" s="84" t="b">
        <v>0</v>
      </c>
    </row>
    <row r="382" spans="1:7" ht="15">
      <c r="A382" s="84" t="s">
        <v>282</v>
      </c>
      <c r="B382" s="84">
        <v>2</v>
      </c>
      <c r="C382" s="118">
        <v>0.0016871029444549444</v>
      </c>
      <c r="D382" s="84" t="s">
        <v>2919</v>
      </c>
      <c r="E382" s="84" t="b">
        <v>0</v>
      </c>
      <c r="F382" s="84" t="b">
        <v>0</v>
      </c>
      <c r="G382" s="84" t="b">
        <v>0</v>
      </c>
    </row>
    <row r="383" spans="1:7" ht="15">
      <c r="A383" s="84" t="s">
        <v>2238</v>
      </c>
      <c r="B383" s="84">
        <v>2</v>
      </c>
      <c r="C383" s="118">
        <v>0.0016871029444549444</v>
      </c>
      <c r="D383" s="84" t="s">
        <v>2919</v>
      </c>
      <c r="E383" s="84" t="b">
        <v>0</v>
      </c>
      <c r="F383" s="84" t="b">
        <v>0</v>
      </c>
      <c r="G383" s="84" t="b">
        <v>0</v>
      </c>
    </row>
    <row r="384" spans="1:7" ht="15">
      <c r="A384" s="84" t="s">
        <v>2241</v>
      </c>
      <c r="B384" s="84">
        <v>2</v>
      </c>
      <c r="C384" s="118">
        <v>0.0016871029444549444</v>
      </c>
      <c r="D384" s="84" t="s">
        <v>2919</v>
      </c>
      <c r="E384" s="84" t="b">
        <v>0</v>
      </c>
      <c r="F384" s="84" t="b">
        <v>0</v>
      </c>
      <c r="G384" s="84" t="b">
        <v>0</v>
      </c>
    </row>
    <row r="385" spans="1:7" ht="15">
      <c r="A385" s="84" t="s">
        <v>2883</v>
      </c>
      <c r="B385" s="84">
        <v>2</v>
      </c>
      <c r="C385" s="118">
        <v>0.0016871029444549444</v>
      </c>
      <c r="D385" s="84" t="s">
        <v>2919</v>
      </c>
      <c r="E385" s="84" t="b">
        <v>0</v>
      </c>
      <c r="F385" s="84" t="b">
        <v>0</v>
      </c>
      <c r="G385" s="84" t="b">
        <v>0</v>
      </c>
    </row>
    <row r="386" spans="1:7" ht="15">
      <c r="A386" s="84" t="s">
        <v>2884</v>
      </c>
      <c r="B386" s="84">
        <v>2</v>
      </c>
      <c r="C386" s="118">
        <v>0.0016871029444549444</v>
      </c>
      <c r="D386" s="84" t="s">
        <v>2919</v>
      </c>
      <c r="E386" s="84" t="b">
        <v>0</v>
      </c>
      <c r="F386" s="84" t="b">
        <v>0</v>
      </c>
      <c r="G386" s="84" t="b">
        <v>0</v>
      </c>
    </row>
    <row r="387" spans="1:7" ht="15">
      <c r="A387" s="84" t="s">
        <v>2885</v>
      </c>
      <c r="B387" s="84">
        <v>2</v>
      </c>
      <c r="C387" s="118">
        <v>0.0016871029444549444</v>
      </c>
      <c r="D387" s="84" t="s">
        <v>2919</v>
      </c>
      <c r="E387" s="84" t="b">
        <v>0</v>
      </c>
      <c r="F387" s="84" t="b">
        <v>0</v>
      </c>
      <c r="G387" s="84" t="b">
        <v>0</v>
      </c>
    </row>
    <row r="388" spans="1:7" ht="15">
      <c r="A388" s="84" t="s">
        <v>2886</v>
      </c>
      <c r="B388" s="84">
        <v>2</v>
      </c>
      <c r="C388" s="118">
        <v>0.0016871029444549444</v>
      </c>
      <c r="D388" s="84" t="s">
        <v>2919</v>
      </c>
      <c r="E388" s="84" t="b">
        <v>0</v>
      </c>
      <c r="F388" s="84" t="b">
        <v>0</v>
      </c>
      <c r="G388" s="84" t="b">
        <v>0</v>
      </c>
    </row>
    <row r="389" spans="1:7" ht="15">
      <c r="A389" s="84" t="s">
        <v>2887</v>
      </c>
      <c r="B389" s="84">
        <v>2</v>
      </c>
      <c r="C389" s="118">
        <v>0.0016871029444549444</v>
      </c>
      <c r="D389" s="84" t="s">
        <v>2919</v>
      </c>
      <c r="E389" s="84" t="b">
        <v>0</v>
      </c>
      <c r="F389" s="84" t="b">
        <v>0</v>
      </c>
      <c r="G389" s="84" t="b">
        <v>0</v>
      </c>
    </row>
    <row r="390" spans="1:7" ht="15">
      <c r="A390" s="84" t="s">
        <v>2888</v>
      </c>
      <c r="B390" s="84">
        <v>2</v>
      </c>
      <c r="C390" s="118">
        <v>0.0016871029444549444</v>
      </c>
      <c r="D390" s="84" t="s">
        <v>2919</v>
      </c>
      <c r="E390" s="84" t="b">
        <v>0</v>
      </c>
      <c r="F390" s="84" t="b">
        <v>0</v>
      </c>
      <c r="G390" s="84" t="b">
        <v>0</v>
      </c>
    </row>
    <row r="391" spans="1:7" ht="15">
      <c r="A391" s="84" t="s">
        <v>2889</v>
      </c>
      <c r="B391" s="84">
        <v>2</v>
      </c>
      <c r="C391" s="118">
        <v>0.0016871029444549444</v>
      </c>
      <c r="D391" s="84" t="s">
        <v>2919</v>
      </c>
      <c r="E391" s="84" t="b">
        <v>0</v>
      </c>
      <c r="F391" s="84" t="b">
        <v>0</v>
      </c>
      <c r="G391" s="84" t="b">
        <v>0</v>
      </c>
    </row>
    <row r="392" spans="1:7" ht="15">
      <c r="A392" s="84" t="s">
        <v>2890</v>
      </c>
      <c r="B392" s="84">
        <v>2</v>
      </c>
      <c r="C392" s="118">
        <v>0.0016871029444549444</v>
      </c>
      <c r="D392" s="84" t="s">
        <v>2919</v>
      </c>
      <c r="E392" s="84" t="b">
        <v>0</v>
      </c>
      <c r="F392" s="84" t="b">
        <v>0</v>
      </c>
      <c r="G392" s="84" t="b">
        <v>0</v>
      </c>
    </row>
    <row r="393" spans="1:7" ht="15">
      <c r="A393" s="84" t="s">
        <v>2891</v>
      </c>
      <c r="B393" s="84">
        <v>2</v>
      </c>
      <c r="C393" s="118">
        <v>0.0016871029444549444</v>
      </c>
      <c r="D393" s="84" t="s">
        <v>2919</v>
      </c>
      <c r="E393" s="84" t="b">
        <v>0</v>
      </c>
      <c r="F393" s="84" t="b">
        <v>0</v>
      </c>
      <c r="G393" s="84" t="b">
        <v>0</v>
      </c>
    </row>
    <row r="394" spans="1:7" ht="15">
      <c r="A394" s="84" t="s">
        <v>2892</v>
      </c>
      <c r="B394" s="84">
        <v>2</v>
      </c>
      <c r="C394" s="118">
        <v>0.0016871029444549444</v>
      </c>
      <c r="D394" s="84" t="s">
        <v>2919</v>
      </c>
      <c r="E394" s="84" t="b">
        <v>0</v>
      </c>
      <c r="F394" s="84" t="b">
        <v>0</v>
      </c>
      <c r="G394" s="84" t="b">
        <v>0</v>
      </c>
    </row>
    <row r="395" spans="1:7" ht="15">
      <c r="A395" s="84" t="s">
        <v>2893</v>
      </c>
      <c r="B395" s="84">
        <v>2</v>
      </c>
      <c r="C395" s="118">
        <v>0.0016871029444549444</v>
      </c>
      <c r="D395" s="84" t="s">
        <v>2919</v>
      </c>
      <c r="E395" s="84" t="b">
        <v>0</v>
      </c>
      <c r="F395" s="84" t="b">
        <v>0</v>
      </c>
      <c r="G395" s="84" t="b">
        <v>0</v>
      </c>
    </row>
    <row r="396" spans="1:7" ht="15">
      <c r="A396" s="84" t="s">
        <v>2894</v>
      </c>
      <c r="B396" s="84">
        <v>2</v>
      </c>
      <c r="C396" s="118">
        <v>0.0016871029444549444</v>
      </c>
      <c r="D396" s="84" t="s">
        <v>2919</v>
      </c>
      <c r="E396" s="84" t="b">
        <v>0</v>
      </c>
      <c r="F396" s="84" t="b">
        <v>0</v>
      </c>
      <c r="G396" s="84" t="b">
        <v>0</v>
      </c>
    </row>
    <row r="397" spans="1:7" ht="15">
      <c r="A397" s="84" t="s">
        <v>2895</v>
      </c>
      <c r="B397" s="84">
        <v>2</v>
      </c>
      <c r="C397" s="118">
        <v>0.0016871029444549444</v>
      </c>
      <c r="D397" s="84" t="s">
        <v>2919</v>
      </c>
      <c r="E397" s="84" t="b">
        <v>0</v>
      </c>
      <c r="F397" s="84" t="b">
        <v>0</v>
      </c>
      <c r="G397" s="84" t="b">
        <v>0</v>
      </c>
    </row>
    <row r="398" spans="1:7" ht="15">
      <c r="A398" s="84" t="s">
        <v>2896</v>
      </c>
      <c r="B398" s="84">
        <v>2</v>
      </c>
      <c r="C398" s="118">
        <v>0.0016871029444549444</v>
      </c>
      <c r="D398" s="84" t="s">
        <v>2919</v>
      </c>
      <c r="E398" s="84" t="b">
        <v>0</v>
      </c>
      <c r="F398" s="84" t="b">
        <v>0</v>
      </c>
      <c r="G398" s="84" t="b">
        <v>0</v>
      </c>
    </row>
    <row r="399" spans="1:7" ht="15">
      <c r="A399" s="84" t="s">
        <v>2897</v>
      </c>
      <c r="B399" s="84">
        <v>2</v>
      </c>
      <c r="C399" s="118">
        <v>0.0016871029444549444</v>
      </c>
      <c r="D399" s="84" t="s">
        <v>2919</v>
      </c>
      <c r="E399" s="84" t="b">
        <v>0</v>
      </c>
      <c r="F399" s="84" t="b">
        <v>0</v>
      </c>
      <c r="G399" s="84" t="b">
        <v>0</v>
      </c>
    </row>
    <row r="400" spans="1:7" ht="15">
      <c r="A400" s="84" t="s">
        <v>2898</v>
      </c>
      <c r="B400" s="84">
        <v>2</v>
      </c>
      <c r="C400" s="118">
        <v>0.0016871029444549444</v>
      </c>
      <c r="D400" s="84" t="s">
        <v>2919</v>
      </c>
      <c r="E400" s="84" t="b">
        <v>0</v>
      </c>
      <c r="F400" s="84" t="b">
        <v>0</v>
      </c>
      <c r="G400" s="84" t="b">
        <v>0</v>
      </c>
    </row>
    <row r="401" spans="1:7" ht="15">
      <c r="A401" s="84" t="s">
        <v>2899</v>
      </c>
      <c r="B401" s="84">
        <v>2</v>
      </c>
      <c r="C401" s="118">
        <v>0.0016871029444549444</v>
      </c>
      <c r="D401" s="84" t="s">
        <v>2919</v>
      </c>
      <c r="E401" s="84" t="b">
        <v>0</v>
      </c>
      <c r="F401" s="84" t="b">
        <v>0</v>
      </c>
      <c r="G401" s="84" t="b">
        <v>0</v>
      </c>
    </row>
    <row r="402" spans="1:7" ht="15">
      <c r="A402" s="84" t="s">
        <v>2900</v>
      </c>
      <c r="B402" s="84">
        <v>2</v>
      </c>
      <c r="C402" s="118">
        <v>0.0016871029444549444</v>
      </c>
      <c r="D402" s="84" t="s">
        <v>2919</v>
      </c>
      <c r="E402" s="84" t="b">
        <v>0</v>
      </c>
      <c r="F402" s="84" t="b">
        <v>0</v>
      </c>
      <c r="G402" s="84" t="b">
        <v>0</v>
      </c>
    </row>
    <row r="403" spans="1:7" ht="15">
      <c r="A403" s="84" t="s">
        <v>2901</v>
      </c>
      <c r="B403" s="84">
        <v>2</v>
      </c>
      <c r="C403" s="118">
        <v>0.0016871029444549444</v>
      </c>
      <c r="D403" s="84" t="s">
        <v>2919</v>
      </c>
      <c r="E403" s="84" t="b">
        <v>0</v>
      </c>
      <c r="F403" s="84" t="b">
        <v>0</v>
      </c>
      <c r="G403" s="84" t="b">
        <v>0</v>
      </c>
    </row>
    <row r="404" spans="1:7" ht="15">
      <c r="A404" s="84" t="s">
        <v>2902</v>
      </c>
      <c r="B404" s="84">
        <v>2</v>
      </c>
      <c r="C404" s="118">
        <v>0.0016871029444549444</v>
      </c>
      <c r="D404" s="84" t="s">
        <v>2919</v>
      </c>
      <c r="E404" s="84" t="b">
        <v>0</v>
      </c>
      <c r="F404" s="84" t="b">
        <v>0</v>
      </c>
      <c r="G404" s="84" t="b">
        <v>0</v>
      </c>
    </row>
    <row r="405" spans="1:7" ht="15">
      <c r="A405" s="84" t="s">
        <v>2903</v>
      </c>
      <c r="B405" s="84">
        <v>2</v>
      </c>
      <c r="C405" s="118">
        <v>0.0016871029444549444</v>
      </c>
      <c r="D405" s="84" t="s">
        <v>2919</v>
      </c>
      <c r="E405" s="84" t="b">
        <v>0</v>
      </c>
      <c r="F405" s="84" t="b">
        <v>0</v>
      </c>
      <c r="G405" s="84" t="b">
        <v>0</v>
      </c>
    </row>
    <row r="406" spans="1:7" ht="15">
      <c r="A406" s="84" t="s">
        <v>2904</v>
      </c>
      <c r="B406" s="84">
        <v>2</v>
      </c>
      <c r="C406" s="118">
        <v>0.0016871029444549444</v>
      </c>
      <c r="D406" s="84" t="s">
        <v>2919</v>
      </c>
      <c r="E406" s="84" t="b">
        <v>0</v>
      </c>
      <c r="F406" s="84" t="b">
        <v>0</v>
      </c>
      <c r="G406" s="84" t="b">
        <v>0</v>
      </c>
    </row>
    <row r="407" spans="1:7" ht="15">
      <c r="A407" s="84" t="s">
        <v>2905</v>
      </c>
      <c r="B407" s="84">
        <v>2</v>
      </c>
      <c r="C407" s="118">
        <v>0.0016871029444549444</v>
      </c>
      <c r="D407" s="84" t="s">
        <v>2919</v>
      </c>
      <c r="E407" s="84" t="b">
        <v>0</v>
      </c>
      <c r="F407" s="84" t="b">
        <v>0</v>
      </c>
      <c r="G407" s="84" t="b">
        <v>0</v>
      </c>
    </row>
    <row r="408" spans="1:7" ht="15">
      <c r="A408" s="84" t="s">
        <v>2906</v>
      </c>
      <c r="B408" s="84">
        <v>2</v>
      </c>
      <c r="C408" s="118">
        <v>0.0016871029444549444</v>
      </c>
      <c r="D408" s="84" t="s">
        <v>2919</v>
      </c>
      <c r="E408" s="84" t="b">
        <v>1</v>
      </c>
      <c r="F408" s="84" t="b">
        <v>0</v>
      </c>
      <c r="G408" s="84" t="b">
        <v>0</v>
      </c>
    </row>
    <row r="409" spans="1:7" ht="15">
      <c r="A409" s="84" t="s">
        <v>2907</v>
      </c>
      <c r="B409" s="84">
        <v>2</v>
      </c>
      <c r="C409" s="118">
        <v>0.0016871029444549444</v>
      </c>
      <c r="D409" s="84" t="s">
        <v>2919</v>
      </c>
      <c r="E409" s="84" t="b">
        <v>0</v>
      </c>
      <c r="F409" s="84" t="b">
        <v>0</v>
      </c>
      <c r="G409" s="84" t="b">
        <v>0</v>
      </c>
    </row>
    <row r="410" spans="1:7" ht="15">
      <c r="A410" s="84" t="s">
        <v>2908</v>
      </c>
      <c r="B410" s="84">
        <v>2</v>
      </c>
      <c r="C410" s="118">
        <v>0.0016871029444549444</v>
      </c>
      <c r="D410" s="84" t="s">
        <v>2919</v>
      </c>
      <c r="E410" s="84" t="b">
        <v>0</v>
      </c>
      <c r="F410" s="84" t="b">
        <v>0</v>
      </c>
      <c r="G410" s="84" t="b">
        <v>0</v>
      </c>
    </row>
    <row r="411" spans="1:7" ht="15">
      <c r="A411" s="84" t="s">
        <v>2909</v>
      </c>
      <c r="B411" s="84">
        <v>2</v>
      </c>
      <c r="C411" s="118">
        <v>0.0016871029444549444</v>
      </c>
      <c r="D411" s="84" t="s">
        <v>2919</v>
      </c>
      <c r="E411" s="84" t="b">
        <v>0</v>
      </c>
      <c r="F411" s="84" t="b">
        <v>0</v>
      </c>
      <c r="G411" s="84" t="b">
        <v>0</v>
      </c>
    </row>
    <row r="412" spans="1:7" ht="15">
      <c r="A412" s="84" t="s">
        <v>2910</v>
      </c>
      <c r="B412" s="84">
        <v>2</v>
      </c>
      <c r="C412" s="118">
        <v>0.0016871029444549444</v>
      </c>
      <c r="D412" s="84" t="s">
        <v>2919</v>
      </c>
      <c r="E412" s="84" t="b">
        <v>0</v>
      </c>
      <c r="F412" s="84" t="b">
        <v>0</v>
      </c>
      <c r="G412" s="84" t="b">
        <v>0</v>
      </c>
    </row>
    <row r="413" spans="1:7" ht="15">
      <c r="A413" s="84" t="s">
        <v>2911</v>
      </c>
      <c r="B413" s="84">
        <v>2</v>
      </c>
      <c r="C413" s="118">
        <v>0.0016871029444549444</v>
      </c>
      <c r="D413" s="84" t="s">
        <v>2919</v>
      </c>
      <c r="E413" s="84" t="b">
        <v>0</v>
      </c>
      <c r="F413" s="84" t="b">
        <v>0</v>
      </c>
      <c r="G413" s="84" t="b">
        <v>0</v>
      </c>
    </row>
    <row r="414" spans="1:7" ht="15">
      <c r="A414" s="84" t="s">
        <v>2912</v>
      </c>
      <c r="B414" s="84">
        <v>2</v>
      </c>
      <c r="C414" s="118">
        <v>0.0016871029444549444</v>
      </c>
      <c r="D414" s="84" t="s">
        <v>2919</v>
      </c>
      <c r="E414" s="84" t="b">
        <v>0</v>
      </c>
      <c r="F414" s="84" t="b">
        <v>0</v>
      </c>
      <c r="G414" s="84" t="b">
        <v>0</v>
      </c>
    </row>
    <row r="415" spans="1:7" ht="15">
      <c r="A415" s="84" t="s">
        <v>2913</v>
      </c>
      <c r="B415" s="84">
        <v>2</v>
      </c>
      <c r="C415" s="118">
        <v>0.0016871029444549444</v>
      </c>
      <c r="D415" s="84" t="s">
        <v>2919</v>
      </c>
      <c r="E415" s="84" t="b">
        <v>0</v>
      </c>
      <c r="F415" s="84" t="b">
        <v>0</v>
      </c>
      <c r="G415" s="84" t="b">
        <v>0</v>
      </c>
    </row>
    <row r="416" spans="1:7" ht="15">
      <c r="A416" s="84" t="s">
        <v>2914</v>
      </c>
      <c r="B416" s="84">
        <v>2</v>
      </c>
      <c r="C416" s="118">
        <v>0.0016871029444549444</v>
      </c>
      <c r="D416" s="84" t="s">
        <v>2919</v>
      </c>
      <c r="E416" s="84" t="b">
        <v>0</v>
      </c>
      <c r="F416" s="84" t="b">
        <v>0</v>
      </c>
      <c r="G416" s="84" t="b">
        <v>0</v>
      </c>
    </row>
    <row r="417" spans="1:7" ht="15">
      <c r="A417" s="84" t="s">
        <v>2915</v>
      </c>
      <c r="B417" s="84">
        <v>2</v>
      </c>
      <c r="C417" s="118">
        <v>0.0016871029444549444</v>
      </c>
      <c r="D417" s="84" t="s">
        <v>2919</v>
      </c>
      <c r="E417" s="84" t="b">
        <v>0</v>
      </c>
      <c r="F417" s="84" t="b">
        <v>0</v>
      </c>
      <c r="G417" s="84" t="b">
        <v>0</v>
      </c>
    </row>
    <row r="418" spans="1:7" ht="15">
      <c r="A418" s="84" t="s">
        <v>2916</v>
      </c>
      <c r="B418" s="84">
        <v>2</v>
      </c>
      <c r="C418" s="118">
        <v>0.0019457197792178147</v>
      </c>
      <c r="D418" s="84" t="s">
        <v>2919</v>
      </c>
      <c r="E418" s="84" t="b">
        <v>0</v>
      </c>
      <c r="F418" s="84" t="b">
        <v>0</v>
      </c>
      <c r="G418" s="84" t="b">
        <v>0</v>
      </c>
    </row>
    <row r="419" spans="1:7" ht="15">
      <c r="A419" s="84" t="s">
        <v>2167</v>
      </c>
      <c r="B419" s="84">
        <v>25</v>
      </c>
      <c r="C419" s="118">
        <v>0.007070669243976636</v>
      </c>
      <c r="D419" s="84" t="s">
        <v>2001</v>
      </c>
      <c r="E419" s="84" t="b">
        <v>0</v>
      </c>
      <c r="F419" s="84" t="b">
        <v>0</v>
      </c>
      <c r="G419" s="84" t="b">
        <v>0</v>
      </c>
    </row>
    <row r="420" spans="1:7" ht="15">
      <c r="A420" s="84" t="s">
        <v>2171</v>
      </c>
      <c r="B420" s="84">
        <v>23</v>
      </c>
      <c r="C420" s="118">
        <v>0.007888537251056892</v>
      </c>
      <c r="D420" s="84" t="s">
        <v>2001</v>
      </c>
      <c r="E420" s="84" t="b">
        <v>0</v>
      </c>
      <c r="F420" s="84" t="b">
        <v>0</v>
      </c>
      <c r="G420" s="84" t="b">
        <v>0</v>
      </c>
    </row>
    <row r="421" spans="1:7" ht="15">
      <c r="A421" s="84" t="s">
        <v>285</v>
      </c>
      <c r="B421" s="84">
        <v>17</v>
      </c>
      <c r="C421" s="118">
        <v>0.0138095483826068</v>
      </c>
      <c r="D421" s="84" t="s">
        <v>2001</v>
      </c>
      <c r="E421" s="84" t="b">
        <v>0</v>
      </c>
      <c r="F421" s="84" t="b">
        <v>0</v>
      </c>
      <c r="G421" s="84" t="b">
        <v>0</v>
      </c>
    </row>
    <row r="422" spans="1:7" ht="15">
      <c r="A422" s="84" t="s">
        <v>2173</v>
      </c>
      <c r="B422" s="84">
        <v>15</v>
      </c>
      <c r="C422" s="118">
        <v>0.009770194310913135</v>
      </c>
      <c r="D422" s="84" t="s">
        <v>2001</v>
      </c>
      <c r="E422" s="84" t="b">
        <v>1</v>
      </c>
      <c r="F422" s="84" t="b">
        <v>0</v>
      </c>
      <c r="G422" s="84" t="b">
        <v>0</v>
      </c>
    </row>
    <row r="423" spans="1:7" ht="15">
      <c r="A423" s="84" t="s">
        <v>263</v>
      </c>
      <c r="B423" s="84">
        <v>15</v>
      </c>
      <c r="C423" s="118">
        <v>0.009770194310913135</v>
      </c>
      <c r="D423" s="84" t="s">
        <v>2001</v>
      </c>
      <c r="E423" s="84" t="b">
        <v>0</v>
      </c>
      <c r="F423" s="84" t="b">
        <v>0</v>
      </c>
      <c r="G423" s="84" t="b">
        <v>0</v>
      </c>
    </row>
    <row r="424" spans="1:7" ht="15">
      <c r="A424" s="84" t="s">
        <v>2174</v>
      </c>
      <c r="B424" s="84">
        <v>13</v>
      </c>
      <c r="C424" s="118">
        <v>0.009809566167578169</v>
      </c>
      <c r="D424" s="84" t="s">
        <v>2001</v>
      </c>
      <c r="E424" s="84" t="b">
        <v>0</v>
      </c>
      <c r="F424" s="84" t="b">
        <v>0</v>
      </c>
      <c r="G424" s="84" t="b">
        <v>0</v>
      </c>
    </row>
    <row r="425" spans="1:7" ht="15">
      <c r="A425" s="84" t="s">
        <v>2142</v>
      </c>
      <c r="B425" s="84">
        <v>13</v>
      </c>
      <c r="C425" s="118">
        <v>0.009809566167578169</v>
      </c>
      <c r="D425" s="84" t="s">
        <v>2001</v>
      </c>
      <c r="E425" s="84" t="b">
        <v>0</v>
      </c>
      <c r="F425" s="84" t="b">
        <v>0</v>
      </c>
      <c r="G425" s="84" t="b">
        <v>0</v>
      </c>
    </row>
    <row r="426" spans="1:7" ht="15">
      <c r="A426" s="84" t="s">
        <v>2175</v>
      </c>
      <c r="B426" s="84">
        <v>13</v>
      </c>
      <c r="C426" s="118">
        <v>0.009809566167578169</v>
      </c>
      <c r="D426" s="84" t="s">
        <v>2001</v>
      </c>
      <c r="E426" s="84" t="b">
        <v>0</v>
      </c>
      <c r="F426" s="84" t="b">
        <v>0</v>
      </c>
      <c r="G426" s="84" t="b">
        <v>0</v>
      </c>
    </row>
    <row r="427" spans="1:7" ht="15">
      <c r="A427" s="84" t="s">
        <v>2176</v>
      </c>
      <c r="B427" s="84">
        <v>12</v>
      </c>
      <c r="C427" s="118">
        <v>0.009747916505369505</v>
      </c>
      <c r="D427" s="84" t="s">
        <v>2001</v>
      </c>
      <c r="E427" s="84" t="b">
        <v>0</v>
      </c>
      <c r="F427" s="84" t="b">
        <v>0</v>
      </c>
      <c r="G427" s="84" t="b">
        <v>0</v>
      </c>
    </row>
    <row r="428" spans="1:7" ht="15">
      <c r="A428" s="84" t="s">
        <v>317</v>
      </c>
      <c r="B428" s="84">
        <v>10</v>
      </c>
      <c r="C428" s="118">
        <v>0.012011689103866083</v>
      </c>
      <c r="D428" s="84" t="s">
        <v>2001</v>
      </c>
      <c r="E428" s="84" t="b">
        <v>0</v>
      </c>
      <c r="F428" s="84" t="b">
        <v>0</v>
      </c>
      <c r="G428" s="84" t="b">
        <v>0</v>
      </c>
    </row>
    <row r="429" spans="1:7" ht="15">
      <c r="A429" s="84" t="s">
        <v>2196</v>
      </c>
      <c r="B429" s="84">
        <v>9</v>
      </c>
      <c r="C429" s="118">
        <v>0.009943530952949274</v>
      </c>
      <c r="D429" s="84" t="s">
        <v>2001</v>
      </c>
      <c r="E429" s="84" t="b">
        <v>0</v>
      </c>
      <c r="F429" s="84" t="b">
        <v>0</v>
      </c>
      <c r="G429" s="84" t="b">
        <v>0</v>
      </c>
    </row>
    <row r="430" spans="1:7" ht="15">
      <c r="A430" s="84" t="s">
        <v>2615</v>
      </c>
      <c r="B430" s="84">
        <v>8</v>
      </c>
      <c r="C430" s="118">
        <v>0.008838694180399355</v>
      </c>
      <c r="D430" s="84" t="s">
        <v>2001</v>
      </c>
      <c r="E430" s="84" t="b">
        <v>0</v>
      </c>
      <c r="F430" s="84" t="b">
        <v>0</v>
      </c>
      <c r="G430" s="84" t="b">
        <v>0</v>
      </c>
    </row>
    <row r="431" spans="1:7" ht="15">
      <c r="A431" s="84" t="s">
        <v>2617</v>
      </c>
      <c r="B431" s="84">
        <v>8</v>
      </c>
      <c r="C431" s="118">
        <v>0.008838694180399355</v>
      </c>
      <c r="D431" s="84" t="s">
        <v>2001</v>
      </c>
      <c r="E431" s="84" t="b">
        <v>0</v>
      </c>
      <c r="F431" s="84" t="b">
        <v>0</v>
      </c>
      <c r="G431" s="84" t="b">
        <v>0</v>
      </c>
    </row>
    <row r="432" spans="1:7" ht="15">
      <c r="A432" s="84" t="s">
        <v>2616</v>
      </c>
      <c r="B432" s="84">
        <v>8</v>
      </c>
      <c r="C432" s="118">
        <v>0.009609351283092865</v>
      </c>
      <c r="D432" s="84" t="s">
        <v>2001</v>
      </c>
      <c r="E432" s="84" t="b">
        <v>0</v>
      </c>
      <c r="F432" s="84" t="b">
        <v>0</v>
      </c>
      <c r="G432" s="84" t="b">
        <v>0</v>
      </c>
    </row>
    <row r="433" spans="1:7" ht="15">
      <c r="A433" s="84" t="s">
        <v>318</v>
      </c>
      <c r="B433" s="84">
        <v>7</v>
      </c>
      <c r="C433" s="118">
        <v>0.011234206194639914</v>
      </c>
      <c r="D433" s="84" t="s">
        <v>2001</v>
      </c>
      <c r="E433" s="84" t="b">
        <v>0</v>
      </c>
      <c r="F433" s="84" t="b">
        <v>0</v>
      </c>
      <c r="G433" s="84" t="b">
        <v>0</v>
      </c>
    </row>
    <row r="434" spans="1:7" ht="15">
      <c r="A434" s="84" t="s">
        <v>2621</v>
      </c>
      <c r="B434" s="84">
        <v>7</v>
      </c>
      <c r="C434" s="118">
        <v>0.008408182372706258</v>
      </c>
      <c r="D434" s="84" t="s">
        <v>2001</v>
      </c>
      <c r="E434" s="84" t="b">
        <v>0</v>
      </c>
      <c r="F434" s="84" t="b">
        <v>0</v>
      </c>
      <c r="G434" s="84" t="b">
        <v>0</v>
      </c>
    </row>
    <row r="435" spans="1:7" ht="15">
      <c r="A435" s="84" t="s">
        <v>2100</v>
      </c>
      <c r="B435" s="84">
        <v>7</v>
      </c>
      <c r="C435" s="118">
        <v>0.008408182372706258</v>
      </c>
      <c r="D435" s="84" t="s">
        <v>2001</v>
      </c>
      <c r="E435" s="84" t="b">
        <v>0</v>
      </c>
      <c r="F435" s="84" t="b">
        <v>0</v>
      </c>
      <c r="G435" s="84" t="b">
        <v>0</v>
      </c>
    </row>
    <row r="436" spans="1:7" ht="15">
      <c r="A436" s="84" t="s">
        <v>292</v>
      </c>
      <c r="B436" s="84">
        <v>6</v>
      </c>
      <c r="C436" s="118">
        <v>0.007874257212790876</v>
      </c>
      <c r="D436" s="84" t="s">
        <v>2001</v>
      </c>
      <c r="E436" s="84" t="b">
        <v>0</v>
      </c>
      <c r="F436" s="84" t="b">
        <v>0</v>
      </c>
      <c r="G436" s="84" t="b">
        <v>0</v>
      </c>
    </row>
    <row r="437" spans="1:7" ht="15">
      <c r="A437" s="84" t="s">
        <v>2635</v>
      </c>
      <c r="B437" s="84">
        <v>6</v>
      </c>
      <c r="C437" s="118">
        <v>0.007874257212790876</v>
      </c>
      <c r="D437" s="84" t="s">
        <v>2001</v>
      </c>
      <c r="E437" s="84" t="b">
        <v>0</v>
      </c>
      <c r="F437" s="84" t="b">
        <v>0</v>
      </c>
      <c r="G437" s="84" t="b">
        <v>0</v>
      </c>
    </row>
    <row r="438" spans="1:7" ht="15">
      <c r="A438" s="84" t="s">
        <v>2636</v>
      </c>
      <c r="B438" s="84">
        <v>6</v>
      </c>
      <c r="C438" s="118">
        <v>0.007874257212790876</v>
      </c>
      <c r="D438" s="84" t="s">
        <v>2001</v>
      </c>
      <c r="E438" s="84" t="b">
        <v>0</v>
      </c>
      <c r="F438" s="84" t="b">
        <v>0</v>
      </c>
      <c r="G438" s="84" t="b">
        <v>0</v>
      </c>
    </row>
    <row r="439" spans="1:7" ht="15">
      <c r="A439" s="84" t="s">
        <v>2637</v>
      </c>
      <c r="B439" s="84">
        <v>6</v>
      </c>
      <c r="C439" s="118">
        <v>0.007874257212790876</v>
      </c>
      <c r="D439" s="84" t="s">
        <v>2001</v>
      </c>
      <c r="E439" s="84" t="b">
        <v>1</v>
      </c>
      <c r="F439" s="84" t="b">
        <v>0</v>
      </c>
      <c r="G439" s="84" t="b">
        <v>0</v>
      </c>
    </row>
    <row r="440" spans="1:7" ht="15">
      <c r="A440" s="84" t="s">
        <v>2638</v>
      </c>
      <c r="B440" s="84">
        <v>6</v>
      </c>
      <c r="C440" s="118">
        <v>0.007874257212790876</v>
      </c>
      <c r="D440" s="84" t="s">
        <v>2001</v>
      </c>
      <c r="E440" s="84" t="b">
        <v>0</v>
      </c>
      <c r="F440" s="84" t="b">
        <v>0</v>
      </c>
      <c r="G440" s="84" t="b">
        <v>0</v>
      </c>
    </row>
    <row r="441" spans="1:7" ht="15">
      <c r="A441" s="84" t="s">
        <v>2632</v>
      </c>
      <c r="B441" s="84">
        <v>6</v>
      </c>
      <c r="C441" s="118">
        <v>0.007874257212790876</v>
      </c>
      <c r="D441" s="84" t="s">
        <v>2001</v>
      </c>
      <c r="E441" s="84" t="b">
        <v>1</v>
      </c>
      <c r="F441" s="84" t="b">
        <v>0</v>
      </c>
      <c r="G441" s="84" t="b">
        <v>0</v>
      </c>
    </row>
    <row r="442" spans="1:7" ht="15">
      <c r="A442" s="84" t="s">
        <v>2614</v>
      </c>
      <c r="B442" s="84">
        <v>6</v>
      </c>
      <c r="C442" s="118">
        <v>0.007874257212790876</v>
      </c>
      <c r="D442" s="84" t="s">
        <v>2001</v>
      </c>
      <c r="E442" s="84" t="b">
        <v>0</v>
      </c>
      <c r="F442" s="84" t="b">
        <v>0</v>
      </c>
      <c r="G442" s="84" t="b">
        <v>0</v>
      </c>
    </row>
    <row r="443" spans="1:7" ht="15">
      <c r="A443" s="84" t="s">
        <v>2649</v>
      </c>
      <c r="B443" s="84">
        <v>5</v>
      </c>
      <c r="C443" s="118">
        <v>0.007219532555905119</v>
      </c>
      <c r="D443" s="84" t="s">
        <v>2001</v>
      </c>
      <c r="E443" s="84" t="b">
        <v>0</v>
      </c>
      <c r="F443" s="84" t="b">
        <v>0</v>
      </c>
      <c r="G443" s="84" t="b">
        <v>0</v>
      </c>
    </row>
    <row r="444" spans="1:7" ht="15">
      <c r="A444" s="84" t="s">
        <v>2650</v>
      </c>
      <c r="B444" s="84">
        <v>5</v>
      </c>
      <c r="C444" s="118">
        <v>0.007219532555905119</v>
      </c>
      <c r="D444" s="84" t="s">
        <v>2001</v>
      </c>
      <c r="E444" s="84" t="b">
        <v>0</v>
      </c>
      <c r="F444" s="84" t="b">
        <v>0</v>
      </c>
      <c r="G444" s="84" t="b">
        <v>0</v>
      </c>
    </row>
    <row r="445" spans="1:7" ht="15">
      <c r="A445" s="84" t="s">
        <v>2651</v>
      </c>
      <c r="B445" s="84">
        <v>5</v>
      </c>
      <c r="C445" s="118">
        <v>0.008024432996171367</v>
      </c>
      <c r="D445" s="84" t="s">
        <v>2001</v>
      </c>
      <c r="E445" s="84" t="b">
        <v>0</v>
      </c>
      <c r="F445" s="84" t="b">
        <v>0</v>
      </c>
      <c r="G445" s="84" t="b">
        <v>0</v>
      </c>
    </row>
    <row r="446" spans="1:7" ht="15">
      <c r="A446" s="84" t="s">
        <v>2652</v>
      </c>
      <c r="B446" s="84">
        <v>5</v>
      </c>
      <c r="C446" s="118">
        <v>0.007219532555905119</v>
      </c>
      <c r="D446" s="84" t="s">
        <v>2001</v>
      </c>
      <c r="E446" s="84" t="b">
        <v>0</v>
      </c>
      <c r="F446" s="84" t="b">
        <v>0</v>
      </c>
      <c r="G446" s="84" t="b">
        <v>0</v>
      </c>
    </row>
    <row r="447" spans="1:7" ht="15">
      <c r="A447" s="84" t="s">
        <v>2631</v>
      </c>
      <c r="B447" s="84">
        <v>5</v>
      </c>
      <c r="C447" s="118">
        <v>0.007219532555905119</v>
      </c>
      <c r="D447" s="84" t="s">
        <v>2001</v>
      </c>
      <c r="E447" s="84" t="b">
        <v>0</v>
      </c>
      <c r="F447" s="84" t="b">
        <v>0</v>
      </c>
      <c r="G447" s="84" t="b">
        <v>0</v>
      </c>
    </row>
    <row r="448" spans="1:7" ht="15">
      <c r="A448" s="84" t="s">
        <v>2629</v>
      </c>
      <c r="B448" s="84">
        <v>5</v>
      </c>
      <c r="C448" s="118">
        <v>0.007219532555905119</v>
      </c>
      <c r="D448" s="84" t="s">
        <v>2001</v>
      </c>
      <c r="E448" s="84" t="b">
        <v>0</v>
      </c>
      <c r="F448" s="84" t="b">
        <v>0</v>
      </c>
      <c r="G448" s="84" t="b">
        <v>0</v>
      </c>
    </row>
    <row r="449" spans="1:7" ht="15">
      <c r="A449" s="84" t="s">
        <v>2653</v>
      </c>
      <c r="B449" s="84">
        <v>5</v>
      </c>
      <c r="C449" s="118">
        <v>0.007219532555905119</v>
      </c>
      <c r="D449" s="84" t="s">
        <v>2001</v>
      </c>
      <c r="E449" s="84" t="b">
        <v>0</v>
      </c>
      <c r="F449" s="84" t="b">
        <v>0</v>
      </c>
      <c r="G449" s="84" t="b">
        <v>0</v>
      </c>
    </row>
    <row r="450" spans="1:7" ht="15">
      <c r="A450" s="84" t="s">
        <v>2654</v>
      </c>
      <c r="B450" s="84">
        <v>5</v>
      </c>
      <c r="C450" s="118">
        <v>0.007219532555905119</v>
      </c>
      <c r="D450" s="84" t="s">
        <v>2001</v>
      </c>
      <c r="E450" s="84" t="b">
        <v>0</v>
      </c>
      <c r="F450" s="84" t="b">
        <v>0</v>
      </c>
      <c r="G450" s="84" t="b">
        <v>0</v>
      </c>
    </row>
    <row r="451" spans="1:7" ht="15">
      <c r="A451" s="84" t="s">
        <v>2671</v>
      </c>
      <c r="B451" s="84">
        <v>4</v>
      </c>
      <c r="C451" s="118">
        <v>0.006419546396937093</v>
      </c>
      <c r="D451" s="84" t="s">
        <v>2001</v>
      </c>
      <c r="E451" s="84" t="b">
        <v>0</v>
      </c>
      <c r="F451" s="84" t="b">
        <v>0</v>
      </c>
      <c r="G451" s="84" t="b">
        <v>0</v>
      </c>
    </row>
    <row r="452" spans="1:7" ht="15">
      <c r="A452" s="84" t="s">
        <v>2672</v>
      </c>
      <c r="B452" s="84">
        <v>4</v>
      </c>
      <c r="C452" s="118">
        <v>0.006419546396937093</v>
      </c>
      <c r="D452" s="84" t="s">
        <v>2001</v>
      </c>
      <c r="E452" s="84" t="b">
        <v>0</v>
      </c>
      <c r="F452" s="84" t="b">
        <v>0</v>
      </c>
      <c r="G452" s="84" t="b">
        <v>0</v>
      </c>
    </row>
    <row r="453" spans="1:7" ht="15">
      <c r="A453" s="84" t="s">
        <v>2679</v>
      </c>
      <c r="B453" s="84">
        <v>4</v>
      </c>
      <c r="C453" s="118">
        <v>0.0072497041152646685</v>
      </c>
      <c r="D453" s="84" t="s">
        <v>2001</v>
      </c>
      <c r="E453" s="84" t="b">
        <v>0</v>
      </c>
      <c r="F453" s="84" t="b">
        <v>0</v>
      </c>
      <c r="G453" s="84" t="b">
        <v>0</v>
      </c>
    </row>
    <row r="454" spans="1:7" ht="15">
      <c r="A454" s="84" t="s">
        <v>2673</v>
      </c>
      <c r="B454" s="84">
        <v>4</v>
      </c>
      <c r="C454" s="118">
        <v>0.006419546396937093</v>
      </c>
      <c r="D454" s="84" t="s">
        <v>2001</v>
      </c>
      <c r="E454" s="84" t="b">
        <v>0</v>
      </c>
      <c r="F454" s="84" t="b">
        <v>0</v>
      </c>
      <c r="G454" s="84" t="b">
        <v>0</v>
      </c>
    </row>
    <row r="455" spans="1:7" ht="15">
      <c r="A455" s="84" t="s">
        <v>2634</v>
      </c>
      <c r="B455" s="84">
        <v>4</v>
      </c>
      <c r="C455" s="118">
        <v>0.006419546396937093</v>
      </c>
      <c r="D455" s="84" t="s">
        <v>2001</v>
      </c>
      <c r="E455" s="84" t="b">
        <v>1</v>
      </c>
      <c r="F455" s="84" t="b">
        <v>0</v>
      </c>
      <c r="G455" s="84" t="b">
        <v>0</v>
      </c>
    </row>
    <row r="456" spans="1:7" ht="15">
      <c r="A456" s="84" t="s">
        <v>2696</v>
      </c>
      <c r="B456" s="84">
        <v>3</v>
      </c>
      <c r="C456" s="118">
        <v>0.005437278086448501</v>
      </c>
      <c r="D456" s="84" t="s">
        <v>2001</v>
      </c>
      <c r="E456" s="84" t="b">
        <v>0</v>
      </c>
      <c r="F456" s="84" t="b">
        <v>0</v>
      </c>
      <c r="G456" s="84" t="b">
        <v>0</v>
      </c>
    </row>
    <row r="457" spans="1:7" ht="15">
      <c r="A457" s="84" t="s">
        <v>2702</v>
      </c>
      <c r="B457" s="84">
        <v>3</v>
      </c>
      <c r="C457" s="118">
        <v>0.005437278086448501</v>
      </c>
      <c r="D457" s="84" t="s">
        <v>2001</v>
      </c>
      <c r="E457" s="84" t="b">
        <v>1</v>
      </c>
      <c r="F457" s="84" t="b">
        <v>0</v>
      </c>
      <c r="G457" s="84" t="b">
        <v>0</v>
      </c>
    </row>
    <row r="458" spans="1:7" ht="15">
      <c r="A458" s="84" t="s">
        <v>2725</v>
      </c>
      <c r="B458" s="84">
        <v>3</v>
      </c>
      <c r="C458" s="118">
        <v>0.006314809277755882</v>
      </c>
      <c r="D458" s="84" t="s">
        <v>2001</v>
      </c>
      <c r="E458" s="84" t="b">
        <v>0</v>
      </c>
      <c r="F458" s="84" t="b">
        <v>0</v>
      </c>
      <c r="G458" s="84" t="b">
        <v>0</v>
      </c>
    </row>
    <row r="459" spans="1:7" ht="15">
      <c r="A459" s="84" t="s">
        <v>2712</v>
      </c>
      <c r="B459" s="84">
        <v>3</v>
      </c>
      <c r="C459" s="118">
        <v>0.005437278086448501</v>
      </c>
      <c r="D459" s="84" t="s">
        <v>2001</v>
      </c>
      <c r="E459" s="84" t="b">
        <v>0</v>
      </c>
      <c r="F459" s="84" t="b">
        <v>0</v>
      </c>
      <c r="G459" s="84" t="b">
        <v>0</v>
      </c>
    </row>
    <row r="460" spans="1:7" ht="15">
      <c r="A460" s="84" t="s">
        <v>2633</v>
      </c>
      <c r="B460" s="84">
        <v>3</v>
      </c>
      <c r="C460" s="118">
        <v>0.005437278086448501</v>
      </c>
      <c r="D460" s="84" t="s">
        <v>2001</v>
      </c>
      <c r="E460" s="84" t="b">
        <v>0</v>
      </c>
      <c r="F460" s="84" t="b">
        <v>0</v>
      </c>
      <c r="G460" s="84" t="b">
        <v>0</v>
      </c>
    </row>
    <row r="461" spans="1:7" ht="15">
      <c r="A461" s="84" t="s">
        <v>2699</v>
      </c>
      <c r="B461" s="84">
        <v>3</v>
      </c>
      <c r="C461" s="118">
        <v>0.005437278086448501</v>
      </c>
      <c r="D461" s="84" t="s">
        <v>2001</v>
      </c>
      <c r="E461" s="84" t="b">
        <v>0</v>
      </c>
      <c r="F461" s="84" t="b">
        <v>0</v>
      </c>
      <c r="G461" s="84" t="b">
        <v>0</v>
      </c>
    </row>
    <row r="462" spans="1:7" ht="15">
      <c r="A462" s="84" t="s">
        <v>2230</v>
      </c>
      <c r="B462" s="84">
        <v>3</v>
      </c>
      <c r="C462" s="118">
        <v>0.005437278086448501</v>
      </c>
      <c r="D462" s="84" t="s">
        <v>2001</v>
      </c>
      <c r="E462" s="84" t="b">
        <v>0</v>
      </c>
      <c r="F462" s="84" t="b">
        <v>0</v>
      </c>
      <c r="G462" s="84" t="b">
        <v>0</v>
      </c>
    </row>
    <row r="463" spans="1:7" ht="15">
      <c r="A463" s="84" t="s">
        <v>2639</v>
      </c>
      <c r="B463" s="84">
        <v>3</v>
      </c>
      <c r="C463" s="118">
        <v>0.005437278086448501</v>
      </c>
      <c r="D463" s="84" t="s">
        <v>2001</v>
      </c>
      <c r="E463" s="84" t="b">
        <v>0</v>
      </c>
      <c r="F463" s="84" t="b">
        <v>0</v>
      </c>
      <c r="G463" s="84" t="b">
        <v>0</v>
      </c>
    </row>
    <row r="464" spans="1:7" ht="15">
      <c r="A464" s="84" t="s">
        <v>2704</v>
      </c>
      <c r="B464" s="84">
        <v>3</v>
      </c>
      <c r="C464" s="118">
        <v>0.005437278086448501</v>
      </c>
      <c r="D464" s="84" t="s">
        <v>2001</v>
      </c>
      <c r="E464" s="84" t="b">
        <v>0</v>
      </c>
      <c r="F464" s="84" t="b">
        <v>0</v>
      </c>
      <c r="G464" s="84" t="b">
        <v>0</v>
      </c>
    </row>
    <row r="465" spans="1:7" ht="15">
      <c r="A465" s="84" t="s">
        <v>294</v>
      </c>
      <c r="B465" s="84">
        <v>3</v>
      </c>
      <c r="C465" s="118">
        <v>0.005437278086448501</v>
      </c>
      <c r="D465" s="84" t="s">
        <v>2001</v>
      </c>
      <c r="E465" s="84" t="b">
        <v>0</v>
      </c>
      <c r="F465" s="84" t="b">
        <v>0</v>
      </c>
      <c r="G465" s="84" t="b">
        <v>0</v>
      </c>
    </row>
    <row r="466" spans="1:7" ht="15">
      <c r="A466" s="84" t="s">
        <v>293</v>
      </c>
      <c r="B466" s="84">
        <v>3</v>
      </c>
      <c r="C466" s="118">
        <v>0.005437278086448501</v>
      </c>
      <c r="D466" s="84" t="s">
        <v>2001</v>
      </c>
      <c r="E466" s="84" t="b">
        <v>0</v>
      </c>
      <c r="F466" s="84" t="b">
        <v>0</v>
      </c>
      <c r="G466" s="84" t="b">
        <v>0</v>
      </c>
    </row>
    <row r="467" spans="1:7" ht="15">
      <c r="A467" s="84" t="s">
        <v>2218</v>
      </c>
      <c r="B467" s="84">
        <v>3</v>
      </c>
      <c r="C467" s="118">
        <v>0.005437278086448501</v>
      </c>
      <c r="D467" s="84" t="s">
        <v>2001</v>
      </c>
      <c r="E467" s="84" t="b">
        <v>1</v>
      </c>
      <c r="F467" s="84" t="b">
        <v>0</v>
      </c>
      <c r="G467" s="84" t="b">
        <v>0</v>
      </c>
    </row>
    <row r="468" spans="1:7" ht="15">
      <c r="A468" s="84" t="s">
        <v>2705</v>
      </c>
      <c r="B468" s="84">
        <v>3</v>
      </c>
      <c r="C468" s="118">
        <v>0.005437278086448501</v>
      </c>
      <c r="D468" s="84" t="s">
        <v>2001</v>
      </c>
      <c r="E468" s="84" t="b">
        <v>0</v>
      </c>
      <c r="F468" s="84" t="b">
        <v>0</v>
      </c>
      <c r="G468" s="84" t="b">
        <v>0</v>
      </c>
    </row>
    <row r="469" spans="1:7" ht="15">
      <c r="A469" s="84" t="s">
        <v>2706</v>
      </c>
      <c r="B469" s="84">
        <v>3</v>
      </c>
      <c r="C469" s="118">
        <v>0.005437278086448501</v>
      </c>
      <c r="D469" s="84" t="s">
        <v>2001</v>
      </c>
      <c r="E469" s="84" t="b">
        <v>1</v>
      </c>
      <c r="F469" s="84" t="b">
        <v>0</v>
      </c>
      <c r="G469" s="84" t="b">
        <v>0</v>
      </c>
    </row>
    <row r="470" spans="1:7" ht="15">
      <c r="A470" s="84" t="s">
        <v>2707</v>
      </c>
      <c r="B470" s="84">
        <v>3</v>
      </c>
      <c r="C470" s="118">
        <v>0.005437278086448501</v>
      </c>
      <c r="D470" s="84" t="s">
        <v>2001</v>
      </c>
      <c r="E470" s="84" t="b">
        <v>0</v>
      </c>
      <c r="F470" s="84" t="b">
        <v>0</v>
      </c>
      <c r="G470" s="84" t="b">
        <v>0</v>
      </c>
    </row>
    <row r="471" spans="1:7" ht="15">
      <c r="A471" s="84" t="s">
        <v>2697</v>
      </c>
      <c r="B471" s="84">
        <v>3</v>
      </c>
      <c r="C471" s="118">
        <v>0.005437278086448501</v>
      </c>
      <c r="D471" s="84" t="s">
        <v>2001</v>
      </c>
      <c r="E471" s="84" t="b">
        <v>0</v>
      </c>
      <c r="F471" s="84" t="b">
        <v>0</v>
      </c>
      <c r="G471" s="84" t="b">
        <v>0</v>
      </c>
    </row>
    <row r="472" spans="1:7" ht="15">
      <c r="A472" s="84" t="s">
        <v>2125</v>
      </c>
      <c r="B472" s="84">
        <v>2</v>
      </c>
      <c r="C472" s="118">
        <v>0.004209872851837255</v>
      </c>
      <c r="D472" s="84" t="s">
        <v>2001</v>
      </c>
      <c r="E472" s="84" t="b">
        <v>0</v>
      </c>
      <c r="F472" s="84" t="b">
        <v>0</v>
      </c>
      <c r="G472" s="84" t="b">
        <v>0</v>
      </c>
    </row>
    <row r="473" spans="1:7" ht="15">
      <c r="A473" s="84" t="s">
        <v>2700</v>
      </c>
      <c r="B473" s="84">
        <v>2</v>
      </c>
      <c r="C473" s="118">
        <v>0.004209872851837255</v>
      </c>
      <c r="D473" s="84" t="s">
        <v>2001</v>
      </c>
      <c r="E473" s="84" t="b">
        <v>0</v>
      </c>
      <c r="F473" s="84" t="b">
        <v>0</v>
      </c>
      <c r="G473" s="84" t="b">
        <v>0</v>
      </c>
    </row>
    <row r="474" spans="1:7" ht="15">
      <c r="A474" s="84" t="s">
        <v>2630</v>
      </c>
      <c r="B474" s="84">
        <v>2</v>
      </c>
      <c r="C474" s="118">
        <v>0.005209972505205963</v>
      </c>
      <c r="D474" s="84" t="s">
        <v>2001</v>
      </c>
      <c r="E474" s="84" t="b">
        <v>0</v>
      </c>
      <c r="F474" s="84" t="b">
        <v>0</v>
      </c>
      <c r="G474" s="84" t="b">
        <v>0</v>
      </c>
    </row>
    <row r="475" spans="1:7" ht="15">
      <c r="A475" s="84" t="s">
        <v>2724</v>
      </c>
      <c r="B475" s="84">
        <v>2</v>
      </c>
      <c r="C475" s="118">
        <v>0.005209972505205963</v>
      </c>
      <c r="D475" s="84" t="s">
        <v>2001</v>
      </c>
      <c r="E475" s="84" t="b">
        <v>0</v>
      </c>
      <c r="F475" s="84" t="b">
        <v>0</v>
      </c>
      <c r="G475" s="84" t="b">
        <v>0</v>
      </c>
    </row>
    <row r="476" spans="1:7" ht="15">
      <c r="A476" s="84" t="s">
        <v>2626</v>
      </c>
      <c r="B476" s="84">
        <v>2</v>
      </c>
      <c r="C476" s="118">
        <v>0.005209972505205963</v>
      </c>
      <c r="D476" s="84" t="s">
        <v>2001</v>
      </c>
      <c r="E476" s="84" t="b">
        <v>1</v>
      </c>
      <c r="F476" s="84" t="b">
        <v>0</v>
      </c>
      <c r="G476" s="84" t="b">
        <v>0</v>
      </c>
    </row>
    <row r="477" spans="1:7" ht="15">
      <c r="A477" s="84" t="s">
        <v>2827</v>
      </c>
      <c r="B477" s="84">
        <v>2</v>
      </c>
      <c r="C477" s="118">
        <v>0.004209872851837255</v>
      </c>
      <c r="D477" s="84" t="s">
        <v>2001</v>
      </c>
      <c r="E477" s="84" t="b">
        <v>0</v>
      </c>
      <c r="F477" s="84" t="b">
        <v>0</v>
      </c>
      <c r="G477" s="84" t="b">
        <v>0</v>
      </c>
    </row>
    <row r="478" spans="1:7" ht="15">
      <c r="A478" s="84" t="s">
        <v>2791</v>
      </c>
      <c r="B478" s="84">
        <v>2</v>
      </c>
      <c r="C478" s="118">
        <v>0.004209872851837255</v>
      </c>
      <c r="D478" s="84" t="s">
        <v>2001</v>
      </c>
      <c r="E478" s="84" t="b">
        <v>0</v>
      </c>
      <c r="F478" s="84" t="b">
        <v>0</v>
      </c>
      <c r="G478" s="84" t="b">
        <v>0</v>
      </c>
    </row>
    <row r="479" spans="1:7" ht="15">
      <c r="A479" s="84" t="s">
        <v>2792</v>
      </c>
      <c r="B479" s="84">
        <v>2</v>
      </c>
      <c r="C479" s="118">
        <v>0.004209872851837255</v>
      </c>
      <c r="D479" s="84" t="s">
        <v>2001</v>
      </c>
      <c r="E479" s="84" t="b">
        <v>0</v>
      </c>
      <c r="F479" s="84" t="b">
        <v>0</v>
      </c>
      <c r="G479" s="84" t="b">
        <v>0</v>
      </c>
    </row>
    <row r="480" spans="1:7" ht="15">
      <c r="A480" s="84" t="s">
        <v>2664</v>
      </c>
      <c r="B480" s="84">
        <v>2</v>
      </c>
      <c r="C480" s="118">
        <v>0.004209872851837255</v>
      </c>
      <c r="D480" s="84" t="s">
        <v>2001</v>
      </c>
      <c r="E480" s="84" t="b">
        <v>0</v>
      </c>
      <c r="F480" s="84" t="b">
        <v>0</v>
      </c>
      <c r="G480" s="84" t="b">
        <v>0</v>
      </c>
    </row>
    <row r="481" spans="1:7" ht="15">
      <c r="A481" s="84" t="s">
        <v>2217</v>
      </c>
      <c r="B481" s="84">
        <v>2</v>
      </c>
      <c r="C481" s="118">
        <v>0.004209872851837255</v>
      </c>
      <c r="D481" s="84" t="s">
        <v>2001</v>
      </c>
      <c r="E481" s="84" t="b">
        <v>0</v>
      </c>
      <c r="F481" s="84" t="b">
        <v>0</v>
      </c>
      <c r="G481" s="84" t="b">
        <v>0</v>
      </c>
    </row>
    <row r="482" spans="1:7" ht="15">
      <c r="A482" s="84" t="s">
        <v>2789</v>
      </c>
      <c r="B482" s="84">
        <v>2</v>
      </c>
      <c r="C482" s="118">
        <v>0.004209872851837255</v>
      </c>
      <c r="D482" s="84" t="s">
        <v>2001</v>
      </c>
      <c r="E482" s="84" t="b">
        <v>0</v>
      </c>
      <c r="F482" s="84" t="b">
        <v>0</v>
      </c>
      <c r="G482" s="84" t="b">
        <v>0</v>
      </c>
    </row>
    <row r="483" spans="1:7" ht="15">
      <c r="A483" s="84" t="s">
        <v>2803</v>
      </c>
      <c r="B483" s="84">
        <v>2</v>
      </c>
      <c r="C483" s="118">
        <v>0.004209872851837255</v>
      </c>
      <c r="D483" s="84" t="s">
        <v>2001</v>
      </c>
      <c r="E483" s="84" t="b">
        <v>0</v>
      </c>
      <c r="F483" s="84" t="b">
        <v>0</v>
      </c>
      <c r="G483" s="84" t="b">
        <v>0</v>
      </c>
    </row>
    <row r="484" spans="1:7" ht="15">
      <c r="A484" s="84" t="s">
        <v>2794</v>
      </c>
      <c r="B484" s="84">
        <v>2</v>
      </c>
      <c r="C484" s="118">
        <v>0.004209872851837255</v>
      </c>
      <c r="D484" s="84" t="s">
        <v>2001</v>
      </c>
      <c r="E484" s="84" t="b">
        <v>0</v>
      </c>
      <c r="F484" s="84" t="b">
        <v>0</v>
      </c>
      <c r="G484" s="84" t="b">
        <v>0</v>
      </c>
    </row>
    <row r="485" spans="1:7" ht="15">
      <c r="A485" s="84" t="s">
        <v>2795</v>
      </c>
      <c r="B485" s="84">
        <v>2</v>
      </c>
      <c r="C485" s="118">
        <v>0.004209872851837255</v>
      </c>
      <c r="D485" s="84" t="s">
        <v>2001</v>
      </c>
      <c r="E485" s="84" t="b">
        <v>0</v>
      </c>
      <c r="F485" s="84" t="b">
        <v>0</v>
      </c>
      <c r="G485" s="84" t="b">
        <v>0</v>
      </c>
    </row>
    <row r="486" spans="1:7" ht="15">
      <c r="A486" s="84" t="s">
        <v>2796</v>
      </c>
      <c r="B486" s="84">
        <v>2</v>
      </c>
      <c r="C486" s="118">
        <v>0.004209872851837255</v>
      </c>
      <c r="D486" s="84" t="s">
        <v>2001</v>
      </c>
      <c r="E486" s="84" t="b">
        <v>0</v>
      </c>
      <c r="F486" s="84" t="b">
        <v>0</v>
      </c>
      <c r="G486" s="84" t="b">
        <v>0</v>
      </c>
    </row>
    <row r="487" spans="1:7" ht="15">
      <c r="A487" s="84" t="s">
        <v>2797</v>
      </c>
      <c r="B487" s="84">
        <v>2</v>
      </c>
      <c r="C487" s="118">
        <v>0.004209872851837255</v>
      </c>
      <c r="D487" s="84" t="s">
        <v>2001</v>
      </c>
      <c r="E487" s="84" t="b">
        <v>0</v>
      </c>
      <c r="F487" s="84" t="b">
        <v>0</v>
      </c>
      <c r="G487" s="84" t="b">
        <v>0</v>
      </c>
    </row>
    <row r="488" spans="1:7" ht="15">
      <c r="A488" s="84" t="s">
        <v>2798</v>
      </c>
      <c r="B488" s="84">
        <v>2</v>
      </c>
      <c r="C488" s="118">
        <v>0.004209872851837255</v>
      </c>
      <c r="D488" s="84" t="s">
        <v>2001</v>
      </c>
      <c r="E488" s="84" t="b">
        <v>0</v>
      </c>
      <c r="F488" s="84" t="b">
        <v>0</v>
      </c>
      <c r="G488" s="84" t="b">
        <v>0</v>
      </c>
    </row>
    <row r="489" spans="1:7" ht="15">
      <c r="A489" s="84" t="s">
        <v>2799</v>
      </c>
      <c r="B489" s="84">
        <v>2</v>
      </c>
      <c r="C489" s="118">
        <v>0.004209872851837255</v>
      </c>
      <c r="D489" s="84" t="s">
        <v>2001</v>
      </c>
      <c r="E489" s="84" t="b">
        <v>0</v>
      </c>
      <c r="F489" s="84" t="b">
        <v>0</v>
      </c>
      <c r="G489" s="84" t="b">
        <v>0</v>
      </c>
    </row>
    <row r="490" spans="1:7" ht="15">
      <c r="A490" s="84" t="s">
        <v>2800</v>
      </c>
      <c r="B490" s="84">
        <v>2</v>
      </c>
      <c r="C490" s="118">
        <v>0.004209872851837255</v>
      </c>
      <c r="D490" s="84" t="s">
        <v>2001</v>
      </c>
      <c r="E490" s="84" t="b">
        <v>0</v>
      </c>
      <c r="F490" s="84" t="b">
        <v>0</v>
      </c>
      <c r="G490" s="84" t="b">
        <v>0</v>
      </c>
    </row>
    <row r="491" spans="1:7" ht="15">
      <c r="A491" s="84" t="s">
        <v>2669</v>
      </c>
      <c r="B491" s="84">
        <v>2</v>
      </c>
      <c r="C491" s="118">
        <v>0.004209872851837255</v>
      </c>
      <c r="D491" s="84" t="s">
        <v>2001</v>
      </c>
      <c r="E491" s="84" t="b">
        <v>0</v>
      </c>
      <c r="F491" s="84" t="b">
        <v>0</v>
      </c>
      <c r="G491" s="84" t="b">
        <v>0</v>
      </c>
    </row>
    <row r="492" spans="1:7" ht="15">
      <c r="A492" s="84" t="s">
        <v>2801</v>
      </c>
      <c r="B492" s="84">
        <v>2</v>
      </c>
      <c r="C492" s="118">
        <v>0.004209872851837255</v>
      </c>
      <c r="D492" s="84" t="s">
        <v>2001</v>
      </c>
      <c r="E492" s="84" t="b">
        <v>0</v>
      </c>
      <c r="F492" s="84" t="b">
        <v>0</v>
      </c>
      <c r="G492" s="84" t="b">
        <v>0</v>
      </c>
    </row>
    <row r="493" spans="1:7" ht="15">
      <c r="A493" s="84" t="s">
        <v>2802</v>
      </c>
      <c r="B493" s="84">
        <v>2</v>
      </c>
      <c r="C493" s="118">
        <v>0.004209872851837255</v>
      </c>
      <c r="D493" s="84" t="s">
        <v>2001</v>
      </c>
      <c r="E493" s="84" t="b">
        <v>0</v>
      </c>
      <c r="F493" s="84" t="b">
        <v>0</v>
      </c>
      <c r="G493" s="84" t="b">
        <v>0</v>
      </c>
    </row>
    <row r="494" spans="1:7" ht="15">
      <c r="A494" s="84" t="s">
        <v>295</v>
      </c>
      <c r="B494" s="84">
        <v>2</v>
      </c>
      <c r="C494" s="118">
        <v>0.004209872851837255</v>
      </c>
      <c r="D494" s="84" t="s">
        <v>2001</v>
      </c>
      <c r="E494" s="84" t="b">
        <v>0</v>
      </c>
      <c r="F494" s="84" t="b">
        <v>0</v>
      </c>
      <c r="G494" s="84" t="b">
        <v>0</v>
      </c>
    </row>
    <row r="495" spans="1:7" ht="15">
      <c r="A495" s="84" t="s">
        <v>2641</v>
      </c>
      <c r="B495" s="84">
        <v>2</v>
      </c>
      <c r="C495" s="118">
        <v>0.004209872851837255</v>
      </c>
      <c r="D495" s="84" t="s">
        <v>2001</v>
      </c>
      <c r="E495" s="84" t="b">
        <v>0</v>
      </c>
      <c r="F495" s="84" t="b">
        <v>0</v>
      </c>
      <c r="G495" s="84" t="b">
        <v>0</v>
      </c>
    </row>
    <row r="496" spans="1:7" ht="15">
      <c r="A496" s="84" t="s">
        <v>2790</v>
      </c>
      <c r="B496" s="84">
        <v>2</v>
      </c>
      <c r="C496" s="118">
        <v>0.004209872851837255</v>
      </c>
      <c r="D496" s="84" t="s">
        <v>2001</v>
      </c>
      <c r="E496" s="84" t="b">
        <v>0</v>
      </c>
      <c r="F496" s="84" t="b">
        <v>0</v>
      </c>
      <c r="G496" s="84" t="b">
        <v>0</v>
      </c>
    </row>
    <row r="497" spans="1:7" ht="15">
      <c r="A497" s="84" t="s">
        <v>2208</v>
      </c>
      <c r="B497" s="84">
        <v>2</v>
      </c>
      <c r="C497" s="118">
        <v>0.004209872851837255</v>
      </c>
      <c r="D497" s="84" t="s">
        <v>2001</v>
      </c>
      <c r="E497" s="84" t="b">
        <v>0</v>
      </c>
      <c r="F497" s="84" t="b">
        <v>0</v>
      </c>
      <c r="G497" s="84" t="b">
        <v>0</v>
      </c>
    </row>
    <row r="498" spans="1:7" ht="15">
      <c r="A498" s="84" t="s">
        <v>2784</v>
      </c>
      <c r="B498" s="84">
        <v>2</v>
      </c>
      <c r="C498" s="118">
        <v>0.004209872851837255</v>
      </c>
      <c r="D498" s="84" t="s">
        <v>2001</v>
      </c>
      <c r="E498" s="84" t="b">
        <v>0</v>
      </c>
      <c r="F498" s="84" t="b">
        <v>0</v>
      </c>
      <c r="G498" s="84" t="b">
        <v>0</v>
      </c>
    </row>
    <row r="499" spans="1:7" ht="15">
      <c r="A499" s="84" t="s">
        <v>2785</v>
      </c>
      <c r="B499" s="84">
        <v>2</v>
      </c>
      <c r="C499" s="118">
        <v>0.004209872851837255</v>
      </c>
      <c r="D499" s="84" t="s">
        <v>2001</v>
      </c>
      <c r="E499" s="84" t="b">
        <v>0</v>
      </c>
      <c r="F499" s="84" t="b">
        <v>0</v>
      </c>
      <c r="G499" s="84" t="b">
        <v>0</v>
      </c>
    </row>
    <row r="500" spans="1:7" ht="15">
      <c r="A500" s="84" t="s">
        <v>2786</v>
      </c>
      <c r="B500" s="84">
        <v>2</v>
      </c>
      <c r="C500" s="118">
        <v>0.004209872851837255</v>
      </c>
      <c r="D500" s="84" t="s">
        <v>2001</v>
      </c>
      <c r="E500" s="84" t="b">
        <v>0</v>
      </c>
      <c r="F500" s="84" t="b">
        <v>0</v>
      </c>
      <c r="G500" s="84" t="b">
        <v>0</v>
      </c>
    </row>
    <row r="501" spans="1:7" ht="15">
      <c r="A501" s="84" t="s">
        <v>2787</v>
      </c>
      <c r="B501" s="84">
        <v>2</v>
      </c>
      <c r="C501" s="118">
        <v>0.004209872851837255</v>
      </c>
      <c r="D501" s="84" t="s">
        <v>2001</v>
      </c>
      <c r="E501" s="84" t="b">
        <v>0</v>
      </c>
      <c r="F501" s="84" t="b">
        <v>0</v>
      </c>
      <c r="G501" s="84" t="b">
        <v>0</v>
      </c>
    </row>
    <row r="502" spans="1:7" ht="15">
      <c r="A502" s="84" t="s">
        <v>2788</v>
      </c>
      <c r="B502" s="84">
        <v>2</v>
      </c>
      <c r="C502" s="118">
        <v>0.004209872851837255</v>
      </c>
      <c r="D502" s="84" t="s">
        <v>2001</v>
      </c>
      <c r="E502" s="84" t="b">
        <v>0</v>
      </c>
      <c r="F502" s="84" t="b">
        <v>0</v>
      </c>
      <c r="G502" s="84" t="b">
        <v>0</v>
      </c>
    </row>
    <row r="503" spans="1:7" ht="15">
      <c r="A503" s="84" t="s">
        <v>2824</v>
      </c>
      <c r="B503" s="84">
        <v>2</v>
      </c>
      <c r="C503" s="118">
        <v>0.004209872851837255</v>
      </c>
      <c r="D503" s="84" t="s">
        <v>2001</v>
      </c>
      <c r="E503" s="84" t="b">
        <v>0</v>
      </c>
      <c r="F503" s="84" t="b">
        <v>0</v>
      </c>
      <c r="G503" s="84" t="b">
        <v>0</v>
      </c>
    </row>
    <row r="504" spans="1:7" ht="15">
      <c r="A504" s="84" t="s">
        <v>2885</v>
      </c>
      <c r="B504" s="84">
        <v>2</v>
      </c>
      <c r="C504" s="118">
        <v>0.004209872851837255</v>
      </c>
      <c r="D504" s="84" t="s">
        <v>2001</v>
      </c>
      <c r="E504" s="84" t="b">
        <v>0</v>
      </c>
      <c r="F504" s="84" t="b">
        <v>0</v>
      </c>
      <c r="G504" s="84" t="b">
        <v>0</v>
      </c>
    </row>
    <row r="505" spans="1:7" ht="15">
      <c r="A505" s="84" t="s">
        <v>2886</v>
      </c>
      <c r="B505" s="84">
        <v>2</v>
      </c>
      <c r="C505" s="118">
        <v>0.004209872851837255</v>
      </c>
      <c r="D505" s="84" t="s">
        <v>2001</v>
      </c>
      <c r="E505" s="84" t="b">
        <v>0</v>
      </c>
      <c r="F505" s="84" t="b">
        <v>0</v>
      </c>
      <c r="G505" s="84" t="b">
        <v>0</v>
      </c>
    </row>
    <row r="506" spans="1:7" ht="15">
      <c r="A506" s="84" t="s">
        <v>2887</v>
      </c>
      <c r="B506" s="84">
        <v>2</v>
      </c>
      <c r="C506" s="118">
        <v>0.004209872851837255</v>
      </c>
      <c r="D506" s="84" t="s">
        <v>2001</v>
      </c>
      <c r="E506" s="84" t="b">
        <v>0</v>
      </c>
      <c r="F506" s="84" t="b">
        <v>0</v>
      </c>
      <c r="G506" s="84" t="b">
        <v>0</v>
      </c>
    </row>
    <row r="507" spans="1:7" ht="15">
      <c r="A507" s="84" t="s">
        <v>2888</v>
      </c>
      <c r="B507" s="84">
        <v>2</v>
      </c>
      <c r="C507" s="118">
        <v>0.004209872851837255</v>
      </c>
      <c r="D507" s="84" t="s">
        <v>2001</v>
      </c>
      <c r="E507" s="84" t="b">
        <v>0</v>
      </c>
      <c r="F507" s="84" t="b">
        <v>0</v>
      </c>
      <c r="G507" s="84" t="b">
        <v>0</v>
      </c>
    </row>
    <row r="508" spans="1:7" ht="15">
      <c r="A508" s="84" t="s">
        <v>2167</v>
      </c>
      <c r="B508" s="84">
        <v>14</v>
      </c>
      <c r="C508" s="118">
        <v>0</v>
      </c>
      <c r="D508" s="84" t="s">
        <v>2002</v>
      </c>
      <c r="E508" s="84" t="b">
        <v>0</v>
      </c>
      <c r="F508" s="84" t="b">
        <v>0</v>
      </c>
      <c r="G508" s="84" t="b">
        <v>0</v>
      </c>
    </row>
    <row r="509" spans="1:7" ht="15">
      <c r="A509" s="84" t="s">
        <v>2178</v>
      </c>
      <c r="B509" s="84">
        <v>11</v>
      </c>
      <c r="C509" s="118">
        <v>0.005619945637659233</v>
      </c>
      <c r="D509" s="84" t="s">
        <v>2002</v>
      </c>
      <c r="E509" s="84" t="b">
        <v>0</v>
      </c>
      <c r="F509" s="84" t="b">
        <v>0</v>
      </c>
      <c r="G509" s="84" t="b">
        <v>0</v>
      </c>
    </row>
    <row r="510" spans="1:7" ht="15">
      <c r="A510" s="84" t="s">
        <v>2168</v>
      </c>
      <c r="B510" s="84">
        <v>7</v>
      </c>
      <c r="C510" s="118">
        <v>0.01027907302267253</v>
      </c>
      <c r="D510" s="84" t="s">
        <v>2002</v>
      </c>
      <c r="E510" s="84" t="b">
        <v>0</v>
      </c>
      <c r="F510" s="84" t="b">
        <v>0</v>
      </c>
      <c r="G510" s="84" t="b">
        <v>0</v>
      </c>
    </row>
    <row r="511" spans="1:7" ht="15">
      <c r="A511" s="84" t="s">
        <v>2179</v>
      </c>
      <c r="B511" s="84">
        <v>6</v>
      </c>
      <c r="C511" s="118">
        <v>0.013087552136845442</v>
      </c>
      <c r="D511" s="84" t="s">
        <v>2002</v>
      </c>
      <c r="E511" s="84" t="b">
        <v>0</v>
      </c>
      <c r="F511" s="84" t="b">
        <v>0</v>
      </c>
      <c r="G511" s="84" t="b">
        <v>0</v>
      </c>
    </row>
    <row r="512" spans="1:7" ht="15">
      <c r="A512" s="84" t="s">
        <v>2180</v>
      </c>
      <c r="B512" s="84">
        <v>4</v>
      </c>
      <c r="C512" s="118">
        <v>0.010615961840980988</v>
      </c>
      <c r="D512" s="84" t="s">
        <v>2002</v>
      </c>
      <c r="E512" s="84" t="b">
        <v>0</v>
      </c>
      <c r="F512" s="84" t="b">
        <v>0</v>
      </c>
      <c r="G512" s="84" t="b">
        <v>0</v>
      </c>
    </row>
    <row r="513" spans="1:7" ht="15">
      <c r="A513" s="84" t="s">
        <v>2181</v>
      </c>
      <c r="B513" s="84">
        <v>4</v>
      </c>
      <c r="C513" s="118">
        <v>0.010615961840980988</v>
      </c>
      <c r="D513" s="84" t="s">
        <v>2002</v>
      </c>
      <c r="E513" s="84" t="b">
        <v>0</v>
      </c>
      <c r="F513" s="84" t="b">
        <v>0</v>
      </c>
      <c r="G513" s="84" t="b">
        <v>0</v>
      </c>
    </row>
    <row r="514" spans="1:7" ht="15">
      <c r="A514" s="84" t="s">
        <v>2182</v>
      </c>
      <c r="B514" s="84">
        <v>4</v>
      </c>
      <c r="C514" s="118">
        <v>0.010615961840980988</v>
      </c>
      <c r="D514" s="84" t="s">
        <v>2002</v>
      </c>
      <c r="E514" s="84" t="b">
        <v>0</v>
      </c>
      <c r="F514" s="84" t="b">
        <v>0</v>
      </c>
      <c r="G514" s="84" t="b">
        <v>0</v>
      </c>
    </row>
    <row r="515" spans="1:7" ht="15">
      <c r="A515" s="84" t="s">
        <v>2183</v>
      </c>
      <c r="B515" s="84">
        <v>3</v>
      </c>
      <c r="C515" s="118">
        <v>0.012367288390452539</v>
      </c>
      <c r="D515" s="84" t="s">
        <v>2002</v>
      </c>
      <c r="E515" s="84" t="b">
        <v>0</v>
      </c>
      <c r="F515" s="84" t="b">
        <v>0</v>
      </c>
      <c r="G515" s="84" t="b">
        <v>0</v>
      </c>
    </row>
    <row r="516" spans="1:7" ht="15">
      <c r="A516" s="84" t="s">
        <v>2184</v>
      </c>
      <c r="B516" s="84">
        <v>3</v>
      </c>
      <c r="C516" s="118">
        <v>0.009790343135979155</v>
      </c>
      <c r="D516" s="84" t="s">
        <v>2002</v>
      </c>
      <c r="E516" s="84" t="b">
        <v>0</v>
      </c>
      <c r="F516" s="84" t="b">
        <v>0</v>
      </c>
      <c r="G516" s="84" t="b">
        <v>0</v>
      </c>
    </row>
    <row r="517" spans="1:7" ht="15">
      <c r="A517" s="84" t="s">
        <v>2185</v>
      </c>
      <c r="B517" s="84">
        <v>3</v>
      </c>
      <c r="C517" s="118">
        <v>0.009790343135979155</v>
      </c>
      <c r="D517" s="84" t="s">
        <v>2002</v>
      </c>
      <c r="E517" s="84" t="b">
        <v>0</v>
      </c>
      <c r="F517" s="84" t="b">
        <v>0</v>
      </c>
      <c r="G517" s="84" t="b">
        <v>0</v>
      </c>
    </row>
    <row r="518" spans="1:7" ht="15">
      <c r="A518" s="84" t="s">
        <v>2806</v>
      </c>
      <c r="B518" s="84">
        <v>2</v>
      </c>
      <c r="C518" s="118">
        <v>0.008244858926968359</v>
      </c>
      <c r="D518" s="84" t="s">
        <v>2002</v>
      </c>
      <c r="E518" s="84" t="b">
        <v>0</v>
      </c>
      <c r="F518" s="84" t="b">
        <v>0</v>
      </c>
      <c r="G518" s="84" t="b">
        <v>0</v>
      </c>
    </row>
    <row r="519" spans="1:7" ht="15">
      <c r="A519" s="84" t="s">
        <v>308</v>
      </c>
      <c r="B519" s="84">
        <v>2</v>
      </c>
      <c r="C519" s="118">
        <v>0.008244858926968359</v>
      </c>
      <c r="D519" s="84" t="s">
        <v>2002</v>
      </c>
      <c r="E519" s="84" t="b">
        <v>0</v>
      </c>
      <c r="F519" s="84" t="b">
        <v>0</v>
      </c>
      <c r="G519" s="84" t="b">
        <v>0</v>
      </c>
    </row>
    <row r="520" spans="1:7" ht="15">
      <c r="A520" s="84" t="s">
        <v>2807</v>
      </c>
      <c r="B520" s="84">
        <v>2</v>
      </c>
      <c r="C520" s="118">
        <v>0.008244858926968359</v>
      </c>
      <c r="D520" s="84" t="s">
        <v>2002</v>
      </c>
      <c r="E520" s="84" t="b">
        <v>0</v>
      </c>
      <c r="F520" s="84" t="b">
        <v>0</v>
      </c>
      <c r="G520" s="84" t="b">
        <v>0</v>
      </c>
    </row>
    <row r="521" spans="1:7" ht="15">
      <c r="A521" s="84" t="s">
        <v>2823</v>
      </c>
      <c r="B521" s="84">
        <v>2</v>
      </c>
      <c r="C521" s="118">
        <v>0.011181736933446224</v>
      </c>
      <c r="D521" s="84" t="s">
        <v>2002</v>
      </c>
      <c r="E521" s="84" t="b">
        <v>0</v>
      </c>
      <c r="F521" s="84" t="b">
        <v>0</v>
      </c>
      <c r="G521" s="84" t="b">
        <v>0</v>
      </c>
    </row>
    <row r="522" spans="1:7" ht="15">
      <c r="A522" s="84" t="s">
        <v>2190</v>
      </c>
      <c r="B522" s="84">
        <v>2</v>
      </c>
      <c r="C522" s="118">
        <v>0.008244858926968359</v>
      </c>
      <c r="D522" s="84" t="s">
        <v>2002</v>
      </c>
      <c r="E522" s="84" t="b">
        <v>0</v>
      </c>
      <c r="F522" s="84" t="b">
        <v>0</v>
      </c>
      <c r="G522" s="84" t="b">
        <v>0</v>
      </c>
    </row>
    <row r="523" spans="1:7" ht="15">
      <c r="A523" s="84" t="s">
        <v>2201</v>
      </c>
      <c r="B523" s="84">
        <v>2</v>
      </c>
      <c r="C523" s="118">
        <v>0.008244858926968359</v>
      </c>
      <c r="D523" s="84" t="s">
        <v>2002</v>
      </c>
      <c r="E523" s="84" t="b">
        <v>0</v>
      </c>
      <c r="F523" s="84" t="b">
        <v>0</v>
      </c>
      <c r="G523" s="84" t="b">
        <v>0</v>
      </c>
    </row>
    <row r="524" spans="1:7" ht="15">
      <c r="A524" s="84" t="s">
        <v>2822</v>
      </c>
      <c r="B524" s="84">
        <v>2</v>
      </c>
      <c r="C524" s="118">
        <v>0.011181736933446224</v>
      </c>
      <c r="D524" s="84" t="s">
        <v>2002</v>
      </c>
      <c r="E524" s="84" t="b">
        <v>0</v>
      </c>
      <c r="F524" s="84" t="b">
        <v>0</v>
      </c>
      <c r="G524" s="84" t="b">
        <v>0</v>
      </c>
    </row>
    <row r="525" spans="1:7" ht="15">
      <c r="A525" s="84" t="s">
        <v>307</v>
      </c>
      <c r="B525" s="84">
        <v>2</v>
      </c>
      <c r="C525" s="118">
        <v>0.008244858926968359</v>
      </c>
      <c r="D525" s="84" t="s">
        <v>2002</v>
      </c>
      <c r="E525" s="84" t="b">
        <v>0</v>
      </c>
      <c r="F525" s="84" t="b">
        <v>0</v>
      </c>
      <c r="G525" s="84" t="b">
        <v>0</v>
      </c>
    </row>
    <row r="526" spans="1:7" ht="15">
      <c r="A526" s="84" t="s">
        <v>2808</v>
      </c>
      <c r="B526" s="84">
        <v>2</v>
      </c>
      <c r="C526" s="118">
        <v>0.008244858926968359</v>
      </c>
      <c r="D526" s="84" t="s">
        <v>2002</v>
      </c>
      <c r="E526" s="84" t="b">
        <v>0</v>
      </c>
      <c r="F526" s="84" t="b">
        <v>0</v>
      </c>
      <c r="G526" s="84" t="b">
        <v>0</v>
      </c>
    </row>
    <row r="527" spans="1:7" ht="15">
      <c r="A527" s="84" t="s">
        <v>2708</v>
      </c>
      <c r="B527" s="84">
        <v>2</v>
      </c>
      <c r="C527" s="118">
        <v>0.008244858926968359</v>
      </c>
      <c r="D527" s="84" t="s">
        <v>2002</v>
      </c>
      <c r="E527" s="84" t="b">
        <v>0</v>
      </c>
      <c r="F527" s="84" t="b">
        <v>0</v>
      </c>
      <c r="G527" s="84" t="b">
        <v>0</v>
      </c>
    </row>
    <row r="528" spans="1:7" ht="15">
      <c r="A528" s="84" t="s">
        <v>2810</v>
      </c>
      <c r="B528" s="84">
        <v>2</v>
      </c>
      <c r="C528" s="118">
        <v>0.008244858926968359</v>
      </c>
      <c r="D528" s="84" t="s">
        <v>2002</v>
      </c>
      <c r="E528" s="84" t="b">
        <v>0</v>
      </c>
      <c r="F528" s="84" t="b">
        <v>0</v>
      </c>
      <c r="G528" s="84" t="b">
        <v>0</v>
      </c>
    </row>
    <row r="529" spans="1:7" ht="15">
      <c r="A529" s="84" t="s">
        <v>2811</v>
      </c>
      <c r="B529" s="84">
        <v>2</v>
      </c>
      <c r="C529" s="118">
        <v>0.008244858926968359</v>
      </c>
      <c r="D529" s="84" t="s">
        <v>2002</v>
      </c>
      <c r="E529" s="84" t="b">
        <v>0</v>
      </c>
      <c r="F529" s="84" t="b">
        <v>0</v>
      </c>
      <c r="G529" s="84" t="b">
        <v>0</v>
      </c>
    </row>
    <row r="530" spans="1:7" ht="15">
      <c r="A530" s="84" t="s">
        <v>2812</v>
      </c>
      <c r="B530" s="84">
        <v>2</v>
      </c>
      <c r="C530" s="118">
        <v>0.008244858926968359</v>
      </c>
      <c r="D530" s="84" t="s">
        <v>2002</v>
      </c>
      <c r="E530" s="84" t="b">
        <v>0</v>
      </c>
      <c r="F530" s="84" t="b">
        <v>0</v>
      </c>
      <c r="G530" s="84" t="b">
        <v>0</v>
      </c>
    </row>
    <row r="531" spans="1:7" ht="15">
      <c r="A531" s="84" t="s">
        <v>306</v>
      </c>
      <c r="B531" s="84">
        <v>2</v>
      </c>
      <c r="C531" s="118">
        <v>0.008244858926968359</v>
      </c>
      <c r="D531" s="84" t="s">
        <v>2002</v>
      </c>
      <c r="E531" s="84" t="b">
        <v>0</v>
      </c>
      <c r="F531" s="84" t="b">
        <v>0</v>
      </c>
      <c r="G531" s="84" t="b">
        <v>0</v>
      </c>
    </row>
    <row r="532" spans="1:7" ht="15">
      <c r="A532" s="84" t="s">
        <v>2813</v>
      </c>
      <c r="B532" s="84">
        <v>2</v>
      </c>
      <c r="C532" s="118">
        <v>0.008244858926968359</v>
      </c>
      <c r="D532" s="84" t="s">
        <v>2002</v>
      </c>
      <c r="E532" s="84" t="b">
        <v>0</v>
      </c>
      <c r="F532" s="84" t="b">
        <v>0</v>
      </c>
      <c r="G532" s="84" t="b">
        <v>0</v>
      </c>
    </row>
    <row r="533" spans="1:7" ht="15">
      <c r="A533" s="84" t="s">
        <v>2814</v>
      </c>
      <c r="B533" s="84">
        <v>2</v>
      </c>
      <c r="C533" s="118">
        <v>0.008244858926968359</v>
      </c>
      <c r="D533" s="84" t="s">
        <v>2002</v>
      </c>
      <c r="E533" s="84" t="b">
        <v>0</v>
      </c>
      <c r="F533" s="84" t="b">
        <v>0</v>
      </c>
      <c r="G533" s="84" t="b">
        <v>0</v>
      </c>
    </row>
    <row r="534" spans="1:7" ht="15">
      <c r="A534" s="84" t="s">
        <v>2187</v>
      </c>
      <c r="B534" s="84">
        <v>10</v>
      </c>
      <c r="C534" s="118">
        <v>0</v>
      </c>
      <c r="D534" s="84" t="s">
        <v>2003</v>
      </c>
      <c r="E534" s="84" t="b">
        <v>0</v>
      </c>
      <c r="F534" s="84" t="b">
        <v>0</v>
      </c>
      <c r="G534" s="84" t="b">
        <v>0</v>
      </c>
    </row>
    <row r="535" spans="1:7" ht="15">
      <c r="A535" s="84" t="s">
        <v>2188</v>
      </c>
      <c r="B535" s="84">
        <v>10</v>
      </c>
      <c r="C535" s="118">
        <v>0</v>
      </c>
      <c r="D535" s="84" t="s">
        <v>2003</v>
      </c>
      <c r="E535" s="84" t="b">
        <v>0</v>
      </c>
      <c r="F535" s="84" t="b">
        <v>0</v>
      </c>
      <c r="G535" s="84" t="b">
        <v>0</v>
      </c>
    </row>
    <row r="536" spans="1:7" ht="15">
      <c r="A536" s="84" t="s">
        <v>2189</v>
      </c>
      <c r="B536" s="84">
        <v>10</v>
      </c>
      <c r="C536" s="118">
        <v>0</v>
      </c>
      <c r="D536" s="84" t="s">
        <v>2003</v>
      </c>
      <c r="E536" s="84" t="b">
        <v>0</v>
      </c>
      <c r="F536" s="84" t="b">
        <v>0</v>
      </c>
      <c r="G536" s="84" t="b">
        <v>0</v>
      </c>
    </row>
    <row r="537" spans="1:7" ht="15">
      <c r="A537" s="84" t="s">
        <v>2190</v>
      </c>
      <c r="B537" s="84">
        <v>10</v>
      </c>
      <c r="C537" s="118">
        <v>0</v>
      </c>
      <c r="D537" s="84" t="s">
        <v>2003</v>
      </c>
      <c r="E537" s="84" t="b">
        <v>0</v>
      </c>
      <c r="F537" s="84" t="b">
        <v>0</v>
      </c>
      <c r="G537" s="84" t="b">
        <v>0</v>
      </c>
    </row>
    <row r="538" spans="1:7" ht="15">
      <c r="A538" s="84" t="s">
        <v>2168</v>
      </c>
      <c r="B538" s="84">
        <v>10</v>
      </c>
      <c r="C538" s="118">
        <v>0</v>
      </c>
      <c r="D538" s="84" t="s">
        <v>2003</v>
      </c>
      <c r="E538" s="84" t="b">
        <v>0</v>
      </c>
      <c r="F538" s="84" t="b">
        <v>0</v>
      </c>
      <c r="G538" s="84" t="b">
        <v>0</v>
      </c>
    </row>
    <row r="539" spans="1:7" ht="15">
      <c r="A539" s="84" t="s">
        <v>2191</v>
      </c>
      <c r="B539" s="84">
        <v>10</v>
      </c>
      <c r="C539" s="118">
        <v>0</v>
      </c>
      <c r="D539" s="84" t="s">
        <v>2003</v>
      </c>
      <c r="E539" s="84" t="b">
        <v>0</v>
      </c>
      <c r="F539" s="84" t="b">
        <v>0</v>
      </c>
      <c r="G539" s="84" t="b">
        <v>0</v>
      </c>
    </row>
    <row r="540" spans="1:7" ht="15">
      <c r="A540" s="84" t="s">
        <v>2192</v>
      </c>
      <c r="B540" s="84">
        <v>10</v>
      </c>
      <c r="C540" s="118">
        <v>0</v>
      </c>
      <c r="D540" s="84" t="s">
        <v>2003</v>
      </c>
      <c r="E540" s="84" t="b">
        <v>0</v>
      </c>
      <c r="F540" s="84" t="b">
        <v>0</v>
      </c>
      <c r="G540" s="84" t="b">
        <v>0</v>
      </c>
    </row>
    <row r="541" spans="1:7" ht="15">
      <c r="A541" s="84" t="s">
        <v>2182</v>
      </c>
      <c r="B541" s="84">
        <v>10</v>
      </c>
      <c r="C541" s="118">
        <v>0</v>
      </c>
      <c r="D541" s="84" t="s">
        <v>2003</v>
      </c>
      <c r="E541" s="84" t="b">
        <v>0</v>
      </c>
      <c r="F541" s="84" t="b">
        <v>0</v>
      </c>
      <c r="G541" s="84" t="b">
        <v>0</v>
      </c>
    </row>
    <row r="542" spans="1:7" ht="15">
      <c r="A542" s="84" t="s">
        <v>2193</v>
      </c>
      <c r="B542" s="84">
        <v>10</v>
      </c>
      <c r="C542" s="118">
        <v>0</v>
      </c>
      <c r="D542" s="84" t="s">
        <v>2003</v>
      </c>
      <c r="E542" s="84" t="b">
        <v>0</v>
      </c>
      <c r="F542" s="84" t="b">
        <v>0</v>
      </c>
      <c r="G542" s="84" t="b">
        <v>0</v>
      </c>
    </row>
    <row r="543" spans="1:7" ht="15">
      <c r="A543" s="84" t="s">
        <v>2194</v>
      </c>
      <c r="B543" s="84">
        <v>10</v>
      </c>
      <c r="C543" s="118">
        <v>0</v>
      </c>
      <c r="D543" s="84" t="s">
        <v>2003</v>
      </c>
      <c r="E543" s="84" t="b">
        <v>0</v>
      </c>
      <c r="F543" s="84" t="b">
        <v>0</v>
      </c>
      <c r="G543" s="84" t="b">
        <v>0</v>
      </c>
    </row>
    <row r="544" spans="1:7" ht="15">
      <c r="A544" s="84" t="s">
        <v>2167</v>
      </c>
      <c r="B544" s="84">
        <v>10</v>
      </c>
      <c r="C544" s="118">
        <v>0</v>
      </c>
      <c r="D544" s="84" t="s">
        <v>2003</v>
      </c>
      <c r="E544" s="84" t="b">
        <v>0</v>
      </c>
      <c r="F544" s="84" t="b">
        <v>0</v>
      </c>
      <c r="G544" s="84" t="b">
        <v>0</v>
      </c>
    </row>
    <row r="545" spans="1:7" ht="15">
      <c r="A545" s="84" t="s">
        <v>245</v>
      </c>
      <c r="B545" s="84">
        <v>9</v>
      </c>
      <c r="C545" s="118">
        <v>0.003460650546605683</v>
      </c>
      <c r="D545" s="84" t="s">
        <v>2003</v>
      </c>
      <c r="E545" s="84" t="b">
        <v>0</v>
      </c>
      <c r="F545" s="84" t="b">
        <v>0</v>
      </c>
      <c r="G545" s="84" t="b">
        <v>0</v>
      </c>
    </row>
    <row r="546" spans="1:7" ht="15">
      <c r="A546" s="84" t="s">
        <v>2167</v>
      </c>
      <c r="B546" s="84">
        <v>5</v>
      </c>
      <c r="C546" s="118">
        <v>0.009020249115940617</v>
      </c>
      <c r="D546" s="84" t="s">
        <v>2004</v>
      </c>
      <c r="E546" s="84" t="b">
        <v>0</v>
      </c>
      <c r="F546" s="84" t="b">
        <v>0</v>
      </c>
      <c r="G546" s="84" t="b">
        <v>0</v>
      </c>
    </row>
    <row r="547" spans="1:7" ht="15">
      <c r="A547" s="84" t="s">
        <v>256</v>
      </c>
      <c r="B547" s="84">
        <v>3</v>
      </c>
      <c r="C547" s="118">
        <v>0.01362876982572572</v>
      </c>
      <c r="D547" s="84" t="s">
        <v>2004</v>
      </c>
      <c r="E547" s="84" t="b">
        <v>0</v>
      </c>
      <c r="F547" s="84" t="b">
        <v>0</v>
      </c>
      <c r="G547" s="84" t="b">
        <v>0</v>
      </c>
    </row>
    <row r="548" spans="1:7" ht="15">
      <c r="A548" s="84" t="s">
        <v>2192</v>
      </c>
      <c r="B548" s="84">
        <v>3</v>
      </c>
      <c r="C548" s="118">
        <v>0.01362876982572572</v>
      </c>
      <c r="D548" s="84" t="s">
        <v>2004</v>
      </c>
      <c r="E548" s="84" t="b">
        <v>0</v>
      </c>
      <c r="F548" s="84" t="b">
        <v>0</v>
      </c>
      <c r="G548" s="84" t="b">
        <v>0</v>
      </c>
    </row>
    <row r="549" spans="1:7" ht="15">
      <c r="A549" s="84" t="s">
        <v>2196</v>
      </c>
      <c r="B549" s="84">
        <v>3</v>
      </c>
      <c r="C549" s="118">
        <v>0.01362876982572572</v>
      </c>
      <c r="D549" s="84" t="s">
        <v>2004</v>
      </c>
      <c r="E549" s="84" t="b">
        <v>0</v>
      </c>
      <c r="F549" s="84" t="b">
        <v>0</v>
      </c>
      <c r="G549" s="84" t="b">
        <v>0</v>
      </c>
    </row>
    <row r="550" spans="1:7" ht="15">
      <c r="A550" s="84" t="s">
        <v>2197</v>
      </c>
      <c r="B550" s="84">
        <v>3</v>
      </c>
      <c r="C550" s="118">
        <v>0.01362876982572572</v>
      </c>
      <c r="D550" s="84" t="s">
        <v>2004</v>
      </c>
      <c r="E550" s="84" t="b">
        <v>0</v>
      </c>
      <c r="F550" s="84" t="b">
        <v>0</v>
      </c>
      <c r="G550" s="84" t="b">
        <v>0</v>
      </c>
    </row>
    <row r="551" spans="1:7" ht="15">
      <c r="A551" s="84" t="s">
        <v>2198</v>
      </c>
      <c r="B551" s="84">
        <v>3</v>
      </c>
      <c r="C551" s="118">
        <v>0.01362876982572572</v>
      </c>
      <c r="D551" s="84" t="s">
        <v>2004</v>
      </c>
      <c r="E551" s="84" t="b">
        <v>0</v>
      </c>
      <c r="F551" s="84" t="b">
        <v>0</v>
      </c>
      <c r="G551" s="84" t="b">
        <v>0</v>
      </c>
    </row>
    <row r="552" spans="1:7" ht="15">
      <c r="A552" s="84" t="s">
        <v>2199</v>
      </c>
      <c r="B552" s="84">
        <v>3</v>
      </c>
      <c r="C552" s="118">
        <v>0.01362876982572572</v>
      </c>
      <c r="D552" s="84" t="s">
        <v>2004</v>
      </c>
      <c r="E552" s="84" t="b">
        <v>0</v>
      </c>
      <c r="F552" s="84" t="b">
        <v>0</v>
      </c>
      <c r="G552" s="84" t="b">
        <v>0</v>
      </c>
    </row>
    <row r="553" spans="1:7" ht="15">
      <c r="A553" s="84" t="s">
        <v>2200</v>
      </c>
      <c r="B553" s="84">
        <v>3</v>
      </c>
      <c r="C553" s="118">
        <v>0.01362876982572572</v>
      </c>
      <c r="D553" s="84" t="s">
        <v>2004</v>
      </c>
      <c r="E553" s="84" t="b">
        <v>0</v>
      </c>
      <c r="F553" s="84" t="b">
        <v>0</v>
      </c>
      <c r="G553" s="84" t="b">
        <v>0</v>
      </c>
    </row>
    <row r="554" spans="1:7" ht="15">
      <c r="A554" s="84" t="s">
        <v>275</v>
      </c>
      <c r="B554" s="84">
        <v>3</v>
      </c>
      <c r="C554" s="118">
        <v>0.01362876982572572</v>
      </c>
      <c r="D554" s="84" t="s">
        <v>2004</v>
      </c>
      <c r="E554" s="84" t="b">
        <v>0</v>
      </c>
      <c r="F554" s="84" t="b">
        <v>0</v>
      </c>
      <c r="G554" s="84" t="b">
        <v>0</v>
      </c>
    </row>
    <row r="555" spans="1:7" ht="15">
      <c r="A555" s="84" t="s">
        <v>2201</v>
      </c>
      <c r="B555" s="84">
        <v>2</v>
      </c>
      <c r="C555" s="118">
        <v>0.013433778872846311</v>
      </c>
      <c r="D555" s="84" t="s">
        <v>2004</v>
      </c>
      <c r="E555" s="84" t="b">
        <v>0</v>
      </c>
      <c r="F555" s="84" t="b">
        <v>0</v>
      </c>
      <c r="G555" s="84" t="b">
        <v>0</v>
      </c>
    </row>
    <row r="556" spans="1:7" ht="15">
      <c r="A556" s="84" t="s">
        <v>2659</v>
      </c>
      <c r="B556" s="84">
        <v>2</v>
      </c>
      <c r="C556" s="118">
        <v>0.013433778872846311</v>
      </c>
      <c r="D556" s="84" t="s">
        <v>2004</v>
      </c>
      <c r="E556" s="84" t="b">
        <v>0</v>
      </c>
      <c r="F556" s="84" t="b">
        <v>0</v>
      </c>
      <c r="G556" s="84" t="b">
        <v>0</v>
      </c>
    </row>
    <row r="557" spans="1:7" ht="15">
      <c r="A557" s="84" t="s">
        <v>2168</v>
      </c>
      <c r="B557" s="84">
        <v>2</v>
      </c>
      <c r="C557" s="118">
        <v>0.013433778872846311</v>
      </c>
      <c r="D557" s="84" t="s">
        <v>2004</v>
      </c>
      <c r="E557" s="84" t="b">
        <v>0</v>
      </c>
      <c r="F557" s="84" t="b">
        <v>0</v>
      </c>
      <c r="G557" s="84" t="b">
        <v>0</v>
      </c>
    </row>
    <row r="558" spans="1:7" ht="15">
      <c r="A558" s="84" t="s">
        <v>291</v>
      </c>
      <c r="B558" s="84">
        <v>2</v>
      </c>
      <c r="C558" s="118">
        <v>0.013433778872846311</v>
      </c>
      <c r="D558" s="84" t="s">
        <v>2004</v>
      </c>
      <c r="E558" s="84" t="b">
        <v>0</v>
      </c>
      <c r="F558" s="84" t="b">
        <v>0</v>
      </c>
      <c r="G558" s="84" t="b">
        <v>0</v>
      </c>
    </row>
    <row r="559" spans="1:7" ht="15">
      <c r="A559" s="84" t="s">
        <v>2828</v>
      </c>
      <c r="B559" s="84">
        <v>2</v>
      </c>
      <c r="C559" s="118">
        <v>0.013433778872846311</v>
      </c>
      <c r="D559" s="84" t="s">
        <v>2004</v>
      </c>
      <c r="E559" s="84" t="b">
        <v>0</v>
      </c>
      <c r="F559" s="84" t="b">
        <v>0</v>
      </c>
      <c r="G559" s="84" t="b">
        <v>0</v>
      </c>
    </row>
    <row r="560" spans="1:7" ht="15">
      <c r="A560" s="84" t="s">
        <v>2829</v>
      </c>
      <c r="B560" s="84">
        <v>2</v>
      </c>
      <c r="C560" s="118">
        <v>0.013433778872846311</v>
      </c>
      <c r="D560" s="84" t="s">
        <v>2004</v>
      </c>
      <c r="E560" s="84" t="b">
        <v>0</v>
      </c>
      <c r="F560" s="84" t="b">
        <v>0</v>
      </c>
      <c r="G560" s="84" t="b">
        <v>0</v>
      </c>
    </row>
    <row r="561" spans="1:7" ht="15">
      <c r="A561" s="84" t="s">
        <v>2830</v>
      </c>
      <c r="B561" s="84">
        <v>2</v>
      </c>
      <c r="C561" s="118">
        <v>0.013433778872846311</v>
      </c>
      <c r="D561" s="84" t="s">
        <v>2004</v>
      </c>
      <c r="E561" s="84" t="b">
        <v>0</v>
      </c>
      <c r="F561" s="84" t="b">
        <v>0</v>
      </c>
      <c r="G561" s="84" t="b">
        <v>0</v>
      </c>
    </row>
    <row r="562" spans="1:7" ht="15">
      <c r="A562" s="84" t="s">
        <v>2836</v>
      </c>
      <c r="B562" s="84">
        <v>2</v>
      </c>
      <c r="C562" s="118">
        <v>0.013433778872846311</v>
      </c>
      <c r="D562" s="84" t="s">
        <v>2004</v>
      </c>
      <c r="E562" s="84" t="b">
        <v>0</v>
      </c>
      <c r="F562" s="84" t="b">
        <v>0</v>
      </c>
      <c r="G562" s="84" t="b">
        <v>0</v>
      </c>
    </row>
    <row r="563" spans="1:7" ht="15">
      <c r="A563" s="84" t="s">
        <v>2833</v>
      </c>
      <c r="B563" s="84">
        <v>2</v>
      </c>
      <c r="C563" s="118">
        <v>0.020866618271956957</v>
      </c>
      <c r="D563" s="84" t="s">
        <v>2004</v>
      </c>
      <c r="E563" s="84" t="b">
        <v>0</v>
      </c>
      <c r="F563" s="84" t="b">
        <v>0</v>
      </c>
      <c r="G563" s="84" t="b">
        <v>0</v>
      </c>
    </row>
    <row r="564" spans="1:7" ht="15">
      <c r="A564" s="84" t="s">
        <v>2208</v>
      </c>
      <c r="B564" s="84">
        <v>2</v>
      </c>
      <c r="C564" s="118">
        <v>0.013433778872846311</v>
      </c>
      <c r="D564" s="84" t="s">
        <v>2004</v>
      </c>
      <c r="E564" s="84" t="b">
        <v>0</v>
      </c>
      <c r="F564" s="84" t="b">
        <v>0</v>
      </c>
      <c r="G564" s="84" t="b">
        <v>0</v>
      </c>
    </row>
    <row r="565" spans="1:7" ht="15">
      <c r="A565" s="84" t="s">
        <v>2832</v>
      </c>
      <c r="B565" s="84">
        <v>2</v>
      </c>
      <c r="C565" s="118">
        <v>0.013433778872846311</v>
      </c>
      <c r="D565" s="84" t="s">
        <v>2004</v>
      </c>
      <c r="E565" s="84" t="b">
        <v>0</v>
      </c>
      <c r="F565" s="84" t="b">
        <v>0</v>
      </c>
      <c r="G565" s="84" t="b">
        <v>0</v>
      </c>
    </row>
    <row r="566" spans="1:7" ht="15">
      <c r="A566" s="84" t="s">
        <v>2182</v>
      </c>
      <c r="B566" s="84">
        <v>2</v>
      </c>
      <c r="C566" s="118">
        <v>0.020866618271956957</v>
      </c>
      <c r="D566" s="84" t="s">
        <v>2004</v>
      </c>
      <c r="E566" s="84" t="b">
        <v>0</v>
      </c>
      <c r="F566" s="84" t="b">
        <v>0</v>
      </c>
      <c r="G566" s="84" t="b">
        <v>0</v>
      </c>
    </row>
    <row r="567" spans="1:7" ht="15">
      <c r="A567" s="84" t="s">
        <v>2203</v>
      </c>
      <c r="B567" s="84">
        <v>3</v>
      </c>
      <c r="C567" s="118">
        <v>0.007649310404589792</v>
      </c>
      <c r="D567" s="84" t="s">
        <v>2005</v>
      </c>
      <c r="E567" s="84" t="b">
        <v>0</v>
      </c>
      <c r="F567" s="84" t="b">
        <v>0</v>
      </c>
      <c r="G567" s="84" t="b">
        <v>0</v>
      </c>
    </row>
    <row r="568" spans="1:7" ht="15">
      <c r="A568" s="84" t="s">
        <v>2204</v>
      </c>
      <c r="B568" s="84">
        <v>3</v>
      </c>
      <c r="C568" s="118">
        <v>0.007649310404589792</v>
      </c>
      <c r="D568" s="84" t="s">
        <v>2005</v>
      </c>
      <c r="E568" s="84" t="b">
        <v>0</v>
      </c>
      <c r="F568" s="84" t="b">
        <v>0</v>
      </c>
      <c r="G568" s="84" t="b">
        <v>0</v>
      </c>
    </row>
    <row r="569" spans="1:7" ht="15">
      <c r="A569" s="84" t="s">
        <v>2205</v>
      </c>
      <c r="B569" s="84">
        <v>3</v>
      </c>
      <c r="C569" s="118">
        <v>0.007649310404589792</v>
      </c>
      <c r="D569" s="84" t="s">
        <v>2005</v>
      </c>
      <c r="E569" s="84" t="b">
        <v>0</v>
      </c>
      <c r="F569" s="84" t="b">
        <v>0</v>
      </c>
      <c r="G569" s="84" t="b">
        <v>0</v>
      </c>
    </row>
    <row r="570" spans="1:7" ht="15">
      <c r="A570" s="84" t="s">
        <v>2206</v>
      </c>
      <c r="B570" s="84">
        <v>3</v>
      </c>
      <c r="C570" s="118">
        <v>0.007649310404589792</v>
      </c>
      <c r="D570" s="84" t="s">
        <v>2005</v>
      </c>
      <c r="E570" s="84" t="b">
        <v>0</v>
      </c>
      <c r="F570" s="84" t="b">
        <v>0</v>
      </c>
      <c r="G570" s="84" t="b">
        <v>0</v>
      </c>
    </row>
    <row r="571" spans="1:7" ht="15">
      <c r="A571" s="84" t="s">
        <v>2207</v>
      </c>
      <c r="B571" s="84">
        <v>3</v>
      </c>
      <c r="C571" s="118">
        <v>0.007649310404589792</v>
      </c>
      <c r="D571" s="84" t="s">
        <v>2005</v>
      </c>
      <c r="E571" s="84" t="b">
        <v>0</v>
      </c>
      <c r="F571" s="84" t="b">
        <v>0</v>
      </c>
      <c r="G571" s="84" t="b">
        <v>0</v>
      </c>
    </row>
    <row r="572" spans="1:7" ht="15">
      <c r="A572" s="84" t="s">
        <v>2208</v>
      </c>
      <c r="B572" s="84">
        <v>3</v>
      </c>
      <c r="C572" s="118">
        <v>0.007649310404589792</v>
      </c>
      <c r="D572" s="84" t="s">
        <v>2005</v>
      </c>
      <c r="E572" s="84" t="b">
        <v>0</v>
      </c>
      <c r="F572" s="84" t="b">
        <v>0</v>
      </c>
      <c r="G572" s="84" t="b">
        <v>0</v>
      </c>
    </row>
    <row r="573" spans="1:7" ht="15">
      <c r="A573" s="84" t="s">
        <v>2178</v>
      </c>
      <c r="B573" s="84">
        <v>3</v>
      </c>
      <c r="C573" s="118">
        <v>0.007649310404589792</v>
      </c>
      <c r="D573" s="84" t="s">
        <v>2005</v>
      </c>
      <c r="E573" s="84" t="b">
        <v>0</v>
      </c>
      <c r="F573" s="84" t="b">
        <v>0</v>
      </c>
      <c r="G573" s="84" t="b">
        <v>0</v>
      </c>
    </row>
    <row r="574" spans="1:7" ht="15">
      <c r="A574" s="84" t="s">
        <v>2167</v>
      </c>
      <c r="B574" s="84">
        <v>3</v>
      </c>
      <c r="C574" s="118">
        <v>0.007649310404589792</v>
      </c>
      <c r="D574" s="84" t="s">
        <v>2005</v>
      </c>
      <c r="E574" s="84" t="b">
        <v>0</v>
      </c>
      <c r="F574" s="84" t="b">
        <v>0</v>
      </c>
      <c r="G574" s="84" t="b">
        <v>0</v>
      </c>
    </row>
    <row r="575" spans="1:7" ht="15">
      <c r="A575" s="84" t="s">
        <v>247</v>
      </c>
      <c r="B575" s="84">
        <v>2</v>
      </c>
      <c r="C575" s="118">
        <v>0.012286938598529844</v>
      </c>
      <c r="D575" s="84" t="s">
        <v>2005</v>
      </c>
      <c r="E575" s="84" t="b">
        <v>0</v>
      </c>
      <c r="F575" s="84" t="b">
        <v>0</v>
      </c>
      <c r="G575" s="84" t="b">
        <v>0</v>
      </c>
    </row>
    <row r="576" spans="1:7" ht="15">
      <c r="A576" s="84" t="s">
        <v>284</v>
      </c>
      <c r="B576" s="84">
        <v>2</v>
      </c>
      <c r="C576" s="118">
        <v>0.012286938598529844</v>
      </c>
      <c r="D576" s="84" t="s">
        <v>2005</v>
      </c>
      <c r="E576" s="84" t="b">
        <v>0</v>
      </c>
      <c r="F576" s="84" t="b">
        <v>0</v>
      </c>
      <c r="G576" s="84" t="b">
        <v>0</v>
      </c>
    </row>
    <row r="577" spans="1:7" ht="15">
      <c r="A577" s="84" t="s">
        <v>283</v>
      </c>
      <c r="B577" s="84">
        <v>2</v>
      </c>
      <c r="C577" s="118">
        <v>0.012286938598529844</v>
      </c>
      <c r="D577" s="84" t="s">
        <v>2005</v>
      </c>
      <c r="E577" s="84" t="b">
        <v>0</v>
      </c>
      <c r="F577" s="84" t="b">
        <v>0</v>
      </c>
      <c r="G577" s="84" t="b">
        <v>0</v>
      </c>
    </row>
    <row r="578" spans="1:7" ht="15">
      <c r="A578" s="84" t="s">
        <v>2882</v>
      </c>
      <c r="B578" s="84">
        <v>2</v>
      </c>
      <c r="C578" s="118">
        <v>0.012286938598529844</v>
      </c>
      <c r="D578" s="84" t="s">
        <v>2005</v>
      </c>
      <c r="E578" s="84" t="b">
        <v>0</v>
      </c>
      <c r="F578" s="84" t="b">
        <v>0</v>
      </c>
      <c r="G578" s="84" t="b">
        <v>0</v>
      </c>
    </row>
    <row r="579" spans="1:7" ht="15">
      <c r="A579" s="84" t="s">
        <v>2210</v>
      </c>
      <c r="B579" s="84">
        <v>5</v>
      </c>
      <c r="C579" s="118">
        <v>0</v>
      </c>
      <c r="D579" s="84" t="s">
        <v>2006</v>
      </c>
      <c r="E579" s="84" t="b">
        <v>0</v>
      </c>
      <c r="F579" s="84" t="b">
        <v>0</v>
      </c>
      <c r="G579" s="84" t="b">
        <v>0</v>
      </c>
    </row>
    <row r="580" spans="1:7" ht="15">
      <c r="A580" s="84" t="s">
        <v>2211</v>
      </c>
      <c r="B580" s="84">
        <v>4</v>
      </c>
      <c r="C580" s="118">
        <v>0</v>
      </c>
      <c r="D580" s="84" t="s">
        <v>2006</v>
      </c>
      <c r="E580" s="84" t="b">
        <v>0</v>
      </c>
      <c r="F580" s="84" t="b">
        <v>0</v>
      </c>
      <c r="G580" s="84" t="b">
        <v>0</v>
      </c>
    </row>
    <row r="581" spans="1:7" ht="15">
      <c r="A581" s="84" t="s">
        <v>2212</v>
      </c>
      <c r="B581" s="84">
        <v>4</v>
      </c>
      <c r="C581" s="118">
        <v>0</v>
      </c>
      <c r="D581" s="84" t="s">
        <v>2006</v>
      </c>
      <c r="E581" s="84" t="b">
        <v>0</v>
      </c>
      <c r="F581" s="84" t="b">
        <v>0</v>
      </c>
      <c r="G581" s="84" t="b">
        <v>0</v>
      </c>
    </row>
    <row r="582" spans="1:7" ht="15">
      <c r="A582" s="84" t="s">
        <v>2213</v>
      </c>
      <c r="B582" s="84">
        <v>4</v>
      </c>
      <c r="C582" s="118">
        <v>0</v>
      </c>
      <c r="D582" s="84" t="s">
        <v>2006</v>
      </c>
      <c r="E582" s="84" t="b">
        <v>0</v>
      </c>
      <c r="F582" s="84" t="b">
        <v>0</v>
      </c>
      <c r="G582" s="84" t="b">
        <v>0</v>
      </c>
    </row>
    <row r="583" spans="1:7" ht="15">
      <c r="A583" s="84" t="s">
        <v>2214</v>
      </c>
      <c r="B583" s="84">
        <v>4</v>
      </c>
      <c r="C583" s="118">
        <v>0</v>
      </c>
      <c r="D583" s="84" t="s">
        <v>2006</v>
      </c>
      <c r="E583" s="84" t="b">
        <v>1</v>
      </c>
      <c r="F583" s="84" t="b">
        <v>0</v>
      </c>
      <c r="G583" s="84" t="b">
        <v>0</v>
      </c>
    </row>
    <row r="584" spans="1:7" ht="15">
      <c r="A584" s="84" t="s">
        <v>2215</v>
      </c>
      <c r="B584" s="84">
        <v>4</v>
      </c>
      <c r="C584" s="118">
        <v>0</v>
      </c>
      <c r="D584" s="84" t="s">
        <v>2006</v>
      </c>
      <c r="E584" s="84" t="b">
        <v>0</v>
      </c>
      <c r="F584" s="84" t="b">
        <v>0</v>
      </c>
      <c r="G584" s="84" t="b">
        <v>0</v>
      </c>
    </row>
    <row r="585" spans="1:7" ht="15">
      <c r="A585" s="84" t="s">
        <v>2216</v>
      </c>
      <c r="B585" s="84">
        <v>4</v>
      </c>
      <c r="C585" s="118">
        <v>0</v>
      </c>
      <c r="D585" s="84" t="s">
        <v>2006</v>
      </c>
      <c r="E585" s="84" t="b">
        <v>0</v>
      </c>
      <c r="F585" s="84" t="b">
        <v>0</v>
      </c>
      <c r="G585" s="84" t="b">
        <v>0</v>
      </c>
    </row>
    <row r="586" spans="1:7" ht="15">
      <c r="A586" s="84" t="s">
        <v>2217</v>
      </c>
      <c r="B586" s="84">
        <v>4</v>
      </c>
      <c r="C586" s="118">
        <v>0</v>
      </c>
      <c r="D586" s="84" t="s">
        <v>2006</v>
      </c>
      <c r="E586" s="84" t="b">
        <v>0</v>
      </c>
      <c r="F586" s="84" t="b">
        <v>0</v>
      </c>
      <c r="G586" s="84" t="b">
        <v>0</v>
      </c>
    </row>
    <row r="587" spans="1:7" ht="15">
      <c r="A587" s="84" t="s">
        <v>278</v>
      </c>
      <c r="B587" s="84">
        <v>4</v>
      </c>
      <c r="C587" s="118">
        <v>0</v>
      </c>
      <c r="D587" s="84" t="s">
        <v>2006</v>
      </c>
      <c r="E587" s="84" t="b">
        <v>0</v>
      </c>
      <c r="F587" s="84" t="b">
        <v>0</v>
      </c>
      <c r="G587" s="84" t="b">
        <v>0</v>
      </c>
    </row>
    <row r="588" spans="1:7" ht="15">
      <c r="A588" s="84" t="s">
        <v>2218</v>
      </c>
      <c r="B588" s="84">
        <v>4</v>
      </c>
      <c r="C588" s="118">
        <v>0</v>
      </c>
      <c r="D588" s="84" t="s">
        <v>2006</v>
      </c>
      <c r="E588" s="84" t="b">
        <v>1</v>
      </c>
      <c r="F588" s="84" t="b">
        <v>0</v>
      </c>
      <c r="G588" s="84" t="b">
        <v>0</v>
      </c>
    </row>
    <row r="589" spans="1:7" ht="15">
      <c r="A589" s="84" t="s">
        <v>2680</v>
      </c>
      <c r="B589" s="84">
        <v>4</v>
      </c>
      <c r="C589" s="118">
        <v>0</v>
      </c>
      <c r="D589" s="84" t="s">
        <v>2006</v>
      </c>
      <c r="E589" s="84" t="b">
        <v>0</v>
      </c>
      <c r="F589" s="84" t="b">
        <v>0</v>
      </c>
      <c r="G589" s="84" t="b">
        <v>0</v>
      </c>
    </row>
    <row r="590" spans="1:7" ht="15">
      <c r="A590" s="84" t="s">
        <v>214</v>
      </c>
      <c r="B590" s="84">
        <v>3</v>
      </c>
      <c r="C590" s="118">
        <v>0.006352817115676268</v>
      </c>
      <c r="D590" s="84" t="s">
        <v>2006</v>
      </c>
      <c r="E590" s="84" t="b">
        <v>0</v>
      </c>
      <c r="F590" s="84" t="b">
        <v>0</v>
      </c>
      <c r="G590" s="84" t="b">
        <v>0</v>
      </c>
    </row>
    <row r="591" spans="1:7" ht="15">
      <c r="A591" s="84" t="s">
        <v>2170</v>
      </c>
      <c r="B591" s="84">
        <v>24</v>
      </c>
      <c r="C591" s="118">
        <v>0.017228446756987807</v>
      </c>
      <c r="D591" s="84" t="s">
        <v>2007</v>
      </c>
      <c r="E591" s="84" t="b">
        <v>0</v>
      </c>
      <c r="F591" s="84" t="b">
        <v>0</v>
      </c>
      <c r="G591" s="84" t="b">
        <v>0</v>
      </c>
    </row>
    <row r="592" spans="1:7" ht="15">
      <c r="A592" s="84" t="s">
        <v>268</v>
      </c>
      <c r="B592" s="84">
        <v>17</v>
      </c>
      <c r="C592" s="118">
        <v>0</v>
      </c>
      <c r="D592" s="84" t="s">
        <v>2007</v>
      </c>
      <c r="E592" s="84" t="b">
        <v>0</v>
      </c>
      <c r="F592" s="84" t="b">
        <v>0</v>
      </c>
      <c r="G592" s="84" t="b">
        <v>0</v>
      </c>
    </row>
    <row r="593" spans="1:7" ht="15">
      <c r="A593" s="84" t="s">
        <v>2167</v>
      </c>
      <c r="B593" s="84">
        <v>15</v>
      </c>
      <c r="C593" s="118">
        <v>0</v>
      </c>
      <c r="D593" s="84" t="s">
        <v>2007</v>
      </c>
      <c r="E593" s="84" t="b">
        <v>0</v>
      </c>
      <c r="F593" s="84" t="b">
        <v>0</v>
      </c>
      <c r="G593" s="84" t="b">
        <v>0</v>
      </c>
    </row>
    <row r="594" spans="1:7" ht="15">
      <c r="A594" s="84" t="s">
        <v>2220</v>
      </c>
      <c r="B594" s="84">
        <v>12</v>
      </c>
      <c r="C594" s="118">
        <v>0.008614223378493904</v>
      </c>
      <c r="D594" s="84" t="s">
        <v>2007</v>
      </c>
      <c r="E594" s="84" t="b">
        <v>0</v>
      </c>
      <c r="F594" s="84" t="b">
        <v>0</v>
      </c>
      <c r="G594" s="84" t="b">
        <v>0</v>
      </c>
    </row>
    <row r="595" spans="1:7" ht="15">
      <c r="A595" s="84" t="s">
        <v>2221</v>
      </c>
      <c r="B595" s="84">
        <v>12</v>
      </c>
      <c r="C595" s="118">
        <v>0.008614223378493904</v>
      </c>
      <c r="D595" s="84" t="s">
        <v>2007</v>
      </c>
      <c r="E595" s="84" t="b">
        <v>0</v>
      </c>
      <c r="F595" s="84" t="b">
        <v>0</v>
      </c>
      <c r="G595" s="84" t="b">
        <v>0</v>
      </c>
    </row>
    <row r="596" spans="1:7" ht="15">
      <c r="A596" s="84" t="s">
        <v>2222</v>
      </c>
      <c r="B596" s="84">
        <v>12</v>
      </c>
      <c r="C596" s="118">
        <v>0.008614223378493904</v>
      </c>
      <c r="D596" s="84" t="s">
        <v>2007</v>
      </c>
      <c r="E596" s="84" t="b">
        <v>0</v>
      </c>
      <c r="F596" s="84" t="b">
        <v>0</v>
      </c>
      <c r="G596" s="84" t="b">
        <v>0</v>
      </c>
    </row>
    <row r="597" spans="1:7" ht="15">
      <c r="A597" s="84" t="s">
        <v>2223</v>
      </c>
      <c r="B597" s="84">
        <v>12</v>
      </c>
      <c r="C597" s="118">
        <v>0.008614223378493904</v>
      </c>
      <c r="D597" s="84" t="s">
        <v>2007</v>
      </c>
      <c r="E597" s="84" t="b">
        <v>0</v>
      </c>
      <c r="F597" s="84" t="b">
        <v>0</v>
      </c>
      <c r="G597" s="84" t="b">
        <v>0</v>
      </c>
    </row>
    <row r="598" spans="1:7" ht="15">
      <c r="A598" s="84" t="s">
        <v>2168</v>
      </c>
      <c r="B598" s="84">
        <v>12</v>
      </c>
      <c r="C598" s="118">
        <v>0.008614223378493904</v>
      </c>
      <c r="D598" s="84" t="s">
        <v>2007</v>
      </c>
      <c r="E598" s="84" t="b">
        <v>0</v>
      </c>
      <c r="F598" s="84" t="b">
        <v>0</v>
      </c>
      <c r="G598" s="84" t="b">
        <v>0</v>
      </c>
    </row>
    <row r="599" spans="1:7" ht="15">
      <c r="A599" s="84" t="s">
        <v>2224</v>
      </c>
      <c r="B599" s="84">
        <v>3</v>
      </c>
      <c r="C599" s="118">
        <v>0.015532666763022642</v>
      </c>
      <c r="D599" s="84" t="s">
        <v>2007</v>
      </c>
      <c r="E599" s="84" t="b">
        <v>0</v>
      </c>
      <c r="F599" s="84" t="b">
        <v>0</v>
      </c>
      <c r="G599" s="84" t="b">
        <v>0</v>
      </c>
    </row>
    <row r="600" spans="1:7" ht="15">
      <c r="A600" s="84" t="s">
        <v>2225</v>
      </c>
      <c r="B600" s="84">
        <v>3</v>
      </c>
      <c r="C600" s="118">
        <v>0.015532666763022642</v>
      </c>
      <c r="D600" s="84" t="s">
        <v>2007</v>
      </c>
      <c r="E600" s="84" t="b">
        <v>0</v>
      </c>
      <c r="F600" s="84" t="b">
        <v>0</v>
      </c>
      <c r="G600" s="84" t="b">
        <v>0</v>
      </c>
    </row>
    <row r="601" spans="1:7" ht="15">
      <c r="A601" s="84" t="s">
        <v>2694</v>
      </c>
      <c r="B601" s="84">
        <v>3</v>
      </c>
      <c r="C601" s="118">
        <v>0.015532666763022642</v>
      </c>
      <c r="D601" s="84" t="s">
        <v>2007</v>
      </c>
      <c r="E601" s="84" t="b">
        <v>0</v>
      </c>
      <c r="F601" s="84" t="b">
        <v>1</v>
      </c>
      <c r="G601" s="84" t="b">
        <v>0</v>
      </c>
    </row>
    <row r="602" spans="1:7" ht="15">
      <c r="A602" s="84" t="s">
        <v>321</v>
      </c>
      <c r="B602" s="84">
        <v>3</v>
      </c>
      <c r="C602" s="118">
        <v>0.015532666763022642</v>
      </c>
      <c r="D602" s="84" t="s">
        <v>2007</v>
      </c>
      <c r="E602" s="84" t="b">
        <v>0</v>
      </c>
      <c r="F602" s="84" t="b">
        <v>0</v>
      </c>
      <c r="G602" s="84" t="b">
        <v>0</v>
      </c>
    </row>
    <row r="603" spans="1:7" ht="15">
      <c r="A603" s="84" t="s">
        <v>2695</v>
      </c>
      <c r="B603" s="84">
        <v>3</v>
      </c>
      <c r="C603" s="118">
        <v>0.015532666763022642</v>
      </c>
      <c r="D603" s="84" t="s">
        <v>2007</v>
      </c>
      <c r="E603" s="84" t="b">
        <v>0</v>
      </c>
      <c r="F603" s="84" t="b">
        <v>0</v>
      </c>
      <c r="G603" s="84" t="b">
        <v>0</v>
      </c>
    </row>
    <row r="604" spans="1:7" ht="15">
      <c r="A604" s="84" t="s">
        <v>269</v>
      </c>
      <c r="B604" s="84">
        <v>2</v>
      </c>
      <c r="C604" s="118">
        <v>0.012963870568765927</v>
      </c>
      <c r="D604" s="84" t="s">
        <v>2007</v>
      </c>
      <c r="E604" s="84" t="b">
        <v>0</v>
      </c>
      <c r="F604" s="84" t="b">
        <v>0</v>
      </c>
      <c r="G604" s="84" t="b">
        <v>0</v>
      </c>
    </row>
    <row r="605" spans="1:7" ht="15">
      <c r="A605" s="84" t="s">
        <v>2167</v>
      </c>
      <c r="B605" s="84">
        <v>9</v>
      </c>
      <c r="C605" s="118">
        <v>0.007521395514880933</v>
      </c>
      <c r="D605" s="84" t="s">
        <v>2008</v>
      </c>
      <c r="E605" s="84" t="b">
        <v>0</v>
      </c>
      <c r="F605" s="84" t="b">
        <v>0</v>
      </c>
      <c r="G605" s="84" t="b">
        <v>0</v>
      </c>
    </row>
    <row r="606" spans="1:7" ht="15">
      <c r="A606" s="84" t="s">
        <v>2227</v>
      </c>
      <c r="B606" s="84">
        <v>8</v>
      </c>
      <c r="C606" s="118">
        <v>0.00960593826466001</v>
      </c>
      <c r="D606" s="84" t="s">
        <v>2008</v>
      </c>
      <c r="E606" s="84" t="b">
        <v>0</v>
      </c>
      <c r="F606" s="84" t="b">
        <v>0</v>
      </c>
      <c r="G606" s="84" t="b">
        <v>0</v>
      </c>
    </row>
    <row r="607" spans="1:7" ht="15">
      <c r="A607" s="84" t="s">
        <v>2228</v>
      </c>
      <c r="B607" s="84">
        <v>8</v>
      </c>
      <c r="C607" s="118">
        <v>0.016108628530514042</v>
      </c>
      <c r="D607" s="84" t="s">
        <v>2008</v>
      </c>
      <c r="E607" s="84" t="b">
        <v>0</v>
      </c>
      <c r="F607" s="84" t="b">
        <v>0</v>
      </c>
      <c r="G607" s="84" t="b">
        <v>0</v>
      </c>
    </row>
    <row r="608" spans="1:7" ht="15">
      <c r="A608" s="84" t="s">
        <v>2229</v>
      </c>
      <c r="B608" s="84">
        <v>5</v>
      </c>
      <c r="C608" s="118">
        <v>0.008447324052172342</v>
      </c>
      <c r="D608" s="84" t="s">
        <v>2008</v>
      </c>
      <c r="E608" s="84" t="b">
        <v>0</v>
      </c>
      <c r="F608" s="84" t="b">
        <v>0</v>
      </c>
      <c r="G608" s="84" t="b">
        <v>0</v>
      </c>
    </row>
    <row r="609" spans="1:7" ht="15">
      <c r="A609" s="84" t="s">
        <v>2230</v>
      </c>
      <c r="B609" s="84">
        <v>4</v>
      </c>
      <c r="C609" s="118">
        <v>0.008054314265257021</v>
      </c>
      <c r="D609" s="84" t="s">
        <v>2008</v>
      </c>
      <c r="E609" s="84" t="b">
        <v>0</v>
      </c>
      <c r="F609" s="84" t="b">
        <v>0</v>
      </c>
      <c r="G609" s="84" t="b">
        <v>0</v>
      </c>
    </row>
    <row r="610" spans="1:7" ht="15">
      <c r="A610" s="84" t="s">
        <v>2231</v>
      </c>
      <c r="B610" s="84">
        <v>4</v>
      </c>
      <c r="C610" s="118">
        <v>0.008054314265257021</v>
      </c>
      <c r="D610" s="84" t="s">
        <v>2008</v>
      </c>
      <c r="E610" s="84" t="b">
        <v>0</v>
      </c>
      <c r="F610" s="84" t="b">
        <v>0</v>
      </c>
      <c r="G610" s="84" t="b">
        <v>0</v>
      </c>
    </row>
    <row r="611" spans="1:7" ht="15">
      <c r="A611" s="84" t="s">
        <v>2137</v>
      </c>
      <c r="B611" s="84">
        <v>4</v>
      </c>
      <c r="C611" s="118">
        <v>0.008054314265257021</v>
      </c>
      <c r="D611" s="84" t="s">
        <v>2008</v>
      </c>
      <c r="E611" s="84" t="b">
        <v>0</v>
      </c>
      <c r="F611" s="84" t="b">
        <v>0</v>
      </c>
      <c r="G611" s="84" t="b">
        <v>0</v>
      </c>
    </row>
    <row r="612" spans="1:7" ht="15">
      <c r="A612" s="84" t="s">
        <v>2232</v>
      </c>
      <c r="B612" s="84">
        <v>4</v>
      </c>
      <c r="C612" s="118">
        <v>0.008054314265257021</v>
      </c>
      <c r="D612" s="84" t="s">
        <v>2008</v>
      </c>
      <c r="E612" s="84" t="b">
        <v>0</v>
      </c>
      <c r="F612" s="84" t="b">
        <v>0</v>
      </c>
      <c r="G612" s="84" t="b">
        <v>0</v>
      </c>
    </row>
    <row r="613" spans="1:7" ht="15">
      <c r="A613" s="84" t="s">
        <v>2233</v>
      </c>
      <c r="B613" s="84">
        <v>4</v>
      </c>
      <c r="C613" s="118">
        <v>0.008054314265257021</v>
      </c>
      <c r="D613" s="84" t="s">
        <v>2008</v>
      </c>
      <c r="E613" s="84" t="b">
        <v>0</v>
      </c>
      <c r="F613" s="84" t="b">
        <v>0</v>
      </c>
      <c r="G613" s="84" t="b">
        <v>0</v>
      </c>
    </row>
    <row r="614" spans="1:7" ht="15">
      <c r="A614" s="84" t="s">
        <v>2234</v>
      </c>
      <c r="B614" s="84">
        <v>4</v>
      </c>
      <c r="C614" s="118">
        <v>0.008054314265257021</v>
      </c>
      <c r="D614" s="84" t="s">
        <v>2008</v>
      </c>
      <c r="E614" s="84" t="b">
        <v>0</v>
      </c>
      <c r="F614" s="84" t="b">
        <v>0</v>
      </c>
      <c r="G614" s="84" t="b">
        <v>0</v>
      </c>
    </row>
    <row r="615" spans="1:7" ht="15">
      <c r="A615" s="84" t="s">
        <v>2675</v>
      </c>
      <c r="B615" s="84">
        <v>4</v>
      </c>
      <c r="C615" s="118">
        <v>0.008054314265257021</v>
      </c>
      <c r="D615" s="84" t="s">
        <v>2008</v>
      </c>
      <c r="E615" s="84" t="b">
        <v>0</v>
      </c>
      <c r="F615" s="84" t="b">
        <v>0</v>
      </c>
      <c r="G615" s="84" t="b">
        <v>0</v>
      </c>
    </row>
    <row r="616" spans="1:7" ht="15">
      <c r="A616" s="84" t="s">
        <v>2676</v>
      </c>
      <c r="B616" s="84">
        <v>4</v>
      </c>
      <c r="C616" s="118">
        <v>0.008054314265257021</v>
      </c>
      <c r="D616" s="84" t="s">
        <v>2008</v>
      </c>
      <c r="E616" s="84" t="b">
        <v>0</v>
      </c>
      <c r="F616" s="84" t="b">
        <v>0</v>
      </c>
      <c r="G616" s="84" t="b">
        <v>0</v>
      </c>
    </row>
    <row r="617" spans="1:7" ht="15">
      <c r="A617" s="84" t="s">
        <v>2656</v>
      </c>
      <c r="B617" s="84">
        <v>4</v>
      </c>
      <c r="C617" s="118">
        <v>0.008054314265257021</v>
      </c>
      <c r="D617" s="84" t="s">
        <v>2008</v>
      </c>
      <c r="E617" s="84" t="b">
        <v>0</v>
      </c>
      <c r="F617" s="84" t="b">
        <v>0</v>
      </c>
      <c r="G617" s="84" t="b">
        <v>0</v>
      </c>
    </row>
    <row r="618" spans="1:7" ht="15">
      <c r="A618" s="84" t="s">
        <v>2677</v>
      </c>
      <c r="B618" s="84">
        <v>4</v>
      </c>
      <c r="C618" s="118">
        <v>0.008054314265257021</v>
      </c>
      <c r="D618" s="84" t="s">
        <v>2008</v>
      </c>
      <c r="E618" s="84" t="b">
        <v>0</v>
      </c>
      <c r="F618" s="84" t="b">
        <v>0</v>
      </c>
      <c r="G618" s="84" t="b">
        <v>0</v>
      </c>
    </row>
    <row r="619" spans="1:7" ht="15">
      <c r="A619" s="84" t="s">
        <v>266</v>
      </c>
      <c r="B619" s="84">
        <v>3</v>
      </c>
      <c r="C619" s="118">
        <v>0.007294301618089589</v>
      </c>
      <c r="D619" s="84" t="s">
        <v>2008</v>
      </c>
      <c r="E619" s="84" t="b">
        <v>0</v>
      </c>
      <c r="F619" s="84" t="b">
        <v>0</v>
      </c>
      <c r="G619" s="84" t="b">
        <v>0</v>
      </c>
    </row>
    <row r="620" spans="1:7" ht="15">
      <c r="A620" s="84" t="s">
        <v>2714</v>
      </c>
      <c r="B620" s="84">
        <v>3</v>
      </c>
      <c r="C620" s="118">
        <v>0.007294301618089589</v>
      </c>
      <c r="D620" s="84" t="s">
        <v>2008</v>
      </c>
      <c r="E620" s="84" t="b">
        <v>0</v>
      </c>
      <c r="F620" s="84" t="b">
        <v>0</v>
      </c>
      <c r="G620" s="84" t="b">
        <v>0</v>
      </c>
    </row>
    <row r="621" spans="1:7" ht="15">
      <c r="A621" s="84" t="s">
        <v>2720</v>
      </c>
      <c r="B621" s="84">
        <v>3</v>
      </c>
      <c r="C621" s="118">
        <v>0.007294301618089589</v>
      </c>
      <c r="D621" s="84" t="s">
        <v>2008</v>
      </c>
      <c r="E621" s="84" t="b">
        <v>0</v>
      </c>
      <c r="F621" s="84" t="b">
        <v>0</v>
      </c>
      <c r="G621" s="84" t="b">
        <v>0</v>
      </c>
    </row>
    <row r="622" spans="1:7" ht="15">
      <c r="A622" s="84" t="s">
        <v>2721</v>
      </c>
      <c r="B622" s="84">
        <v>3</v>
      </c>
      <c r="C622" s="118">
        <v>0.007294301618089589</v>
      </c>
      <c r="D622" s="84" t="s">
        <v>2008</v>
      </c>
      <c r="E622" s="84" t="b">
        <v>0</v>
      </c>
      <c r="F622" s="84" t="b">
        <v>0</v>
      </c>
      <c r="G622" s="84" t="b">
        <v>0</v>
      </c>
    </row>
    <row r="623" spans="1:7" ht="15">
      <c r="A623" s="84" t="s">
        <v>265</v>
      </c>
      <c r="B623" s="84">
        <v>3</v>
      </c>
      <c r="C623" s="118">
        <v>0.007294301618089589</v>
      </c>
      <c r="D623" s="84" t="s">
        <v>2008</v>
      </c>
      <c r="E623" s="84" t="b">
        <v>0</v>
      </c>
      <c r="F623" s="84" t="b">
        <v>0</v>
      </c>
      <c r="G623" s="84" t="b">
        <v>0</v>
      </c>
    </row>
    <row r="624" spans="1:7" ht="15">
      <c r="A624" s="84" t="s">
        <v>2719</v>
      </c>
      <c r="B624" s="84">
        <v>3</v>
      </c>
      <c r="C624" s="118">
        <v>0.007294301618089589</v>
      </c>
      <c r="D624" s="84" t="s">
        <v>2008</v>
      </c>
      <c r="E624" s="84" t="b">
        <v>0</v>
      </c>
      <c r="F624" s="84" t="b">
        <v>0</v>
      </c>
      <c r="G624" s="84" t="b">
        <v>0</v>
      </c>
    </row>
    <row r="625" spans="1:7" ht="15">
      <c r="A625" s="84" t="s">
        <v>2715</v>
      </c>
      <c r="B625" s="84">
        <v>3</v>
      </c>
      <c r="C625" s="118">
        <v>0.007294301618089589</v>
      </c>
      <c r="D625" s="84" t="s">
        <v>2008</v>
      </c>
      <c r="E625" s="84" t="b">
        <v>0</v>
      </c>
      <c r="F625" s="84" t="b">
        <v>0</v>
      </c>
      <c r="G625" s="84" t="b">
        <v>0</v>
      </c>
    </row>
    <row r="626" spans="1:7" ht="15">
      <c r="A626" s="84" t="s">
        <v>2716</v>
      </c>
      <c r="B626" s="84">
        <v>3</v>
      </c>
      <c r="C626" s="118">
        <v>0.007294301618089589</v>
      </c>
      <c r="D626" s="84" t="s">
        <v>2008</v>
      </c>
      <c r="E626" s="84" t="b">
        <v>0</v>
      </c>
      <c r="F626" s="84" t="b">
        <v>0</v>
      </c>
      <c r="G626" s="84" t="b">
        <v>0</v>
      </c>
    </row>
    <row r="627" spans="1:7" ht="15">
      <c r="A627" s="84" t="s">
        <v>2717</v>
      </c>
      <c r="B627" s="84">
        <v>3</v>
      </c>
      <c r="C627" s="118">
        <v>0.007294301618089589</v>
      </c>
      <c r="D627" s="84" t="s">
        <v>2008</v>
      </c>
      <c r="E627" s="84" t="b">
        <v>0</v>
      </c>
      <c r="F627" s="84" t="b">
        <v>0</v>
      </c>
      <c r="G627" s="84" t="b">
        <v>0</v>
      </c>
    </row>
    <row r="628" spans="1:7" ht="15">
      <c r="A628" s="84" t="s">
        <v>2718</v>
      </c>
      <c r="B628" s="84">
        <v>3</v>
      </c>
      <c r="C628" s="118">
        <v>0.007294301618089589</v>
      </c>
      <c r="D628" s="84" t="s">
        <v>2008</v>
      </c>
      <c r="E628" s="84" t="b">
        <v>0</v>
      </c>
      <c r="F628" s="84" t="b">
        <v>0</v>
      </c>
      <c r="G628" s="84" t="b">
        <v>0</v>
      </c>
    </row>
    <row r="629" spans="1:7" ht="15">
      <c r="A629" s="84" t="s">
        <v>2722</v>
      </c>
      <c r="B629" s="84">
        <v>3</v>
      </c>
      <c r="C629" s="118">
        <v>0.007294301618089589</v>
      </c>
      <c r="D629" s="84" t="s">
        <v>2008</v>
      </c>
      <c r="E629" s="84" t="b">
        <v>0</v>
      </c>
      <c r="F629" s="84" t="b">
        <v>0</v>
      </c>
      <c r="G629" s="84" t="b">
        <v>0</v>
      </c>
    </row>
    <row r="630" spans="1:7" ht="15">
      <c r="A630" s="84" t="s">
        <v>2633</v>
      </c>
      <c r="B630" s="84">
        <v>3</v>
      </c>
      <c r="C630" s="118">
        <v>0.00906110354841415</v>
      </c>
      <c r="D630" s="84" t="s">
        <v>2008</v>
      </c>
      <c r="E630" s="84" t="b">
        <v>0</v>
      </c>
      <c r="F630" s="84" t="b">
        <v>0</v>
      </c>
      <c r="G630" s="84" t="b">
        <v>0</v>
      </c>
    </row>
    <row r="631" spans="1:7" ht="15">
      <c r="A631" s="84" t="s">
        <v>2726</v>
      </c>
      <c r="B631" s="84">
        <v>3</v>
      </c>
      <c r="C631" s="118">
        <v>0.007294301618089589</v>
      </c>
      <c r="D631" s="84" t="s">
        <v>2008</v>
      </c>
      <c r="E631" s="84" t="b">
        <v>1</v>
      </c>
      <c r="F631" s="84" t="b">
        <v>0</v>
      </c>
      <c r="G631" s="84" t="b">
        <v>0</v>
      </c>
    </row>
    <row r="632" spans="1:7" ht="15">
      <c r="A632" s="84" t="s">
        <v>2732</v>
      </c>
      <c r="B632" s="84">
        <v>3</v>
      </c>
      <c r="C632" s="118">
        <v>0.007294301618089589</v>
      </c>
      <c r="D632" s="84" t="s">
        <v>2008</v>
      </c>
      <c r="E632" s="84" t="b">
        <v>0</v>
      </c>
      <c r="F632" s="84" t="b">
        <v>0</v>
      </c>
      <c r="G632" s="84" t="b">
        <v>0</v>
      </c>
    </row>
    <row r="633" spans="1:7" ht="15">
      <c r="A633" s="84" t="s">
        <v>2727</v>
      </c>
      <c r="B633" s="84">
        <v>3</v>
      </c>
      <c r="C633" s="118">
        <v>0.007294301618089589</v>
      </c>
      <c r="D633" s="84" t="s">
        <v>2008</v>
      </c>
      <c r="E633" s="84" t="b">
        <v>0</v>
      </c>
      <c r="F633" s="84" t="b">
        <v>0</v>
      </c>
      <c r="G633" s="84" t="b">
        <v>0</v>
      </c>
    </row>
    <row r="634" spans="1:7" ht="15">
      <c r="A634" s="84" t="s">
        <v>2729</v>
      </c>
      <c r="B634" s="84">
        <v>3</v>
      </c>
      <c r="C634" s="118">
        <v>0.007294301618089589</v>
      </c>
      <c r="D634" s="84" t="s">
        <v>2008</v>
      </c>
      <c r="E634" s="84" t="b">
        <v>0</v>
      </c>
      <c r="F634" s="84" t="b">
        <v>0</v>
      </c>
      <c r="G634" s="84" t="b">
        <v>0</v>
      </c>
    </row>
    <row r="635" spans="1:7" ht="15">
      <c r="A635" s="84" t="s">
        <v>2728</v>
      </c>
      <c r="B635" s="84">
        <v>3</v>
      </c>
      <c r="C635" s="118">
        <v>0.007294301618089589</v>
      </c>
      <c r="D635" s="84" t="s">
        <v>2008</v>
      </c>
      <c r="E635" s="84" t="b">
        <v>0</v>
      </c>
      <c r="F635" s="84" t="b">
        <v>0</v>
      </c>
      <c r="G635" s="84" t="b">
        <v>0</v>
      </c>
    </row>
    <row r="636" spans="1:7" ht="15">
      <c r="A636" s="84" t="s">
        <v>2730</v>
      </c>
      <c r="B636" s="84">
        <v>3</v>
      </c>
      <c r="C636" s="118">
        <v>0.007294301618089589</v>
      </c>
      <c r="D636" s="84" t="s">
        <v>2008</v>
      </c>
      <c r="E636" s="84" t="b">
        <v>0</v>
      </c>
      <c r="F636" s="84" t="b">
        <v>0</v>
      </c>
      <c r="G636" s="84" t="b">
        <v>0</v>
      </c>
    </row>
    <row r="637" spans="1:7" ht="15">
      <c r="A637" s="84" t="s">
        <v>2731</v>
      </c>
      <c r="B637" s="84">
        <v>3</v>
      </c>
      <c r="C637" s="118">
        <v>0.007294301618089589</v>
      </c>
      <c r="D637" s="84" t="s">
        <v>2008</v>
      </c>
      <c r="E637" s="84" t="b">
        <v>0</v>
      </c>
      <c r="F637" s="84" t="b">
        <v>0</v>
      </c>
      <c r="G637" s="84" t="b">
        <v>0</v>
      </c>
    </row>
    <row r="638" spans="1:7" ht="15">
      <c r="A638" s="84" t="s">
        <v>2703</v>
      </c>
      <c r="B638" s="84">
        <v>2</v>
      </c>
      <c r="C638" s="118">
        <v>0.006040735698942766</v>
      </c>
      <c r="D638" s="84" t="s">
        <v>2008</v>
      </c>
      <c r="E638" s="84" t="b">
        <v>0</v>
      </c>
      <c r="F638" s="84" t="b">
        <v>0</v>
      </c>
      <c r="G638" s="84" t="b">
        <v>0</v>
      </c>
    </row>
    <row r="639" spans="1:7" ht="15">
      <c r="A639" s="84" t="s">
        <v>2837</v>
      </c>
      <c r="B639" s="84">
        <v>2</v>
      </c>
      <c r="C639" s="118">
        <v>0.006040735698942766</v>
      </c>
      <c r="D639" s="84" t="s">
        <v>2008</v>
      </c>
      <c r="E639" s="84" t="b">
        <v>0</v>
      </c>
      <c r="F639" s="84" t="b">
        <v>0</v>
      </c>
      <c r="G639" s="84" t="b">
        <v>0</v>
      </c>
    </row>
    <row r="640" spans="1:7" ht="15">
      <c r="A640" s="84" t="s">
        <v>2838</v>
      </c>
      <c r="B640" s="84">
        <v>2</v>
      </c>
      <c r="C640" s="118">
        <v>0.006040735698942766</v>
      </c>
      <c r="D640" s="84" t="s">
        <v>2008</v>
      </c>
      <c r="E640" s="84" t="b">
        <v>0</v>
      </c>
      <c r="F640" s="84" t="b">
        <v>0</v>
      </c>
      <c r="G640" s="84" t="b">
        <v>0</v>
      </c>
    </row>
    <row r="641" spans="1:7" ht="15">
      <c r="A641" s="84" t="s">
        <v>2839</v>
      </c>
      <c r="B641" s="84">
        <v>2</v>
      </c>
      <c r="C641" s="118">
        <v>0.006040735698942766</v>
      </c>
      <c r="D641" s="84" t="s">
        <v>2008</v>
      </c>
      <c r="E641" s="84" t="b">
        <v>0</v>
      </c>
      <c r="F641" s="84" t="b">
        <v>0</v>
      </c>
      <c r="G641" s="84" t="b">
        <v>0</v>
      </c>
    </row>
    <row r="642" spans="1:7" ht="15">
      <c r="A642" s="84" t="s">
        <v>2840</v>
      </c>
      <c r="B642" s="84">
        <v>2</v>
      </c>
      <c r="C642" s="118">
        <v>0.006040735698942766</v>
      </c>
      <c r="D642" s="84" t="s">
        <v>2008</v>
      </c>
      <c r="E642" s="84" t="b">
        <v>0</v>
      </c>
      <c r="F642" s="84" t="b">
        <v>0</v>
      </c>
      <c r="G642" s="84" t="b">
        <v>0</v>
      </c>
    </row>
    <row r="643" spans="1:7" ht="15">
      <c r="A643" s="84" t="s">
        <v>2841</v>
      </c>
      <c r="B643" s="84">
        <v>2</v>
      </c>
      <c r="C643" s="118">
        <v>0.006040735698942766</v>
      </c>
      <c r="D643" s="84" t="s">
        <v>2008</v>
      </c>
      <c r="E643" s="84" t="b">
        <v>0</v>
      </c>
      <c r="F643" s="84" t="b">
        <v>0</v>
      </c>
      <c r="G643" s="84" t="b">
        <v>0</v>
      </c>
    </row>
    <row r="644" spans="1:7" ht="15">
      <c r="A644" s="84" t="s">
        <v>2842</v>
      </c>
      <c r="B644" s="84">
        <v>2</v>
      </c>
      <c r="C644" s="118">
        <v>0.006040735698942766</v>
      </c>
      <c r="D644" s="84" t="s">
        <v>2008</v>
      </c>
      <c r="E644" s="84" t="b">
        <v>0</v>
      </c>
      <c r="F644" s="84" t="b">
        <v>0</v>
      </c>
      <c r="G644" s="84" t="b">
        <v>0</v>
      </c>
    </row>
    <row r="645" spans="1:7" ht="15">
      <c r="A645" s="84" t="s">
        <v>2843</v>
      </c>
      <c r="B645" s="84">
        <v>2</v>
      </c>
      <c r="C645" s="118">
        <v>0.006040735698942766</v>
      </c>
      <c r="D645" s="84" t="s">
        <v>2008</v>
      </c>
      <c r="E645" s="84" t="b">
        <v>0</v>
      </c>
      <c r="F645" s="84" t="b">
        <v>0</v>
      </c>
      <c r="G645" s="84" t="b">
        <v>0</v>
      </c>
    </row>
    <row r="646" spans="1:7" ht="15">
      <c r="A646" s="84" t="s">
        <v>2844</v>
      </c>
      <c r="B646" s="84">
        <v>2</v>
      </c>
      <c r="C646" s="118">
        <v>0.006040735698942766</v>
      </c>
      <c r="D646" s="84" t="s">
        <v>2008</v>
      </c>
      <c r="E646" s="84" t="b">
        <v>0</v>
      </c>
      <c r="F646" s="84" t="b">
        <v>0</v>
      </c>
      <c r="G646" s="84" t="b">
        <v>0</v>
      </c>
    </row>
    <row r="647" spans="1:7" ht="15">
      <c r="A647" s="84" t="s">
        <v>2849</v>
      </c>
      <c r="B647" s="84">
        <v>2</v>
      </c>
      <c r="C647" s="118">
        <v>0.006040735698942766</v>
      </c>
      <c r="D647" s="84" t="s">
        <v>2008</v>
      </c>
      <c r="E647" s="84" t="b">
        <v>0</v>
      </c>
      <c r="F647" s="84" t="b">
        <v>0</v>
      </c>
      <c r="G647" s="84" t="b">
        <v>0</v>
      </c>
    </row>
    <row r="648" spans="1:7" ht="15">
      <c r="A648" s="84" t="s">
        <v>2850</v>
      </c>
      <c r="B648" s="84">
        <v>2</v>
      </c>
      <c r="C648" s="118">
        <v>0.006040735698942766</v>
      </c>
      <c r="D648" s="84" t="s">
        <v>2008</v>
      </c>
      <c r="E648" s="84" t="b">
        <v>0</v>
      </c>
      <c r="F648" s="84" t="b">
        <v>0</v>
      </c>
      <c r="G648" s="84" t="b">
        <v>0</v>
      </c>
    </row>
    <row r="649" spans="1:7" ht="15">
      <c r="A649" s="84" t="s">
        <v>2851</v>
      </c>
      <c r="B649" s="84">
        <v>2</v>
      </c>
      <c r="C649" s="118">
        <v>0.006040735698942766</v>
      </c>
      <c r="D649" s="84" t="s">
        <v>2008</v>
      </c>
      <c r="E649" s="84" t="b">
        <v>0</v>
      </c>
      <c r="F649" s="84" t="b">
        <v>0</v>
      </c>
      <c r="G649" s="84" t="b">
        <v>0</v>
      </c>
    </row>
    <row r="650" spans="1:7" ht="15">
      <c r="A650" s="84" t="s">
        <v>2852</v>
      </c>
      <c r="B650" s="84">
        <v>2</v>
      </c>
      <c r="C650" s="118">
        <v>0.006040735698942766</v>
      </c>
      <c r="D650" s="84" t="s">
        <v>2008</v>
      </c>
      <c r="E650" s="84" t="b">
        <v>0</v>
      </c>
      <c r="F650" s="84" t="b">
        <v>0</v>
      </c>
      <c r="G650" s="84" t="b">
        <v>0</v>
      </c>
    </row>
    <row r="651" spans="1:7" ht="15">
      <c r="A651" s="84" t="s">
        <v>2853</v>
      </c>
      <c r="B651" s="84">
        <v>2</v>
      </c>
      <c r="C651" s="118">
        <v>0.006040735698942766</v>
      </c>
      <c r="D651" s="84" t="s">
        <v>2008</v>
      </c>
      <c r="E651" s="84" t="b">
        <v>0</v>
      </c>
      <c r="F651" s="84" t="b">
        <v>0</v>
      </c>
      <c r="G651" s="84" t="b">
        <v>0</v>
      </c>
    </row>
    <row r="652" spans="1:7" ht="15">
      <c r="A652" s="84" t="s">
        <v>2854</v>
      </c>
      <c r="B652" s="84">
        <v>2</v>
      </c>
      <c r="C652" s="118">
        <v>0.006040735698942766</v>
      </c>
      <c r="D652" s="84" t="s">
        <v>2008</v>
      </c>
      <c r="E652" s="84" t="b">
        <v>0</v>
      </c>
      <c r="F652" s="84" t="b">
        <v>0</v>
      </c>
      <c r="G652" s="84" t="b">
        <v>0</v>
      </c>
    </row>
    <row r="653" spans="1:7" ht="15">
      <c r="A653" s="84" t="s">
        <v>2845</v>
      </c>
      <c r="B653" s="84">
        <v>2</v>
      </c>
      <c r="C653" s="118">
        <v>0.006040735698942766</v>
      </c>
      <c r="D653" s="84" t="s">
        <v>2008</v>
      </c>
      <c r="E653" s="84" t="b">
        <v>0</v>
      </c>
      <c r="F653" s="84" t="b">
        <v>0</v>
      </c>
      <c r="G653" s="84" t="b">
        <v>0</v>
      </c>
    </row>
    <row r="654" spans="1:7" ht="15">
      <c r="A654" s="84" t="s">
        <v>2846</v>
      </c>
      <c r="B654" s="84">
        <v>2</v>
      </c>
      <c r="C654" s="118">
        <v>0.006040735698942766</v>
      </c>
      <c r="D654" s="84" t="s">
        <v>2008</v>
      </c>
      <c r="E654" s="84" t="b">
        <v>0</v>
      </c>
      <c r="F654" s="84" t="b">
        <v>0</v>
      </c>
      <c r="G654" s="84" t="b">
        <v>0</v>
      </c>
    </row>
    <row r="655" spans="1:7" ht="15">
      <c r="A655" s="84" t="s">
        <v>2847</v>
      </c>
      <c r="B655" s="84">
        <v>2</v>
      </c>
      <c r="C655" s="118">
        <v>0.006040735698942766</v>
      </c>
      <c r="D655" s="84" t="s">
        <v>2008</v>
      </c>
      <c r="E655" s="84" t="b">
        <v>0</v>
      </c>
      <c r="F655" s="84" t="b">
        <v>0</v>
      </c>
      <c r="G655" s="84" t="b">
        <v>0</v>
      </c>
    </row>
    <row r="656" spans="1:7" ht="15">
      <c r="A656" s="84" t="s">
        <v>2848</v>
      </c>
      <c r="B656" s="84">
        <v>2</v>
      </c>
      <c r="C656" s="118">
        <v>0.006040735698942766</v>
      </c>
      <c r="D656" s="84" t="s">
        <v>2008</v>
      </c>
      <c r="E656" s="84" t="b">
        <v>0</v>
      </c>
      <c r="F656" s="84" t="b">
        <v>0</v>
      </c>
      <c r="G656" s="84" t="b">
        <v>0</v>
      </c>
    </row>
    <row r="657" spans="1:7" ht="15">
      <c r="A657" s="84" t="s">
        <v>2856</v>
      </c>
      <c r="B657" s="84">
        <v>2</v>
      </c>
      <c r="C657" s="118">
        <v>0.006040735698942766</v>
      </c>
      <c r="D657" s="84" t="s">
        <v>2008</v>
      </c>
      <c r="E657" s="84" t="b">
        <v>0</v>
      </c>
      <c r="F657" s="84" t="b">
        <v>0</v>
      </c>
      <c r="G657" s="84" t="b">
        <v>0</v>
      </c>
    </row>
    <row r="658" spans="1:7" ht="15">
      <c r="A658" s="84" t="s">
        <v>2857</v>
      </c>
      <c r="B658" s="84">
        <v>2</v>
      </c>
      <c r="C658" s="118">
        <v>0.006040735698942766</v>
      </c>
      <c r="D658" s="84" t="s">
        <v>2008</v>
      </c>
      <c r="E658" s="84" t="b">
        <v>0</v>
      </c>
      <c r="F658" s="84" t="b">
        <v>0</v>
      </c>
      <c r="G658" s="84" t="b">
        <v>0</v>
      </c>
    </row>
    <row r="659" spans="1:7" ht="15">
      <c r="A659" s="84" t="s">
        <v>2903</v>
      </c>
      <c r="B659" s="84">
        <v>2</v>
      </c>
      <c r="C659" s="118">
        <v>0.006040735698942766</v>
      </c>
      <c r="D659" s="84" t="s">
        <v>2008</v>
      </c>
      <c r="E659" s="84" t="b">
        <v>0</v>
      </c>
      <c r="F659" s="84" t="b">
        <v>0</v>
      </c>
      <c r="G659" s="84" t="b">
        <v>0</v>
      </c>
    </row>
    <row r="660" spans="1:7" ht="15">
      <c r="A660" s="84" t="s">
        <v>2855</v>
      </c>
      <c r="B660" s="84">
        <v>2</v>
      </c>
      <c r="C660" s="118">
        <v>0.006040735698942766</v>
      </c>
      <c r="D660" s="84" t="s">
        <v>2008</v>
      </c>
      <c r="E660" s="84" t="b">
        <v>0</v>
      </c>
      <c r="F660" s="84" t="b">
        <v>0</v>
      </c>
      <c r="G660" s="84" t="b">
        <v>0</v>
      </c>
    </row>
    <row r="661" spans="1:7" ht="15">
      <c r="A661" s="84" t="s">
        <v>2859</v>
      </c>
      <c r="B661" s="84">
        <v>2</v>
      </c>
      <c r="C661" s="118">
        <v>0.006040735698942766</v>
      </c>
      <c r="D661" s="84" t="s">
        <v>2008</v>
      </c>
      <c r="E661" s="84" t="b">
        <v>0</v>
      </c>
      <c r="F661" s="84" t="b">
        <v>0</v>
      </c>
      <c r="G661" s="84" t="b">
        <v>0</v>
      </c>
    </row>
    <row r="662" spans="1:7" ht="15">
      <c r="A662" s="84" t="s">
        <v>2858</v>
      </c>
      <c r="B662" s="84">
        <v>2</v>
      </c>
      <c r="C662" s="118">
        <v>0.006040735698942766</v>
      </c>
      <c r="D662" s="84" t="s">
        <v>2008</v>
      </c>
      <c r="E662" s="84" t="b">
        <v>0</v>
      </c>
      <c r="F662" s="84" t="b">
        <v>0</v>
      </c>
      <c r="G662" s="84" t="b">
        <v>0</v>
      </c>
    </row>
    <row r="663" spans="1:7" ht="15">
      <c r="A663" s="84" t="s">
        <v>2895</v>
      </c>
      <c r="B663" s="84">
        <v>2</v>
      </c>
      <c r="C663" s="118">
        <v>0.006040735698942766</v>
      </c>
      <c r="D663" s="84" t="s">
        <v>2008</v>
      </c>
      <c r="E663" s="84" t="b">
        <v>0</v>
      </c>
      <c r="F663" s="84" t="b">
        <v>0</v>
      </c>
      <c r="G663" s="84" t="b">
        <v>0</v>
      </c>
    </row>
    <row r="664" spans="1:7" ht="15">
      <c r="A664" s="84" t="s">
        <v>2896</v>
      </c>
      <c r="B664" s="84">
        <v>2</v>
      </c>
      <c r="C664" s="118">
        <v>0.006040735698942766</v>
      </c>
      <c r="D664" s="84" t="s">
        <v>2008</v>
      </c>
      <c r="E664" s="84" t="b">
        <v>0</v>
      </c>
      <c r="F664" s="84" t="b">
        <v>0</v>
      </c>
      <c r="G664" s="84" t="b">
        <v>0</v>
      </c>
    </row>
    <row r="665" spans="1:7" ht="15">
      <c r="A665" s="84" t="s">
        <v>2897</v>
      </c>
      <c r="B665" s="84">
        <v>2</v>
      </c>
      <c r="C665" s="118">
        <v>0.006040735698942766</v>
      </c>
      <c r="D665" s="84" t="s">
        <v>2008</v>
      </c>
      <c r="E665" s="84" t="b">
        <v>0</v>
      </c>
      <c r="F665" s="84" t="b">
        <v>0</v>
      </c>
      <c r="G665" s="84" t="b">
        <v>0</v>
      </c>
    </row>
    <row r="666" spans="1:7" ht="15">
      <c r="A666" s="84" t="s">
        <v>2898</v>
      </c>
      <c r="B666" s="84">
        <v>2</v>
      </c>
      <c r="C666" s="118">
        <v>0.006040735698942766</v>
      </c>
      <c r="D666" s="84" t="s">
        <v>2008</v>
      </c>
      <c r="E666" s="84" t="b">
        <v>0</v>
      </c>
      <c r="F666" s="84" t="b">
        <v>0</v>
      </c>
      <c r="G666" s="84" t="b">
        <v>0</v>
      </c>
    </row>
    <row r="667" spans="1:7" ht="15">
      <c r="A667" s="84" t="s">
        <v>2698</v>
      </c>
      <c r="B667" s="84">
        <v>2</v>
      </c>
      <c r="C667" s="118">
        <v>0.006040735698942766</v>
      </c>
      <c r="D667" s="84" t="s">
        <v>2008</v>
      </c>
      <c r="E667" s="84" t="b">
        <v>0</v>
      </c>
      <c r="F667" s="84" t="b">
        <v>0</v>
      </c>
      <c r="G667" s="84" t="b">
        <v>0</v>
      </c>
    </row>
    <row r="668" spans="1:7" ht="15">
      <c r="A668" s="84" t="s">
        <v>2899</v>
      </c>
      <c r="B668" s="84">
        <v>2</v>
      </c>
      <c r="C668" s="118">
        <v>0.006040735698942766</v>
      </c>
      <c r="D668" s="84" t="s">
        <v>2008</v>
      </c>
      <c r="E668" s="84" t="b">
        <v>0</v>
      </c>
      <c r="F668" s="84" t="b">
        <v>0</v>
      </c>
      <c r="G668" s="84" t="b">
        <v>0</v>
      </c>
    </row>
    <row r="669" spans="1:7" ht="15">
      <c r="A669" s="84" t="s">
        <v>2900</v>
      </c>
      <c r="B669" s="84">
        <v>2</v>
      </c>
      <c r="C669" s="118">
        <v>0.006040735698942766</v>
      </c>
      <c r="D669" s="84" t="s">
        <v>2008</v>
      </c>
      <c r="E669" s="84" t="b">
        <v>0</v>
      </c>
      <c r="F669" s="84" t="b">
        <v>0</v>
      </c>
      <c r="G669" s="84" t="b">
        <v>0</v>
      </c>
    </row>
    <row r="670" spans="1:7" ht="15">
      <c r="A670" s="84" t="s">
        <v>2901</v>
      </c>
      <c r="B670" s="84">
        <v>2</v>
      </c>
      <c r="C670" s="118">
        <v>0.006040735698942766</v>
      </c>
      <c r="D670" s="84" t="s">
        <v>2008</v>
      </c>
      <c r="E670" s="84" t="b">
        <v>0</v>
      </c>
      <c r="F670" s="84" t="b">
        <v>0</v>
      </c>
      <c r="G670" s="84" t="b">
        <v>0</v>
      </c>
    </row>
    <row r="671" spans="1:7" ht="15">
      <c r="A671" s="84" t="s">
        <v>2620</v>
      </c>
      <c r="B671" s="84">
        <v>2</v>
      </c>
      <c r="C671" s="118">
        <v>0.006040735698942766</v>
      </c>
      <c r="D671" s="84" t="s">
        <v>2008</v>
      </c>
      <c r="E671" s="84" t="b">
        <v>0</v>
      </c>
      <c r="F671" s="84" t="b">
        <v>0</v>
      </c>
      <c r="G671" s="84" t="b">
        <v>0</v>
      </c>
    </row>
    <row r="672" spans="1:7" ht="15">
      <c r="A672" s="84" t="s">
        <v>2902</v>
      </c>
      <c r="B672" s="84">
        <v>2</v>
      </c>
      <c r="C672" s="118">
        <v>0.006040735698942766</v>
      </c>
      <c r="D672" s="84" t="s">
        <v>2008</v>
      </c>
      <c r="E672" s="84" t="b">
        <v>0</v>
      </c>
      <c r="F672" s="84" t="b">
        <v>0</v>
      </c>
      <c r="G672" s="84" t="b">
        <v>0</v>
      </c>
    </row>
    <row r="673" spans="1:7" ht="15">
      <c r="A673" s="84" t="s">
        <v>2860</v>
      </c>
      <c r="B673" s="84">
        <v>2</v>
      </c>
      <c r="C673" s="118">
        <v>0.006040735698942766</v>
      </c>
      <c r="D673" s="84" t="s">
        <v>2008</v>
      </c>
      <c r="E673" s="84" t="b">
        <v>0</v>
      </c>
      <c r="F673" s="84" t="b">
        <v>0</v>
      </c>
      <c r="G673" s="84" t="b">
        <v>0</v>
      </c>
    </row>
    <row r="674" spans="1:7" ht="15">
      <c r="A674" s="84" t="s">
        <v>2861</v>
      </c>
      <c r="B674" s="84">
        <v>2</v>
      </c>
      <c r="C674" s="118">
        <v>0.006040735698942766</v>
      </c>
      <c r="D674" s="84" t="s">
        <v>2008</v>
      </c>
      <c r="E674" s="84" t="b">
        <v>0</v>
      </c>
      <c r="F674" s="84" t="b">
        <v>0</v>
      </c>
      <c r="G674" s="84" t="b">
        <v>0</v>
      </c>
    </row>
    <row r="675" spans="1:7" ht="15">
      <c r="A675" s="84" t="s">
        <v>2863</v>
      </c>
      <c r="B675" s="84">
        <v>2</v>
      </c>
      <c r="C675" s="118">
        <v>0.006040735698942766</v>
      </c>
      <c r="D675" s="84" t="s">
        <v>2008</v>
      </c>
      <c r="E675" s="84" t="b">
        <v>0</v>
      </c>
      <c r="F675" s="84" t="b">
        <v>0</v>
      </c>
      <c r="G675" s="84" t="b">
        <v>0</v>
      </c>
    </row>
    <row r="676" spans="1:7" ht="15">
      <c r="A676" s="84" t="s">
        <v>2864</v>
      </c>
      <c r="B676" s="84">
        <v>2</v>
      </c>
      <c r="C676" s="118">
        <v>0.006040735698942766</v>
      </c>
      <c r="D676" s="84" t="s">
        <v>2008</v>
      </c>
      <c r="E676" s="84" t="b">
        <v>0</v>
      </c>
      <c r="F676" s="84" t="b">
        <v>0</v>
      </c>
      <c r="G676" s="84" t="b">
        <v>0</v>
      </c>
    </row>
    <row r="677" spans="1:7" ht="15">
      <c r="A677" s="84" t="s">
        <v>2862</v>
      </c>
      <c r="B677" s="84">
        <v>2</v>
      </c>
      <c r="C677" s="118">
        <v>0.006040735698942766</v>
      </c>
      <c r="D677" s="84" t="s">
        <v>2008</v>
      </c>
      <c r="E677" s="84" t="b">
        <v>0</v>
      </c>
      <c r="F677" s="84" t="b">
        <v>0</v>
      </c>
      <c r="G677" s="84" t="b">
        <v>0</v>
      </c>
    </row>
    <row r="678" spans="1:7" ht="15">
      <c r="A678" s="84" t="s">
        <v>2894</v>
      </c>
      <c r="B678" s="84">
        <v>2</v>
      </c>
      <c r="C678" s="118">
        <v>0.006040735698942766</v>
      </c>
      <c r="D678" s="84" t="s">
        <v>2008</v>
      </c>
      <c r="E678" s="84" t="b">
        <v>0</v>
      </c>
      <c r="F678" s="84" t="b">
        <v>0</v>
      </c>
      <c r="G678" s="84" t="b">
        <v>0</v>
      </c>
    </row>
    <row r="679" spans="1:7" ht="15">
      <c r="A679" s="84" t="s">
        <v>2889</v>
      </c>
      <c r="B679" s="84">
        <v>2</v>
      </c>
      <c r="C679" s="118">
        <v>0.006040735698942766</v>
      </c>
      <c r="D679" s="84" t="s">
        <v>2008</v>
      </c>
      <c r="E679" s="84" t="b">
        <v>0</v>
      </c>
      <c r="F679" s="84" t="b">
        <v>0</v>
      </c>
      <c r="G679" s="84" t="b">
        <v>0</v>
      </c>
    </row>
    <row r="680" spans="1:7" ht="15">
      <c r="A680" s="84" t="s">
        <v>2892</v>
      </c>
      <c r="B680" s="84">
        <v>2</v>
      </c>
      <c r="C680" s="118">
        <v>0.006040735698942766</v>
      </c>
      <c r="D680" s="84" t="s">
        <v>2008</v>
      </c>
      <c r="E680" s="84" t="b">
        <v>0</v>
      </c>
      <c r="F680" s="84" t="b">
        <v>0</v>
      </c>
      <c r="G680" s="84" t="b">
        <v>0</v>
      </c>
    </row>
    <row r="681" spans="1:7" ht="15">
      <c r="A681" s="84" t="s">
        <v>2890</v>
      </c>
      <c r="B681" s="84">
        <v>2</v>
      </c>
      <c r="C681" s="118">
        <v>0.006040735698942766</v>
      </c>
      <c r="D681" s="84" t="s">
        <v>2008</v>
      </c>
      <c r="E681" s="84" t="b">
        <v>0</v>
      </c>
      <c r="F681" s="84" t="b">
        <v>0</v>
      </c>
      <c r="G681" s="84" t="b">
        <v>0</v>
      </c>
    </row>
    <row r="682" spans="1:7" ht="15">
      <c r="A682" s="84" t="s">
        <v>2893</v>
      </c>
      <c r="B682" s="84">
        <v>2</v>
      </c>
      <c r="C682" s="118">
        <v>0.006040735698942766</v>
      </c>
      <c r="D682" s="84" t="s">
        <v>2008</v>
      </c>
      <c r="E682" s="84" t="b">
        <v>0</v>
      </c>
      <c r="F682" s="84" t="b">
        <v>0</v>
      </c>
      <c r="G682" s="84" t="b">
        <v>0</v>
      </c>
    </row>
    <row r="683" spans="1:7" ht="15">
      <c r="A683" s="84" t="s">
        <v>2891</v>
      </c>
      <c r="B683" s="84">
        <v>2</v>
      </c>
      <c r="C683" s="118">
        <v>0.006040735698942766</v>
      </c>
      <c r="D683" s="84" t="s">
        <v>2008</v>
      </c>
      <c r="E683" s="84" t="b">
        <v>0</v>
      </c>
      <c r="F683" s="84" t="b">
        <v>0</v>
      </c>
      <c r="G683" s="84" t="b">
        <v>0</v>
      </c>
    </row>
    <row r="684" spans="1:7" ht="15">
      <c r="A684" s="84" t="s">
        <v>243</v>
      </c>
      <c r="B684" s="84">
        <v>2</v>
      </c>
      <c r="C684" s="118">
        <v>0</v>
      </c>
      <c r="D684" s="84" t="s">
        <v>2009</v>
      </c>
      <c r="E684" s="84" t="b">
        <v>0</v>
      </c>
      <c r="F684" s="84" t="b">
        <v>0</v>
      </c>
      <c r="G684" s="84" t="b">
        <v>0</v>
      </c>
    </row>
    <row r="685" spans="1:7" ht="15">
      <c r="A685" s="84" t="s">
        <v>2236</v>
      </c>
      <c r="B685" s="84">
        <v>2</v>
      </c>
      <c r="C685" s="118">
        <v>0</v>
      </c>
      <c r="D685" s="84" t="s">
        <v>2009</v>
      </c>
      <c r="E685" s="84" t="b">
        <v>0</v>
      </c>
      <c r="F685" s="84" t="b">
        <v>0</v>
      </c>
      <c r="G685" s="84" t="b">
        <v>0</v>
      </c>
    </row>
    <row r="686" spans="1:7" ht="15">
      <c r="A686" s="84" t="s">
        <v>282</v>
      </c>
      <c r="B686" s="84">
        <v>2</v>
      </c>
      <c r="C686" s="118">
        <v>0</v>
      </c>
      <c r="D686" s="84" t="s">
        <v>2009</v>
      </c>
      <c r="E686" s="84" t="b">
        <v>0</v>
      </c>
      <c r="F686" s="84" t="b">
        <v>0</v>
      </c>
      <c r="G686" s="84" t="b">
        <v>0</v>
      </c>
    </row>
    <row r="687" spans="1:7" ht="15">
      <c r="A687" s="84" t="s">
        <v>2237</v>
      </c>
      <c r="B687" s="84">
        <v>2</v>
      </c>
      <c r="C687" s="118">
        <v>0</v>
      </c>
      <c r="D687" s="84" t="s">
        <v>2009</v>
      </c>
      <c r="E687" s="84" t="b">
        <v>0</v>
      </c>
      <c r="F687" s="84" t="b">
        <v>0</v>
      </c>
      <c r="G687" s="84" t="b">
        <v>0</v>
      </c>
    </row>
    <row r="688" spans="1:7" ht="15">
      <c r="A688" s="84" t="s">
        <v>2112</v>
      </c>
      <c r="B688" s="84">
        <v>2</v>
      </c>
      <c r="C688" s="118">
        <v>0</v>
      </c>
      <c r="D688" s="84" t="s">
        <v>2009</v>
      </c>
      <c r="E688" s="84" t="b">
        <v>0</v>
      </c>
      <c r="F688" s="84" t="b">
        <v>0</v>
      </c>
      <c r="G688" s="84" t="b">
        <v>0</v>
      </c>
    </row>
    <row r="689" spans="1:7" ht="15">
      <c r="A689" s="84" t="s">
        <v>2238</v>
      </c>
      <c r="B689" s="84">
        <v>2</v>
      </c>
      <c r="C689" s="118">
        <v>0</v>
      </c>
      <c r="D689" s="84" t="s">
        <v>2009</v>
      </c>
      <c r="E689" s="84" t="b">
        <v>0</v>
      </c>
      <c r="F689" s="84" t="b">
        <v>0</v>
      </c>
      <c r="G689" s="84" t="b">
        <v>0</v>
      </c>
    </row>
    <row r="690" spans="1:7" ht="15">
      <c r="A690" s="84" t="s">
        <v>2239</v>
      </c>
      <c r="B690" s="84">
        <v>2</v>
      </c>
      <c r="C690" s="118">
        <v>0</v>
      </c>
      <c r="D690" s="84" t="s">
        <v>2009</v>
      </c>
      <c r="E690" s="84" t="b">
        <v>0</v>
      </c>
      <c r="F690" s="84" t="b">
        <v>0</v>
      </c>
      <c r="G690" s="84" t="b">
        <v>0</v>
      </c>
    </row>
    <row r="691" spans="1:7" ht="15">
      <c r="A691" s="84" t="s">
        <v>2240</v>
      </c>
      <c r="B691" s="84">
        <v>2</v>
      </c>
      <c r="C691" s="118">
        <v>0</v>
      </c>
      <c r="D691" s="84" t="s">
        <v>2009</v>
      </c>
      <c r="E691" s="84" t="b">
        <v>0</v>
      </c>
      <c r="F691" s="84" t="b">
        <v>0</v>
      </c>
      <c r="G691" s="84" t="b">
        <v>0</v>
      </c>
    </row>
    <row r="692" spans="1:7" ht="15">
      <c r="A692" s="84" t="s">
        <v>2167</v>
      </c>
      <c r="B692" s="84">
        <v>2</v>
      </c>
      <c r="C692" s="118">
        <v>0</v>
      </c>
      <c r="D692" s="84" t="s">
        <v>2009</v>
      </c>
      <c r="E692" s="84" t="b">
        <v>0</v>
      </c>
      <c r="F692" s="84" t="b">
        <v>0</v>
      </c>
      <c r="G692" s="84" t="b">
        <v>0</v>
      </c>
    </row>
    <row r="693" spans="1:7" ht="15">
      <c r="A693" s="84" t="s">
        <v>2241</v>
      </c>
      <c r="B693" s="84">
        <v>2</v>
      </c>
      <c r="C693" s="118">
        <v>0</v>
      </c>
      <c r="D693" s="84" t="s">
        <v>2009</v>
      </c>
      <c r="E693" s="84" t="b">
        <v>0</v>
      </c>
      <c r="F693" s="84" t="b">
        <v>0</v>
      </c>
      <c r="G693" s="84" t="b">
        <v>0</v>
      </c>
    </row>
    <row r="694" spans="1:7" ht="15">
      <c r="A694" s="84" t="s">
        <v>2883</v>
      </c>
      <c r="B694" s="84">
        <v>2</v>
      </c>
      <c r="C694" s="118">
        <v>0</v>
      </c>
      <c r="D694" s="84" t="s">
        <v>2009</v>
      </c>
      <c r="E694" s="84" t="b">
        <v>0</v>
      </c>
      <c r="F694" s="84" t="b">
        <v>0</v>
      </c>
      <c r="G694" s="84" t="b">
        <v>0</v>
      </c>
    </row>
    <row r="695" spans="1:7" ht="15">
      <c r="A695" s="84" t="s">
        <v>2167</v>
      </c>
      <c r="B695" s="84">
        <v>57</v>
      </c>
      <c r="C695" s="118">
        <v>0</v>
      </c>
      <c r="D695" s="84" t="s">
        <v>2010</v>
      </c>
      <c r="E695" s="84" t="b">
        <v>0</v>
      </c>
      <c r="F695" s="84" t="b">
        <v>0</v>
      </c>
      <c r="G695" s="84" t="b">
        <v>0</v>
      </c>
    </row>
    <row r="696" spans="1:7" ht="15">
      <c r="A696" s="84" t="s">
        <v>2169</v>
      </c>
      <c r="B696" s="84">
        <v>24</v>
      </c>
      <c r="C696" s="118">
        <v>0.018705242188923752</v>
      </c>
      <c r="D696" s="84" t="s">
        <v>2010</v>
      </c>
      <c r="E696" s="84" t="b">
        <v>0</v>
      </c>
      <c r="F696" s="84" t="b">
        <v>0</v>
      </c>
      <c r="G696" s="84" t="b">
        <v>0</v>
      </c>
    </row>
    <row r="697" spans="1:7" ht="15">
      <c r="A697" s="84" t="s">
        <v>2103</v>
      </c>
      <c r="B697" s="84">
        <v>21</v>
      </c>
      <c r="C697" s="118">
        <v>0.018893707011846506</v>
      </c>
      <c r="D697" s="84" t="s">
        <v>2010</v>
      </c>
      <c r="E697" s="84" t="b">
        <v>0</v>
      </c>
      <c r="F697" s="84" t="b">
        <v>0</v>
      </c>
      <c r="G697" s="84" t="b">
        <v>0</v>
      </c>
    </row>
    <row r="698" spans="1:7" ht="15">
      <c r="A698" s="84" t="s">
        <v>2243</v>
      </c>
      <c r="B698" s="84">
        <v>18</v>
      </c>
      <c r="C698" s="118">
        <v>0.018694693589720614</v>
      </c>
      <c r="D698" s="84" t="s">
        <v>2010</v>
      </c>
      <c r="E698" s="84" t="b">
        <v>0</v>
      </c>
      <c r="F698" s="84" t="b">
        <v>0</v>
      </c>
      <c r="G698" s="84" t="b">
        <v>0</v>
      </c>
    </row>
    <row r="699" spans="1:7" ht="15">
      <c r="A699" s="84" t="s">
        <v>2168</v>
      </c>
      <c r="B699" s="84">
        <v>15</v>
      </c>
      <c r="C699" s="118">
        <v>0.018043057986000314</v>
      </c>
      <c r="D699" s="84" t="s">
        <v>2010</v>
      </c>
      <c r="E699" s="84" t="b">
        <v>0</v>
      </c>
      <c r="F699" s="84" t="b">
        <v>0</v>
      </c>
      <c r="G699" s="84" t="b">
        <v>0</v>
      </c>
    </row>
    <row r="700" spans="1:7" ht="15">
      <c r="A700" s="84" t="s">
        <v>2244</v>
      </c>
      <c r="B700" s="84">
        <v>10</v>
      </c>
      <c r="C700" s="118">
        <v>0.015682050947562063</v>
      </c>
      <c r="D700" s="84" t="s">
        <v>2010</v>
      </c>
      <c r="E700" s="84" t="b">
        <v>0</v>
      </c>
      <c r="F700" s="84" t="b">
        <v>0</v>
      </c>
      <c r="G700" s="84" t="b">
        <v>0</v>
      </c>
    </row>
    <row r="701" spans="1:7" ht="15">
      <c r="A701" s="84" t="s">
        <v>2125</v>
      </c>
      <c r="B701" s="84">
        <v>8</v>
      </c>
      <c r="C701" s="118">
        <v>0.014154105704241457</v>
      </c>
      <c r="D701" s="84" t="s">
        <v>2010</v>
      </c>
      <c r="E701" s="84" t="b">
        <v>0</v>
      </c>
      <c r="F701" s="84" t="b">
        <v>0</v>
      </c>
      <c r="G701" s="84" t="b">
        <v>0</v>
      </c>
    </row>
    <row r="702" spans="1:7" ht="15">
      <c r="A702" s="84" t="s">
        <v>2089</v>
      </c>
      <c r="B702" s="84">
        <v>8</v>
      </c>
      <c r="C702" s="118">
        <v>0.014154105704241457</v>
      </c>
      <c r="D702" s="84" t="s">
        <v>2010</v>
      </c>
      <c r="E702" s="84" t="b">
        <v>0</v>
      </c>
      <c r="F702" s="84" t="b">
        <v>0</v>
      </c>
      <c r="G702" s="84" t="b">
        <v>0</v>
      </c>
    </row>
    <row r="703" spans="1:7" ht="15">
      <c r="A703" s="84" t="s">
        <v>2245</v>
      </c>
      <c r="B703" s="84">
        <v>7</v>
      </c>
      <c r="C703" s="118">
        <v>0.013227049190057348</v>
      </c>
      <c r="D703" s="84" t="s">
        <v>2010</v>
      </c>
      <c r="E703" s="84" t="b">
        <v>0</v>
      </c>
      <c r="F703" s="84" t="b">
        <v>0</v>
      </c>
      <c r="G703" s="84" t="b">
        <v>0</v>
      </c>
    </row>
    <row r="704" spans="1:7" ht="15">
      <c r="A704" s="84" t="s">
        <v>2246</v>
      </c>
      <c r="B704" s="84">
        <v>6</v>
      </c>
      <c r="C704" s="118">
        <v>0.012170833260857024</v>
      </c>
      <c r="D704" s="84" t="s">
        <v>2010</v>
      </c>
      <c r="E704" s="84" t="b">
        <v>0</v>
      </c>
      <c r="F704" s="84" t="b">
        <v>0</v>
      </c>
      <c r="G704" s="84" t="b">
        <v>0</v>
      </c>
    </row>
    <row r="705" spans="1:7" ht="15">
      <c r="A705" s="84" t="s">
        <v>2619</v>
      </c>
      <c r="B705" s="84">
        <v>6</v>
      </c>
      <c r="C705" s="118">
        <v>0.012170833260857024</v>
      </c>
      <c r="D705" s="84" t="s">
        <v>2010</v>
      </c>
      <c r="E705" s="84" t="b">
        <v>0</v>
      </c>
      <c r="F705" s="84" t="b">
        <v>0</v>
      </c>
      <c r="G705" s="84" t="b">
        <v>0</v>
      </c>
    </row>
    <row r="706" spans="1:7" ht="15">
      <c r="A706" s="84" t="s">
        <v>2625</v>
      </c>
      <c r="B706" s="84">
        <v>6</v>
      </c>
      <c r="C706" s="118">
        <v>0.012170833260857024</v>
      </c>
      <c r="D706" s="84" t="s">
        <v>2010</v>
      </c>
      <c r="E706" s="84" t="b">
        <v>0</v>
      </c>
      <c r="F706" s="84" t="b">
        <v>0</v>
      </c>
      <c r="G706" s="84" t="b">
        <v>0</v>
      </c>
    </row>
    <row r="707" spans="1:7" ht="15">
      <c r="A707" s="84" t="s">
        <v>2624</v>
      </c>
      <c r="B707" s="84">
        <v>6</v>
      </c>
      <c r="C707" s="118">
        <v>0.012170833260857024</v>
      </c>
      <c r="D707" s="84" t="s">
        <v>2010</v>
      </c>
      <c r="E707" s="84" t="b">
        <v>0</v>
      </c>
      <c r="F707" s="84" t="b">
        <v>0</v>
      </c>
      <c r="G707" s="84" t="b">
        <v>0</v>
      </c>
    </row>
    <row r="708" spans="1:7" ht="15">
      <c r="A708" s="84" t="s">
        <v>2618</v>
      </c>
      <c r="B708" s="84">
        <v>6</v>
      </c>
      <c r="C708" s="118">
        <v>0.012170833260857024</v>
      </c>
      <c r="D708" s="84" t="s">
        <v>2010</v>
      </c>
      <c r="E708" s="84" t="b">
        <v>0</v>
      </c>
      <c r="F708" s="84" t="b">
        <v>0</v>
      </c>
      <c r="G708" s="84" t="b">
        <v>0</v>
      </c>
    </row>
    <row r="709" spans="1:7" ht="15">
      <c r="A709" s="84" t="s">
        <v>2648</v>
      </c>
      <c r="B709" s="84">
        <v>5</v>
      </c>
      <c r="C709" s="118">
        <v>0.010963743271125235</v>
      </c>
      <c r="D709" s="84" t="s">
        <v>2010</v>
      </c>
      <c r="E709" s="84" t="b">
        <v>0</v>
      </c>
      <c r="F709" s="84" t="b">
        <v>0</v>
      </c>
      <c r="G709" s="84" t="b">
        <v>0</v>
      </c>
    </row>
    <row r="710" spans="1:7" ht="15">
      <c r="A710" s="84" t="s">
        <v>2645</v>
      </c>
      <c r="B710" s="84">
        <v>5</v>
      </c>
      <c r="C710" s="118">
        <v>0.010963743271125235</v>
      </c>
      <c r="D710" s="84" t="s">
        <v>2010</v>
      </c>
      <c r="E710" s="84" t="b">
        <v>0</v>
      </c>
      <c r="F710" s="84" t="b">
        <v>0</v>
      </c>
      <c r="G710" s="84" t="b">
        <v>0</v>
      </c>
    </row>
    <row r="711" spans="1:7" ht="15">
      <c r="A711" s="84" t="s">
        <v>2640</v>
      </c>
      <c r="B711" s="84">
        <v>5</v>
      </c>
      <c r="C711" s="118">
        <v>0.010963743271125235</v>
      </c>
      <c r="D711" s="84" t="s">
        <v>2010</v>
      </c>
      <c r="E711" s="84" t="b">
        <v>0</v>
      </c>
      <c r="F711" s="84" t="b">
        <v>0</v>
      </c>
      <c r="G711" s="84" t="b">
        <v>0</v>
      </c>
    </row>
    <row r="712" spans="1:7" ht="15">
      <c r="A712" s="84" t="s">
        <v>2643</v>
      </c>
      <c r="B712" s="84">
        <v>5</v>
      </c>
      <c r="C712" s="118">
        <v>0.010963743271125235</v>
      </c>
      <c r="D712" s="84" t="s">
        <v>2010</v>
      </c>
      <c r="E712" s="84" t="b">
        <v>0</v>
      </c>
      <c r="F712" s="84" t="b">
        <v>0</v>
      </c>
      <c r="G712" s="84" t="b">
        <v>0</v>
      </c>
    </row>
    <row r="713" spans="1:7" ht="15">
      <c r="A713" s="84" t="s">
        <v>2180</v>
      </c>
      <c r="B713" s="84">
        <v>5</v>
      </c>
      <c r="C713" s="118">
        <v>0.010963743271125235</v>
      </c>
      <c r="D713" s="84" t="s">
        <v>2010</v>
      </c>
      <c r="E713" s="84" t="b">
        <v>0</v>
      </c>
      <c r="F713" s="84" t="b">
        <v>0</v>
      </c>
      <c r="G713" s="84" t="b">
        <v>0</v>
      </c>
    </row>
    <row r="714" spans="1:7" ht="15">
      <c r="A714" s="84" t="s">
        <v>2658</v>
      </c>
      <c r="B714" s="84">
        <v>4</v>
      </c>
      <c r="C714" s="118">
        <v>0.00957522708999609</v>
      </c>
      <c r="D714" s="84" t="s">
        <v>2010</v>
      </c>
      <c r="E714" s="84" t="b">
        <v>0</v>
      </c>
      <c r="F714" s="84" t="b">
        <v>0</v>
      </c>
      <c r="G714" s="84" t="b">
        <v>0</v>
      </c>
    </row>
    <row r="715" spans="1:7" ht="15">
      <c r="A715" s="84" t="s">
        <v>2622</v>
      </c>
      <c r="B715" s="84">
        <v>4</v>
      </c>
      <c r="C715" s="118">
        <v>0.00957522708999609</v>
      </c>
      <c r="D715" s="84" t="s">
        <v>2010</v>
      </c>
      <c r="E715" s="84" t="b">
        <v>0</v>
      </c>
      <c r="F715" s="84" t="b">
        <v>0</v>
      </c>
      <c r="G715" s="84" t="b">
        <v>0</v>
      </c>
    </row>
    <row r="716" spans="1:7" ht="15">
      <c r="A716" s="84" t="s">
        <v>2623</v>
      </c>
      <c r="B716" s="84">
        <v>4</v>
      </c>
      <c r="C716" s="118">
        <v>0.00957522708999609</v>
      </c>
      <c r="D716" s="84" t="s">
        <v>2010</v>
      </c>
      <c r="E716" s="84" t="b">
        <v>0</v>
      </c>
      <c r="F716" s="84" t="b">
        <v>0</v>
      </c>
      <c r="G716" s="84" t="b">
        <v>0</v>
      </c>
    </row>
    <row r="717" spans="1:7" ht="15">
      <c r="A717" s="84" t="s">
        <v>2657</v>
      </c>
      <c r="B717" s="84">
        <v>4</v>
      </c>
      <c r="C717" s="118">
        <v>0.00957522708999609</v>
      </c>
      <c r="D717" s="84" t="s">
        <v>2010</v>
      </c>
      <c r="E717" s="84" t="b">
        <v>0</v>
      </c>
      <c r="F717" s="84" t="b">
        <v>0</v>
      </c>
      <c r="G717" s="84" t="b">
        <v>0</v>
      </c>
    </row>
    <row r="718" spans="1:7" ht="15">
      <c r="A718" s="84" t="s">
        <v>2661</v>
      </c>
      <c r="B718" s="84">
        <v>4</v>
      </c>
      <c r="C718" s="118">
        <v>0.00957522708999609</v>
      </c>
      <c r="D718" s="84" t="s">
        <v>2010</v>
      </c>
      <c r="E718" s="84" t="b">
        <v>0</v>
      </c>
      <c r="F718" s="84" t="b">
        <v>0</v>
      </c>
      <c r="G718" s="84" t="b">
        <v>0</v>
      </c>
    </row>
    <row r="719" spans="1:7" ht="15">
      <c r="A719" s="84" t="s">
        <v>2644</v>
      </c>
      <c r="B719" s="84">
        <v>4</v>
      </c>
      <c r="C719" s="118">
        <v>0.00957522708999609</v>
      </c>
      <c r="D719" s="84" t="s">
        <v>2010</v>
      </c>
      <c r="E719" s="84" t="b">
        <v>0</v>
      </c>
      <c r="F719" s="84" t="b">
        <v>0</v>
      </c>
      <c r="G719" s="84" t="b">
        <v>0</v>
      </c>
    </row>
    <row r="720" spans="1:7" ht="15">
      <c r="A720" s="84" t="s">
        <v>2660</v>
      </c>
      <c r="B720" s="84">
        <v>4</v>
      </c>
      <c r="C720" s="118">
        <v>0.012073401327871453</v>
      </c>
      <c r="D720" s="84" t="s">
        <v>2010</v>
      </c>
      <c r="E720" s="84" t="b">
        <v>0</v>
      </c>
      <c r="F720" s="84" t="b">
        <v>0</v>
      </c>
      <c r="G720" s="84" t="b">
        <v>0</v>
      </c>
    </row>
    <row r="721" spans="1:7" ht="15">
      <c r="A721" s="84" t="s">
        <v>2667</v>
      </c>
      <c r="B721" s="84">
        <v>4</v>
      </c>
      <c r="C721" s="118">
        <v>0.00957522708999609</v>
      </c>
      <c r="D721" s="84" t="s">
        <v>2010</v>
      </c>
      <c r="E721" s="84" t="b">
        <v>0</v>
      </c>
      <c r="F721" s="84" t="b">
        <v>0</v>
      </c>
      <c r="G721" s="84" t="b">
        <v>0</v>
      </c>
    </row>
    <row r="722" spans="1:7" ht="15">
      <c r="A722" s="84" t="s">
        <v>2682</v>
      </c>
      <c r="B722" s="84">
        <v>3</v>
      </c>
      <c r="C722" s="118">
        <v>0.007959047308835034</v>
      </c>
      <c r="D722" s="84" t="s">
        <v>2010</v>
      </c>
      <c r="E722" s="84" t="b">
        <v>0</v>
      </c>
      <c r="F722" s="84" t="b">
        <v>0</v>
      </c>
      <c r="G722" s="84" t="b">
        <v>0</v>
      </c>
    </row>
    <row r="723" spans="1:7" ht="15">
      <c r="A723" s="84" t="s">
        <v>2646</v>
      </c>
      <c r="B723" s="84">
        <v>3</v>
      </c>
      <c r="C723" s="118">
        <v>0.007959047308835034</v>
      </c>
      <c r="D723" s="84" t="s">
        <v>2010</v>
      </c>
      <c r="E723" s="84" t="b">
        <v>0</v>
      </c>
      <c r="F723" s="84" t="b">
        <v>0</v>
      </c>
      <c r="G723" s="84" t="b">
        <v>0</v>
      </c>
    </row>
    <row r="724" spans="1:7" ht="15">
      <c r="A724" s="84" t="s">
        <v>2647</v>
      </c>
      <c r="B724" s="84">
        <v>3</v>
      </c>
      <c r="C724" s="118">
        <v>0.007959047308835034</v>
      </c>
      <c r="D724" s="84" t="s">
        <v>2010</v>
      </c>
      <c r="E724" s="84" t="b">
        <v>0</v>
      </c>
      <c r="F724" s="84" t="b">
        <v>0</v>
      </c>
      <c r="G724" s="84" t="b">
        <v>0</v>
      </c>
    </row>
    <row r="725" spans="1:7" ht="15">
      <c r="A725" s="84" t="s">
        <v>2201</v>
      </c>
      <c r="B725" s="84">
        <v>3</v>
      </c>
      <c r="C725" s="118">
        <v>0.007959047308835034</v>
      </c>
      <c r="D725" s="84" t="s">
        <v>2010</v>
      </c>
      <c r="E725" s="84" t="b">
        <v>0</v>
      </c>
      <c r="F725" s="84" t="b">
        <v>0</v>
      </c>
      <c r="G725" s="84" t="b">
        <v>0</v>
      </c>
    </row>
    <row r="726" spans="1:7" ht="15">
      <c r="A726" s="84" t="s">
        <v>2666</v>
      </c>
      <c r="B726" s="84">
        <v>3</v>
      </c>
      <c r="C726" s="118">
        <v>0.007959047308835034</v>
      </c>
      <c r="D726" s="84" t="s">
        <v>2010</v>
      </c>
      <c r="E726" s="84" t="b">
        <v>0</v>
      </c>
      <c r="F726" s="84" t="b">
        <v>0</v>
      </c>
      <c r="G726" s="84" t="b">
        <v>0</v>
      </c>
    </row>
    <row r="727" spans="1:7" ht="15">
      <c r="A727" s="84" t="s">
        <v>2628</v>
      </c>
      <c r="B727" s="84">
        <v>3</v>
      </c>
      <c r="C727" s="118">
        <v>0.007959047308835034</v>
      </c>
      <c r="D727" s="84" t="s">
        <v>2010</v>
      </c>
      <c r="E727" s="84" t="b">
        <v>0</v>
      </c>
      <c r="F727" s="84" t="b">
        <v>0</v>
      </c>
      <c r="G727" s="84" t="b">
        <v>0</v>
      </c>
    </row>
    <row r="728" spans="1:7" ht="15">
      <c r="A728" s="84" t="s">
        <v>2688</v>
      </c>
      <c r="B728" s="84">
        <v>3</v>
      </c>
      <c r="C728" s="118">
        <v>0.007959047308835034</v>
      </c>
      <c r="D728" s="84" t="s">
        <v>2010</v>
      </c>
      <c r="E728" s="84" t="b">
        <v>1</v>
      </c>
      <c r="F728" s="84" t="b">
        <v>0</v>
      </c>
      <c r="G728" s="84" t="b">
        <v>0</v>
      </c>
    </row>
    <row r="729" spans="1:7" ht="15">
      <c r="A729" s="84" t="s">
        <v>2689</v>
      </c>
      <c r="B729" s="84">
        <v>3</v>
      </c>
      <c r="C729" s="118">
        <v>0.007959047308835034</v>
      </c>
      <c r="D729" s="84" t="s">
        <v>2010</v>
      </c>
      <c r="E729" s="84" t="b">
        <v>0</v>
      </c>
      <c r="F729" s="84" t="b">
        <v>1</v>
      </c>
      <c r="G729" s="84" t="b">
        <v>0</v>
      </c>
    </row>
    <row r="730" spans="1:7" ht="15">
      <c r="A730" s="84" t="s">
        <v>2613</v>
      </c>
      <c r="B730" s="84">
        <v>3</v>
      </c>
      <c r="C730" s="118">
        <v>0.007959047308835034</v>
      </c>
      <c r="D730" s="84" t="s">
        <v>2010</v>
      </c>
      <c r="E730" s="84" t="b">
        <v>0</v>
      </c>
      <c r="F730" s="84" t="b">
        <v>0</v>
      </c>
      <c r="G730" s="84" t="b">
        <v>0</v>
      </c>
    </row>
    <row r="731" spans="1:7" ht="15">
      <c r="A731" s="84" t="s">
        <v>2685</v>
      </c>
      <c r="B731" s="84">
        <v>3</v>
      </c>
      <c r="C731" s="118">
        <v>0.007959047308835034</v>
      </c>
      <c r="D731" s="84" t="s">
        <v>2010</v>
      </c>
      <c r="E731" s="84" t="b">
        <v>0</v>
      </c>
      <c r="F731" s="84" t="b">
        <v>0</v>
      </c>
      <c r="G731" s="84" t="b">
        <v>0</v>
      </c>
    </row>
    <row r="732" spans="1:7" ht="15">
      <c r="A732" s="84" t="s">
        <v>2684</v>
      </c>
      <c r="B732" s="84">
        <v>3</v>
      </c>
      <c r="C732" s="118">
        <v>0.007959047308835034</v>
      </c>
      <c r="D732" s="84" t="s">
        <v>2010</v>
      </c>
      <c r="E732" s="84" t="b">
        <v>0</v>
      </c>
      <c r="F732" s="84" t="b">
        <v>0</v>
      </c>
      <c r="G732" s="84" t="b">
        <v>0</v>
      </c>
    </row>
    <row r="733" spans="1:7" ht="15">
      <c r="A733" s="84" t="s">
        <v>2642</v>
      </c>
      <c r="B733" s="84">
        <v>3</v>
      </c>
      <c r="C733" s="118">
        <v>0.007959047308835034</v>
      </c>
      <c r="D733" s="84" t="s">
        <v>2010</v>
      </c>
      <c r="E733" s="84" t="b">
        <v>1</v>
      </c>
      <c r="F733" s="84" t="b">
        <v>0</v>
      </c>
      <c r="G733" s="84" t="b">
        <v>0</v>
      </c>
    </row>
    <row r="734" spans="1:7" ht="15">
      <c r="A734" s="84" t="s">
        <v>2662</v>
      </c>
      <c r="B734" s="84">
        <v>3</v>
      </c>
      <c r="C734" s="118">
        <v>0.007959047308835034</v>
      </c>
      <c r="D734" s="84" t="s">
        <v>2010</v>
      </c>
      <c r="E734" s="84" t="b">
        <v>0</v>
      </c>
      <c r="F734" s="84" t="b">
        <v>0</v>
      </c>
      <c r="G734" s="84" t="b">
        <v>0</v>
      </c>
    </row>
    <row r="735" spans="1:7" ht="15">
      <c r="A735" s="84" t="s">
        <v>2208</v>
      </c>
      <c r="B735" s="84">
        <v>2</v>
      </c>
      <c r="C735" s="118">
        <v>0.006036700663935727</v>
      </c>
      <c r="D735" s="84" t="s">
        <v>2010</v>
      </c>
      <c r="E735" s="84" t="b">
        <v>0</v>
      </c>
      <c r="F735" s="84" t="b">
        <v>0</v>
      </c>
      <c r="G735" s="84" t="b">
        <v>0</v>
      </c>
    </row>
    <row r="736" spans="1:7" ht="15">
      <c r="A736" s="84" t="s">
        <v>2681</v>
      </c>
      <c r="B736" s="84">
        <v>2</v>
      </c>
      <c r="C736" s="118">
        <v>0.006036700663935727</v>
      </c>
      <c r="D736" s="84" t="s">
        <v>2010</v>
      </c>
      <c r="E736" s="84" t="b">
        <v>0</v>
      </c>
      <c r="F736" s="84" t="b">
        <v>0</v>
      </c>
      <c r="G736" s="84" t="b">
        <v>0</v>
      </c>
    </row>
    <row r="737" spans="1:7" ht="15">
      <c r="A737" s="84" t="s">
        <v>2734</v>
      </c>
      <c r="B737" s="84">
        <v>2</v>
      </c>
      <c r="C737" s="118">
        <v>0.006036700663935727</v>
      </c>
      <c r="D737" s="84" t="s">
        <v>2010</v>
      </c>
      <c r="E737" s="84" t="b">
        <v>0</v>
      </c>
      <c r="F737" s="84" t="b">
        <v>0</v>
      </c>
      <c r="G737" s="84" t="b">
        <v>0</v>
      </c>
    </row>
    <row r="738" spans="1:7" ht="15">
      <c r="A738" s="84" t="s">
        <v>2756</v>
      </c>
      <c r="B738" s="84">
        <v>2</v>
      </c>
      <c r="C738" s="118">
        <v>0.006036700663935727</v>
      </c>
      <c r="D738" s="84" t="s">
        <v>2010</v>
      </c>
      <c r="E738" s="84" t="b">
        <v>0</v>
      </c>
      <c r="F738" s="84" t="b">
        <v>0</v>
      </c>
      <c r="G738" s="84" t="b">
        <v>0</v>
      </c>
    </row>
    <row r="739" spans="1:7" ht="15">
      <c r="A739" s="84" t="s">
        <v>2757</v>
      </c>
      <c r="B739" s="84">
        <v>2</v>
      </c>
      <c r="C739" s="118">
        <v>0.006036700663935727</v>
      </c>
      <c r="D739" s="84" t="s">
        <v>2010</v>
      </c>
      <c r="E739" s="84" t="b">
        <v>0</v>
      </c>
      <c r="F739" s="84" t="b">
        <v>0</v>
      </c>
      <c r="G739" s="84" t="b">
        <v>0</v>
      </c>
    </row>
    <row r="740" spans="1:7" ht="15">
      <c r="A740" s="84" t="s">
        <v>2758</v>
      </c>
      <c r="B740" s="84">
        <v>2</v>
      </c>
      <c r="C740" s="118">
        <v>0.006036700663935727</v>
      </c>
      <c r="D740" s="84" t="s">
        <v>2010</v>
      </c>
      <c r="E740" s="84" t="b">
        <v>0</v>
      </c>
      <c r="F740" s="84" t="b">
        <v>0</v>
      </c>
      <c r="G740" s="84" t="b">
        <v>0</v>
      </c>
    </row>
    <row r="741" spans="1:7" ht="15">
      <c r="A741" s="84" t="s">
        <v>2759</v>
      </c>
      <c r="B741" s="84">
        <v>2</v>
      </c>
      <c r="C741" s="118">
        <v>0.006036700663935727</v>
      </c>
      <c r="D741" s="84" t="s">
        <v>2010</v>
      </c>
      <c r="E741" s="84" t="b">
        <v>0</v>
      </c>
      <c r="F741" s="84" t="b">
        <v>0</v>
      </c>
      <c r="G741" s="84" t="b">
        <v>0</v>
      </c>
    </row>
    <row r="742" spans="1:7" ht="15">
      <c r="A742" s="84" t="s">
        <v>2760</v>
      </c>
      <c r="B742" s="84">
        <v>2</v>
      </c>
      <c r="C742" s="118">
        <v>0.006036700663935727</v>
      </c>
      <c r="D742" s="84" t="s">
        <v>2010</v>
      </c>
      <c r="E742" s="84" t="b">
        <v>0</v>
      </c>
      <c r="F742" s="84" t="b">
        <v>0</v>
      </c>
      <c r="G742" s="84" t="b">
        <v>0</v>
      </c>
    </row>
    <row r="743" spans="1:7" ht="15">
      <c r="A743" s="84" t="s">
        <v>2754</v>
      </c>
      <c r="B743" s="84">
        <v>2</v>
      </c>
      <c r="C743" s="118">
        <v>0.006036700663935727</v>
      </c>
      <c r="D743" s="84" t="s">
        <v>2010</v>
      </c>
      <c r="E743" s="84" t="b">
        <v>1</v>
      </c>
      <c r="F743" s="84" t="b">
        <v>0</v>
      </c>
      <c r="G743" s="84" t="b">
        <v>0</v>
      </c>
    </row>
    <row r="744" spans="1:7" ht="15">
      <c r="A744" s="84" t="s">
        <v>2690</v>
      </c>
      <c r="B744" s="84">
        <v>2</v>
      </c>
      <c r="C744" s="118">
        <v>0.006036700663935727</v>
      </c>
      <c r="D744" s="84" t="s">
        <v>2010</v>
      </c>
      <c r="E744" s="84" t="b">
        <v>0</v>
      </c>
      <c r="F744" s="84" t="b">
        <v>0</v>
      </c>
      <c r="G744" s="84" t="b">
        <v>0</v>
      </c>
    </row>
    <row r="745" spans="1:7" ht="15">
      <c r="A745" s="84" t="s">
        <v>2755</v>
      </c>
      <c r="B745" s="84">
        <v>2</v>
      </c>
      <c r="C745" s="118">
        <v>0.006036700663935727</v>
      </c>
      <c r="D745" s="84" t="s">
        <v>2010</v>
      </c>
      <c r="E745" s="84" t="b">
        <v>0</v>
      </c>
      <c r="F745" s="84" t="b">
        <v>0</v>
      </c>
      <c r="G745" s="84" t="b">
        <v>0</v>
      </c>
    </row>
    <row r="746" spans="1:7" ht="15">
      <c r="A746" s="84" t="s">
        <v>2218</v>
      </c>
      <c r="B746" s="84">
        <v>2</v>
      </c>
      <c r="C746" s="118">
        <v>0.006036700663935727</v>
      </c>
      <c r="D746" s="84" t="s">
        <v>2010</v>
      </c>
      <c r="E746" s="84" t="b">
        <v>1</v>
      </c>
      <c r="F746" s="84" t="b">
        <v>0</v>
      </c>
      <c r="G746" s="84" t="b">
        <v>0</v>
      </c>
    </row>
    <row r="747" spans="1:7" ht="15">
      <c r="A747" s="84" t="s">
        <v>2752</v>
      </c>
      <c r="B747" s="84">
        <v>2</v>
      </c>
      <c r="C747" s="118">
        <v>0.006036700663935727</v>
      </c>
      <c r="D747" s="84" t="s">
        <v>2010</v>
      </c>
      <c r="E747" s="84" t="b">
        <v>1</v>
      </c>
      <c r="F747" s="84" t="b">
        <v>0</v>
      </c>
      <c r="G747" s="84" t="b">
        <v>0</v>
      </c>
    </row>
    <row r="748" spans="1:7" ht="15">
      <c r="A748" s="84" t="s">
        <v>2753</v>
      </c>
      <c r="B748" s="84">
        <v>2</v>
      </c>
      <c r="C748" s="118">
        <v>0.006036700663935727</v>
      </c>
      <c r="D748" s="84" t="s">
        <v>2010</v>
      </c>
      <c r="E748" s="84" t="b">
        <v>0</v>
      </c>
      <c r="F748" s="84" t="b">
        <v>0</v>
      </c>
      <c r="G748" s="84" t="b">
        <v>0</v>
      </c>
    </row>
    <row r="749" spans="1:7" ht="15">
      <c r="A749" s="84" t="s">
        <v>2751</v>
      </c>
      <c r="B749" s="84">
        <v>2</v>
      </c>
      <c r="C749" s="118">
        <v>0.006036700663935727</v>
      </c>
      <c r="D749" s="84" t="s">
        <v>2010</v>
      </c>
      <c r="E749" s="84" t="b">
        <v>0</v>
      </c>
      <c r="F749" s="84" t="b">
        <v>0</v>
      </c>
      <c r="G749" s="84" t="b">
        <v>0</v>
      </c>
    </row>
    <row r="750" spans="1:7" ht="15">
      <c r="A750" s="84" t="s">
        <v>2627</v>
      </c>
      <c r="B750" s="84">
        <v>2</v>
      </c>
      <c r="C750" s="118">
        <v>0.006036700663935727</v>
      </c>
      <c r="D750" s="84" t="s">
        <v>2010</v>
      </c>
      <c r="E750" s="84" t="b">
        <v>0</v>
      </c>
      <c r="F750" s="84" t="b">
        <v>0</v>
      </c>
      <c r="G750" s="84" t="b">
        <v>0</v>
      </c>
    </row>
    <row r="751" spans="1:7" ht="15">
      <c r="A751" s="84" t="s">
        <v>2626</v>
      </c>
      <c r="B751" s="84">
        <v>2</v>
      </c>
      <c r="C751" s="118">
        <v>0.006036700663935727</v>
      </c>
      <c r="D751" s="84" t="s">
        <v>2010</v>
      </c>
      <c r="E751" s="84" t="b">
        <v>1</v>
      </c>
      <c r="F751" s="84" t="b">
        <v>0</v>
      </c>
      <c r="G751" s="84" t="b">
        <v>0</v>
      </c>
    </row>
    <row r="752" spans="1:7" ht="15">
      <c r="A752" s="84" t="s">
        <v>2687</v>
      </c>
      <c r="B752" s="84">
        <v>2</v>
      </c>
      <c r="C752" s="118">
        <v>0.006036700663935727</v>
      </c>
      <c r="D752" s="84" t="s">
        <v>2010</v>
      </c>
      <c r="E752" s="84" t="b">
        <v>0</v>
      </c>
      <c r="F752" s="84" t="b">
        <v>0</v>
      </c>
      <c r="G752" s="84" t="b">
        <v>0</v>
      </c>
    </row>
    <row r="753" spans="1:7" ht="15">
      <c r="A753" s="84" t="s">
        <v>2146</v>
      </c>
      <c r="B753" s="84">
        <v>2</v>
      </c>
      <c r="C753" s="118">
        <v>0.006036700663935727</v>
      </c>
      <c r="D753" s="84" t="s">
        <v>2010</v>
      </c>
      <c r="E753" s="84" t="b">
        <v>0</v>
      </c>
      <c r="F753" s="84" t="b">
        <v>0</v>
      </c>
      <c r="G753" s="84" t="b">
        <v>0</v>
      </c>
    </row>
    <row r="754" spans="1:7" ht="15">
      <c r="A754" s="84" t="s">
        <v>2749</v>
      </c>
      <c r="B754" s="84">
        <v>2</v>
      </c>
      <c r="C754" s="118">
        <v>0.006036700663935727</v>
      </c>
      <c r="D754" s="84" t="s">
        <v>2010</v>
      </c>
      <c r="E754" s="84" t="b">
        <v>0</v>
      </c>
      <c r="F754" s="84" t="b">
        <v>0</v>
      </c>
      <c r="G754" s="84" t="b">
        <v>0</v>
      </c>
    </row>
    <row r="755" spans="1:7" ht="15">
      <c r="A755" s="84" t="s">
        <v>2750</v>
      </c>
      <c r="B755" s="84">
        <v>2</v>
      </c>
      <c r="C755" s="118">
        <v>0.006036700663935727</v>
      </c>
      <c r="D755" s="84" t="s">
        <v>2010</v>
      </c>
      <c r="E755" s="84" t="b">
        <v>0</v>
      </c>
      <c r="F755" s="84" t="b">
        <v>0</v>
      </c>
      <c r="G755" s="84" t="b">
        <v>0</v>
      </c>
    </row>
    <row r="756" spans="1:7" ht="15">
      <c r="A756" s="84" t="s">
        <v>2686</v>
      </c>
      <c r="B756" s="84">
        <v>2</v>
      </c>
      <c r="C756" s="118">
        <v>0.006036700663935727</v>
      </c>
      <c r="D756" s="84" t="s">
        <v>2010</v>
      </c>
      <c r="E756" s="84" t="b">
        <v>0</v>
      </c>
      <c r="F756" s="84" t="b">
        <v>0</v>
      </c>
      <c r="G756" s="84" t="b">
        <v>0</v>
      </c>
    </row>
    <row r="757" spans="1:7" ht="15">
      <c r="A757" s="84" t="s">
        <v>2747</v>
      </c>
      <c r="B757" s="84">
        <v>2</v>
      </c>
      <c r="C757" s="118">
        <v>0.006036700663935727</v>
      </c>
      <c r="D757" s="84" t="s">
        <v>2010</v>
      </c>
      <c r="E757" s="84" t="b">
        <v>0</v>
      </c>
      <c r="F757" s="84" t="b">
        <v>0</v>
      </c>
      <c r="G757" s="84" t="b">
        <v>0</v>
      </c>
    </row>
    <row r="758" spans="1:7" ht="15">
      <c r="A758" s="84" t="s">
        <v>2665</v>
      </c>
      <c r="B758" s="84">
        <v>2</v>
      </c>
      <c r="C758" s="118">
        <v>0.006036700663935727</v>
      </c>
      <c r="D758" s="84" t="s">
        <v>2010</v>
      </c>
      <c r="E758" s="84" t="b">
        <v>0</v>
      </c>
      <c r="F758" s="84" t="b">
        <v>0</v>
      </c>
      <c r="G758" s="84" t="b">
        <v>0</v>
      </c>
    </row>
    <row r="759" spans="1:7" ht="15">
      <c r="A759" s="84" t="s">
        <v>2748</v>
      </c>
      <c r="B759" s="84">
        <v>2</v>
      </c>
      <c r="C759" s="118">
        <v>0.006036700663935727</v>
      </c>
      <c r="D759" s="84" t="s">
        <v>2010</v>
      </c>
      <c r="E759" s="84" t="b">
        <v>0</v>
      </c>
      <c r="F759" s="84" t="b">
        <v>0</v>
      </c>
      <c r="G759" s="84" t="b">
        <v>0</v>
      </c>
    </row>
    <row r="760" spans="1:7" ht="15">
      <c r="A760" s="84" t="s">
        <v>2745</v>
      </c>
      <c r="B760" s="84">
        <v>2</v>
      </c>
      <c r="C760" s="118">
        <v>0.006036700663935727</v>
      </c>
      <c r="D760" s="84" t="s">
        <v>2010</v>
      </c>
      <c r="E760" s="84" t="b">
        <v>0</v>
      </c>
      <c r="F760" s="84" t="b">
        <v>0</v>
      </c>
      <c r="G760" s="84" t="b">
        <v>0</v>
      </c>
    </row>
    <row r="761" spans="1:7" ht="15">
      <c r="A761" s="84" t="s">
        <v>2746</v>
      </c>
      <c r="B761" s="84">
        <v>2</v>
      </c>
      <c r="C761" s="118">
        <v>0.006036700663935727</v>
      </c>
      <c r="D761" s="84" t="s">
        <v>2010</v>
      </c>
      <c r="E761" s="84" t="b">
        <v>0</v>
      </c>
      <c r="F761" s="84" t="b">
        <v>0</v>
      </c>
      <c r="G761" s="84" t="b">
        <v>0</v>
      </c>
    </row>
    <row r="762" spans="1:7" ht="15">
      <c r="A762" s="84" t="s">
        <v>2744</v>
      </c>
      <c r="B762" s="84">
        <v>2</v>
      </c>
      <c r="C762" s="118">
        <v>0.006036700663935727</v>
      </c>
      <c r="D762" s="84" t="s">
        <v>2010</v>
      </c>
      <c r="E762" s="84" t="b">
        <v>0</v>
      </c>
      <c r="F762" s="84" t="b">
        <v>0</v>
      </c>
      <c r="G762" s="84" t="b">
        <v>0</v>
      </c>
    </row>
    <row r="763" spans="1:7" ht="15">
      <c r="A763" s="84" t="s">
        <v>2664</v>
      </c>
      <c r="B763" s="84">
        <v>2</v>
      </c>
      <c r="C763" s="118">
        <v>0.006036700663935727</v>
      </c>
      <c r="D763" s="84" t="s">
        <v>2010</v>
      </c>
      <c r="E763" s="84" t="b">
        <v>0</v>
      </c>
      <c r="F763" s="84" t="b">
        <v>0</v>
      </c>
      <c r="G763" s="84" t="b">
        <v>0</v>
      </c>
    </row>
    <row r="764" spans="1:7" ht="15">
      <c r="A764" s="84" t="s">
        <v>2743</v>
      </c>
      <c r="B764" s="84">
        <v>2</v>
      </c>
      <c r="C764" s="118">
        <v>0.006036700663935727</v>
      </c>
      <c r="D764" s="84" t="s">
        <v>2010</v>
      </c>
      <c r="E764" s="84" t="b">
        <v>0</v>
      </c>
      <c r="F764" s="84" t="b">
        <v>0</v>
      </c>
      <c r="G764" s="84" t="b">
        <v>0</v>
      </c>
    </row>
    <row r="765" spans="1:7" ht="15">
      <c r="A765" s="84" t="s">
        <v>2663</v>
      </c>
      <c r="B765" s="84">
        <v>2</v>
      </c>
      <c r="C765" s="118">
        <v>0.006036700663935727</v>
      </c>
      <c r="D765" s="84" t="s">
        <v>2010</v>
      </c>
      <c r="E765" s="84" t="b">
        <v>0</v>
      </c>
      <c r="F765" s="84" t="b">
        <v>0</v>
      </c>
      <c r="G765" s="84" t="b">
        <v>0</v>
      </c>
    </row>
    <row r="766" spans="1:7" ht="15">
      <c r="A766" s="84" t="s">
        <v>2738</v>
      </c>
      <c r="B766" s="84">
        <v>2</v>
      </c>
      <c r="C766" s="118">
        <v>0.006036700663935727</v>
      </c>
      <c r="D766" s="84" t="s">
        <v>2010</v>
      </c>
      <c r="E766" s="84" t="b">
        <v>0</v>
      </c>
      <c r="F766" s="84" t="b">
        <v>0</v>
      </c>
      <c r="G766" s="84" t="b">
        <v>0</v>
      </c>
    </row>
    <row r="767" spans="1:7" ht="15">
      <c r="A767" s="84" t="s">
        <v>2739</v>
      </c>
      <c r="B767" s="84">
        <v>2</v>
      </c>
      <c r="C767" s="118">
        <v>0.006036700663935727</v>
      </c>
      <c r="D767" s="84" t="s">
        <v>2010</v>
      </c>
      <c r="E767" s="84" t="b">
        <v>0</v>
      </c>
      <c r="F767" s="84" t="b">
        <v>0</v>
      </c>
      <c r="G767" s="84" t="b">
        <v>0</v>
      </c>
    </row>
    <row r="768" spans="1:7" ht="15">
      <c r="A768" s="84" t="s">
        <v>2207</v>
      </c>
      <c r="B768" s="84">
        <v>2</v>
      </c>
      <c r="C768" s="118">
        <v>0.006036700663935727</v>
      </c>
      <c r="D768" s="84" t="s">
        <v>2010</v>
      </c>
      <c r="E768" s="84" t="b">
        <v>0</v>
      </c>
      <c r="F768" s="84" t="b">
        <v>0</v>
      </c>
      <c r="G768" s="84" t="b">
        <v>0</v>
      </c>
    </row>
    <row r="769" spans="1:7" ht="15">
      <c r="A769" s="84" t="s">
        <v>2740</v>
      </c>
      <c r="B769" s="84">
        <v>2</v>
      </c>
      <c r="C769" s="118">
        <v>0.006036700663935727</v>
      </c>
      <c r="D769" s="84" t="s">
        <v>2010</v>
      </c>
      <c r="E769" s="84" t="b">
        <v>0</v>
      </c>
      <c r="F769" s="84" t="b">
        <v>0</v>
      </c>
      <c r="G769" s="84" t="b">
        <v>0</v>
      </c>
    </row>
    <row r="770" spans="1:7" ht="15">
      <c r="A770" s="84" t="s">
        <v>2641</v>
      </c>
      <c r="B770" s="84">
        <v>2</v>
      </c>
      <c r="C770" s="118">
        <v>0.006036700663935727</v>
      </c>
      <c r="D770" s="84" t="s">
        <v>2010</v>
      </c>
      <c r="E770" s="84" t="b">
        <v>0</v>
      </c>
      <c r="F770" s="84" t="b">
        <v>0</v>
      </c>
      <c r="G770" s="84" t="b">
        <v>0</v>
      </c>
    </row>
    <row r="771" spans="1:7" ht="15">
      <c r="A771" s="84" t="s">
        <v>2741</v>
      </c>
      <c r="B771" s="84">
        <v>2</v>
      </c>
      <c r="C771" s="118">
        <v>0.006036700663935727</v>
      </c>
      <c r="D771" s="84" t="s">
        <v>2010</v>
      </c>
      <c r="E771" s="84" t="b">
        <v>0</v>
      </c>
      <c r="F771" s="84" t="b">
        <v>0</v>
      </c>
      <c r="G771" s="84" t="b">
        <v>0</v>
      </c>
    </row>
    <row r="772" spans="1:7" ht="15">
      <c r="A772" s="84" t="s">
        <v>2742</v>
      </c>
      <c r="B772" s="84">
        <v>2</v>
      </c>
      <c r="C772" s="118">
        <v>0.006036700663935727</v>
      </c>
      <c r="D772" s="84" t="s">
        <v>2010</v>
      </c>
      <c r="E772" s="84" t="b">
        <v>0</v>
      </c>
      <c r="F772" s="84" t="b">
        <v>0</v>
      </c>
      <c r="G772" s="84" t="b">
        <v>0</v>
      </c>
    </row>
    <row r="773" spans="1:7" ht="15">
      <c r="A773" s="84" t="s">
        <v>2639</v>
      </c>
      <c r="B773" s="84">
        <v>2</v>
      </c>
      <c r="C773" s="118">
        <v>0.006036700663935727</v>
      </c>
      <c r="D773" s="84" t="s">
        <v>2010</v>
      </c>
      <c r="E773" s="84" t="b">
        <v>0</v>
      </c>
      <c r="F773" s="84" t="b">
        <v>0</v>
      </c>
      <c r="G773" s="84" t="b">
        <v>0</v>
      </c>
    </row>
    <row r="774" spans="1:7" ht="15">
      <c r="A774" s="84" t="s">
        <v>2736</v>
      </c>
      <c r="B774" s="84">
        <v>2</v>
      </c>
      <c r="C774" s="118">
        <v>0.006036700663935727</v>
      </c>
      <c r="D774" s="84" t="s">
        <v>2010</v>
      </c>
      <c r="E774" s="84" t="b">
        <v>0</v>
      </c>
      <c r="F774" s="84" t="b">
        <v>0</v>
      </c>
      <c r="G774" s="84" t="b">
        <v>0</v>
      </c>
    </row>
    <row r="775" spans="1:7" ht="15">
      <c r="A775" s="84" t="s">
        <v>2737</v>
      </c>
      <c r="B775" s="84">
        <v>2</v>
      </c>
      <c r="C775" s="118">
        <v>0.006036700663935727</v>
      </c>
      <c r="D775" s="84" t="s">
        <v>2010</v>
      </c>
      <c r="E775" s="84" t="b">
        <v>0</v>
      </c>
      <c r="F775" s="84" t="b">
        <v>0</v>
      </c>
      <c r="G775" s="84" t="b">
        <v>0</v>
      </c>
    </row>
    <row r="776" spans="1:7" ht="15">
      <c r="A776" s="84" t="s">
        <v>2683</v>
      </c>
      <c r="B776" s="84">
        <v>2</v>
      </c>
      <c r="C776" s="118">
        <v>0.006036700663935727</v>
      </c>
      <c r="D776" s="84" t="s">
        <v>2010</v>
      </c>
      <c r="E776" s="84" t="b">
        <v>0</v>
      </c>
      <c r="F776" s="84" t="b">
        <v>0</v>
      </c>
      <c r="G776" s="84" t="b">
        <v>0</v>
      </c>
    </row>
    <row r="777" spans="1:7" ht="15">
      <c r="A777" s="84" t="s">
        <v>2659</v>
      </c>
      <c r="B777" s="84">
        <v>2</v>
      </c>
      <c r="C777" s="118">
        <v>0.006036700663935727</v>
      </c>
      <c r="D777" s="84" t="s">
        <v>2010</v>
      </c>
      <c r="E777" s="84" t="b">
        <v>0</v>
      </c>
      <c r="F777" s="84" t="b">
        <v>0</v>
      </c>
      <c r="G777" s="84" t="b">
        <v>0</v>
      </c>
    </row>
    <row r="778" spans="1:7" ht="15">
      <c r="A778" s="84" t="s">
        <v>2735</v>
      </c>
      <c r="B778" s="84">
        <v>2</v>
      </c>
      <c r="C778" s="118">
        <v>0.006036700663935727</v>
      </c>
      <c r="D778" s="84" t="s">
        <v>2010</v>
      </c>
      <c r="E778" s="84" t="b">
        <v>0</v>
      </c>
      <c r="F778" s="84" t="b">
        <v>0</v>
      </c>
      <c r="G778" s="84" t="b">
        <v>0</v>
      </c>
    </row>
    <row r="779" spans="1:7" ht="15">
      <c r="A779" s="84" t="s">
        <v>2761</v>
      </c>
      <c r="B779" s="84">
        <v>2</v>
      </c>
      <c r="C779" s="118">
        <v>0.006036700663935727</v>
      </c>
      <c r="D779" s="84" t="s">
        <v>2010</v>
      </c>
      <c r="E779" s="84" t="b">
        <v>0</v>
      </c>
      <c r="F779" s="84" t="b">
        <v>0</v>
      </c>
      <c r="G779" s="84" t="b">
        <v>0</v>
      </c>
    </row>
    <row r="780" spans="1:7" ht="15">
      <c r="A780" s="84" t="s">
        <v>2692</v>
      </c>
      <c r="B780" s="84">
        <v>2</v>
      </c>
      <c r="C780" s="118">
        <v>0.006036700663935727</v>
      </c>
      <c r="D780" s="84" t="s">
        <v>2010</v>
      </c>
      <c r="E780" s="84" t="b">
        <v>0</v>
      </c>
      <c r="F780" s="84" t="b">
        <v>0</v>
      </c>
      <c r="G780" s="84" t="b">
        <v>0</v>
      </c>
    </row>
    <row r="781" spans="1:7" ht="15">
      <c r="A781" s="84" t="s">
        <v>2765</v>
      </c>
      <c r="B781" s="84">
        <v>2</v>
      </c>
      <c r="C781" s="118">
        <v>0.006036700663935727</v>
      </c>
      <c r="D781" s="84" t="s">
        <v>2010</v>
      </c>
      <c r="E781" s="84" t="b">
        <v>0</v>
      </c>
      <c r="F781" s="84" t="b">
        <v>0</v>
      </c>
      <c r="G781" s="84" t="b">
        <v>0</v>
      </c>
    </row>
    <row r="782" spans="1:7" ht="15">
      <c r="A782" s="84" t="s">
        <v>2763</v>
      </c>
      <c r="B782" s="84">
        <v>2</v>
      </c>
      <c r="C782" s="118">
        <v>0.006036700663935727</v>
      </c>
      <c r="D782" s="84" t="s">
        <v>2010</v>
      </c>
      <c r="E782" s="84" t="b">
        <v>0</v>
      </c>
      <c r="F782" s="84" t="b">
        <v>0</v>
      </c>
      <c r="G782" s="84" t="b">
        <v>0</v>
      </c>
    </row>
    <row r="783" spans="1:7" ht="15">
      <c r="A783" s="84" t="s">
        <v>2762</v>
      </c>
      <c r="B783" s="84">
        <v>2</v>
      </c>
      <c r="C783" s="118">
        <v>0.006036700663935727</v>
      </c>
      <c r="D783" s="84" t="s">
        <v>2010</v>
      </c>
      <c r="E783" s="84" t="b">
        <v>0</v>
      </c>
      <c r="F783" s="84" t="b">
        <v>0</v>
      </c>
      <c r="G783" s="84" t="b">
        <v>0</v>
      </c>
    </row>
    <row r="784" spans="1:7" ht="15">
      <c r="A784" s="84" t="s">
        <v>2167</v>
      </c>
      <c r="B784" s="84">
        <v>4</v>
      </c>
      <c r="C784" s="118">
        <v>0.006153016698924217</v>
      </c>
      <c r="D784" s="84" t="s">
        <v>2011</v>
      </c>
      <c r="E784" s="84" t="b">
        <v>0</v>
      </c>
      <c r="F784" s="84" t="b">
        <v>0</v>
      </c>
      <c r="G784" s="84" t="b">
        <v>0</v>
      </c>
    </row>
    <row r="785" spans="1:7" ht="15">
      <c r="A785" s="84" t="s">
        <v>2630</v>
      </c>
      <c r="B785" s="84">
        <v>4</v>
      </c>
      <c r="C785" s="118">
        <v>0.025266032296637306</v>
      </c>
      <c r="D785" s="84" t="s">
        <v>2011</v>
      </c>
      <c r="E785" s="84" t="b">
        <v>0</v>
      </c>
      <c r="F785" s="84" t="b">
        <v>0</v>
      </c>
      <c r="G785" s="84" t="b">
        <v>0</v>
      </c>
    </row>
    <row r="786" spans="1:7" ht="15">
      <c r="A786" s="84" t="s">
        <v>2613</v>
      </c>
      <c r="B786" s="84">
        <v>3</v>
      </c>
      <c r="C786" s="118">
        <v>0.010564226172207447</v>
      </c>
      <c r="D786" s="84" t="s">
        <v>2011</v>
      </c>
      <c r="E786" s="84" t="b">
        <v>0</v>
      </c>
      <c r="F786" s="84" t="b">
        <v>0</v>
      </c>
      <c r="G786" s="84" t="b">
        <v>0</v>
      </c>
    </row>
    <row r="787" spans="1:7" ht="15">
      <c r="A787" s="84" t="s">
        <v>2627</v>
      </c>
      <c r="B787" s="84">
        <v>3</v>
      </c>
      <c r="C787" s="118">
        <v>0.010564226172207447</v>
      </c>
      <c r="D787" s="84" t="s">
        <v>2011</v>
      </c>
      <c r="E787" s="84" t="b">
        <v>0</v>
      </c>
      <c r="F787" s="84" t="b">
        <v>0</v>
      </c>
      <c r="G787" s="84" t="b">
        <v>0</v>
      </c>
    </row>
    <row r="788" spans="1:7" ht="15">
      <c r="A788" s="84" t="s">
        <v>323</v>
      </c>
      <c r="B788" s="84">
        <v>3</v>
      </c>
      <c r="C788" s="118">
        <v>0.010564226172207447</v>
      </c>
      <c r="D788" s="84" t="s">
        <v>2011</v>
      </c>
      <c r="E788" s="84" t="b">
        <v>0</v>
      </c>
      <c r="F788" s="84" t="b">
        <v>0</v>
      </c>
      <c r="G788" s="84" t="b">
        <v>0</v>
      </c>
    </row>
    <row r="789" spans="1:7" ht="15">
      <c r="A789" s="84" t="s">
        <v>2668</v>
      </c>
      <c r="B789" s="84">
        <v>2</v>
      </c>
      <c r="C789" s="118">
        <v>0.012633016148318653</v>
      </c>
      <c r="D789" s="84" t="s">
        <v>2011</v>
      </c>
      <c r="E789" s="84" t="b">
        <v>0</v>
      </c>
      <c r="F789" s="84" t="b">
        <v>0</v>
      </c>
      <c r="G789" s="84" t="b">
        <v>0</v>
      </c>
    </row>
    <row r="790" spans="1:7" ht="15">
      <c r="A790" s="84" t="s">
        <v>2663</v>
      </c>
      <c r="B790" s="84">
        <v>2</v>
      </c>
      <c r="C790" s="118">
        <v>0.012633016148318653</v>
      </c>
      <c r="D790" s="84" t="s">
        <v>2011</v>
      </c>
      <c r="E790" s="84" t="b">
        <v>0</v>
      </c>
      <c r="F790" s="84" t="b">
        <v>0</v>
      </c>
      <c r="G790" s="84" t="b">
        <v>0</v>
      </c>
    </row>
    <row r="791" spans="1:7" ht="15">
      <c r="A791" s="84" t="s">
        <v>2168</v>
      </c>
      <c r="B791" s="84">
        <v>2</v>
      </c>
      <c r="C791" s="118">
        <v>0.012633016148318653</v>
      </c>
      <c r="D791" s="84" t="s">
        <v>2011</v>
      </c>
      <c r="E791" s="84" t="b">
        <v>0</v>
      </c>
      <c r="F791" s="84" t="b">
        <v>0</v>
      </c>
      <c r="G791" s="84" t="b">
        <v>0</v>
      </c>
    </row>
    <row r="792" spans="1:7" ht="15">
      <c r="A792" s="84" t="s">
        <v>2778</v>
      </c>
      <c r="B792" s="84">
        <v>2</v>
      </c>
      <c r="C792" s="118">
        <v>0.012633016148318653</v>
      </c>
      <c r="D792" s="84" t="s">
        <v>2011</v>
      </c>
      <c r="E792" s="84" t="b">
        <v>0</v>
      </c>
      <c r="F792" s="84" t="b">
        <v>0</v>
      </c>
      <c r="G792" s="84" t="b">
        <v>0</v>
      </c>
    </row>
    <row r="793" spans="1:7" ht="15">
      <c r="A793" s="84" t="s">
        <v>2779</v>
      </c>
      <c r="B793" s="84">
        <v>2</v>
      </c>
      <c r="C793" s="118">
        <v>0.012633016148318653</v>
      </c>
      <c r="D793" s="84" t="s">
        <v>2011</v>
      </c>
      <c r="E793" s="84" t="b">
        <v>0</v>
      </c>
      <c r="F793" s="84" t="b">
        <v>0</v>
      </c>
      <c r="G793" s="84" t="b">
        <v>0</v>
      </c>
    </row>
    <row r="794" spans="1:7" ht="15">
      <c r="A794" s="84" t="s">
        <v>2780</v>
      </c>
      <c r="B794" s="84">
        <v>2</v>
      </c>
      <c r="C794" s="118">
        <v>0.012633016148318653</v>
      </c>
      <c r="D794" s="84" t="s">
        <v>2011</v>
      </c>
      <c r="E794" s="84" t="b">
        <v>0</v>
      </c>
      <c r="F794" s="84" t="b">
        <v>0</v>
      </c>
      <c r="G794" s="84" t="b">
        <v>0</v>
      </c>
    </row>
    <row r="795" spans="1:7" ht="15">
      <c r="A795" s="84" t="s">
        <v>2090</v>
      </c>
      <c r="B795" s="84">
        <v>2</v>
      </c>
      <c r="C795" s="118">
        <v>0.012633016148318653</v>
      </c>
      <c r="D795" s="84" t="s">
        <v>2011</v>
      </c>
      <c r="E795" s="84" t="b">
        <v>0</v>
      </c>
      <c r="F795" s="84" t="b">
        <v>0</v>
      </c>
      <c r="G795" s="84" t="b">
        <v>0</v>
      </c>
    </row>
    <row r="796" spans="1:7" ht="15">
      <c r="A796" s="84" t="s">
        <v>2693</v>
      </c>
      <c r="B796" s="84">
        <v>2</v>
      </c>
      <c r="C796" s="118">
        <v>0.012633016148318653</v>
      </c>
      <c r="D796" s="84" t="s">
        <v>2011</v>
      </c>
      <c r="E796" s="84" t="b">
        <v>0</v>
      </c>
      <c r="F796" s="84" t="b">
        <v>0</v>
      </c>
      <c r="G796" s="84" t="b">
        <v>0</v>
      </c>
    </row>
    <row r="797" spans="1:7" ht="15">
      <c r="A797" s="84" t="s">
        <v>2670</v>
      </c>
      <c r="B797" s="84">
        <v>2</v>
      </c>
      <c r="C797" s="118">
        <v>0.012633016148318653</v>
      </c>
      <c r="D797" s="84" t="s">
        <v>2011</v>
      </c>
      <c r="E797" s="84" t="b">
        <v>0</v>
      </c>
      <c r="F797" s="84" t="b">
        <v>0</v>
      </c>
      <c r="G797" s="84" t="b">
        <v>0</v>
      </c>
    </row>
    <row r="798" spans="1:7" ht="15">
      <c r="A798" s="84" t="s">
        <v>2781</v>
      </c>
      <c r="B798" s="84">
        <v>2</v>
      </c>
      <c r="C798" s="118">
        <v>0.012633016148318653</v>
      </c>
      <c r="D798" s="84" t="s">
        <v>2011</v>
      </c>
      <c r="E798" s="84" t="b">
        <v>1</v>
      </c>
      <c r="F798" s="84" t="b">
        <v>0</v>
      </c>
      <c r="G798" s="84" t="b">
        <v>0</v>
      </c>
    </row>
    <row r="799" spans="1:7" ht="15">
      <c r="A799" s="84" t="s">
        <v>2628</v>
      </c>
      <c r="B799" s="84">
        <v>2</v>
      </c>
      <c r="C799" s="118">
        <v>0.012633016148318653</v>
      </c>
      <c r="D799" s="84" t="s">
        <v>2011</v>
      </c>
      <c r="E799" s="84" t="b">
        <v>0</v>
      </c>
      <c r="F799" s="84" t="b">
        <v>0</v>
      </c>
      <c r="G799" s="84" t="b">
        <v>0</v>
      </c>
    </row>
    <row r="800" spans="1:7" ht="15">
      <c r="A800" s="84" t="s">
        <v>2782</v>
      </c>
      <c r="B800" s="84">
        <v>2</v>
      </c>
      <c r="C800" s="118">
        <v>0.022189523947175202</v>
      </c>
      <c r="D800" s="84" t="s">
        <v>2011</v>
      </c>
      <c r="E800" s="84" t="b">
        <v>0</v>
      </c>
      <c r="F800" s="84" t="b">
        <v>0</v>
      </c>
      <c r="G800" s="84" t="b">
        <v>0</v>
      </c>
    </row>
    <row r="801" spans="1:7" ht="15">
      <c r="A801" s="84" t="s">
        <v>2167</v>
      </c>
      <c r="B801" s="84">
        <v>5</v>
      </c>
      <c r="C801" s="118">
        <v>0</v>
      </c>
      <c r="D801" s="84" t="s">
        <v>2012</v>
      </c>
      <c r="E801" s="84" t="b">
        <v>0</v>
      </c>
      <c r="F801" s="84" t="b">
        <v>0</v>
      </c>
      <c r="G801" s="84" t="b">
        <v>0</v>
      </c>
    </row>
    <row r="802" spans="1:7" ht="15">
      <c r="A802" s="84" t="s">
        <v>2613</v>
      </c>
      <c r="B802" s="84">
        <v>3</v>
      </c>
      <c r="C802" s="118">
        <v>0.008216620356161348</v>
      </c>
      <c r="D802" s="84" t="s">
        <v>2012</v>
      </c>
      <c r="E802" s="84" t="b">
        <v>0</v>
      </c>
      <c r="F802" s="84" t="b">
        <v>0</v>
      </c>
      <c r="G802" s="84" t="b">
        <v>0</v>
      </c>
    </row>
    <row r="803" spans="1:7" ht="15">
      <c r="A803" s="84" t="s">
        <v>2168</v>
      </c>
      <c r="B803" s="84">
        <v>3</v>
      </c>
      <c r="C803" s="118">
        <v>0.008216620356161348</v>
      </c>
      <c r="D803" s="84" t="s">
        <v>2012</v>
      </c>
      <c r="E803" s="84" t="b">
        <v>0</v>
      </c>
      <c r="F803" s="84" t="b">
        <v>0</v>
      </c>
      <c r="G803" s="84" t="b">
        <v>0</v>
      </c>
    </row>
    <row r="804" spans="1:7" ht="15">
      <c r="A804" s="84" t="s">
        <v>2678</v>
      </c>
      <c r="B804" s="84">
        <v>3</v>
      </c>
      <c r="C804" s="118">
        <v>0.008216620356161348</v>
      </c>
      <c r="D804" s="84" t="s">
        <v>2012</v>
      </c>
      <c r="E804" s="84" t="b">
        <v>0</v>
      </c>
      <c r="F804" s="84" t="b">
        <v>0</v>
      </c>
      <c r="G804" s="84" t="b">
        <v>0</v>
      </c>
    </row>
    <row r="805" spans="1:7" ht="15">
      <c r="A805" s="84" t="s">
        <v>2865</v>
      </c>
      <c r="B805" s="84">
        <v>2</v>
      </c>
      <c r="C805" s="118">
        <v>0.009825679226470064</v>
      </c>
      <c r="D805" s="84" t="s">
        <v>2012</v>
      </c>
      <c r="E805" s="84" t="b">
        <v>0</v>
      </c>
      <c r="F805" s="84" t="b">
        <v>0</v>
      </c>
      <c r="G805" s="84" t="b">
        <v>0</v>
      </c>
    </row>
    <row r="806" spans="1:7" ht="15">
      <c r="A806" s="84" t="s">
        <v>2866</v>
      </c>
      <c r="B806" s="84">
        <v>2</v>
      </c>
      <c r="C806" s="118">
        <v>0.009825679226470064</v>
      </c>
      <c r="D806" s="84" t="s">
        <v>2012</v>
      </c>
      <c r="E806" s="84" t="b">
        <v>0</v>
      </c>
      <c r="F806" s="84" t="b">
        <v>0</v>
      </c>
      <c r="G806" s="84" t="b">
        <v>0</v>
      </c>
    </row>
    <row r="807" spans="1:7" ht="15">
      <c r="A807" s="84" t="s">
        <v>2867</v>
      </c>
      <c r="B807" s="84">
        <v>2</v>
      </c>
      <c r="C807" s="118">
        <v>0.009825679226470064</v>
      </c>
      <c r="D807" s="84" t="s">
        <v>2012</v>
      </c>
      <c r="E807" s="84" t="b">
        <v>0</v>
      </c>
      <c r="F807" s="84" t="b">
        <v>0</v>
      </c>
      <c r="G807" s="84" t="b">
        <v>0</v>
      </c>
    </row>
    <row r="808" spans="1:7" ht="15">
      <c r="A808" s="84" t="s">
        <v>2868</v>
      </c>
      <c r="B808" s="84">
        <v>2</v>
      </c>
      <c r="C808" s="118">
        <v>0.009825679226470064</v>
      </c>
      <c r="D808" s="84" t="s">
        <v>2012</v>
      </c>
      <c r="E808" s="84" t="b">
        <v>0</v>
      </c>
      <c r="F808" s="84" t="b">
        <v>0</v>
      </c>
      <c r="G808" s="84" t="b">
        <v>0</v>
      </c>
    </row>
    <row r="809" spans="1:7" ht="15">
      <c r="A809" s="84" t="s">
        <v>2869</v>
      </c>
      <c r="B809" s="84">
        <v>2</v>
      </c>
      <c r="C809" s="118">
        <v>0.009825679226470064</v>
      </c>
      <c r="D809" s="84" t="s">
        <v>2012</v>
      </c>
      <c r="E809" s="84" t="b">
        <v>0</v>
      </c>
      <c r="F809" s="84" t="b">
        <v>0</v>
      </c>
      <c r="G809" s="84" t="b">
        <v>0</v>
      </c>
    </row>
    <row r="810" spans="1:7" ht="15">
      <c r="A810" s="84" t="s">
        <v>2870</v>
      </c>
      <c r="B810" s="84">
        <v>2</v>
      </c>
      <c r="C810" s="118">
        <v>0.009825679226470064</v>
      </c>
      <c r="D810" s="84" t="s">
        <v>2012</v>
      </c>
      <c r="E810" s="84" t="b">
        <v>0</v>
      </c>
      <c r="F810" s="84" t="b">
        <v>0</v>
      </c>
      <c r="G810" s="84" t="b">
        <v>0</v>
      </c>
    </row>
    <row r="811" spans="1:7" ht="15">
      <c r="A811" s="84" t="s">
        <v>2871</v>
      </c>
      <c r="B811" s="84">
        <v>2</v>
      </c>
      <c r="C811" s="118">
        <v>0.009825679226470064</v>
      </c>
      <c r="D811" s="84" t="s">
        <v>2012</v>
      </c>
      <c r="E811" s="84" t="b">
        <v>0</v>
      </c>
      <c r="F811" s="84" t="b">
        <v>0</v>
      </c>
      <c r="G811" s="84" t="b">
        <v>0</v>
      </c>
    </row>
    <row r="812" spans="1:7" ht="15">
      <c r="A812" s="84" t="s">
        <v>2872</v>
      </c>
      <c r="B812" s="84">
        <v>2</v>
      </c>
      <c r="C812" s="118">
        <v>0.009825679226470064</v>
      </c>
      <c r="D812" s="84" t="s">
        <v>2012</v>
      </c>
      <c r="E812" s="84" t="b">
        <v>0</v>
      </c>
      <c r="F812" s="84" t="b">
        <v>0</v>
      </c>
      <c r="G812" s="84" t="b">
        <v>0</v>
      </c>
    </row>
    <row r="813" spans="1:7" ht="15">
      <c r="A813" s="84" t="s">
        <v>2873</v>
      </c>
      <c r="B813" s="84">
        <v>2</v>
      </c>
      <c r="C813" s="118">
        <v>0.009825679226470064</v>
      </c>
      <c r="D813" s="84" t="s">
        <v>2012</v>
      </c>
      <c r="E813" s="84" t="b">
        <v>0</v>
      </c>
      <c r="F813" s="84" t="b">
        <v>0</v>
      </c>
      <c r="G813" s="84" t="b">
        <v>0</v>
      </c>
    </row>
    <row r="814" spans="1:7" ht="15">
      <c r="A814" s="84" t="s">
        <v>2874</v>
      </c>
      <c r="B814" s="84">
        <v>2</v>
      </c>
      <c r="C814" s="118">
        <v>0.009825679226470064</v>
      </c>
      <c r="D814" s="84" t="s">
        <v>2012</v>
      </c>
      <c r="E814" s="84" t="b">
        <v>0</v>
      </c>
      <c r="F814" s="84" t="b">
        <v>0</v>
      </c>
      <c r="G814" s="84" t="b">
        <v>0</v>
      </c>
    </row>
    <row r="815" spans="1:7" ht="15">
      <c r="A815" s="84" t="s">
        <v>2875</v>
      </c>
      <c r="B815" s="84">
        <v>2</v>
      </c>
      <c r="C815" s="118">
        <v>0.009825679226470064</v>
      </c>
      <c r="D815" s="84" t="s">
        <v>2012</v>
      </c>
      <c r="E815" s="84" t="b">
        <v>0</v>
      </c>
      <c r="F815" s="84" t="b">
        <v>0</v>
      </c>
      <c r="G815" s="84" t="b">
        <v>0</v>
      </c>
    </row>
    <row r="816" spans="1:7" ht="15">
      <c r="A816" s="84" t="s">
        <v>2620</v>
      </c>
      <c r="B816" s="84">
        <v>2</v>
      </c>
      <c r="C816" s="118">
        <v>0.009825679226470064</v>
      </c>
      <c r="D816" s="84" t="s">
        <v>2012</v>
      </c>
      <c r="E816" s="84" t="b">
        <v>0</v>
      </c>
      <c r="F816" s="84" t="b">
        <v>0</v>
      </c>
      <c r="G816" s="84" t="b">
        <v>0</v>
      </c>
    </row>
    <row r="817" spans="1:7" ht="15">
      <c r="A817" s="84" t="s">
        <v>2646</v>
      </c>
      <c r="B817" s="84">
        <v>2</v>
      </c>
      <c r="C817" s="118">
        <v>0.009825679226470064</v>
      </c>
      <c r="D817" s="84" t="s">
        <v>2012</v>
      </c>
      <c r="E817" s="84" t="b">
        <v>0</v>
      </c>
      <c r="F817" s="84" t="b">
        <v>0</v>
      </c>
      <c r="G817" s="84" t="b">
        <v>0</v>
      </c>
    </row>
    <row r="818" spans="1:7" ht="15">
      <c r="A818" s="84" t="s">
        <v>2713</v>
      </c>
      <c r="B818" s="84">
        <v>2</v>
      </c>
      <c r="C818" s="118">
        <v>0.009825679226470064</v>
      </c>
      <c r="D818" s="84" t="s">
        <v>2012</v>
      </c>
      <c r="E818" s="84" t="b">
        <v>0</v>
      </c>
      <c r="F818" s="84" t="b">
        <v>0</v>
      </c>
      <c r="G818" s="84" t="b">
        <v>0</v>
      </c>
    </row>
    <row r="819" spans="1:7" ht="15">
      <c r="A819" s="84" t="s">
        <v>2876</v>
      </c>
      <c r="B819" s="84">
        <v>2</v>
      </c>
      <c r="C819" s="118">
        <v>0.009825679226470064</v>
      </c>
      <c r="D819" s="84" t="s">
        <v>2012</v>
      </c>
      <c r="E819" s="84" t="b">
        <v>0</v>
      </c>
      <c r="F819" s="84" t="b">
        <v>0</v>
      </c>
      <c r="G819" s="84" t="b">
        <v>0</v>
      </c>
    </row>
    <row r="820" spans="1:7" ht="15">
      <c r="A820" s="84" t="s">
        <v>2877</v>
      </c>
      <c r="B820" s="84">
        <v>2</v>
      </c>
      <c r="C820" s="118">
        <v>0.009825679226470064</v>
      </c>
      <c r="D820" s="84" t="s">
        <v>2012</v>
      </c>
      <c r="E820" s="84" t="b">
        <v>0</v>
      </c>
      <c r="F820" s="84" t="b">
        <v>0</v>
      </c>
      <c r="G820" s="84" t="b">
        <v>0</v>
      </c>
    </row>
    <row r="821" spans="1:7" ht="15">
      <c r="A821" s="84" t="s">
        <v>2878</v>
      </c>
      <c r="B821" s="84">
        <v>2</v>
      </c>
      <c r="C821" s="118">
        <v>0.009825679226470064</v>
      </c>
      <c r="D821" s="84" t="s">
        <v>2012</v>
      </c>
      <c r="E821" s="84" t="b">
        <v>0</v>
      </c>
      <c r="F821" s="84" t="b">
        <v>0</v>
      </c>
      <c r="G821" s="84" t="b">
        <v>0</v>
      </c>
    </row>
    <row r="822" spans="1:7" ht="15">
      <c r="A822" s="84" t="s">
        <v>2879</v>
      </c>
      <c r="B822" s="84">
        <v>2</v>
      </c>
      <c r="C822" s="118">
        <v>0.009825679226470064</v>
      </c>
      <c r="D822" s="84" t="s">
        <v>2012</v>
      </c>
      <c r="E822" s="84" t="b">
        <v>0</v>
      </c>
      <c r="F822" s="84" t="b">
        <v>0</v>
      </c>
      <c r="G822" s="84" t="b">
        <v>0</v>
      </c>
    </row>
    <row r="823" spans="1:7" ht="15">
      <c r="A823" s="84" t="s">
        <v>2880</v>
      </c>
      <c r="B823" s="84">
        <v>2</v>
      </c>
      <c r="C823" s="118">
        <v>0.009825679226470064</v>
      </c>
      <c r="D823" s="84" t="s">
        <v>2012</v>
      </c>
      <c r="E823" s="84" t="b">
        <v>0</v>
      </c>
      <c r="F823" s="84" t="b">
        <v>0</v>
      </c>
      <c r="G823" s="84" t="b">
        <v>0</v>
      </c>
    </row>
    <row r="824" spans="1:7" ht="15">
      <c r="A824" s="84" t="s">
        <v>2881</v>
      </c>
      <c r="B824" s="84">
        <v>2</v>
      </c>
      <c r="C824" s="118">
        <v>0.009825679226470064</v>
      </c>
      <c r="D824" s="84" t="s">
        <v>2012</v>
      </c>
      <c r="E824" s="84" t="b">
        <v>0</v>
      </c>
      <c r="F824" s="84" t="b">
        <v>1</v>
      </c>
      <c r="G824" s="84" t="b">
        <v>0</v>
      </c>
    </row>
    <row r="825" spans="1:7" ht="15">
      <c r="A825" s="84" t="s">
        <v>2710</v>
      </c>
      <c r="B825" s="84">
        <v>2</v>
      </c>
      <c r="C825" s="118">
        <v>0.009825679226470064</v>
      </c>
      <c r="D825" s="84" t="s">
        <v>2012</v>
      </c>
      <c r="E825" s="84" t="b">
        <v>0</v>
      </c>
      <c r="F825" s="84" t="b">
        <v>0</v>
      </c>
      <c r="G825" s="84" t="b">
        <v>0</v>
      </c>
    </row>
    <row r="826" spans="1:7" ht="15">
      <c r="A826" s="84" t="s">
        <v>2668</v>
      </c>
      <c r="B826" s="84">
        <v>2</v>
      </c>
      <c r="C826" s="118">
        <v>0.009825679226470064</v>
      </c>
      <c r="D826" s="84" t="s">
        <v>2012</v>
      </c>
      <c r="E826" s="84" t="b">
        <v>0</v>
      </c>
      <c r="F826" s="84" t="b">
        <v>0</v>
      </c>
      <c r="G826" s="84" t="b">
        <v>0</v>
      </c>
    </row>
    <row r="827" spans="1:7" ht="15">
      <c r="A827" s="84" t="s">
        <v>2766</v>
      </c>
      <c r="B827" s="84">
        <v>2</v>
      </c>
      <c r="C827" s="118">
        <v>0</v>
      </c>
      <c r="D827" s="84" t="s">
        <v>2013</v>
      </c>
      <c r="E827" s="84" t="b">
        <v>0</v>
      </c>
      <c r="F827" s="84" t="b">
        <v>0</v>
      </c>
      <c r="G827" s="84" t="b">
        <v>0</v>
      </c>
    </row>
    <row r="828" spans="1:7" ht="15">
      <c r="A828" s="84" t="s">
        <v>2767</v>
      </c>
      <c r="B828" s="84">
        <v>2</v>
      </c>
      <c r="C828" s="118">
        <v>0</v>
      </c>
      <c r="D828" s="84" t="s">
        <v>2013</v>
      </c>
      <c r="E828" s="84" t="b">
        <v>0</v>
      </c>
      <c r="F828" s="84" t="b">
        <v>0</v>
      </c>
      <c r="G828" s="84" t="b">
        <v>0</v>
      </c>
    </row>
    <row r="829" spans="1:7" ht="15">
      <c r="A829" s="84" t="s">
        <v>2768</v>
      </c>
      <c r="B829" s="84">
        <v>2</v>
      </c>
      <c r="C829" s="118">
        <v>0</v>
      </c>
      <c r="D829" s="84" t="s">
        <v>2013</v>
      </c>
      <c r="E829" s="84" t="b">
        <v>0</v>
      </c>
      <c r="F829" s="84" t="b">
        <v>0</v>
      </c>
      <c r="G829" s="84" t="b">
        <v>0</v>
      </c>
    </row>
    <row r="830" spans="1:7" ht="15">
      <c r="A830" s="84" t="s">
        <v>2769</v>
      </c>
      <c r="B830" s="84">
        <v>2</v>
      </c>
      <c r="C830" s="118">
        <v>0</v>
      </c>
      <c r="D830" s="84" t="s">
        <v>2013</v>
      </c>
      <c r="E830" s="84" t="b">
        <v>0</v>
      </c>
      <c r="F830" s="84" t="b">
        <v>0</v>
      </c>
      <c r="G830" s="84" t="b">
        <v>0</v>
      </c>
    </row>
    <row r="831" spans="1:7" ht="15">
      <c r="A831" s="84" t="s">
        <v>2770</v>
      </c>
      <c r="B831" s="84">
        <v>2</v>
      </c>
      <c r="C831" s="118">
        <v>0</v>
      </c>
      <c r="D831" s="84" t="s">
        <v>2013</v>
      </c>
      <c r="E831" s="84" t="b">
        <v>0</v>
      </c>
      <c r="F831" s="84" t="b">
        <v>0</v>
      </c>
      <c r="G831" s="84" t="b">
        <v>0</v>
      </c>
    </row>
    <row r="832" spans="1:7" ht="15">
      <c r="A832" s="84" t="s">
        <v>2771</v>
      </c>
      <c r="B832" s="84">
        <v>2</v>
      </c>
      <c r="C832" s="118">
        <v>0</v>
      </c>
      <c r="D832" s="84" t="s">
        <v>2013</v>
      </c>
      <c r="E832" s="84" t="b">
        <v>0</v>
      </c>
      <c r="F832" s="84" t="b">
        <v>0</v>
      </c>
      <c r="G832" s="84" t="b">
        <v>0</v>
      </c>
    </row>
    <row r="833" spans="1:7" ht="15">
      <c r="A833" s="84" t="s">
        <v>2772</v>
      </c>
      <c r="B833" s="84">
        <v>2</v>
      </c>
      <c r="C833" s="118">
        <v>0</v>
      </c>
      <c r="D833" s="84" t="s">
        <v>2013</v>
      </c>
      <c r="E833" s="84" t="b">
        <v>0</v>
      </c>
      <c r="F833" s="84" t="b">
        <v>0</v>
      </c>
      <c r="G833" s="84" t="b">
        <v>0</v>
      </c>
    </row>
    <row r="834" spans="1:7" ht="15">
      <c r="A834" s="84" t="s">
        <v>2773</v>
      </c>
      <c r="B834" s="84">
        <v>2</v>
      </c>
      <c r="C834" s="118">
        <v>0</v>
      </c>
      <c r="D834" s="84" t="s">
        <v>2013</v>
      </c>
      <c r="E834" s="84" t="b">
        <v>0</v>
      </c>
      <c r="F834" s="84" t="b">
        <v>0</v>
      </c>
      <c r="G834" s="84" t="b">
        <v>0</v>
      </c>
    </row>
    <row r="835" spans="1:7" ht="15">
      <c r="A835" s="84" t="s">
        <v>2774</v>
      </c>
      <c r="B835" s="84">
        <v>2</v>
      </c>
      <c r="C835" s="118">
        <v>0</v>
      </c>
      <c r="D835" s="84" t="s">
        <v>2013</v>
      </c>
      <c r="E835" s="84" t="b">
        <v>0</v>
      </c>
      <c r="F835" s="84" t="b">
        <v>0</v>
      </c>
      <c r="G835" s="84" t="b">
        <v>0</v>
      </c>
    </row>
    <row r="836" spans="1:7" ht="15">
      <c r="A836" s="84" t="s">
        <v>2904</v>
      </c>
      <c r="B836" s="84">
        <v>2</v>
      </c>
      <c r="C836" s="118">
        <v>0</v>
      </c>
      <c r="D836" s="84" t="s">
        <v>2014</v>
      </c>
      <c r="E836" s="84" t="b">
        <v>0</v>
      </c>
      <c r="F836" s="84" t="b">
        <v>0</v>
      </c>
      <c r="G836" s="84" t="b">
        <v>0</v>
      </c>
    </row>
    <row r="837" spans="1:7" ht="15">
      <c r="A837" s="84" t="s">
        <v>2905</v>
      </c>
      <c r="B837" s="84">
        <v>2</v>
      </c>
      <c r="C837" s="118">
        <v>0</v>
      </c>
      <c r="D837" s="84" t="s">
        <v>2014</v>
      </c>
      <c r="E837" s="84" t="b">
        <v>0</v>
      </c>
      <c r="F837" s="84" t="b">
        <v>0</v>
      </c>
      <c r="G837" s="84" t="b">
        <v>0</v>
      </c>
    </row>
    <row r="838" spans="1:7" ht="15">
      <c r="A838" s="84" t="s">
        <v>2906</v>
      </c>
      <c r="B838" s="84">
        <v>2</v>
      </c>
      <c r="C838" s="118">
        <v>0</v>
      </c>
      <c r="D838" s="84" t="s">
        <v>2014</v>
      </c>
      <c r="E838" s="84" t="b">
        <v>1</v>
      </c>
      <c r="F838" s="84" t="b">
        <v>0</v>
      </c>
      <c r="G838" s="84" t="b">
        <v>0</v>
      </c>
    </row>
    <row r="839" spans="1:7" ht="15">
      <c r="A839" s="84" t="s">
        <v>2655</v>
      </c>
      <c r="B839" s="84">
        <v>2</v>
      </c>
      <c r="C839" s="118">
        <v>0</v>
      </c>
      <c r="D839" s="84" t="s">
        <v>2014</v>
      </c>
      <c r="E839" s="84" t="b">
        <v>0</v>
      </c>
      <c r="F839" s="84" t="b">
        <v>0</v>
      </c>
      <c r="G839" s="84" t="b">
        <v>0</v>
      </c>
    </row>
    <row r="840" spans="1:7" ht="15">
      <c r="A840" s="84" t="s">
        <v>2701</v>
      </c>
      <c r="B840" s="84">
        <v>2</v>
      </c>
      <c r="C840" s="118">
        <v>0</v>
      </c>
      <c r="D840" s="84" t="s">
        <v>2014</v>
      </c>
      <c r="E840" s="84" t="b">
        <v>0</v>
      </c>
      <c r="F840" s="84" t="b">
        <v>0</v>
      </c>
      <c r="G840" s="84" t="b">
        <v>0</v>
      </c>
    </row>
    <row r="841" spans="1:7" ht="15">
      <c r="A841" s="84" t="s">
        <v>2626</v>
      </c>
      <c r="B841" s="84">
        <v>2</v>
      </c>
      <c r="C841" s="118">
        <v>0</v>
      </c>
      <c r="D841" s="84" t="s">
        <v>2014</v>
      </c>
      <c r="E841" s="84" t="b">
        <v>1</v>
      </c>
      <c r="F841" s="84" t="b">
        <v>0</v>
      </c>
      <c r="G841" s="84" t="b">
        <v>0</v>
      </c>
    </row>
    <row r="842" spans="1:7" ht="15">
      <c r="A842" s="84" t="s">
        <v>2620</v>
      </c>
      <c r="B842" s="84">
        <v>2</v>
      </c>
      <c r="C842" s="118">
        <v>0</v>
      </c>
      <c r="D842" s="84" t="s">
        <v>2014</v>
      </c>
      <c r="E842" s="84" t="b">
        <v>0</v>
      </c>
      <c r="F842" s="84" t="b">
        <v>0</v>
      </c>
      <c r="G842" s="84" t="b">
        <v>0</v>
      </c>
    </row>
    <row r="843" spans="1:7" ht="15">
      <c r="A843" s="84" t="s">
        <v>2167</v>
      </c>
      <c r="B843" s="84">
        <v>2</v>
      </c>
      <c r="C843" s="118">
        <v>0</v>
      </c>
      <c r="D843" s="84" t="s">
        <v>2014</v>
      </c>
      <c r="E843" s="84" t="b">
        <v>0</v>
      </c>
      <c r="F843" s="84" t="b">
        <v>0</v>
      </c>
      <c r="G843" s="84" t="b">
        <v>0</v>
      </c>
    </row>
    <row r="844" spans="1:7" ht="15">
      <c r="A844" s="84" t="s">
        <v>2907</v>
      </c>
      <c r="B844" s="84">
        <v>2</v>
      </c>
      <c r="C844" s="118">
        <v>0</v>
      </c>
      <c r="D844" s="84" t="s">
        <v>2014</v>
      </c>
      <c r="E844" s="84" t="b">
        <v>0</v>
      </c>
      <c r="F844" s="84" t="b">
        <v>0</v>
      </c>
      <c r="G844" s="84" t="b">
        <v>0</v>
      </c>
    </row>
    <row r="845" spans="1:7" ht="15">
      <c r="A845" s="84" t="s">
        <v>2723</v>
      </c>
      <c r="B845" s="84">
        <v>2</v>
      </c>
      <c r="C845" s="118">
        <v>0.005418192586328654</v>
      </c>
      <c r="D845" s="84" t="s">
        <v>2016</v>
      </c>
      <c r="E845" s="84" t="b">
        <v>0</v>
      </c>
      <c r="F845" s="84" t="b">
        <v>0</v>
      </c>
      <c r="G845" s="84" t="b">
        <v>0</v>
      </c>
    </row>
    <row r="846" spans="1:7" ht="15">
      <c r="A846" s="84" t="s">
        <v>2709</v>
      </c>
      <c r="B846" s="84">
        <v>2</v>
      </c>
      <c r="C846" s="118">
        <v>0.005418192586328654</v>
      </c>
      <c r="D846" s="84" t="s">
        <v>2016</v>
      </c>
      <c r="E846" s="84" t="b">
        <v>1</v>
      </c>
      <c r="F846" s="84" t="b">
        <v>0</v>
      </c>
      <c r="G846" s="84" t="b">
        <v>0</v>
      </c>
    </row>
    <row r="847" spans="1:7" ht="15">
      <c r="A847" s="84" t="s">
        <v>2674</v>
      </c>
      <c r="B847" s="84">
        <v>2</v>
      </c>
      <c r="C847" s="118">
        <v>0.005418192586328654</v>
      </c>
      <c r="D847" s="84" t="s">
        <v>2016</v>
      </c>
      <c r="E847" s="84" t="b">
        <v>0</v>
      </c>
      <c r="F847" s="84" t="b">
        <v>0</v>
      </c>
      <c r="G847" s="84" t="b">
        <v>0</v>
      </c>
    </row>
    <row r="848" spans="1:7" ht="15">
      <c r="A848" s="84" t="s">
        <v>2908</v>
      </c>
      <c r="B848" s="84">
        <v>2</v>
      </c>
      <c r="C848" s="118">
        <v>0.005418192586328654</v>
      </c>
      <c r="D848" s="84" t="s">
        <v>2016</v>
      </c>
      <c r="E848" s="84" t="b">
        <v>0</v>
      </c>
      <c r="F848" s="84" t="b">
        <v>0</v>
      </c>
      <c r="G848" s="84" t="b">
        <v>0</v>
      </c>
    </row>
    <row r="849" spans="1:7" ht="15">
      <c r="A849" s="84" t="s">
        <v>2909</v>
      </c>
      <c r="B849" s="84">
        <v>2</v>
      </c>
      <c r="C849" s="118">
        <v>0.005418192586328654</v>
      </c>
      <c r="D849" s="84" t="s">
        <v>2016</v>
      </c>
      <c r="E849" s="84" t="b">
        <v>0</v>
      </c>
      <c r="F849" s="84" t="b">
        <v>0</v>
      </c>
      <c r="G849" s="84" t="b">
        <v>0</v>
      </c>
    </row>
    <row r="850" spans="1:7" ht="15">
      <c r="A850" s="84" t="s">
        <v>2910</v>
      </c>
      <c r="B850" s="84">
        <v>2</v>
      </c>
      <c r="C850" s="118">
        <v>0.005418192586328654</v>
      </c>
      <c r="D850" s="84" t="s">
        <v>2016</v>
      </c>
      <c r="E850" s="84" t="b">
        <v>0</v>
      </c>
      <c r="F850" s="84" t="b">
        <v>0</v>
      </c>
      <c r="G850" s="84" t="b">
        <v>0</v>
      </c>
    </row>
    <row r="851" spans="1:7" ht="15">
      <c r="A851" s="84" t="s">
        <v>2911</v>
      </c>
      <c r="B851" s="84">
        <v>2</v>
      </c>
      <c r="C851" s="118">
        <v>0.005418192586328654</v>
      </c>
      <c r="D851" s="84" t="s">
        <v>2016</v>
      </c>
      <c r="E851" s="84" t="b">
        <v>0</v>
      </c>
      <c r="F851" s="84" t="b">
        <v>0</v>
      </c>
      <c r="G851" s="84" t="b">
        <v>0</v>
      </c>
    </row>
    <row r="852" spans="1:7" ht="15">
      <c r="A852" s="84" t="s">
        <v>2208</v>
      </c>
      <c r="B852" s="84">
        <v>2</v>
      </c>
      <c r="C852" s="118">
        <v>0.005418192586328654</v>
      </c>
      <c r="D852" s="84" t="s">
        <v>2016</v>
      </c>
      <c r="E852" s="84" t="b">
        <v>0</v>
      </c>
      <c r="F852" s="84" t="b">
        <v>0</v>
      </c>
      <c r="G852" s="84" t="b">
        <v>0</v>
      </c>
    </row>
    <row r="853" spans="1:7" ht="15">
      <c r="A853" s="84" t="s">
        <v>2912</v>
      </c>
      <c r="B853" s="84">
        <v>2</v>
      </c>
      <c r="C853" s="118">
        <v>0.005418192586328654</v>
      </c>
      <c r="D853" s="84" t="s">
        <v>2016</v>
      </c>
      <c r="E853" s="84" t="b">
        <v>0</v>
      </c>
      <c r="F853" s="84" t="b">
        <v>0</v>
      </c>
      <c r="G853" s="84" t="b">
        <v>0</v>
      </c>
    </row>
    <row r="854" spans="1:7" ht="15">
      <c r="A854" s="84" t="s">
        <v>2913</v>
      </c>
      <c r="B854" s="84">
        <v>2</v>
      </c>
      <c r="C854" s="118">
        <v>0.005418192586328654</v>
      </c>
      <c r="D854" s="84" t="s">
        <v>2016</v>
      </c>
      <c r="E854" s="84" t="b">
        <v>0</v>
      </c>
      <c r="F854" s="84" t="b">
        <v>0</v>
      </c>
      <c r="G854" s="84" t="b">
        <v>0</v>
      </c>
    </row>
    <row r="855" spans="1:7" ht="15">
      <c r="A855" s="84" t="s">
        <v>2613</v>
      </c>
      <c r="B855" s="84">
        <v>2</v>
      </c>
      <c r="C855" s="118">
        <v>0.005418192586328654</v>
      </c>
      <c r="D855" s="84" t="s">
        <v>2016</v>
      </c>
      <c r="E855" s="84" t="b">
        <v>0</v>
      </c>
      <c r="F855" s="84" t="b">
        <v>0</v>
      </c>
      <c r="G855" s="84" t="b">
        <v>0</v>
      </c>
    </row>
    <row r="856" spans="1:7" ht="15">
      <c r="A856" s="84" t="s">
        <v>2914</v>
      </c>
      <c r="B856" s="84">
        <v>2</v>
      </c>
      <c r="C856" s="118">
        <v>0.005418192586328654</v>
      </c>
      <c r="D856" s="84" t="s">
        <v>2016</v>
      </c>
      <c r="E856" s="84" t="b">
        <v>0</v>
      </c>
      <c r="F856" s="84" t="b">
        <v>0</v>
      </c>
      <c r="G856" s="84" t="b">
        <v>0</v>
      </c>
    </row>
    <row r="857" spans="1:7" ht="15">
      <c r="A857" s="84" t="s">
        <v>2167</v>
      </c>
      <c r="B857" s="84">
        <v>2</v>
      </c>
      <c r="C857" s="118">
        <v>0.005418192586328654</v>
      </c>
      <c r="D857" s="84" t="s">
        <v>2016</v>
      </c>
      <c r="E857" s="84" t="b">
        <v>0</v>
      </c>
      <c r="F857" s="84" t="b">
        <v>0</v>
      </c>
      <c r="G857" s="84" t="b">
        <v>0</v>
      </c>
    </row>
    <row r="858" spans="1:7" ht="15">
      <c r="A858" s="84" t="s">
        <v>2915</v>
      </c>
      <c r="B858" s="84">
        <v>2</v>
      </c>
      <c r="C858" s="118">
        <v>0.005418192586328654</v>
      </c>
      <c r="D858" s="84" t="s">
        <v>2016</v>
      </c>
      <c r="E858" s="84" t="b">
        <v>0</v>
      </c>
      <c r="F858" s="84" t="b">
        <v>0</v>
      </c>
      <c r="G858" s="84" t="b">
        <v>0</v>
      </c>
    </row>
    <row r="859" spans="1:7" ht="15">
      <c r="A859" s="84" t="s">
        <v>2916</v>
      </c>
      <c r="B859" s="84">
        <v>2</v>
      </c>
      <c r="C859" s="118">
        <v>0.01468065399137423</v>
      </c>
      <c r="D859" s="84" t="s">
        <v>2016</v>
      </c>
      <c r="E859" s="84" t="b">
        <v>0</v>
      </c>
      <c r="F859" s="84" t="b">
        <v>0</v>
      </c>
      <c r="G859"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88B92C3-4E2F-459D-9A99-538DD2BECDC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2019-10-22T08:55:01Z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