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<sst xmlns="http://schemas.openxmlformats.org/spreadsheetml/2006/main" count="6181" uniqueCount="1243">
  <si>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</si>
  <si>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</si>
  <si>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</si>
  <si>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</si>
  <si>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</si>
  <si>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</si>
  <si>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</si>
  <si>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</si>
  <si>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</si>
  <si>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</si>
  <si>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</si>
  <si>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</si>
  <si>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</si>
  <si>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</si>
  <si>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</si>
  <si>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</si>
  <si>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</si>
  <si>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</si>
  <si>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</si>
  <si>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</si>
  <si>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</si>
  <si>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</si>
  <si>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</si>
  <si>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</si>
  <si>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</si>
  <si>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</si>
  <si>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</si>
  <si>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</si>
  <si>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</si>
  <si>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</si>
  <si>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</si>
  <si>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</si>
  <si>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</si>
  <si>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</si>
  <si>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</si>
  <si>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</si>
  <si>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</si>
  <si>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</si>
  <si>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</si>
  <si>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</si>
  <si>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</si>
  <si>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</si>
  <si>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</si>
  <si>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</si>
  <si>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</si>
  <si>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</si>
  <si>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</si>
  <si>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</si>
  <si>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</si>
  <si>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</si>
  <si>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</si>
  <si>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</si>
  <si>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</si>
  <si>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</si>
  <si>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</si>
  <si>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</si>
  <si>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</si>
  <si>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</si>
  <si>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</si>
  <si>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</si>
  <si>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</si>
  <si>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</si>
  <si>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</si>
  <si>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</si>
  <si>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</si>
  <si>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</si>
  <si>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</si>
  <si>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</si>
  <si>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</si>
  <si>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</si>
  <si>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</si>
  <si>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</si>
  <si>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</si>
  <si>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</si>
  <si>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</si>
  <si>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</si>
  <si>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</si>
  <si>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</si>
  <si>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</si>
  <si>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</si>
  <si>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</si>
  <si>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</si>
  <si>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</si>
  <si>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</si>
  <si>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</si>
  <si>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</si>
  <si>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</si>
  <si>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</si>
  <si>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</si>
  <si>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</si>
  <si>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</si>
  <si>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</si>
  <si>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</si>
  <si>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</si>
  <si>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</si>
  <si>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</si>
  <si>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</si>
  <si>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</si>
  <si>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</si>
  <si>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</si>
  <si>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</si>
  <si>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</si>
  <si>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</si>
  <si>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</si>
  <si>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</si>
  <si>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</si>
  <si>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</si>
  <si>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</si>
  <si>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</si>
  <si>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</si>
  <si>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</si>
  <si>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</si>
  <si>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</si>
  <si>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</si>
  <si>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</si>
  <si>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</si>
  <si>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</si>
  <si>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</si>
  <si>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</si>
  <si>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</si>
  <si>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</si>
  <si>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</si>
  <si>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</si>
  <si>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</si>
  <si>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</si>
  <si>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</si>
  <si>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</si>
  <si>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</si>
  <si>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</si>
  <si>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</si>
  <si>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</si>
  <si>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</si>
  <si>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</si>
  <si>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</si>
  <si>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</si>
  <si>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</si>
  <si>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</si>
  <si>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</si>
  <si>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</si>
  <si>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</si>
  <si>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</si>
  <si>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</si>
  <si>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</si>
  <si>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</si>
  <si>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</si>
  <si>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</si>
  <si>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</si>
  <si>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</si>
  <si>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</si>
  <si>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</si>
  <si>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</si>
  <si>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</si>
  <si>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</si>
  <si>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</si>
  <si>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</si>
  <si>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</si>
  <si>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</si>
  <si>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</si>
  <si>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</si>
  <si>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</si>
  <si>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</si>
  <si>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</si>
  <si>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</si>
  <si>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</si>
  <si>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</si>
  <si>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</si>
  <si>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</si>
  <si>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</si>
  <si>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</si>
  <si>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</si>
  <si>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</si>
  <si>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</si>
  <si>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</si>
  <si>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</si>
  <si>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</si>
  <si>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</si>
  <si>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</si>
  <si>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</si>
  <si>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</si>
  <si>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</si>
  <si>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</si>
  <si>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</si>
  <si>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</si>
  <si>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</si>
  <si>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</si>
  <si>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</si>
  <si>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</si>
  <si>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</si>
  <si>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</si>
  <si>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</si>
  <si>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</si>
  <si>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</si>
  <si>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</si>
  <si>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</si>
  <si>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</si>
  <si>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</si>
  <si>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</si>
  <si>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</si>
  <si>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</si>
  <si>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</si>
  <si>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</si>
  <si>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</si>
  <si>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</si>
  <si>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</si>
  <si>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</si>
  <si>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</si>
  <si>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</si>
  <si>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</si>
  <si>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</si>
  <si>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</si>
  <si>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</si>
  <si>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</si>
  <si>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</si>
  <si>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</si>
  <si>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olatapi</t>
  </si>
  <si>
    <t>darbyacademy_</t>
  </si>
  <si>
    <t>bloguero_pro</t>
  </si>
  <si>
    <t>montsemansilla</t>
  </si>
  <si>
    <t>leikoleo</t>
  </si>
  <si>
    <t>impulsaeventos</t>
  </si>
  <si>
    <t>seohashtag</t>
  </si>
  <si>
    <t>nrs_solutions</t>
  </si>
  <si>
    <t>amruthasuri</t>
  </si>
  <si>
    <t>mailrelay</t>
  </si>
  <si>
    <t>vivianfrancos</t>
  </si>
  <si>
    <t>activithink</t>
  </si>
  <si>
    <t>jose_argudo</t>
  </si>
  <si>
    <t>datasysla</t>
  </si>
  <si>
    <t>ciscolivelatam</t>
  </si>
  <si>
    <t>gerardo_urzua</t>
  </si>
  <si>
    <t>youtube</t>
  </si>
  <si>
    <t>cisco_spain</t>
  </si>
  <si>
    <t>cisco_support</t>
  </si>
  <si>
    <t>smr_foundation</t>
  </si>
  <si>
    <t>nodexl</t>
  </si>
  <si>
    <t>mauriciojaramil</t>
  </si>
  <si>
    <t>gmeliass</t>
  </si>
  <si>
    <t>cisco_la</t>
  </si>
  <si>
    <t>expansiontecno</t>
  </si>
  <si>
    <t>cisco</t>
  </si>
  <si>
    <t>luzmamurguia</t>
  </si>
  <si>
    <t>Retweet</t>
  </si>
  <si>
    <t>Mentions</t>
  </si>
  <si>
    <t>Replies to</t>
  </si>
  <si>
    <t>#DataSys presente en #CiscoLiveLA Somos #Tecnologia #AaS  Soluciones integrales bajo un modelo As a Service #XaaS  by #DataSys  Nos vemos del 29 al 31 de octubre en Cancun en el Stand Z15 
REGISTRATE Y PARTICIPA ➡ https://t.co/xu5KuNgaVG https://t.co/fsUDGj5hCx</t>
  </si>
  <si>
    <t>#DataSys presente en #CiscoLiveLA Somos #Tecnologia #AaS  Soluciones integrales bajo un modelo As a Service #XaaS  by #DataSys  Nos vemos del 29 al 31 de octubre en Cancun en el Stand Z15 
REGISTRATE Y PARTICIPA ➡ https://t.co/xu5KuNgaVG https://t.co/zllbBaKjCN</t>
  </si>
  <si>
    <t>#DataSys presente en #CiscoLiveLA con #AppDinamycs #tecnologia #ux #AaS por @DataSysLA https://t.co/CuzIjsrx3f</t>
  </si>
  <si>
    <t>#DataSys los invita a conocer la Application Performance Monitoring #AppDynamics 
_xD83D__xDCCD_ Visitalos en #CiscoLiveLA Stand Z15 #Cancun
https://t.co/qdcFWtUmN8 https://t.co/HiU4mrsklg</t>
  </si>
  <si>
    <t>Solución integral y funcional  XaaS by #Datasys https://t.co/hBPqqLv5A7 vía @YouTube</t>
  </si>
  <si>
    <t>¡Nos vemos en Cancún! #DataSys en #CiscoLiveLA https://t.co/4ZBMycBLuz</t>
  </si>
  <si>
    <t>@Cisco_LA @DataSysLA @Gerardo_Urzua @gmeliass @MauricioJaramil @nodexl @smr_foundation @Cisco_Support @ciscolivelatam @cisco_spain #DataSys dice  presente en #CiscoLiveLA con #AppDinamycs donde exhibira su Solución integral y funcional Modelo de Servicios #XaaS by #DataSys 
Soluciones en procesos de negocios #UX #Tecnologia #AaS  
Registrate aqui y Conocelos en el Stand Z15 
https://t.co/zlb9PVs8pp https://t.co/WPxot8kYZC</t>
  </si>
  <si>
    <t>#CiscoLiveLA llega con lo maximo en #tecnologia y he sido invitada por #DataSys para acompanarlos por lo que ya he posicionado #SEOHashtag en el #Evento mas importante de @Cisco_LA  
Comparto la Guía #CiscoLiveLA Cancún para los asistentes
https://t.co/uqIQDrasXO https://t.co/EnjxfqlB9D</t>
  </si>
  <si>
    <t>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</si>
  <si>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No te olvides de visitar el stand Z15, ¡tenemos una sorpresas para ti! #Datasys en #CiscoLiveLA https://t.co/yEBxgSx4i5</t>
  </si>
  <si>
    <t>#DataSys presente en #CiscoLiveLA con #AppDinamycs #UX #DataSys #CiscoLiveLA #AppDinamycs via https://t.co/gydENhzRSg https://t.co/HMVakvVCOb</t>
  </si>
  <si>
    <t>#DataSys presente en #CiscoLiveLA con #AppDinamycs #tecnologia #ux #AaS por @DataSysLA https://t.co/PmPkDvTB4Z</t>
  </si>
  <si>
    <t>#Latinoamérica  líder en capacitación #tecnológica
@Cisco @Cisco_LA @ciscolivelatam @cisco_spain #Datasys #CiscoliveLA @ExpansionTecno 
https://t.co/EmNkvdlEHA</t>
  </si>
  <si>
    <t>Muchos exitos en la expo #DataSys 
Estara presente en #CiscoLiveLA con #AppDinamycs
➡ Registrate y participa ➡ https://t.co/m0KgSNZB7F https://t.co/bOruasnZWN</t>
  </si>
  <si>
    <t>Soluciones con la #Ux como centro indiscutible del Desarrollo nos presenta siempre #DataSys que estará presente a finales de mes en #CiscoLiveLA en Cancún, México, presentando #AppDynamics entre otras maravillas de la innovación tecnológica!! https://t.co/mSNgru70ba</t>
  </si>
  <si>
    <t>#DataSys presente en #CiscoLiveLA con #AppDinamycs #tecnologia #ux #AaS por @DataSysLA https://t.co/FfXeQqN3aF</t>
  </si>
  <si>
    <t>Muchos exitos en la expo #DataSys 
Estara presente en #CiscoLiveLA con #AppDinamycs 
➡  Registrate y participa ➡ https://t.co/m0KgSNZB7F https://t.co/21GWKzrdYs</t>
  </si>
  <si>
    <t>#DataSys   presente  en   #CiscoLiveLA  
✅ Conoce como #AppDynamics impacta el #UX con Application Performance Monitor 
_xD83D__xDCCD_  Nos vemos en #Cancun en el Stand Z15 
➡  REGISTRATE Y PARTICIPA ➡ https://t.co/xu5KuMYzx6 https://t.co/Qe2BS1F1DM</t>
  </si>
  <si>
    <t>#DataSys somo expertos integrando soluciones #tecnologicas #AppDynamics #ux #AaS
Nuestras #Soluciones pueden ser brindadas a través de nuestra figura de servicios administrados #Xaas by #Datasys 
Conocenos en #CiscoLiveLA Stand Z15 #Cancun
Informacion https://t.co/xu5KuNgaVG https://t.co/W5OWQrHyss</t>
  </si>
  <si>
    <t>#DataSys ¿ Qué hay detrás de la estrategia de #UX dentro de la organización ? #AppDinamycs #Tecnologia 
_xD83D__xDCCD_ Visitanos en #CiscoLiveLA Stand Z15 #Cancun
https://t.co/xr5vm3qOXl https://t.co/XQMb6s7QLq</t>
  </si>
  <si>
    <t>_xD83D__xDCCC_    #DataSys   presente  en   #CiscoLiveLA  
✅  Conoce como #AppDynamics impacta el #UX con Application Performance Monitor 
_xD83D__xDCCD_  Nos vemos en #Cancun en el Stand Z15 
➡  REGISTRATE Y PARTICIPA ➡ https://t.co/xu5KuMYzx6 https://t.co/7YAqVC9ZOz</t>
  </si>
  <si>
    <t>#DataSys Beneficios del desarrollo de ciudades inteligentes  #UX #Tecnologia #AaS
_xD83D__xDCCD_ Visitalo en #CiscoLiveLA Stand Z15 #Cancun 
https://t.co/b35oTT71DY https://t.co/3KEV74FgPG</t>
  </si>
  <si>
    <t>#DataSys estara presente en #CiscoLiveLA con #AppDinamycs 
_xD83D__xDCCD_ Visitalos en #CiscoLiveLA Stand Z15 #Cancun
https://t.co/TTZmfrVaJF https://t.co/wzOCp4pciq</t>
  </si>
  <si>
    <t>#DataSys ¿ Qué hay detrás de la estrategia de #UX dentro de la organización ? #AppDinamycs #Tecnologia 
_xD83D__xDCCD_ Visitalos en #CiscoLiveLA Stand Z15 #Cancun
https://t.co/okK3BibmLh https://t.co/KMpg718Q3g</t>
  </si>
  <si>
    <t>#Cisco Nos Vemos en #Cancun donde estaremos presentes en el  #CiscoLiveLA con la marca #DataSys  
Si quieren mas info contactanos Datasys @gerardo_urzua  Graziella Martinelli https://t.co/xxXE9n789i</t>
  </si>
  <si>
    <t>#Cisco Nos Vemos en #Cancun donde estaremos presentes en el  #CiscoLiveLA con la marca #DataSys  
Si quieren mas info contactanos Datasys @gerardo_urzua  Graziella Martinelli https://t.co/MHzoefufXY</t>
  </si>
  <si>
    <t>#Cisco Nos Vemos en #Cancun donde estaremos presentes en el  #CiscoLiveLA con la marca #DataSys  
Si quieren mas info contactanos @DataSysLA @Gerardo_Urzua    @gmeliass https://t.co/wQ0droZ27X</t>
  </si>
  <si>
    <t>#Cisco Nos Vemos en #Cancun donde estaremos presentes en el  #CiscoLiveLA con la marca #DataSys  
Si quieren mas info contactanos @DataSysLA @Gerardo_Urzua @gmeliass https://t.co/kkOJFxiW8N</t>
  </si>
  <si>
    <t>Ven con nosotros al gran evento #CiscoLiveLA  
#DataSys ofrece lo ultimo en  #Tecnologia #AaS  Soluciones integrales bajo un modelo As a Service #XaaS  by #DataSys  Nos vemos del 29 al 31 de octubre en Cancun en el Stand Z15 
REGISTRATE Y PARTICIPA ➡ https://t.co/lsdLcmU7XM https://t.co/zTJvKHUYKJ</t>
  </si>
  <si>
    <t>#Cisco Nos Vemos en #Cancun donde estaremos presentes en el  #CiscoLiveLA con la marca #DataSys  
Para mas info contacta a  @DataSysLA https://t.co/jL6CHRw7lo</t>
  </si>
  <si>
    <t>#Cisco Nos Vemos en #Cancun donde estaremos presentes en el  #CiscoLiveLA con la marca #DataSys  
Para mas info contactanos @DataSysLA https://t.co/LF663v5Ux8</t>
  </si>
  <si>
    <t>#DataSys les ofrece una Solución integral y funcional via Modelo de Servicios bajo el nombre #XaaS by #Datasys es soluciones en procesos de negocios   https://t.co/IRtZIGZr49</t>
  </si>
  <si>
    <t>#DataSys celebra la invitacion de @Luzmamurguia @ciscolivelatam #CiscoLiveLA 
Presentamos #AppDinamycs Solución integral y funcional Modelo de Servicios #XaaS en procesos de negocios #UX #Tecnologia #AaS  
Registrate aqui y Visitanos en el Stand Z15 
https://t.co/xu5KuNgaVG https://t.co/8dDwht4bxe</t>
  </si>
  <si>
    <t>#DataSys ¿ Qué hay detrás de la estrategia de #UX dentro de la organización ? #AppDinamycs #Tecnologia 
_xD83D__xDCCD_ Visitanos en #CiscoLiveLA Stand Z15 #Cancun
https://t.co/5jNrmQVm5N https://t.co/I2n4L9ut8P</t>
  </si>
  <si>
    <t>#DataSys onoce nuestra Application Performance Monitoring #AppDynamics 
_xD83D__xDCCD_ Visitanos en #CiscoLiveLA Stand Z15 #Cancun
https://t.co/xOsWuGIKFS https://t.co/kPstiH0EAf</t>
  </si>
  <si>
    <t>#DataSys presente en #CiscoLiveLA Somos #Tecnologia #AaS  Soluciones integrales bajo un modelo As a Service #XaaS  by #DataSys  Nos vemos del 29 al 31 de octubre en Cancun en el Stand Z15 
REGISTRATE Y PARTICIPA ➡ https://t.co/malmJFyr3x https://t.co/i56bCL848S</t>
  </si>
  <si>
    <t>#DataSys Beneficios del desarrollo de ciudades inteligentes  #UX #Tecnologia #AaS
_xD83D__xDCCD_ Visitanos en #CiscoLiveLA Stand Z15 #Cancun 
https://t.co/mVdTuysv1Y https://t.co/go3FuFXTrl</t>
  </si>
  <si>
    <t>#DataSys te invita a #CiscoLiveLA estaremos presentando lo ultimo en  #Tecnologia #AaS  Soluciones integrales bajo un modelo As a Service #XaaS  by #DataSys  
Nos vemos del 29 al 31 de octubre en Cancun en el Stand Z15 
REGISTRATE Y PARTICIPA ➡ https://t.co/8N4xi0k56t https://t.co/0DV1Ep74q0</t>
  </si>
  <si>
    <t>#DataSys presente en #CiscoLiveLA con #AppDinamycs 
_xD83D__xDCCD_ Visitanos en #CiscoLiveLA Stand Z15 #Cancun
https://t.co/FcQY6JAshW https://t.co/bsQvtLFK58</t>
  </si>
  <si>
    <t>#DataSys ¿ Qué hay detrás de la estrategia de #UX dentro de la organización ? #AppDinamycs #Tecnologia 
_xD83D__xDCCD_ Visitanos en #CiscoLiveLA Stand Z15 #Cancun
https://t.co/gFOaiKOSGo https://t.co/u3EoDX6Tww</t>
  </si>
  <si>
    <t>#DataSys presente en #CiscoLiveLA Somos #Tecnologia #AaS  Soluciones integrales bajo un modelo As a Service #XaaS  by #DataSys  Nos vemos del 29 al 31 de octubre en Cancun en el Stand Z15 
REGISTRATE Y PARTICIPA ➡ https://t.co/5XaK36zeD8 https://t.co/rzHgghq5KJ</t>
  </si>
  <si>
    <t>http://datasys.la/blog/datasys-presente-en-ciscolivela-con-appdinamycs/</t>
  </si>
  <si>
    <t>https://www.youtube.com/watch?v=T2K59YOZDME&amp;feature=youtu.be</t>
  </si>
  <si>
    <t>https://twitter.com/DataSysLA/status/1185213571866775552</t>
  </si>
  <si>
    <t>https://www.facebook.com/626769037/posts/10157631080174038/</t>
  </si>
  <si>
    <t>https://twinybots.ch/ http://datasys.la/blog/datasys-presente-en-ciscolivela-con-appdinamycs/</t>
  </si>
  <si>
    <t>https://expansion.mx/tecnologia/2017/11/09/latinoamerica-lider-en-capacitacion-tecnologica-cisco</t>
  </si>
  <si>
    <t>https://www.linkedin.com/slink?code=eJ3Vvsj</t>
  </si>
  <si>
    <t>https://www.linkedin.com/slink?code=dYgEv8w https://www.linkedin.com/slink?code=dnwtNHK</t>
  </si>
  <si>
    <t>https://www.linkedin.com/slink?code=dYgEv8w https://www.linkedin.com/slink?code=dkVZ2XS</t>
  </si>
  <si>
    <t>https://vivianfrancos.com/ciscolivela-llega-con-lo-maximo-en-tecnologia/</t>
  </si>
  <si>
    <t>https://datasys.bitrix24.site/ciscolivela_2019/</t>
  </si>
  <si>
    <t>http://datasys.la/blog/application-performance-monitoring-appdynamics/</t>
  </si>
  <si>
    <t>http://datasys.la/blog/beneficios-del-desarrollo-de-ciudades-inteligentes/</t>
  </si>
  <si>
    <t>http://datasys.la/blog/que-hay-detras-de-la-estrategia-de-ux-dentro-de-la-organizacion</t>
  </si>
  <si>
    <t>https://www.linkedin.com/slink?code=d7Nxmmk</t>
  </si>
  <si>
    <t>https://www.linkedin.com/slink?code=dM5xJEe</t>
  </si>
  <si>
    <t>https://twitter.com/CiscoDevNet/status/1186416876404072448</t>
  </si>
  <si>
    <t>https://twitter.com/NRS_Solutions/status/1186389101592956928</t>
  </si>
  <si>
    <t>https://youtu.be/T2K59YOZDME</t>
  </si>
  <si>
    <t>https://twitter.com/ciscolivelatam/status/1162469081620070401</t>
  </si>
  <si>
    <t>http://datasys.la/blog/que-hay-detras-de-la-estrategia-de-ux-dentro-de-la-organizacion/</t>
  </si>
  <si>
    <t>datasys.la</t>
  </si>
  <si>
    <t>youtube.com</t>
  </si>
  <si>
    <t>twitter.com</t>
  </si>
  <si>
    <t>facebook.com</t>
  </si>
  <si>
    <t>twinybots.ch datasys.la</t>
  </si>
  <si>
    <t>expansion.mx</t>
  </si>
  <si>
    <t>linkedin.com</t>
  </si>
  <si>
    <t>linkedin.com linkedin.com</t>
  </si>
  <si>
    <t>vivianfrancos.com</t>
  </si>
  <si>
    <t>bitrix24.site</t>
  </si>
  <si>
    <t>youtu.be</t>
  </si>
  <si>
    <t>datasys ciscolivela tecnologia aas xaas</t>
  </si>
  <si>
    <t>datasys ciscolivela appdinamycs tecnologia ux aas</t>
  </si>
  <si>
    <t>datasys appdynamics ciscolivela</t>
  </si>
  <si>
    <t>datasys</t>
  </si>
  <si>
    <t>datasys ciscolivela</t>
  </si>
  <si>
    <t>ciscolivela tecnologia datasys</t>
  </si>
  <si>
    <t>negocio cybercriminales</t>
  </si>
  <si>
    <t>datasys ciscolivela appdinamycs ux datasys ciscolivela appdinamycs</t>
  </si>
  <si>
    <t>latinoamérica tecnológica datasys ciscolivela</t>
  </si>
  <si>
    <t>datasys ciscolivela appdinamycs</t>
  </si>
  <si>
    <t>ux datasys ciscolivela appdynamics</t>
  </si>
  <si>
    <t>ux datasys</t>
  </si>
  <si>
    <t>datasys ciscolivela appdynamics ux</t>
  </si>
  <si>
    <t>datasys tecnologicas appdynamics ux aas soluciones</t>
  </si>
  <si>
    <t>ciscolivela tecnologia datasys seohashtag evento ciscolivela</t>
  </si>
  <si>
    <t>datasys ciscolivela appdinamycs xaas datasys ux tecnologia aas</t>
  </si>
  <si>
    <t>datasys ux appdinamycs tecnologia</t>
  </si>
  <si>
    <t>datasys appdynamics ciscolivela cancun</t>
  </si>
  <si>
    <t>datasys ux tecnologia aas ciscolivela cancun</t>
  </si>
  <si>
    <t>datasys ciscolivela appdinamycs ciscolivela cancun</t>
  </si>
  <si>
    <t>datasys ux appdinamycs tecnologia ciscolivela cancun</t>
  </si>
  <si>
    <t>cisco cancun ciscolivela datasys</t>
  </si>
  <si>
    <t>ciscolivela datasys tecnologia aas</t>
  </si>
  <si>
    <t>datasys xaas datasys</t>
  </si>
  <si>
    <t>datasys ciscolivela appdinamycs xaas ux tecnologia aas</t>
  </si>
  <si>
    <t>datasys ciscolivela tecnologia aas xaas datasys</t>
  </si>
  <si>
    <t>datasys ciscolivela appdynamics ux cancun</t>
  </si>
  <si>
    <t>datasys tecnologicas appdynamics ux aas soluciones xaas datasys ciscolivela cancun</t>
  </si>
  <si>
    <t>negocio cybercriminales xaas datasys ciscolivela</t>
  </si>
  <si>
    <t>ciscolivela datasys tecnologia aas xaas datasys</t>
  </si>
  <si>
    <t>https://pbs.twimg.com/media/EHUPoiMXUAAmcRI.png</t>
  </si>
  <si>
    <t>https://pbs.twimg.com/media/EHURojmXUAAB3Sa.png</t>
  </si>
  <si>
    <t>https://pbs.twimg.com/media/EHYW9iIWsAAB_qb.jpg</t>
  </si>
  <si>
    <t>https://pbs.twimg.com/media/EHZPM_3XkAsDYvn.jpg</t>
  </si>
  <si>
    <t>https://pbs.twimg.com/media/EHbK1EJWwAEGEnR.jpg</t>
  </si>
  <si>
    <t>https://pbs.twimg.com/media/EHdgijDX4AUev4Q.jpg</t>
  </si>
  <si>
    <t>https://pbs.twimg.com/ext_tw_video_thumb/1185903135895801856/pu/img/JsD0lVW_ObNDdXDZ.jpg</t>
  </si>
  <si>
    <t>https://pbs.twimg.com/media/EHK5cyRXYAMG1E9.jpg</t>
  </si>
  <si>
    <t>https://pbs.twimg.com/media/EHNxnwbW4AY-2kg.png</t>
  </si>
  <si>
    <t>https://pbs.twimg.com/ext_tw_video_thumb/1185449407480827905/pu/img/zai7CEAwReBvUKXg.jpg</t>
  </si>
  <si>
    <t>https://pbs.twimg.com/tweet_video_thumb/EHQroIFX0AAkFwd.jpg</t>
  </si>
  <si>
    <t>https://pbs.twimg.com/media/EHUCoeCWwAEVRnY.jpg</t>
  </si>
  <si>
    <t>https://pbs.twimg.com/media/EHUGPcLWwAElEBf.jpg</t>
  </si>
  <si>
    <t>https://pbs.twimg.com/media/EHVzVhRWoAE2x3V.jpg</t>
  </si>
  <si>
    <t>https://pbs.twimg.com/media/EHYzSCxWsAA5yUM.jpg</t>
  </si>
  <si>
    <t>https://pbs.twimg.com/media/EHZfAZBWsAIoxca.jpg</t>
  </si>
  <si>
    <t>https://pbs.twimg.com/ext_tw_video_thumb/1186247183328251905/pu/img/4rbCf8udPn_AHRv_.jpg</t>
  </si>
  <si>
    <t>https://pbs.twimg.com/media/EHa81faW4AEU9_b.jpg</t>
  </si>
  <si>
    <t>https://pbs.twimg.com/media/EHa_nSSWkAA8rnr.jpg</t>
  </si>
  <si>
    <t>https://pbs.twimg.com/media/EHdF9VZXYAAvTw7.jpg</t>
  </si>
  <si>
    <t>https://pbs.twimg.com/media/EHdIjmNWkAA1Rgw.jpg</t>
  </si>
  <si>
    <t>https://pbs.twimg.com/media/EHd83wtXYAAd9Lm.jpg</t>
  </si>
  <si>
    <t>https://pbs.twimg.com/media/EHeomEfXUAEv8yr.jpg</t>
  </si>
  <si>
    <t>http://pbs.twimg.com/profile_images/1062451242155163648/M3qe8Gqa_normal.jpg</t>
  </si>
  <si>
    <t>http://pbs.twimg.com/profile_images/1074199879776391168/Ep_dTo5-_normal.jpg</t>
  </si>
  <si>
    <t>http://pbs.twimg.com/profile_images/1105091465758363649/L9590gmE_normal.jpg</t>
  </si>
  <si>
    <t>http://pbs.twimg.com/profile_images/1053370373230747648/ydCamFgF_normal.jpg</t>
  </si>
  <si>
    <t>http://pbs.twimg.com/profile_images/775315922785538048/mWzEN1W1_normal.jpg</t>
  </si>
  <si>
    <t>http://pbs.twimg.com/profile_images/1012552959698325505/avZOHudc_normal.jpg</t>
  </si>
  <si>
    <t>http://pbs.twimg.com/profile_images/1184813969632051201/984PyrFz_normal.jpg</t>
  </si>
  <si>
    <t>http://pbs.twimg.com/profile_images/720988732552142848/BzkXPFqR_normal.jpg</t>
  </si>
  <si>
    <t>http://pbs.twimg.com/profile_images/1069631954411110403/L9W3USFN_normal.jpg</t>
  </si>
  <si>
    <t>http://pbs.twimg.com/profile_images/463994444488777729/AnB5nG88_normal.png</t>
  </si>
  <si>
    <t>http://pbs.twimg.com/profile_images/1184702192336490499/xiuYhert_normal.jpg</t>
  </si>
  <si>
    <t>http://pbs.twimg.com/profile_images/1095488514358161410/bhFcONbT_normal.png</t>
  </si>
  <si>
    <t>http://pbs.twimg.com/profile_images/806593189859774465/JIZm2XRm_normal.jpg</t>
  </si>
  <si>
    <t>http://pbs.twimg.com/profile_images/1185222105601921025/nM2LJOwL_normal.jpg</t>
  </si>
  <si>
    <t>http://pbs.twimg.com/profile_images/1108050462186659840/eCQyWPaL_normal.png</t>
  </si>
  <si>
    <t>http://pbs.twimg.com/profile_images/1101294846411767809/T-ZMwf7a_normal.png</t>
  </si>
  <si>
    <t>00:27:34</t>
  </si>
  <si>
    <t>07:19:26</t>
  </si>
  <si>
    <t>12:13:02</t>
  </si>
  <si>
    <t>12:25:58</t>
  </si>
  <si>
    <t>12:25:39</t>
  </si>
  <si>
    <t>12:29:16</t>
  </si>
  <si>
    <t>07:30:31</t>
  </si>
  <si>
    <t>07:30:52</t>
  </si>
  <si>
    <t>07:30:58</t>
  </si>
  <si>
    <t>12:53:34</t>
  </si>
  <si>
    <t>07:20:26</t>
  </si>
  <si>
    <t>07:28:38</t>
  </si>
  <si>
    <t>07:28:41</t>
  </si>
  <si>
    <t>07:29:03</t>
  </si>
  <si>
    <t>12:54:13</t>
  </si>
  <si>
    <t>21:09:38</t>
  </si>
  <si>
    <t>22:30:05</t>
  </si>
  <si>
    <t>09:35:02</t>
  </si>
  <si>
    <t>12:43:01</t>
  </si>
  <si>
    <t>04:50:35</t>
  </si>
  <si>
    <t>09:32:07</t>
  </si>
  <si>
    <t>00:20:47</t>
  </si>
  <si>
    <t>07:58:37</t>
  </si>
  <si>
    <t>11:15:02</t>
  </si>
  <si>
    <t>16:18:43</t>
  </si>
  <si>
    <t>06:03:50</t>
  </si>
  <si>
    <t>06:05:51</t>
  </si>
  <si>
    <t>08:16:53</t>
  </si>
  <si>
    <t>08:17:04</t>
  </si>
  <si>
    <t>08:17:09</t>
  </si>
  <si>
    <t>10:51:59</t>
  </si>
  <si>
    <t>11:00:47</t>
  </si>
  <si>
    <t>12:05:58</t>
  </si>
  <si>
    <t>12:07:36</t>
  </si>
  <si>
    <t>12:07:41</t>
  </si>
  <si>
    <t>12:07:47</t>
  </si>
  <si>
    <t>06:02:27</t>
  </si>
  <si>
    <t>10:08:10</t>
  </si>
  <si>
    <t>12:53:08</t>
  </si>
  <si>
    <t>19:08:18</t>
  </si>
  <si>
    <t>06:02:24</t>
  </si>
  <si>
    <t>07:35:22</t>
  </si>
  <si>
    <t>07:35:55</t>
  </si>
  <si>
    <t>07:57:44</t>
  </si>
  <si>
    <t>07:58:06</t>
  </si>
  <si>
    <t>07:58:38</t>
  </si>
  <si>
    <t>08:01:41</t>
  </si>
  <si>
    <t>08:02:38</t>
  </si>
  <si>
    <t>10:08:08</t>
  </si>
  <si>
    <t>12:53:14</t>
  </si>
  <si>
    <t>19:25:25</t>
  </si>
  <si>
    <t>12:59:31</t>
  </si>
  <si>
    <t>07:38:40</t>
  </si>
  <si>
    <t>07:39:46</t>
  </si>
  <si>
    <t>17:39:03</t>
  </si>
  <si>
    <t>03:12:39</t>
  </si>
  <si>
    <t>03:59:58</t>
  </si>
  <si>
    <t>15:18:30</t>
  </si>
  <si>
    <t>04:43:08</t>
  </si>
  <si>
    <t>07:00:36</t>
  </si>
  <si>
    <t>18:15:48</t>
  </si>
  <si>
    <t>09:55:12</t>
  </si>
  <si>
    <t>10:10:59</t>
  </si>
  <si>
    <t>18:07:34</t>
  </si>
  <si>
    <t>08:06:11</t>
  </si>
  <si>
    <t>11:17:13</t>
  </si>
  <si>
    <t>11:46:27</t>
  </si>
  <si>
    <t>18:07:10</t>
  </si>
  <si>
    <t>18:19:18</t>
  </si>
  <si>
    <t>04:06:16</t>
  </si>
  <si>
    <t>04:17:37</t>
  </si>
  <si>
    <t>07:41:05</t>
  </si>
  <si>
    <t>https://twitter.com/olatapi/status/1185351749588008960</t>
  </si>
  <si>
    <t>https://twitter.com/darbyacademy_/status/1186180175148519424</t>
  </si>
  <si>
    <t>https://twitter.com/bloguero_pro/status/1186254062024642560</t>
  </si>
  <si>
    <t>https://twitter.com/montsemansilla/status/1186257316372504576</t>
  </si>
  <si>
    <t>https://twitter.com/leikoleo/status/1186257236747788288</t>
  </si>
  <si>
    <t>https://twitter.com/leikoleo/status/1186258147394162690</t>
  </si>
  <si>
    <t>https://twitter.com/impulsaeventos/status/1186182963580559360</t>
  </si>
  <si>
    <t>https://twitter.com/impulsaeventos/status/1186183050817880065</t>
  </si>
  <si>
    <t>https://twitter.com/impulsaeventos/status/1186183077363617792</t>
  </si>
  <si>
    <t>https://twitter.com/impulsaeventos/status/1186264264195133440</t>
  </si>
  <si>
    <t>https://twitter.com/seohashtag/status/1186180425351344128</t>
  </si>
  <si>
    <t>https://twitter.com/seohashtag/status/1186182489632624641</t>
  </si>
  <si>
    <t>https://twitter.com/seohashtag/status/1186182500999143424</t>
  </si>
  <si>
    <t>https://twitter.com/seohashtag/status/1186182596784463872</t>
  </si>
  <si>
    <t>https://twitter.com/seohashtag/status/1186264427491934208</t>
  </si>
  <si>
    <t>https://twitter.com/nrs_solutions/status/1186389101592956928</t>
  </si>
  <si>
    <t>https://twitter.com/amruthasuri/status/1186409346944688128</t>
  </si>
  <si>
    <t>https://twitter.com/mailrelay/status/1186576688005685248</t>
  </si>
  <si>
    <t>https://twitter.com/vivianfrancos/status/1185899221351841793</t>
  </si>
  <si>
    <t>https://twitter.com/activithink/status/1185780328968925184</t>
  </si>
  <si>
    <t>https://twitter.com/activithink/status/1186213566115962885</t>
  </si>
  <si>
    <t>https://twitter.com/activithink/status/1186437207059509249</t>
  </si>
  <si>
    <t>https://twitter.com/vivianfrancos/status/1186552421901914113</t>
  </si>
  <si>
    <t>https://twitter.com/jose_argudo/status/1186601853863288832</t>
  </si>
  <si>
    <t>https://twitter.com/vivianfrancos/status/1185228726881128448</t>
  </si>
  <si>
    <t>https://twitter.com/vivianfrancos/status/1185436373421047808</t>
  </si>
  <si>
    <t>https://twitter.com/vivianfrancos/status/1185436881716219904</t>
  </si>
  <si>
    <t>https://twitter.com/vivianfrancos/status/1185469856960974848</t>
  </si>
  <si>
    <t>https://twitter.com/vivianfrancos/status/1185469904285327360</t>
  </si>
  <si>
    <t>https://twitter.com/vivianfrancos/status/1185469925441396736</t>
  </si>
  <si>
    <t>https://twitter.com/vivianfrancos/status/1185871277673897984</t>
  </si>
  <si>
    <t>https://twitter.com/vivianfrancos/status/1185873493239447553</t>
  </si>
  <si>
    <t>https://twitter.com/vivianfrancos/status/1185889894775869441</t>
  </si>
  <si>
    <t>https://twitter.com/vivianfrancos/status/1185890305104592896</t>
  </si>
  <si>
    <t>https://twitter.com/vivianfrancos/status/1185890325694504961</t>
  </si>
  <si>
    <t>https://twitter.com/vivianfrancos/status/1185890352068214790</t>
  </si>
  <si>
    <t>https://twitter.com/vivianfrancos/status/1186160800127434752</t>
  </si>
  <si>
    <t>https://twitter.com/vivianfrancos/status/1186222638626213888</t>
  </si>
  <si>
    <t>https://twitter.com/vivianfrancos/status/1186264153683628032</t>
  </si>
  <si>
    <t>https://twitter.com/vivianfrancos/status/1186358567437246467</t>
  </si>
  <si>
    <t>https://twitter.com/vivianfrancos/status/1186523176592908289</t>
  </si>
  <si>
    <t>https://twitter.com/vivianfrancos/status/1186546571602747392</t>
  </si>
  <si>
    <t>https://twitter.com/vivianfrancos/status/1186546712531427328</t>
  </si>
  <si>
    <t>https://twitter.com/vivianfrancos/status/1186552199696044032</t>
  </si>
  <si>
    <t>https://twitter.com/vivianfrancos/status/1186552291647770624</t>
  </si>
  <si>
    <t>https://twitter.com/vivianfrancos/status/1186552425815166976</t>
  </si>
  <si>
    <t>https://twitter.com/vivianfrancos/status/1186553196640133120</t>
  </si>
  <si>
    <t>https://twitter.com/vivianfrancos/status/1186553435371528197</t>
  </si>
  <si>
    <t>https://twitter.com/vivianfrancos/status/1186585015603417088</t>
  </si>
  <si>
    <t>https://twitter.com/datasysla/status/1185901789176049664</t>
  </si>
  <si>
    <t>https://twitter.com/ciscolivelatam/status/1185275711654899713</t>
  </si>
  <si>
    <t>https://twitter.com/datasysla/status/1185903372815273984</t>
  </si>
  <si>
    <t>https://twitter.com/datasysla/status/1186547403060629504</t>
  </si>
  <si>
    <t>https://twitter.com/datasysla/status/1186547680639684609</t>
  </si>
  <si>
    <t>https://twitter.com/gerardo_urzua/status/1185248943501762560</t>
  </si>
  <si>
    <t>https://twitter.com/gerardo_urzua/status/1186118070466560000</t>
  </si>
  <si>
    <t>https://twitter.com/datasysla/status/1185405201861267456</t>
  </si>
  <si>
    <t>https://twitter.com/datasysla/status/1185213571866775552</t>
  </si>
  <si>
    <t>https://twitter.com/datasysla/status/1185416063703379968</t>
  </si>
  <si>
    <t>https://twitter.com/datasysla/status/1185450658524213248</t>
  </si>
  <si>
    <t>https://twitter.com/datasysla/status/1185620580810330112</t>
  </si>
  <si>
    <t>https://twitter.com/datasysla/status/1185856988116389889</t>
  </si>
  <si>
    <t>https://twitter.com/datasysla/status/1185860957303648258</t>
  </si>
  <si>
    <t>https://twitter.com/datasysla/status/1185980893581762561</t>
  </si>
  <si>
    <t>https://twitter.com/datasysla/status/1186191938933972992</t>
  </si>
  <si>
    <t>https://twitter.com/datasysla/status/1186240014730043393</t>
  </si>
  <si>
    <t>https://twitter.com/datasysla/status/1186247372701089792</t>
  </si>
  <si>
    <t>https://twitter.com/datasysla/status/1186343181291532289</t>
  </si>
  <si>
    <t>https://twitter.com/datasysla/status/1186346236078632960</t>
  </si>
  <si>
    <t>https://twitter.com/datasysla/status/1186493948883341313</t>
  </si>
  <si>
    <t>https://twitter.com/datasysla/status/1186496805795749888</t>
  </si>
  <si>
    <t>https://twitter.com/datasysla/status/1186548011188604928</t>
  </si>
  <si>
    <t>https://twitter.com/datasysla/status/1186554327340638208</t>
  </si>
  <si>
    <t>https://twitter.com/datasysla/status/1186602401488355328</t>
  </si>
  <si>
    <t>1185351749588008960</t>
  </si>
  <si>
    <t>1186180175148519424</t>
  </si>
  <si>
    <t>1186254062024642560</t>
  </si>
  <si>
    <t>1186257316372504576</t>
  </si>
  <si>
    <t>1186257236747788288</t>
  </si>
  <si>
    <t>1186258147394162690</t>
  </si>
  <si>
    <t>1186182963580559360</t>
  </si>
  <si>
    <t>1186183050817880065</t>
  </si>
  <si>
    <t>1186183077363617792</t>
  </si>
  <si>
    <t>1186264264195133440</t>
  </si>
  <si>
    <t>1186180425351344128</t>
  </si>
  <si>
    <t>1186182489632624641</t>
  </si>
  <si>
    <t>1186182500999143424</t>
  </si>
  <si>
    <t>1186182596784463872</t>
  </si>
  <si>
    <t>1186264427491934208</t>
  </si>
  <si>
    <t>1186389101592956928</t>
  </si>
  <si>
    <t>1186409346944688128</t>
  </si>
  <si>
    <t>1186576688005685248</t>
  </si>
  <si>
    <t>1185899221351841793</t>
  </si>
  <si>
    <t>1185780328968925184</t>
  </si>
  <si>
    <t>1186213566115962885</t>
  </si>
  <si>
    <t>1186437207059509249</t>
  </si>
  <si>
    <t>1186552421901914113</t>
  </si>
  <si>
    <t>1186601853863288832</t>
  </si>
  <si>
    <t>1185228726881128448</t>
  </si>
  <si>
    <t>1185436373421047808</t>
  </si>
  <si>
    <t>1185436881716219904</t>
  </si>
  <si>
    <t>1185469856960974848</t>
  </si>
  <si>
    <t>1185469904285327360</t>
  </si>
  <si>
    <t>1185469925441396736</t>
  </si>
  <si>
    <t>1185871277673897984</t>
  </si>
  <si>
    <t>1185873493239447553</t>
  </si>
  <si>
    <t>1185889894775869441</t>
  </si>
  <si>
    <t>1185890305104592896</t>
  </si>
  <si>
    <t>1185890325694504961</t>
  </si>
  <si>
    <t>1185890352068214790</t>
  </si>
  <si>
    <t>1186160800127434752</t>
  </si>
  <si>
    <t>1186222638626213888</t>
  </si>
  <si>
    <t>1186264153683628032</t>
  </si>
  <si>
    <t>1186358567437246467</t>
  </si>
  <si>
    <t>1186523176592908289</t>
  </si>
  <si>
    <t>1186546571602747392</t>
  </si>
  <si>
    <t>1186546712531427328</t>
  </si>
  <si>
    <t>1186552199696044032</t>
  </si>
  <si>
    <t>1186552291647770624</t>
  </si>
  <si>
    <t>1186552425815166976</t>
  </si>
  <si>
    <t>1186553196640133120</t>
  </si>
  <si>
    <t>1186553435371528197</t>
  </si>
  <si>
    <t>1186585015603417088</t>
  </si>
  <si>
    <t>1185901789176049664</t>
  </si>
  <si>
    <t>1185275711654899713</t>
  </si>
  <si>
    <t>1185903372815273984</t>
  </si>
  <si>
    <t>1186547403060629504</t>
  </si>
  <si>
    <t>1186547680639684609</t>
  </si>
  <si>
    <t>1185248943501762560</t>
  </si>
  <si>
    <t>1186118070466560000</t>
  </si>
  <si>
    <t>1185405201861267456</t>
  </si>
  <si>
    <t>1185213571866775552</t>
  </si>
  <si>
    <t>1185416063703379968</t>
  </si>
  <si>
    <t>1185450658524213248</t>
  </si>
  <si>
    <t>1185620580810330112</t>
  </si>
  <si>
    <t>1185856988116389889</t>
  </si>
  <si>
    <t>1185860957303648258</t>
  </si>
  <si>
    <t>1185980893581762561</t>
  </si>
  <si>
    <t>1186191938933972992</t>
  </si>
  <si>
    <t>1186240014730043393</t>
  </si>
  <si>
    <t>1186247372701089792</t>
  </si>
  <si>
    <t>1186343181291532289</t>
  </si>
  <si>
    <t>1186346236078632960</t>
  </si>
  <si>
    <t>1186493948883341313</t>
  </si>
  <si>
    <t>1186496805795749888</t>
  </si>
  <si>
    <t>1186548011188604928</t>
  </si>
  <si>
    <t>1186554327340638208</t>
  </si>
  <si>
    <t>1186602401488355328</t>
  </si>
  <si>
    <t/>
  </si>
  <si>
    <t>76935934</t>
  </si>
  <si>
    <t>es</t>
  </si>
  <si>
    <t>1162469081620070401</t>
  </si>
  <si>
    <t>1186416876404072448</t>
  </si>
  <si>
    <t>Twitter for iPad</t>
  </si>
  <si>
    <t>Twitter Web App</t>
  </si>
  <si>
    <t>Bloguers.net ShareMarket</t>
  </si>
  <si>
    <t>Twitter for Android</t>
  </si>
  <si>
    <t>Twitter Web Client</t>
  </si>
  <si>
    <t>Facebook</t>
  </si>
  <si>
    <t>TwinyBots</t>
  </si>
  <si>
    <t>LinkedIn</t>
  </si>
  <si>
    <t>Metricool Twitter</t>
  </si>
  <si>
    <t>Sprinklr</t>
  </si>
  <si>
    <t>Metricool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</si>
  <si>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</si>
  <si>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</si>
  <si>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</si>
  <si>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</si>
  <si>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</si>
  <si>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</si>
  <si>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</si>
  <si>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</si>
  <si>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</si>
  <si>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</si>
  <si>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</si>
  <si>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</si>
  <si>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</si>
  <si>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</si>
  <si>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</si>
  <si>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</si>
  <si>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</si>
  <si>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</si>
  <si>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</si>
  <si>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</si>
  <si>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</si>
  <si>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Odette Latapi</t>
  </si>
  <si>
    <t>#DataSys presente en #CiscoLiveLA con #AppDinamycs</t>
  </si>
  <si>
    <t>#DarbyAcademy #Trader Mentoring ONE x ONE</t>
  </si>
  <si>
    <t>BlogueroPro</t>
  </si>
  <si>
    <t>Montse Mansilla _xD83D__xDCCA_</t>
  </si>
  <si>
    <t>#SEOhashtag posiciono el hashtag de Marcas Eventos</t>
  </si>
  <si>
    <t>Leo Carrión</t>
  </si>
  <si>
    <t>YouTube</t>
  </si>
  <si>
    <t>Impulsa el Hashtag de tu Evento</t>
  </si>
  <si>
    <t>Gerardo Urzúa García</t>
  </si>
  <si>
    <t>Cisco España</t>
  </si>
  <si>
    <t>Cisco Live Latam</t>
  </si>
  <si>
    <t>Cisco Community</t>
  </si>
  <si>
    <t>SMR Foundation</t>
  </si>
  <si>
    <t>NodeXL Project</t>
  </si>
  <si>
    <t>Mauricio Jaramillo M</t>
  </si>
  <si>
    <t>grazi elias</t>
  </si>
  <si>
    <t>Cisco Latinoamérica</t>
  </si>
  <si>
    <t>Posiciono el #Hashtag de tu Evento o Marca</t>
  </si>
  <si>
    <t>NRS</t>
  </si>
  <si>
    <t>SB</t>
  </si>
  <si>
    <t>Mailrelay.com</t>
  </si>
  <si>
    <t>Expansión Tecno</t>
  </si>
  <si>
    <t>Cisco</t>
  </si>
  <si>
    <t>Alberto Formiga _xD83D__xDD25_ #SocialMedia en #HashtagTeam _xD83D__xDD25_</t>
  </si>
  <si>
    <t>Jose Argudo Blanco</t>
  </si>
  <si>
    <t>Luz Ma Murguia</t>
  </si>
  <si>
    <t>Cisco employee since 1997</t>
  </si>
  <si>
    <t>#DataSys presente en #CiscoLiveLA 
Solución integral y funcional Modelo de Servicios #XaaS by #DataSys 
Soluciones en procesos de negocios #UX #Tecnologia #AaS</t>
  </si>
  <si>
    <t>#DarbyAcademy Mentores expertos en #trading #Criptomonedas  #Acciones #Índices #Forex  #MateriasPrimas #Futuros
PIDE TU MENTORIA #GRATIS HOY https://t.co/i1bHQanWjQ</t>
  </si>
  <si>
    <t>Somos un punto de encuentro para todos los blogueros de habla hispana. #bloguero #MarketingDeContenidos</t>
  </si>
  <si>
    <t>_xD83D__xDE0D_ Enamorada de la #AnaliticaWeb #Digitalanalytics. #SEO #SEM #SocialMediaStrategist. #Formadora</t>
  </si>
  <si>
    <t>Creo su #hashtag  y lo posiciono para convertir visitas en #VENTAS @smr_foundation #NODEXL #Metricool #Marketing #SMMW20 #MARKETERSUNITE #CiscoLiveLa #DataSys</t>
  </si>
  <si>
    <t>Apasionada del Marketing, publicidad, diseño gráfico, fotografía y tecnologías. #CMeventos  #CanariasDigital   #GIFDay #HashtagTeam</t>
  </si>
  <si>
    <t>Like and subscribe.</t>
  </si>
  <si>
    <t>Impulsa tu #evento Crea un #hashtag y los llevamos desde 0 al 100% Audiencia  #SEOHashtag  #HashtagTeam @VivianFrancos</t>
  </si>
  <si>
    <t>La cuenta oficial de Cisco España en Twitter comunicando información actualizada sobre productos, anuncios de soluciones, noticias y eventos.</t>
  </si>
  <si>
    <t>Cisco Live ofrece educación e inspiración a los innovadores de tecnología del mundo. Transforma tu perspectiva, carrera y potencial en 4 días.
#CiscoLiveLA</t>
  </si>
  <si>
    <t>Cisco Community connects you to global Cisco experts. We invite you to our website to post your questions. See you there!</t>
  </si>
  <si>
    <t>We are a group of researchers who create tools, generate and host data, and support open scholarship related to social media.</t>
  </si>
  <si>
    <t>#Socialmedia network analysis and visualization #influencer analysis #marketing Get #NodeXL https://t.co/CAYK8AJLMv</t>
  </si>
  <si>
    <t>Periodista, estratega y consultor digital • Tecnología/Innovación/Ciencia/Periodismo • 2019: @ImpactoTIC, @HangoutsPer y @AmigosTIC. _xD83C__xDF99_️_xD83D__xDCBB__xD83D__xDE4F__xD83D__xDCA1__xD83D__xDC99_⚽️_xD83C__xDDE8__xD83C__xDDF4_</t>
  </si>
  <si>
    <t>Cuenta oficial de Cisco Latinoamérica. #BeTheBridge</t>
  </si>
  <si>
    <t>Creo los #hashtag y los posiciono creando conos de audiencia para convertir a ventas #SEOHashtag Cuenta de @VivianFrancos #HashtagTeam #CanariasDigital</t>
  </si>
  <si>
    <t>NRS es una empresa 100% mexicana dedicada a colaborar con las organizaciones en la optimización del desempeño de las redes de datos.</t>
  </si>
  <si>
    <t>#AI #ML #Robots #Crypto #BitCoin #5G #Security #IoT #Industry40 #4IR #Blockchain #AR #VR #MR #IntelligentEdge #IntelligentCloud #ImmersiveExperiences</t>
  </si>
  <si>
    <t>Mailrelay es una potente plataforma de #EmailMarketing crea tu cuenta gratuita: 
 https://t.co/8XS11hTWo3
Envía hasta 75.000 emails al mes gratis ⚡️</t>
  </si>
  <si>
    <t>Las últimas noticias en tecnología, ciencia, descubrimientos, gadgets de @ExpansionMx en alianza con CNN. Suscríbete en https://t.co/MLfNo11IOm</t>
  </si>
  <si>
    <t>Official info on Cisco news, events and technology innovation. For help, reach out to @Cisco_Support or @HeyCisco.</t>
  </si>
  <si>
    <t>Activador de Colaboración Comunitaria Off/OnLine -Community Engagement Manager #CM #MarketingDigital #Knowmad #CMeventos #SMeventos #CanariasDigital #Monetiza19</t>
  </si>
  <si>
    <t>_xD83D__xDE80_ Director de #Marketing #Online en  @mailrelay #email #marketing #contenidos  -  Canal: https://t.co/CzCkjmcRAn</t>
  </si>
  <si>
    <t>Latam Marketing Director @Cisco Strategic and passionate; Bold &amp; Positive #GenX #coffee-fan All opinions express here are my own. #WomenOfCisco</t>
  </si>
  <si>
    <t>Veracruz</t>
  </si>
  <si>
    <t>MEXICO</t>
  </si>
  <si>
    <t>Spain</t>
  </si>
  <si>
    <t>Barcelona</t>
  </si>
  <si>
    <t>España</t>
  </si>
  <si>
    <t>San Bruno, CA</t>
  </si>
  <si>
    <t>worldwide</t>
  </si>
  <si>
    <t>Mexico, ME</t>
  </si>
  <si>
    <t>Cancún, México</t>
  </si>
  <si>
    <t>San Jose, CA</t>
  </si>
  <si>
    <t>Silicon Valley, CA</t>
  </si>
  <si>
    <t>Redwood City, CA</t>
  </si>
  <si>
    <t>Bogotá, Colombia</t>
  </si>
  <si>
    <t>Israel</t>
  </si>
  <si>
    <t>Lomas de Chapultepec I Sección</t>
  </si>
  <si>
    <t>Hyderabad, India</t>
  </si>
  <si>
    <t>Madrid, España</t>
  </si>
  <si>
    <t>Mexico</t>
  </si>
  <si>
    <t>Silicon Valley</t>
  </si>
  <si>
    <t>_xD83D__xDC27_#Patagonia #Argentina _xD83C__xDDE6__xD83C__xDDF7_</t>
  </si>
  <si>
    <t>https://t.co/BZZFTnHQbs</t>
  </si>
  <si>
    <t>https://t.co/q3MexELAGA</t>
  </si>
  <si>
    <t>https://t.co/RNZMJat4rz</t>
  </si>
  <si>
    <t>https://t.co/dgqCLVYzJQ</t>
  </si>
  <si>
    <t>https://t.co/b6ey2HY6iZ</t>
  </si>
  <si>
    <t>https://t.co/zHiws75d7e</t>
  </si>
  <si>
    <t>https://t.co/F3fLcf5sH7</t>
  </si>
  <si>
    <t>https://t.co/ehOAAJHwzz</t>
  </si>
  <si>
    <t>https://t.co/4Cs9BW2tv7</t>
  </si>
  <si>
    <t>http://t.co/yOR48ALsUI</t>
  </si>
  <si>
    <t>https://t.co/TktkkD8InR</t>
  </si>
  <si>
    <t>https://t.co/ZTvSaFPKmc</t>
  </si>
  <si>
    <t>https://t.co/FKKr76FLpx</t>
  </si>
  <si>
    <t>https://t.co/eUJLtrtePs</t>
  </si>
  <si>
    <t>https://t.co/FiHJF0aabW</t>
  </si>
  <si>
    <t>https://t.co/KUAcYJLECv</t>
  </si>
  <si>
    <t>https://t.co/6ha5IXza2I</t>
  </si>
  <si>
    <t>https://t.co/bjqnqPJa9e</t>
  </si>
  <si>
    <t>https://t.co/PmkpZail15</t>
  </si>
  <si>
    <t>http://t.co/82s38lUdgG</t>
  </si>
  <si>
    <t>https://t.co/o0n3FLqfQ6</t>
  </si>
  <si>
    <t>http://t.co/PPRgd85due</t>
  </si>
  <si>
    <t>https://t.co/l8eibQue2F</t>
  </si>
  <si>
    <t>https://t.co/k1dFMJ8NiV</t>
  </si>
  <si>
    <t>https://pbs.twimg.com/profile_banners/185206667/1542142855</t>
  </si>
  <si>
    <t>https://pbs.twimg.com/profile_banners/1185192842102267907/1571420091</t>
  </si>
  <si>
    <t>https://pbs.twimg.com/profile_banners/808222399325933568/1544944207</t>
  </si>
  <si>
    <t>https://pbs.twimg.com/profile_banners/1105091138128658432/1561417444</t>
  </si>
  <si>
    <t>https://pbs.twimg.com/profile_banners/308132181/1540311964</t>
  </si>
  <si>
    <t>https://pbs.twimg.com/profile_banners/76935934/1571052477</t>
  </si>
  <si>
    <t>https://pbs.twimg.com/profile_banners/583601492/1563987834</t>
  </si>
  <si>
    <t>https://pbs.twimg.com/profile_banners/10228272/1563295551</t>
  </si>
  <si>
    <t>https://pbs.twimg.com/profile_banners/960791825693933568/1558623751</t>
  </si>
  <si>
    <t>https://pbs.twimg.com/profile_banners/279335262/1562598871</t>
  </si>
  <si>
    <t>https://pbs.twimg.com/profile_banners/42606175/1542723404</t>
  </si>
  <si>
    <t>https://pbs.twimg.com/profile_banners/780471444325146624/1561744557</t>
  </si>
  <si>
    <t>https://pbs.twimg.com/profile_banners/87855391/1532545430</t>
  </si>
  <si>
    <t>https://pbs.twimg.com/profile_banners/151934168/1391403981</t>
  </si>
  <si>
    <t>https://pbs.twimg.com/profile_banners/87606674/1405285356</t>
  </si>
  <si>
    <t>https://pbs.twimg.com/profile_banners/17572957/1518662878</t>
  </si>
  <si>
    <t>https://pbs.twimg.com/profile_banners/218411406/1542113888</t>
  </si>
  <si>
    <t>https://pbs.twimg.com/profile_banners/1020867748707160064/1571316699</t>
  </si>
  <si>
    <t>https://pbs.twimg.com/profile_banners/720988237058015232/1461120565</t>
  </si>
  <si>
    <t>https://pbs.twimg.com/profile_banners/146029414/1424259395</t>
  </si>
  <si>
    <t>https://pbs.twimg.com/profile_banners/108739409/1570747340</t>
  </si>
  <si>
    <t>https://pbs.twimg.com/profile_banners/15749983/1542114191</t>
  </si>
  <si>
    <t>https://pbs.twimg.com/profile_banners/1029896662855176194/1558532614</t>
  </si>
  <si>
    <t>https://pbs.twimg.com/profile_banners/45077861/1481142031</t>
  </si>
  <si>
    <t>https://pbs.twimg.com/profile_banners/78963321/1493224682</t>
  </si>
  <si>
    <t>http://abs.twimg.com/images/themes/theme13/bg.gif</t>
  </si>
  <si>
    <t>http://abs.twimg.com/images/themes/theme1/bg.png</t>
  </si>
  <si>
    <t>http://abs.twimg.com/images/themes/theme15/bg.png</t>
  </si>
  <si>
    <t>http://abs.twimg.com/images/themes/theme14/bg.gif</t>
  </si>
  <si>
    <t>http://abs.twimg.com/images/themes/theme9/bg.gif</t>
  </si>
  <si>
    <t>http://abs.twimg.com/images/themes/theme19/bg.gif</t>
  </si>
  <si>
    <t>http://abs.twimg.com/images/themes/theme6/bg.gif</t>
  </si>
  <si>
    <t>http://pbs.twimg.com/profile_images/1148327441527689217/1QpS06D6_normal.png</t>
  </si>
  <si>
    <t>http://pbs.twimg.com/profile_images/877454707991687169/XkWoyyPy_normal.jpg</t>
  </si>
  <si>
    <t>http://pbs.twimg.com/profile_images/1021472324422230016/cV88qdP5_normal.jpg</t>
  </si>
  <si>
    <t>http://pbs.twimg.com/profile_images/849133030237061120/6hUrNP0a_normal.jpg</t>
  </si>
  <si>
    <t>http://pbs.twimg.com/profile_images/849132774661308416/pa2Uplq1_normal.jpg</t>
  </si>
  <si>
    <t>http://pbs.twimg.com/profile_images/1180113755998494720/t8yjtQ4i_normal.jpg</t>
  </si>
  <si>
    <t>http://pbs.twimg.com/profile_images/676444373324709889/3_Hh9f80_normal.jpg</t>
  </si>
  <si>
    <t>http://pbs.twimg.com/profile_images/1062335794059362304/36lxwgHQ_normal.jpg</t>
  </si>
  <si>
    <t>http://pbs.twimg.com/profile_images/720612452430270465/9YFTzrSP_normal.jpg</t>
  </si>
  <si>
    <t>http://pbs.twimg.com/profile_images/925717136281976832/UUA8Cz6q_normal.jpg</t>
  </si>
  <si>
    <t>http://pbs.twimg.com/profile_images/792005451772600321/R0Iby6Jn_normal.jpg</t>
  </si>
  <si>
    <t>Open Twitter Page for This Person</t>
  </si>
  <si>
    <t>https://twitter.com/olatapi</t>
  </si>
  <si>
    <t>https://twitter.com/datasysla</t>
  </si>
  <si>
    <t>https://twitter.com/darbyacademy_</t>
  </si>
  <si>
    <t>https://twitter.com/bloguero_pro</t>
  </si>
  <si>
    <t>https://twitter.com/montsemansilla</t>
  </si>
  <si>
    <t>https://twitter.com/vivianfrancos</t>
  </si>
  <si>
    <t>https://twitter.com/leikoleo</t>
  </si>
  <si>
    <t>https://twitter.com/youtube</t>
  </si>
  <si>
    <t>https://twitter.com/impulsaeventos</t>
  </si>
  <si>
    <t>https://twitter.com/gerardo_urzua</t>
  </si>
  <si>
    <t>https://twitter.com/cisco_spain</t>
  </si>
  <si>
    <t>https://twitter.com/ciscolivelatam</t>
  </si>
  <si>
    <t>https://twitter.com/cisco_support</t>
  </si>
  <si>
    <t>https://twitter.com/smr_foundation</t>
  </si>
  <si>
    <t>https://twitter.com/nodexl</t>
  </si>
  <si>
    <t>https://twitter.com/mauriciojaramil</t>
  </si>
  <si>
    <t>https://twitter.com/gmeliass</t>
  </si>
  <si>
    <t>https://twitter.com/cisco_la</t>
  </si>
  <si>
    <t>https://twitter.com/seohashtag</t>
  </si>
  <si>
    <t>https://twitter.com/nrs_solutions</t>
  </si>
  <si>
    <t>https://twitter.com/amruthasuri</t>
  </si>
  <si>
    <t>https://twitter.com/mailrelay</t>
  </si>
  <si>
    <t>https://twitter.com/expansiontecno</t>
  </si>
  <si>
    <t>https://twitter.com/cisco</t>
  </si>
  <si>
    <t>https://twitter.com/activithink</t>
  </si>
  <si>
    <t>https://twitter.com/jose_argudo</t>
  </si>
  <si>
    <t>https://twitter.com/luzmamurguia</t>
  </si>
  <si>
    <t>olatapi
#DataSys presente en #CiscoLiveLA
Somos #Tecnologia #AaS Soluciones
integrales bajo un modelo As a
Service #XaaS by #DataSys Nos vemos
del 29 al 31 de octubre en Cancun
en el Stand Z15 REGISTRATE Y PARTICIPA
➡ https://t.co/xu5KuNgaVG https://t.co/fsUDGj5hCx</t>
  </si>
  <si>
    <t>datasysla
#DataSys presente en #CiscoLiveLA
Somos #Tecnologia #AaS Soluciones
integrales bajo un modelo As a
Service #XaaS by #DataSys Nos vemos
del 29 al 31 de octubre en Cancun
en el Stand Z15 REGISTRATE Y PARTICIPA
➡ https://t.co/5XaK36zeD8 https://t.co/rzHgghq5KJ</t>
  </si>
  <si>
    <t>darbyacademy_
#DataSys presente en #CiscoLiveLA
Somos #Tecnologia #AaS Soluciones
integrales bajo un modelo As a
Service #XaaS by #DataSys Nos vemos
del 29 al 31 de octubre en Cancun
en el Stand Z15 REGISTRATE Y PARTICIPA
➡ https://t.co/xu5KuNgaVG https://t.co/zllbBaKjCN</t>
  </si>
  <si>
    <t>bloguero_pro
#DataSys presente en #CiscoLiveLA
con #AppDinamycs #tecnologia #ux
#AaS por @DataSysLA https://t.co/CuzIjsrx3f</t>
  </si>
  <si>
    <t>montsemansilla
#DataSys los invita a conocer la
Application Performance Monitoring
#AppDynamics _xD83D__xDCCD_ Visitalos en #CiscoLiveLA
Stand Z15 #Cancun https://t.co/qdcFWtUmN8
https://t.co/HiU4mrsklg</t>
  </si>
  <si>
    <t>vivianfrancos
#DataSys les ofrece una Solución
integral y funcional via Modelo
de Servicios bajo el nombre #XaaS
by #Datasys es soluciones en procesos
de negocios https://t.co/IRtZIGZr49</t>
  </si>
  <si>
    <t>leikoleo
#DataSys presente en #CiscoLiveLA
Somos #Tecnologia #AaS Soluciones
integrales bajo un modelo As a
Service #XaaS by #DataSys Nos vemos
del 29 al 31 de octubre en Cancun
en el Stand Z15 REGISTRATE Y PARTICIPA
➡ https://t.co/xu5KuNgaVG https://t.co/zllbBaKjCN</t>
  </si>
  <si>
    <t xml:space="preserve">youtube
</t>
  </si>
  <si>
    <t>impulsaeventos
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</si>
  <si>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gerardo_urzua
#DataSys ¿ Qué hay detrás de la
estrategia de #UX dentro de la
organización ? #AppDinamycs #Tecnologia
_xD83D__xDCCD_ Visitanos en #CiscoLiveLA Stand
Z15 #Cancun https://t.co/5jNrmQVm5N
https://t.co/I2n4L9ut8P</t>
  </si>
  <si>
    <t xml:space="preserve">cisco_spain
</t>
  </si>
  <si>
    <t>ciscolivelatam
#DataSys presente en #CiscoLiveLA
Somos #Tecnologia #AaS Soluciones
integrales bajo un modelo As a
Service #XaaS by #DataSys Nos vemos
del 29 al 31 de octubre en Cancun
en el Stand Z15 REGISTRATE Y PARTICIPA
➡ https://t.co/xu5KuNgaVG https://t.co/fsUDGj5hCx</t>
  </si>
  <si>
    <t xml:space="preserve">cisco_support
</t>
  </si>
  <si>
    <t xml:space="preserve">smr_foundation
</t>
  </si>
  <si>
    <t xml:space="preserve">nodexl
</t>
  </si>
  <si>
    <t xml:space="preserve">mauriciojaramil
</t>
  </si>
  <si>
    <t xml:space="preserve">gmeliass
</t>
  </si>
  <si>
    <t xml:space="preserve">cisco_la
</t>
  </si>
  <si>
    <t>seohashtag
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</si>
  <si>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nrs_solutions
No te olvides de visitar el stand
Z15, ¡tenemos una sorpresas para
ti! #Datasys en #CiscoLiveLA https://t.co/yEBxgSx4i5</t>
  </si>
  <si>
    <t>amruthasuri
#DataSys presente en #CiscoLiveLA
con #AppDinamycs #UX #DataSys #CiscoLiveLA
#AppDinamycs via https://t.co/gydENhzRSg
https://t.co/HMVakvVCOb</t>
  </si>
  <si>
    <t>mailrelay
#DataSys presente en #CiscoLiveLA
con #AppDinamycs #tecnologia #ux
#AaS por @DataSysLA https://t.co/PmPkDvTB4Z</t>
  </si>
  <si>
    <t xml:space="preserve">expansiontecno
</t>
  </si>
  <si>
    <t xml:space="preserve">cisco
</t>
  </si>
  <si>
    <t>activithink
Soluciones con la #Ux como centro
indiscutible del Desarrollo nos
presenta siempre #DataSys que estará
presente a finales de mes en #CiscoLiveLA
en Cancún, México, presentando
#AppDynamics entre otras maravillas
de la innovación tecnológica!!
https://t.co/mSNgru70ba</t>
  </si>
  <si>
    <t>jose_argudo
#DataSys presente en #CiscoLiveLA
con #AppDinamycs #tecnologia #ux
#AaS por @DataSysLA https://t.co/FfXeQqN3aF</t>
  </si>
  <si>
    <t xml:space="preserve">luzmamurguia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</si>
  <si>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</si>
  <si>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</si>
  <si>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</si>
  <si>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</si>
  <si>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</si>
  <si>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</si>
  <si>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</si>
  <si>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</si>
  <si>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</si>
  <si>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</si>
  <si>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</si>
  <si>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</si>
  <si>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</si>
  <si>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</si>
  <si>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</si>
  <si>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</si>
  <si>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</si>
  <si>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</si>
  <si>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</si>
  <si>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</si>
  <si>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</si>
  <si>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</si>
  <si>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</si>
  <si>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</si>
  <si>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</si>
  <si>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</si>
  <si>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</si>
  <si>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</si>
  <si>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</si>
  <si>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</si>
  <si>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</si>
  <si>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</si>
  <si>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</si>
  <si>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</si>
  <si>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</si>
  <si>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</si>
  <si>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</si>
  <si>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</si>
  <si>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</si>
  <si>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</si>
  <si>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</si>
  <si>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</si>
  <si>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</si>
  <si>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</si>
  <si>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</si>
  <si>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</si>
  <si>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</si>
  <si>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</si>
  <si>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</si>
  <si>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</si>
  <si>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https://www.linkedin.com/slink?code=dYgEv8w</t>
  </si>
  <si>
    <t>Entire Graph Count</t>
  </si>
  <si>
    <t>Top URLs in Tweet in G1</t>
  </si>
  <si>
    <t>https://www.linkedin.com/slink?code=dnwtNHK</t>
  </si>
  <si>
    <t>https://www.linkedin.com/slink?code=dkVZ2XS</t>
  </si>
  <si>
    <t>Top URLs in Tweet in G2</t>
  </si>
  <si>
    <t>G1 Count</t>
  </si>
  <si>
    <t>Top URLs in Tweet in G3</t>
  </si>
  <si>
    <t>G2 Count</t>
  </si>
  <si>
    <t>https://twinybots.ch/</t>
  </si>
  <si>
    <t>G3 Count</t>
  </si>
  <si>
    <t>Top URLs in Tweet</t>
  </si>
  <si>
    <t>https://twitter.com/DataSysLA/status/1185213571866775552 https://www.linkedin.com/slink?code=dYgEv8w https://www.linkedin.com/slink?code=dnwtNHK https://www.linkedin.com/slink?code=dkVZ2XS http://datasys.la/blog/application-performance-monitoring-appdynamics/ http://datasys.la/blog/beneficios-del-desarrollo-de-ciudades-inteligentes/ http://datasys.la/blog/datasys-presente-en-ciscolivela-con-appdinamycs/ http://datasys.la/blog/que-hay-detras-de-la-estrategia-de-ux-dentro-de-la-organizacion https://twitter.com/CiscoDevNet/status/1186416876404072448 https://twitter.com/NRS_Solutions/status/1186389101592956928</t>
  </si>
  <si>
    <t>https://datasys.bitrix24.site/ciscolivela_2019/ http://datasys.la/blog/datasys-presente-en-ciscolivela-con-appdinamycs/ http://datasys.la/blog/que-hay-detras-de-la-estrategia-de-ux-dentro-de-la-organizacion http://datasys.la/blog/que-hay-detras-de-la-estrategia-de-ux-dentro-de-la-organizacion/ http://datasys.la/blog/application-performance-monitoring-appdynamics/ http://datasys.la/blog/beneficios-del-desarrollo-de-ciudades-inteligentes/ https://twitter.com/DataSysLA/status/1185213571866775552 https://twitter.com/CiscoDevNet/status/1186416876404072448 https://twitter.com/ciscolivelatam/status/1162469081620070401 https://www.youtube.com/watch?v=T2K59YOZDME&amp;feature=youtu.be</t>
  </si>
  <si>
    <t>https://www.facebook.com/626769037/posts/10157631080174038/ https://twinybots.ch/ http://datasys.la/blog/datasys-presente-en-ciscolivela-con-appdinamycs/</t>
  </si>
  <si>
    <t>Top Domains in Tweet in Entire Graph</t>
  </si>
  <si>
    <t>twinybots.ch</t>
  </si>
  <si>
    <t>Top Domains in Tweet in G1</t>
  </si>
  <si>
    <t>Top Domains in Tweet in G2</t>
  </si>
  <si>
    <t>Top Domains in Tweet in G3</t>
  </si>
  <si>
    <t>Top Domains in Tweet</t>
  </si>
  <si>
    <t>linkedin.com twitter.com datasys.la youtu.be vivianfrancos.com bitrix24.site expansion.mx</t>
  </si>
  <si>
    <t>bitrix24.site datasys.la twitter.com youtube.com</t>
  </si>
  <si>
    <t>facebook.com twinybots.ch datasys.la</t>
  </si>
  <si>
    <t>Top Hashtags in Tweet in Entire Graph</t>
  </si>
  <si>
    <t>ciscolivela</t>
  </si>
  <si>
    <t>tecnologia</t>
  </si>
  <si>
    <t>aas</t>
  </si>
  <si>
    <t>ux</t>
  </si>
  <si>
    <t>cancun</t>
  </si>
  <si>
    <t>appdinamycs</t>
  </si>
  <si>
    <t>xaas</t>
  </si>
  <si>
    <t>appdynamics</t>
  </si>
  <si>
    <t>Top Hashtags in Tweet in G1</t>
  </si>
  <si>
    <t>Top Hashtags in Tweet in G2</t>
  </si>
  <si>
    <t>negocio</t>
  </si>
  <si>
    <t>Top Hashtags in Tweet in G3</t>
  </si>
  <si>
    <t>Top Hashtags in Tweet</t>
  </si>
  <si>
    <t>datasys ciscolivela tecnologia ux cancun aas appdinamycs appdynamics xaas cisco</t>
  </si>
  <si>
    <t>datasys ciscolivela tecnologia aas xaas ux cancun appdinamycs appdynamics negocio</t>
  </si>
  <si>
    <t>datasys ciscolivela appdinamycs ux</t>
  </si>
  <si>
    <t>Top Words in Tweet in Entire Graph</t>
  </si>
  <si>
    <t>Words in Sentiment List#1: Positive</t>
  </si>
  <si>
    <t>Words in Sentiment List#2: Negative</t>
  </si>
  <si>
    <t>Words in Sentiment List#3: Angry/Violent</t>
  </si>
  <si>
    <t>Non-categorized Words</t>
  </si>
  <si>
    <t>Total Words</t>
  </si>
  <si>
    <t>#datasys</t>
  </si>
  <si>
    <t>#ciscolivela</t>
  </si>
  <si>
    <t>stand</t>
  </si>
  <si>
    <t>z15</t>
  </si>
  <si>
    <t>presente</t>
  </si>
  <si>
    <t>Top Words in Tweet in G1</t>
  </si>
  <si>
    <t>nos</t>
  </si>
  <si>
    <t>vemos</t>
  </si>
  <si>
    <t>#cancun</t>
  </si>
  <si>
    <t>#tecnologia</t>
  </si>
  <si>
    <t>#xaas</t>
  </si>
  <si>
    <t>Top Words in Tweet in G2</t>
  </si>
  <si>
    <t>#aas</t>
  </si>
  <si>
    <t>Top Words in Tweet in G3</t>
  </si>
  <si>
    <t>#appdinamycs</t>
  </si>
  <si>
    <t>Top Words in Tweet</t>
  </si>
  <si>
    <t>#datasys #ciscolivela stand z15 presente nos vemos #cancun #tecnologia #xaas</t>
  </si>
  <si>
    <t>#datasys #ciscolivela stand z15 #tecnologia #aas presente #xaas nos vemos</t>
  </si>
  <si>
    <t>#datasys #ciscolivela #appdinamycs</t>
  </si>
  <si>
    <t>Top Word Pairs in Tweet in Entire Graph</t>
  </si>
  <si>
    <t>stand,z15</t>
  </si>
  <si>
    <t>presente,#ciscolivela</t>
  </si>
  <si>
    <t>nos,vemos</t>
  </si>
  <si>
    <t>#xaas,#datasys</t>
  </si>
  <si>
    <t>#datasys,presente</t>
  </si>
  <si>
    <t>#tecnologia,#aas</t>
  </si>
  <si>
    <t>registrate,participa</t>
  </si>
  <si>
    <t>z15,registrate</t>
  </si>
  <si>
    <t>#ciscolivela,#appdinamycs</t>
  </si>
  <si>
    <t>#ciscolivela,stand</t>
  </si>
  <si>
    <t>Top Word Pairs in Tweet in G1</t>
  </si>
  <si>
    <t>z15,#cancun</t>
  </si>
  <si>
    <t>Top Word Pairs in Tweet in G2</t>
  </si>
  <si>
    <t>#aas,soluciones</t>
  </si>
  <si>
    <t>soluciones,integrales</t>
  </si>
  <si>
    <t>Top Word Pairs in Tweet in G3</t>
  </si>
  <si>
    <t>#datasys,#ciscolivela</t>
  </si>
  <si>
    <t>Top Word Pairs in Tweet</t>
  </si>
  <si>
    <t>stand,z15  presente,#ciscolivela  nos,vemos  #xaas,#datasys  #tecnologia,#aas  registrate,participa  #datasys,presente  #ciscolivela,#appdinamycs  #ciscolivela,stand  z15,#cancun</t>
  </si>
  <si>
    <t>stand,z15  presente,#ciscolivela  #datasys,presente  nos,vemos  #xaas,#datasys  #tecnologia,#aas  z15,registrate  registrate,participa  #aas,soluciones  soluciones,integrales</t>
  </si>
  <si>
    <t>#datasys,#ciscolivela  #ciscolivela,#appdinamycs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</si>
  <si>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</si>
  <si>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</si>
  <si>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</si>
  <si>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</si>
  <si>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</si>
  <si>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</si>
  <si>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</si>
  <si>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</si>
  <si>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</si>
  <si>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</si>
  <si>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datasysla gerardo_urzua gmeliass ciscolivelatam cisco_spain mauriciojaramil nodexl smr_foundation cisco_support cisco_la</t>
  </si>
  <si>
    <t>datasysla gerardo_urzua gmeliass ciscolivelatam luzmamurguia mauriciojaramil nodexl smr_foundation cisco_support cisco_spain</t>
  </si>
  <si>
    <t>Top Tweeters in Entire Graph</t>
  </si>
  <si>
    <t>Top Tweeters in G1</t>
  </si>
  <si>
    <t>Top Tweeters in G2</t>
  </si>
  <si>
    <t>Top Tweeters in G3</t>
  </si>
  <si>
    <t>Top Tweeters</t>
  </si>
  <si>
    <t>mauriciojaramil vivianfrancos expansiontecno cisco_spain cisco_la cisco_support cisco montsemansilla nodexl activithink</t>
  </si>
  <si>
    <t>mailrelay leikoleo jose_argudo youtube darbyacademy_ olatapi bloguero_pro luzmamurguia datasysla</t>
  </si>
  <si>
    <t>amruthasuri nrs_solutions</t>
  </si>
  <si>
    <t>Top URLs in Tweet by Count</t>
  </si>
  <si>
    <t>https://datasys.bitrix24.site/ciscolivela_2019/ http://datasys.la/blog/que-hay-detras-de-la-estrategia-de-ux-dentro-de-la-organizacion https://twitter.com/ciscolivelatam/status/1162469081620070401 https://twitter.com/CiscoDevNet/status/1186416876404072448 https://twitter.com/DataSysLA/status/1185213571866775552 http://datasys.la/blog/datasys-presente-en-ciscolivela-con-appdinamycs/ http://datasys.la/blog/beneficios-del-desarrollo-de-ciudades-inteligentes/ http://datasys.la/blog/application-performance-monitoring-appdynamics/ http://datasys.la/blog/que-hay-detras-de-la-estrategia-de-ux-dentro-de-la-organizacion/</t>
  </si>
  <si>
    <t>https://www.linkedin.com/slink?code=dYgEv8w https://expansion.mx/tecnologia/2017/11/09/latinoamerica-lider-en-capacitacion-tecnologica-cisco https://datasys.bitrix24.site/ciscolivela_2019/ https://vivianfrancos.com/ciscolivela-llega-con-lo-maximo-en-tecnologia/ https://www.linkedin.com/slink?code=dM5xJEe https://www.linkedin.com/slink?code=d7Nxmmk https://twitter.com/DataSysLA/status/1185213571866775552 https://youtu.be/T2K59YOZDME https://twitter.com/NRS_Solutions/status/1186389101592956928 https://twitter.com/CiscoDevNet/status/1186416876404072448</t>
  </si>
  <si>
    <t>Top URLs in Tweet by Salience</t>
  </si>
  <si>
    <t>Top Domains in Tweet by Count</t>
  </si>
  <si>
    <t>bitrix24.site datasys.la twitter.com</t>
  </si>
  <si>
    <t>linkedin.com datasys.la twitter.com expansion.mx bitrix24.site vivianfrancos.com youtu.be</t>
  </si>
  <si>
    <t>Top Domains in Tweet by Salience</t>
  </si>
  <si>
    <t>datasys.la bitrix24.site twitter.com</t>
  </si>
  <si>
    <t>Top Hashtags in Tweet by Count</t>
  </si>
  <si>
    <t>datasys ciscolivela tecnologia cancun xaas aas ux appdinamycs appdynamics cisco</t>
  </si>
  <si>
    <t>datasys ciscolivela cancun ux tecnologia appdinamycs aas cisco xaas appdynamics</t>
  </si>
  <si>
    <t>ciscolivela datasys tecnologia negocio cybercriminales</t>
  </si>
  <si>
    <t>datasys ux appdinamycs tecnologia ciscolivela</t>
  </si>
  <si>
    <t>datasys ciscolivela negocio cybercriminales tecnologia aas xaas appdynamics</t>
  </si>
  <si>
    <t>datasys ciscolivela ux appdynamics appdinamycs</t>
  </si>
  <si>
    <t>Top Hashtags in Tweet by Salience</t>
  </si>
  <si>
    <t>ux xaas aas appdinamycs tecnologia cancun appdynamics cisco negocio cybercriminales</t>
  </si>
  <si>
    <t>cancun ux tecnologia appdinamycs aas cisco xaas appdynamics ciscolivela latinoamérica</t>
  </si>
  <si>
    <t>ciscolivela tecnologia aas xaas datasys</t>
  </si>
  <si>
    <t>tecnologia negocio cybercriminales ciscolivela datasys</t>
  </si>
  <si>
    <t>ux appdinamycs tecnologia ciscolivela datasys</t>
  </si>
  <si>
    <t>negocio cybercriminales tecnologia aas xaas appdynamics datasys ciscolivela</t>
  </si>
  <si>
    <t>ux appdynamics appdinamycs datasys ciscolivela</t>
  </si>
  <si>
    <t>Top Words in Tweet by Count</t>
  </si>
  <si>
    <t>en presente #ciscolivela somos #tecnologia #aas soluciones integrales bajo un</t>
  </si>
  <si>
    <t>en de #ciscolivela stand z15 y el #tecnologia #xaas nos</t>
  </si>
  <si>
    <t>presente en #ciscolivela con #appdinamycs #tecnologia #ux #aas por datasysla</t>
  </si>
  <si>
    <t>los invita conocer la application performance monitoring #appdynamics visitalos en</t>
  </si>
  <si>
    <t>en #ciscolivela de el con la y #cancun nos stand</t>
  </si>
  <si>
    <t>en y solución integral funcional xaas vía youtube presente #ciscolivela</t>
  </si>
  <si>
    <t>en #ciscolivela y de para el con lo #tecnologia por</t>
  </si>
  <si>
    <t>de en la #ciscolivela qué hay detrás estrategia #ux dentro</t>
  </si>
  <si>
    <t>en y de #ciscolivela modelo el #xaas presente stand z15</t>
  </si>
  <si>
    <t>te olvides de visitar el stand z15 tenemos una sorpresas</t>
  </si>
  <si>
    <t>#ciscolivela #appdinamycs presente en con #ux via</t>
  </si>
  <si>
    <t>en de con la presente #ciscolivela y soluciones #ux #appdinamycs</t>
  </si>
  <si>
    <t>Top Words in Tweet by Salience</t>
  </si>
  <si>
    <t>la de y una para al soluciones bajo participa #ux</t>
  </si>
  <si>
    <t>de y la para #ux #tecnologia registrate presente soluciones donde</t>
  </si>
  <si>
    <t>en solución integral funcional xaas vía youtube presente #ciscolivela somos</t>
  </si>
  <si>
    <t>para lo por una y de con #tecnologia que cisco_la</t>
  </si>
  <si>
    <t>de la qué hay detrás estrategia #ux dentro organización #appdinamycs</t>
  </si>
  <si>
    <t>una para y de su los solución integral funcional servicios</t>
  </si>
  <si>
    <t>de la y como centro indiscutible del desarrollo nos presenta</t>
  </si>
  <si>
    <t>Top Word Pairs in Tweet by Count</t>
  </si>
  <si>
    <t>#datasys,presente  presente,en  en,#ciscolivela  #ciscolivela,somos  somos,#tecnologia  #tecnologia,#aas  #aas,soluciones  soluciones,integrales  integrales,bajo  bajo,un</t>
  </si>
  <si>
    <t>en,#ciscolivela  stand,z15  en,el  nos,vemos  el,stand  presente,en  #xaas,#datasys  #tecnologia,#aas  #datasys,presente  z15,registrate</t>
  </si>
  <si>
    <t>#datasys,presente  presente,en  en,#ciscolivela  #ciscolivela,con  con,#appdinamycs  #appdinamycs,#tecnologia  #tecnologia,#ux  #ux,#aas  #aas,por  por,datasysla</t>
  </si>
  <si>
    <t>#datasys,los  los,invita  invita,conocer  conocer,la  la,application  application,performance  performance,monitoring  monitoring,#appdynamics  #appdynamics,visitalos  visitalos,en</t>
  </si>
  <si>
    <t>en,#ciscolivela  en,el  stand,z15  nos,vemos  #ciscolivela,con  presente,en  vemos,en  #xaas,#datasys  en,#cancun  con,la</t>
  </si>
  <si>
    <t>solución,integral  integral,y  y,funcional  funcional,xaas  xaas,#datasys  #datasys,vía  vía,youtube  #datasys,presente  presente,en  en,#ciscolivela</t>
  </si>
  <si>
    <t>en,#ciscolivela  en,el  para,los  presente,en  solución,integral  integral,y  y,funcional  modelo,de  de,servicios  #xaas,#datasys</t>
  </si>
  <si>
    <t>de,la  en,#ciscolivela  #datasys,qué  qué,hay  hay,detrás  detrás,de  la,estrategia  estrategia,de  de,#ux  #ux,dentro</t>
  </si>
  <si>
    <t>en,#ciscolivela  #xaas,#datasys  presente,en  stand,z15  solución,integral  integral,y  y,funcional  modelo,de  de,servicios  #datasys,presente</t>
  </si>
  <si>
    <t>te,olvides  olvides,de  de,visitar  visitar,el  el,stand  stand,z15  z15,tenemos  tenemos,una  una,sorpresas  sorpresas,para</t>
  </si>
  <si>
    <t>#datasys,presente  presente,en  en,#ciscolivela  #ciscolivela,con  con,#appdinamycs  #appdinamycs,#ux  #ux,#datasys  #datasys,#ciscolivela  #ciscolivela,#appdinamycs  #appdinamycs,via</t>
  </si>
  <si>
    <t>en,#ciscolivela  presente,en  #ciscolivela,con  con,#appdinamycs  soluciones,con  con,la  la,#ux  #ux,como  como,centro  centro,indiscutible</t>
  </si>
  <si>
    <t>Top Word Pairs in Tweet by Salience</t>
  </si>
  <si>
    <t>de,la  z15,registrate  registrate,y  y,participa  #tecnologia,#aas  #datasys,presente  visitanos,en  #ciscolivela,stand  z15,#cancun  el,stand</t>
  </si>
  <si>
    <t>de,la  presente,en  vemos,en  #ciscolivela,con  nos,vemos  #xaas,#datasys  en,#cancun  stand,z15  con,la  el,stand</t>
  </si>
  <si>
    <t>en,el  para,los  presente,en  solución,integral  integral,y  y,funcional  modelo,de  de,servicios  #xaas,#datasys  #ciscolivela,llega</t>
  </si>
  <si>
    <t>de,la  #datasys,qué  qué,hay  hay,detrás  detrás,de  la,estrategia  estrategia,de  de,#ux  #ux,dentro  dentro,de</t>
  </si>
  <si>
    <t>solución,integral  integral,y  y,funcional  modelo,de  de,servicios  #datasys,presente  nos,vemos  #tecnologia,#aas  en,el  el,stand</t>
  </si>
  <si>
    <t>soluciones,con  con,la  la,#ux  #ux,como  como,centro  centro,indiscutible  indiscutible,del  del,desarrollo  desarrollo,nos  nos,presenta</t>
  </si>
  <si>
    <t>Word</t>
  </si>
  <si>
    <t>registrate</t>
  </si>
  <si>
    <t>modelo</t>
  </si>
  <si>
    <t>#ux</t>
  </si>
  <si>
    <t>soluciones</t>
  </si>
  <si>
    <t>participa</t>
  </si>
  <si>
    <t>bajo</t>
  </si>
  <si>
    <t>servicios</t>
  </si>
  <si>
    <t>solución</t>
  </si>
  <si>
    <t>integral</t>
  </si>
  <si>
    <t>funcional</t>
  </si>
  <si>
    <t>donde</t>
  </si>
  <si>
    <t>integrales</t>
  </si>
  <si>
    <t>service</t>
  </si>
  <si>
    <t>29</t>
  </si>
  <si>
    <t>31</t>
  </si>
  <si>
    <t>octubre</t>
  </si>
  <si>
    <t>#appdynamics</t>
  </si>
  <si>
    <t>visitanos</t>
  </si>
  <si>
    <t>cancún</t>
  </si>
  <si>
    <t>estaremos</t>
  </si>
  <si>
    <t>procesos</t>
  </si>
  <si>
    <t>negocios</t>
  </si>
  <si>
    <t>application</t>
  </si>
  <si>
    <t>performance</t>
  </si>
  <si>
    <t>#cisco</t>
  </si>
  <si>
    <t>presentes</t>
  </si>
  <si>
    <t>marca</t>
  </si>
  <si>
    <t>info</t>
  </si>
  <si>
    <t>aqui</t>
  </si>
  <si>
    <t>contactanos</t>
  </si>
  <si>
    <t>dice</t>
  </si>
  <si>
    <t>exhibira</t>
  </si>
  <si>
    <t>conocelos</t>
  </si>
  <si>
    <t>nombre</t>
  </si>
  <si>
    <t>quieren</t>
  </si>
  <si>
    <t>qué</t>
  </si>
  <si>
    <t>detrás</t>
  </si>
  <si>
    <t>estrategia</t>
  </si>
  <si>
    <t>dentro</t>
  </si>
  <si>
    <t>organización</t>
  </si>
  <si>
    <t>iniciar</t>
  </si>
  <si>
    <t>aplicación</t>
  </si>
  <si>
    <t>oportunidad</t>
  </si>
  <si>
    <t>#negocio</t>
  </si>
  <si>
    <t>#cybercriminales</t>
  </si>
  <si>
    <t>deje</t>
  </si>
  <si>
    <t>sus</t>
  </si>
  <si>
    <t>oportunidades</t>
  </si>
  <si>
    <t>sean</t>
  </si>
  <si>
    <t>ellos</t>
  </si>
  <si>
    <t>visitalos</t>
  </si>
  <si>
    <t>desarrollo</t>
  </si>
  <si>
    <t>estara</t>
  </si>
  <si>
    <t>invita</t>
  </si>
  <si>
    <t>monitoring</t>
  </si>
  <si>
    <t>conoce</t>
  </si>
  <si>
    <t>impacta</t>
  </si>
  <si>
    <t>monitor</t>
  </si>
  <si>
    <t>presentando</t>
  </si>
  <si>
    <t>muchos</t>
  </si>
  <si>
    <t>exitos</t>
  </si>
  <si>
    <t>expo</t>
  </si>
  <si>
    <t>conocer</t>
  </si>
  <si>
    <t>ofrece</t>
  </si>
  <si>
    <t>ultimo</t>
  </si>
  <si>
    <t>nuestra</t>
  </si>
  <si>
    <t>centro</t>
  </si>
  <si>
    <t>indiscutible</t>
  </si>
  <si>
    <t>presenta</t>
  </si>
  <si>
    <t>estará</t>
  </si>
  <si>
    <t>finales</t>
  </si>
  <si>
    <t>mes</t>
  </si>
  <si>
    <t>méxico</t>
  </si>
  <si>
    <t>entre</t>
  </si>
  <si>
    <t>otras</t>
  </si>
  <si>
    <t>maravillas</t>
  </si>
  <si>
    <t>innovación</t>
  </si>
  <si>
    <t>tecnológica</t>
  </si>
  <si>
    <t>llega</t>
  </si>
  <si>
    <t>maximo</t>
  </si>
  <si>
    <t>sido</t>
  </si>
  <si>
    <t>invitada</t>
  </si>
  <si>
    <t>acompanarlos</t>
  </si>
  <si>
    <t>posicionado</t>
  </si>
  <si>
    <t>#seohashtag</t>
  </si>
  <si>
    <t>#evento</t>
  </si>
  <si>
    <t>importante</t>
  </si>
  <si>
    <t>comparto</t>
  </si>
  <si>
    <t>guía</t>
  </si>
  <si>
    <t>asistentes</t>
  </si>
  <si>
    <t>graziella</t>
  </si>
  <si>
    <t>martinelli</t>
  </si>
  <si>
    <t>ven</t>
  </si>
  <si>
    <t>nosotros</t>
  </si>
  <si>
    <t>gran</t>
  </si>
  <si>
    <t>evento</t>
  </si>
  <si>
    <t>beneficios</t>
  </si>
  <si>
    <t>ciudades</t>
  </si>
  <si>
    <t>inteligentes</t>
  </si>
  <si>
    <t>somo</t>
  </si>
  <si>
    <t>expertos</t>
  </si>
  <si>
    <t>integrando</t>
  </si>
  <si>
    <t>#tecnologicas</t>
  </si>
  <si>
    <t>nuestras</t>
  </si>
  <si>
    <t>#soluciones</t>
  </si>
  <si>
    <t>pueden</t>
  </si>
  <si>
    <t>brindadas</t>
  </si>
  <si>
    <t>través</t>
  </si>
  <si>
    <t>figura</t>
  </si>
  <si>
    <t>administrados</t>
  </si>
  <si>
    <t>conocenos</t>
  </si>
  <si>
    <t>informacion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</si>
  <si>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</si>
  <si>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</si>
  <si>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</si>
  <si>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</si>
  <si>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</si>
  <si>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</si>
  <si>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</si>
  <si>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</si>
  <si>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</si>
  <si>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</si>
  <si>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</si>
  <si>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</si>
  <si>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</si>
  <si>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</si>
  <si>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</si>
  <si>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</si>
  <si>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</si>
  <si>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</si>
  <si>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</si>
  <si>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</si>
  <si>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</si>
  <si>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</si>
  <si>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</si>
  <si>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</si>
  <si>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</si>
  <si>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</si>
  <si>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</si>
  <si>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</si>
  <si>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</si>
  <si>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</si>
  <si>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</si>
  <si>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</si>
  <si>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</si>
  <si>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</si>
  <si>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</si>
  <si>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</si>
  <si>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</si>
  <si>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</si>
  <si>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</si>
  <si>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</si>
  <si>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</si>
  <si>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</si>
  <si>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</si>
  <si>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</si>
  <si>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</si>
  <si>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</si>
  <si>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</si>
  <si>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</si>
  <si>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</si>
  <si>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</si>
  <si>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</si>
  <si>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</si>
  <si>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</si>
  <si>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</si>
  <si>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</si>
  <si>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</si>
  <si>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13, 121, 0</t>
  </si>
  <si>
    <t>157, 49, 0</t>
  </si>
  <si>
    <t>105, 76, 0</t>
  </si>
  <si>
    <t>33, 112, 0</t>
  </si>
  <si>
    <t>53, 102, 0</t>
  </si>
  <si>
    <t>85, 85, 0</t>
  </si>
  <si>
    <t>Red</t>
  </si>
  <si>
    <t>G1: #datasys #ciscolivela stand z15 presente nos vemos #cancun #tecnologia #xaas</t>
  </si>
  <si>
    <t>G2: #datasys #ciscolivela stand z15 #tecnologia #aas presente #xaas nos vemos</t>
  </si>
  <si>
    <t>G3: #datasys #ciscolivela #appdinamycs</t>
  </si>
  <si>
    <t>Autofill Workbook Results</t>
  </si>
  <si>
    <t>Edge Weight▓1▓16▓0▓True▓Green▓Red▓▓Edge Weight▓1▓7▓0▓3▓10▓False▓Edge Weight▓1▓16▓0▓32▓6▓False▓▓0▓0▓0▓True▓Black▓Black▓▓Followers▓14▓681830▓0▓162▓1000▓False▓Followers▓14▓72073022▓0▓100▓70▓False▓▓0▓0▓0▓0▓0▓False▓▓0▓0▓0▓0▓0▓False</t>
  </si>
  <si>
    <t>Subgraph</t>
  </si>
  <si>
    <t>GraphSource░TwitterSearch▓GraphTerm░#DataSys▓ImportDescription░The graph represents a network of 27 Twitter users whose recent tweets contained "#DataSys", or who were replied to or mentioned in those tweets, taken from a data set limited to a maximum of 18,000 tweets.  The network was obtained from Twitter on Tuesday, 22 October 2019 at 15:31 UTC.
The tweets in the network were tweeted over the 3-day, 19-hour, 58-minute period from Friday, 18 October 2019 at 15:18 UTC to Tuesday, 22 October 2019 at 11:17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</si>
</sst>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749452"/>
        <c:axId val="49200749"/>
      </c:barChart>
      <c:catAx>
        <c:axId val="427494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00749"/>
        <c:crosses val="autoZero"/>
        <c:auto val="1"/>
        <c:lblOffset val="100"/>
        <c:noMultiLvlLbl val="0"/>
      </c:catAx>
      <c:valAx>
        <c:axId val="49200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153558"/>
        <c:axId val="25837703"/>
      </c:barChart>
      <c:catAx>
        <c:axId val="40153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37703"/>
        <c:crosses val="autoZero"/>
        <c:auto val="1"/>
        <c:lblOffset val="100"/>
        <c:noMultiLvlLbl val="0"/>
      </c:catAx>
      <c:valAx>
        <c:axId val="2583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212736"/>
        <c:axId val="12479169"/>
      </c:barChart>
      <c:catAx>
        <c:axId val="31212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79169"/>
        <c:crosses val="autoZero"/>
        <c:auto val="1"/>
        <c:lblOffset val="100"/>
        <c:noMultiLvlLbl val="0"/>
      </c:catAx>
      <c:valAx>
        <c:axId val="1247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203658"/>
        <c:axId val="4179739"/>
      </c:barChart>
      <c:catAx>
        <c:axId val="45203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9739"/>
        <c:crosses val="autoZero"/>
        <c:auto val="1"/>
        <c:lblOffset val="100"/>
        <c:noMultiLvlLbl val="0"/>
      </c:catAx>
      <c:valAx>
        <c:axId val="417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617652"/>
        <c:axId val="3014549"/>
      </c:barChart>
      <c:catAx>
        <c:axId val="37617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4549"/>
        <c:crosses val="autoZero"/>
        <c:auto val="1"/>
        <c:lblOffset val="100"/>
        <c:noMultiLvlLbl val="0"/>
      </c:catAx>
      <c:valAx>
        <c:axId val="301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130942"/>
        <c:axId val="42851887"/>
      </c:barChart>
      <c:catAx>
        <c:axId val="271309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51887"/>
        <c:crosses val="autoZero"/>
        <c:auto val="1"/>
        <c:lblOffset val="100"/>
        <c:noMultiLvlLbl val="0"/>
      </c:catAx>
      <c:valAx>
        <c:axId val="4285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30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122664"/>
        <c:axId val="48450793"/>
      </c:barChart>
      <c:catAx>
        <c:axId val="50122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50793"/>
        <c:crosses val="autoZero"/>
        <c:auto val="1"/>
        <c:lblOffset val="100"/>
        <c:noMultiLvlLbl val="0"/>
      </c:catAx>
      <c:valAx>
        <c:axId val="48450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2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403954"/>
        <c:axId val="32200131"/>
      </c:barChart>
      <c:catAx>
        <c:axId val="33403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00131"/>
        <c:crosses val="autoZero"/>
        <c:auto val="1"/>
        <c:lblOffset val="100"/>
        <c:noMultiLvlLbl val="0"/>
      </c:catAx>
      <c:valAx>
        <c:axId val="3220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3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365724"/>
        <c:axId val="58073789"/>
      </c:barChart>
      <c:catAx>
        <c:axId val="21365724"/>
        <c:scaling>
          <c:orientation val="minMax"/>
        </c:scaling>
        <c:axPos val="b"/>
        <c:delete val="1"/>
        <c:majorTickMark val="out"/>
        <c:minorTickMark val="none"/>
        <c:tickLblPos val="none"/>
        <c:crossAx val="58073789"/>
        <c:crosses val="autoZero"/>
        <c:auto val="1"/>
        <c:lblOffset val="100"/>
        <c:noMultiLvlLbl val="0"/>
      </c:catAx>
      <c:valAx>
        <c:axId val="58073789"/>
        <c:scaling>
          <c:orientation val="minMax"/>
        </c:scaling>
        <c:axPos val="l"/>
        <c:delete val="1"/>
        <c:majorTickMark val="out"/>
        <c:minorTickMark val="none"/>
        <c:tickLblPos val="none"/>
        <c:crossAx val="21365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latap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tasys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arbyacademy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loguero_p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ontsemans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vianfranc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eikol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youtub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mpulsaevent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erardo_urzu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isco_spa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iscolivelata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isco_suppor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mr_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uriciojarami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melias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isco_l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eohashta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rs_solutio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mruthasu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ailrel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xpansiontecn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isc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ctivithin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ose_argu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luzmamurgu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8" totalsRowShown="0" headerRowDxfId="321" dataDxfId="320">
  <autoFilter ref="A2:BN148"/>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174" dataDxfId="173">
  <autoFilter ref="A1:H11"/>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24" totalsRowShown="0" headerRowDxfId="163" dataDxfId="162">
  <autoFilter ref="A14:H2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H37" totalsRowShown="0" headerRowDxfId="152" dataDxfId="151">
  <autoFilter ref="A27:H37"/>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H50" totalsRowShown="0" headerRowDxfId="141" dataDxfId="140">
  <autoFilter ref="A40:H50"/>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H63" totalsRowShown="0" headerRowDxfId="130" dataDxfId="129">
  <autoFilter ref="A53:H63"/>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H67" totalsRowShown="0" headerRowDxfId="119" dataDxfId="118">
  <autoFilter ref="A66:H67"/>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H80" totalsRowShown="0" headerRowDxfId="116" dataDxfId="115">
  <autoFilter ref="A70:H80"/>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H93" totalsRowShown="0" headerRowDxfId="97" dataDxfId="96">
  <autoFilter ref="A83:H93"/>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27" totalsRowShown="0" headerRowDxfId="76" dataDxfId="75">
  <autoFilter ref="A1:G32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266" dataDxfId="265">
  <autoFilter ref="A2:BT29"/>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33" totalsRowShown="0" headerRowDxfId="67" dataDxfId="66">
  <autoFilter ref="A1:L43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23" dataDxfId="22">
  <autoFilter ref="A2:C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220" dataDxfId="219">
  <autoFilter ref="A1:C28"/>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ys.la/blog/datasys-presente-en-ciscolivela-con-appdinamycs/" TargetMode="External" /><Relationship Id="rId2" Type="http://schemas.openxmlformats.org/officeDocument/2006/relationships/hyperlink" Target="https://www.youtube.com/watch?v=T2K59YOZDME&amp;feature=youtu.be" TargetMode="External" /><Relationship Id="rId3" Type="http://schemas.openxmlformats.org/officeDocument/2006/relationships/hyperlink" Target="https://twitter.com/DataSysLA/status/1185213571866775552" TargetMode="External" /><Relationship Id="rId4" Type="http://schemas.openxmlformats.org/officeDocument/2006/relationships/hyperlink" Target="https://twitter.com/DataSysLA/status/1185213571866775552" TargetMode="External" /><Relationship Id="rId5" Type="http://schemas.openxmlformats.org/officeDocument/2006/relationships/hyperlink" Target="https://www.facebook.com/626769037/posts/10157631080174038/" TargetMode="External" /><Relationship Id="rId6" Type="http://schemas.openxmlformats.org/officeDocument/2006/relationships/hyperlink" Target="http://datasys.la/blog/datasys-presente-en-ciscolivela-con-appdinamycs/" TargetMode="External" /><Relationship Id="rId7" Type="http://schemas.openxmlformats.org/officeDocument/2006/relationships/hyperlink" Target="https://expansion.mx/tecnologia/2017/11/09/latinoamerica-lider-en-capacitacion-tecnologica-cisco" TargetMode="External" /><Relationship Id="rId8" Type="http://schemas.openxmlformats.org/officeDocument/2006/relationships/hyperlink" Target="https://expansion.mx/tecnologia/2017/11/09/latinoamerica-lider-en-capacitacion-tecnologica-cisco" TargetMode="External" /><Relationship Id="rId9" Type="http://schemas.openxmlformats.org/officeDocument/2006/relationships/hyperlink" Target="https://www.linkedin.com/slink?code=eJ3Vvsj" TargetMode="External" /><Relationship Id="rId10" Type="http://schemas.openxmlformats.org/officeDocument/2006/relationships/hyperlink" Target="http://datasys.la/blog/datasys-presente-en-ciscolivela-con-appdinamycs/" TargetMode="External" /><Relationship Id="rId11" Type="http://schemas.openxmlformats.org/officeDocument/2006/relationships/hyperlink" Target="https://twitter.com/DataSysLA/status/1185213571866775552" TargetMode="External" /><Relationship Id="rId12" Type="http://schemas.openxmlformats.org/officeDocument/2006/relationships/hyperlink" Target="https://vivianfrancos.com/ciscolivela-llega-con-lo-maximo-en-tecnologia/" TargetMode="External" /><Relationship Id="rId13" Type="http://schemas.openxmlformats.org/officeDocument/2006/relationships/hyperlink" Target="https://datasys.bitrix24.site/ciscolivela_2019/" TargetMode="External" /><Relationship Id="rId14" Type="http://schemas.openxmlformats.org/officeDocument/2006/relationships/hyperlink" Target="https://datasys.bitrix24.site/ciscolivela_2019/" TargetMode="External" /><Relationship Id="rId15" Type="http://schemas.openxmlformats.org/officeDocument/2006/relationships/hyperlink" Target="https://datasys.bitrix24.site/ciscolivela_2019/" TargetMode="External" /><Relationship Id="rId16" Type="http://schemas.openxmlformats.org/officeDocument/2006/relationships/hyperlink" Target="https://datasys.bitrix24.site/ciscolivela_2019/" TargetMode="External" /><Relationship Id="rId17" Type="http://schemas.openxmlformats.org/officeDocument/2006/relationships/hyperlink" Target="https://datasys.bitrix24.site/ciscolivela_2019/" TargetMode="External" /><Relationship Id="rId18" Type="http://schemas.openxmlformats.org/officeDocument/2006/relationships/hyperlink" Target="https://datasys.bitrix24.site/ciscolivela_2019/" TargetMode="External" /><Relationship Id="rId19" Type="http://schemas.openxmlformats.org/officeDocument/2006/relationships/hyperlink" Target="https://datasys.bitrix24.site/ciscolivela_2019/" TargetMode="External" /><Relationship Id="rId20" Type="http://schemas.openxmlformats.org/officeDocument/2006/relationships/hyperlink" Target="https://datasys.bitrix24.site/ciscolivela_2019/" TargetMode="External" /><Relationship Id="rId21" Type="http://schemas.openxmlformats.org/officeDocument/2006/relationships/hyperlink" Target="https://datasys.bitrix24.site/ciscolivela_2019/" TargetMode="External" /><Relationship Id="rId22" Type="http://schemas.openxmlformats.org/officeDocument/2006/relationships/hyperlink" Target="https://datasys.bitrix24.site/ciscolivela_2019/" TargetMode="External" /><Relationship Id="rId23" Type="http://schemas.openxmlformats.org/officeDocument/2006/relationships/hyperlink" Target="https://expansion.mx/tecnologia/2017/11/09/latinoamerica-lider-en-capacitacion-tecnologica-cisco" TargetMode="External" /><Relationship Id="rId24" Type="http://schemas.openxmlformats.org/officeDocument/2006/relationships/hyperlink" Target="https://expansion.mx/tecnologia/2017/11/09/latinoamerica-lider-en-capacitacion-tecnologica-cisco" TargetMode="External" /><Relationship Id="rId25" Type="http://schemas.openxmlformats.org/officeDocument/2006/relationships/hyperlink" Target="https://expansion.mx/tecnologia/2017/11/09/latinoamerica-lider-en-capacitacion-tecnologica-cisco" TargetMode="External" /><Relationship Id="rId26" Type="http://schemas.openxmlformats.org/officeDocument/2006/relationships/hyperlink" Target="http://datasys.la/blog/application-performance-monitoring-appdynamics/" TargetMode="External" /><Relationship Id="rId27" Type="http://schemas.openxmlformats.org/officeDocument/2006/relationships/hyperlink" Target="http://datasys.la/blog/beneficios-del-desarrollo-de-ciudades-inteligentes/" TargetMode="External" /><Relationship Id="rId28" Type="http://schemas.openxmlformats.org/officeDocument/2006/relationships/hyperlink" Target="http://datasys.la/blog/datasys-presente-en-ciscolivela-con-appdinamycs/" TargetMode="External" /><Relationship Id="rId29" Type="http://schemas.openxmlformats.org/officeDocument/2006/relationships/hyperlink" Target="http://datasys.la/blog/que-hay-detras-de-la-estrategia-de-ux-dentro-de-la-organizacion" TargetMode="External" /><Relationship Id="rId30" Type="http://schemas.openxmlformats.org/officeDocument/2006/relationships/hyperlink" Target="https://www.linkedin.com/slink?code=d7Nxmmk" TargetMode="External" /><Relationship Id="rId31" Type="http://schemas.openxmlformats.org/officeDocument/2006/relationships/hyperlink" Target="https://www.linkedin.com/slink?code=dM5xJEe" TargetMode="External" /><Relationship Id="rId32" Type="http://schemas.openxmlformats.org/officeDocument/2006/relationships/hyperlink" Target="https://twitter.com/CiscoDevNet/status/1186416876404072448" TargetMode="External" /><Relationship Id="rId33" Type="http://schemas.openxmlformats.org/officeDocument/2006/relationships/hyperlink" Target="https://twitter.com/NRS_Solutions/status/1186389101592956928" TargetMode="External" /><Relationship Id="rId34" Type="http://schemas.openxmlformats.org/officeDocument/2006/relationships/hyperlink" Target="https://youtu.be/T2K59YOZDME" TargetMode="External" /><Relationship Id="rId35" Type="http://schemas.openxmlformats.org/officeDocument/2006/relationships/hyperlink" Target="https://datasys.bitrix24.site/ciscolivela_2019/" TargetMode="External" /><Relationship Id="rId36" Type="http://schemas.openxmlformats.org/officeDocument/2006/relationships/hyperlink" Target="https://datasys.bitrix24.site/ciscolivela_2019/" TargetMode="External" /><Relationship Id="rId37" Type="http://schemas.openxmlformats.org/officeDocument/2006/relationships/hyperlink" Target="https://twitter.com/CiscoDevNet/status/1186416876404072448" TargetMode="External" /><Relationship Id="rId38" Type="http://schemas.openxmlformats.org/officeDocument/2006/relationships/hyperlink" Target="https://twitter.com/ciscolivelatam/status/1162469081620070401" TargetMode="External" /><Relationship Id="rId39" Type="http://schemas.openxmlformats.org/officeDocument/2006/relationships/hyperlink" Target="https://twitter.com/DataSysLA/status/1185213571866775552" TargetMode="External" /><Relationship Id="rId40" Type="http://schemas.openxmlformats.org/officeDocument/2006/relationships/hyperlink" Target="https://twitter.com/DataSysLA/status/1185213571866775552" TargetMode="External" /><Relationship Id="rId41" Type="http://schemas.openxmlformats.org/officeDocument/2006/relationships/hyperlink" Target="https://twitter.com/CiscoDevNet/status/1186416876404072448" TargetMode="External" /><Relationship Id="rId42" Type="http://schemas.openxmlformats.org/officeDocument/2006/relationships/hyperlink" Target="https://twitter.com/ciscolivelatam/status/1162469081620070401" TargetMode="External" /><Relationship Id="rId43" Type="http://schemas.openxmlformats.org/officeDocument/2006/relationships/hyperlink" Target="https://datasys.bitrix24.site/ciscolivela_2019/" TargetMode="External" /><Relationship Id="rId44" Type="http://schemas.openxmlformats.org/officeDocument/2006/relationships/hyperlink" Target="https://datasys.bitrix24.site/ciscolivela_2019/" TargetMode="External" /><Relationship Id="rId45" Type="http://schemas.openxmlformats.org/officeDocument/2006/relationships/hyperlink" Target="https://datasys.bitrix24.site/ciscolivela_2019/" TargetMode="External" /><Relationship Id="rId46" Type="http://schemas.openxmlformats.org/officeDocument/2006/relationships/hyperlink" Target="https://datasys.bitrix24.site/ciscolivela_2019/" TargetMode="External" /><Relationship Id="rId47" Type="http://schemas.openxmlformats.org/officeDocument/2006/relationships/hyperlink" Target="http://datasys.la/blog/que-hay-detras-de-la-estrategia-de-ux-dentro-de-la-organizacion/" TargetMode="External" /><Relationship Id="rId48" Type="http://schemas.openxmlformats.org/officeDocument/2006/relationships/hyperlink" Target="https://datasys.bitrix24.site/ciscolivela_2019/" TargetMode="External" /><Relationship Id="rId49" Type="http://schemas.openxmlformats.org/officeDocument/2006/relationships/hyperlink" Target="http://datasys.la/blog/que-hay-detras-de-la-estrategia-de-ux-dentro-de-la-organizacion" TargetMode="External" /><Relationship Id="rId50" Type="http://schemas.openxmlformats.org/officeDocument/2006/relationships/hyperlink" Target="http://datasys.la/blog/application-performance-monitoring-appdynamics/" TargetMode="External" /><Relationship Id="rId51" Type="http://schemas.openxmlformats.org/officeDocument/2006/relationships/hyperlink" Target="https://datasys.bitrix24.site/ciscolivela_2019/" TargetMode="External" /><Relationship Id="rId52" Type="http://schemas.openxmlformats.org/officeDocument/2006/relationships/hyperlink" Target="https://datasys.bitrix24.site/ciscolivela_2019/" TargetMode="External" /><Relationship Id="rId53" Type="http://schemas.openxmlformats.org/officeDocument/2006/relationships/hyperlink" Target="http://datasys.la/blog/beneficios-del-desarrollo-de-ciudades-inteligentes/" TargetMode="External" /><Relationship Id="rId54" Type="http://schemas.openxmlformats.org/officeDocument/2006/relationships/hyperlink" Target="https://datasys.bitrix24.site/ciscolivela_2019/" TargetMode="External" /><Relationship Id="rId55" Type="http://schemas.openxmlformats.org/officeDocument/2006/relationships/hyperlink" Target="http://datasys.la/blog/datasys-presente-en-ciscolivela-con-appdinamycs/" TargetMode="External" /><Relationship Id="rId56" Type="http://schemas.openxmlformats.org/officeDocument/2006/relationships/hyperlink" Target="https://datasys.bitrix24.site/ciscolivela_2019/" TargetMode="External" /><Relationship Id="rId57" Type="http://schemas.openxmlformats.org/officeDocument/2006/relationships/hyperlink" Target="http://datasys.la/blog/que-hay-detras-de-la-estrategia-de-ux-dentro-de-la-organizacion" TargetMode="External" /><Relationship Id="rId58" Type="http://schemas.openxmlformats.org/officeDocument/2006/relationships/hyperlink" Target="https://datasys.bitrix24.site/ciscolivela_2019/" TargetMode="External" /><Relationship Id="rId59" Type="http://schemas.openxmlformats.org/officeDocument/2006/relationships/hyperlink" Target="https://pbs.twimg.com/media/EHUPoiMXUAAmcRI.png" TargetMode="External" /><Relationship Id="rId60" Type="http://schemas.openxmlformats.org/officeDocument/2006/relationships/hyperlink" Target="https://pbs.twimg.com/media/EHURojmXUAAB3Sa.png" TargetMode="External" /><Relationship Id="rId61" Type="http://schemas.openxmlformats.org/officeDocument/2006/relationships/hyperlink" Target="https://pbs.twimg.com/media/EHURojmXUAAB3Sa.png" TargetMode="External" /><Relationship Id="rId62" Type="http://schemas.openxmlformats.org/officeDocument/2006/relationships/hyperlink" Target="https://pbs.twimg.com/media/EHURojmXUAAB3Sa.png" TargetMode="External" /><Relationship Id="rId63" Type="http://schemas.openxmlformats.org/officeDocument/2006/relationships/hyperlink" Target="https://pbs.twimg.com/media/EHURojmXUAAB3Sa.png" TargetMode="External" /><Relationship Id="rId64" Type="http://schemas.openxmlformats.org/officeDocument/2006/relationships/hyperlink" Target="https://pbs.twimg.com/media/EHURojmXUAAB3Sa.png" TargetMode="External" /><Relationship Id="rId65" Type="http://schemas.openxmlformats.org/officeDocument/2006/relationships/hyperlink" Target="https://pbs.twimg.com/media/EHURojmXUAAB3Sa.png" TargetMode="External" /><Relationship Id="rId66" Type="http://schemas.openxmlformats.org/officeDocument/2006/relationships/hyperlink" Target="https://pbs.twimg.com/media/EHURojmXUAAB3Sa.png" TargetMode="External" /><Relationship Id="rId67" Type="http://schemas.openxmlformats.org/officeDocument/2006/relationships/hyperlink" Target="https://pbs.twimg.com/media/EHURojmXUAAB3Sa.png" TargetMode="External" /><Relationship Id="rId68" Type="http://schemas.openxmlformats.org/officeDocument/2006/relationships/hyperlink" Target="https://pbs.twimg.com/media/EHURojmXUAAB3Sa.png" TargetMode="External" /><Relationship Id="rId69" Type="http://schemas.openxmlformats.org/officeDocument/2006/relationships/hyperlink" Target="https://pbs.twimg.com/media/EHURojmXUAAB3Sa.png" TargetMode="External" /><Relationship Id="rId70" Type="http://schemas.openxmlformats.org/officeDocument/2006/relationships/hyperlink" Target="https://pbs.twimg.com/media/EHYW9iIWsAAB_qb.jpg" TargetMode="External" /><Relationship Id="rId71" Type="http://schemas.openxmlformats.org/officeDocument/2006/relationships/hyperlink" Target="https://pbs.twimg.com/media/EHZPM_3XkAsDYvn.jpg" TargetMode="External" /><Relationship Id="rId72" Type="http://schemas.openxmlformats.org/officeDocument/2006/relationships/hyperlink" Target="https://pbs.twimg.com/media/EHbK1EJWwAEGEnR.jpg" TargetMode="External" /><Relationship Id="rId73" Type="http://schemas.openxmlformats.org/officeDocument/2006/relationships/hyperlink" Target="https://pbs.twimg.com/media/EHdgijDX4AUev4Q.jpg" TargetMode="External" /><Relationship Id="rId74" Type="http://schemas.openxmlformats.org/officeDocument/2006/relationships/hyperlink" Target="https://pbs.twimg.com/ext_tw_video_thumb/1185903135895801856/pu/img/JsD0lVW_ObNDdXDZ.jpg" TargetMode="External" /><Relationship Id="rId75" Type="http://schemas.openxmlformats.org/officeDocument/2006/relationships/hyperlink" Target="https://pbs.twimg.com/ext_tw_video_thumb/1185903135895801856/pu/img/JsD0lVW_ObNDdXDZ.jpg" TargetMode="External" /><Relationship Id="rId76" Type="http://schemas.openxmlformats.org/officeDocument/2006/relationships/hyperlink" Target="https://pbs.twimg.com/media/EHK5cyRXYAMG1E9.jpg" TargetMode="External" /><Relationship Id="rId77" Type="http://schemas.openxmlformats.org/officeDocument/2006/relationships/hyperlink" Target="https://pbs.twimg.com/media/EHNxnwbW4AY-2kg.png" TargetMode="External" /><Relationship Id="rId78" Type="http://schemas.openxmlformats.org/officeDocument/2006/relationships/hyperlink" Target="https://pbs.twimg.com/ext_tw_video_thumb/1185449407480827905/pu/img/zai7CEAwReBvUKXg.jpg" TargetMode="External" /><Relationship Id="rId79" Type="http://schemas.openxmlformats.org/officeDocument/2006/relationships/hyperlink" Target="https://pbs.twimg.com/tweet_video_thumb/EHQroIFX0AAkFwd.jpg" TargetMode="External" /><Relationship Id="rId80" Type="http://schemas.openxmlformats.org/officeDocument/2006/relationships/hyperlink" Target="https://pbs.twimg.com/media/EHUCoeCWwAEVRnY.jpg" TargetMode="External" /><Relationship Id="rId81" Type="http://schemas.openxmlformats.org/officeDocument/2006/relationships/hyperlink" Target="https://pbs.twimg.com/media/EHUGPcLWwAElEBf.jpg" TargetMode="External" /><Relationship Id="rId82" Type="http://schemas.openxmlformats.org/officeDocument/2006/relationships/hyperlink" Target="https://pbs.twimg.com/media/EHVzVhRWoAE2x3V.jpg" TargetMode="External" /><Relationship Id="rId83" Type="http://schemas.openxmlformats.org/officeDocument/2006/relationships/hyperlink" Target="https://pbs.twimg.com/media/EHYzSCxWsAA5yUM.jpg" TargetMode="External" /><Relationship Id="rId84" Type="http://schemas.openxmlformats.org/officeDocument/2006/relationships/hyperlink" Target="https://pbs.twimg.com/media/EHZfAZBWsAIoxca.jpg" TargetMode="External" /><Relationship Id="rId85" Type="http://schemas.openxmlformats.org/officeDocument/2006/relationships/hyperlink" Target="https://pbs.twimg.com/ext_tw_video_thumb/1186247183328251905/pu/img/4rbCf8udPn_AHRv_.jpg" TargetMode="External" /><Relationship Id="rId86" Type="http://schemas.openxmlformats.org/officeDocument/2006/relationships/hyperlink" Target="https://pbs.twimg.com/media/EHa81faW4AEU9_b.jpg" TargetMode="External" /><Relationship Id="rId87" Type="http://schemas.openxmlformats.org/officeDocument/2006/relationships/hyperlink" Target="https://pbs.twimg.com/media/EHa_nSSWkAA8rnr.jpg" TargetMode="External" /><Relationship Id="rId88" Type="http://schemas.openxmlformats.org/officeDocument/2006/relationships/hyperlink" Target="https://pbs.twimg.com/media/EHdF9VZXYAAvTw7.jpg" TargetMode="External" /><Relationship Id="rId89" Type="http://schemas.openxmlformats.org/officeDocument/2006/relationships/hyperlink" Target="https://pbs.twimg.com/media/EHdIjmNWkAA1Rgw.jpg" TargetMode="External" /><Relationship Id="rId90" Type="http://schemas.openxmlformats.org/officeDocument/2006/relationships/hyperlink" Target="https://pbs.twimg.com/media/EHd83wtXYAAd9Lm.jpg" TargetMode="External" /><Relationship Id="rId91" Type="http://schemas.openxmlformats.org/officeDocument/2006/relationships/hyperlink" Target="https://pbs.twimg.com/media/EHeomEfXUAEv8yr.jpg" TargetMode="External" /><Relationship Id="rId92" Type="http://schemas.openxmlformats.org/officeDocument/2006/relationships/hyperlink" Target="http://pbs.twimg.com/profile_images/1062451242155163648/M3qe8Gqa_normal.jpg" TargetMode="External" /><Relationship Id="rId93" Type="http://schemas.openxmlformats.org/officeDocument/2006/relationships/hyperlink" Target="http://pbs.twimg.com/profile_images/1074199879776391168/Ep_dTo5-_normal.jpg" TargetMode="External" /><Relationship Id="rId94" Type="http://schemas.openxmlformats.org/officeDocument/2006/relationships/hyperlink" Target="http://pbs.twimg.com/profile_images/1105091465758363649/L9590gmE_normal.jpg" TargetMode="External" /><Relationship Id="rId95" Type="http://schemas.openxmlformats.org/officeDocument/2006/relationships/hyperlink" Target="http://pbs.twimg.com/profile_images/1053370373230747648/ydCamFgF_normal.jpg" TargetMode="External" /><Relationship Id="rId96" Type="http://schemas.openxmlformats.org/officeDocument/2006/relationships/hyperlink" Target="http://pbs.twimg.com/profile_images/775315922785538048/mWzEN1W1_normal.jpg" TargetMode="External" /><Relationship Id="rId97" Type="http://schemas.openxmlformats.org/officeDocument/2006/relationships/hyperlink" Target="http://pbs.twimg.com/profile_images/775315922785538048/mWzEN1W1_normal.jpg" TargetMode="External" /><Relationship Id="rId98" Type="http://schemas.openxmlformats.org/officeDocument/2006/relationships/hyperlink" Target="http://pbs.twimg.com/profile_images/1012552959698325505/avZOHudc_normal.jpg" TargetMode="External" /><Relationship Id="rId99" Type="http://schemas.openxmlformats.org/officeDocument/2006/relationships/hyperlink" Target="http://pbs.twimg.com/profile_images/1012552959698325505/avZOHudc_normal.jpg" TargetMode="External" /><Relationship Id="rId100" Type="http://schemas.openxmlformats.org/officeDocument/2006/relationships/hyperlink" Target="http://pbs.twimg.com/profile_images/1012552959698325505/avZOHudc_normal.jpg" TargetMode="External" /><Relationship Id="rId101" Type="http://schemas.openxmlformats.org/officeDocument/2006/relationships/hyperlink" Target="http://pbs.twimg.com/profile_images/1012552959698325505/avZOHudc_normal.jpg" TargetMode="External" /><Relationship Id="rId102" Type="http://schemas.openxmlformats.org/officeDocument/2006/relationships/hyperlink" Target="http://pbs.twimg.com/profile_images/1012552959698325505/avZOHudc_normal.jpg" TargetMode="External" /><Relationship Id="rId103" Type="http://schemas.openxmlformats.org/officeDocument/2006/relationships/hyperlink" Target="http://pbs.twimg.com/profile_images/1012552959698325505/avZOHudc_normal.jpg" TargetMode="External" /><Relationship Id="rId104" Type="http://schemas.openxmlformats.org/officeDocument/2006/relationships/hyperlink" Target="http://pbs.twimg.com/profile_images/1012552959698325505/avZOHudc_normal.jpg" TargetMode="External" /><Relationship Id="rId105" Type="http://schemas.openxmlformats.org/officeDocument/2006/relationships/hyperlink" Target="http://pbs.twimg.com/profile_images/1012552959698325505/avZOHudc_normal.jpg" TargetMode="External" /><Relationship Id="rId106" Type="http://schemas.openxmlformats.org/officeDocument/2006/relationships/hyperlink" Target="http://pbs.twimg.com/profile_images/1012552959698325505/avZOHudc_normal.jpg" TargetMode="External" /><Relationship Id="rId107" Type="http://schemas.openxmlformats.org/officeDocument/2006/relationships/hyperlink" Target="http://pbs.twimg.com/profile_images/1012552959698325505/avZOHudc_normal.jpg" TargetMode="External" /><Relationship Id="rId108" Type="http://schemas.openxmlformats.org/officeDocument/2006/relationships/hyperlink" Target="http://pbs.twimg.com/profile_images/1012552959698325505/avZOHudc_normal.jpg" TargetMode="External" /><Relationship Id="rId109" Type="http://schemas.openxmlformats.org/officeDocument/2006/relationships/hyperlink" Target="http://pbs.twimg.com/profile_images/1012552959698325505/avZOHudc_normal.jpg" TargetMode="External" /><Relationship Id="rId110" Type="http://schemas.openxmlformats.org/officeDocument/2006/relationships/hyperlink" Target="http://pbs.twimg.com/profile_images/1012552959698325505/avZOHudc_normal.jpg" TargetMode="External" /><Relationship Id="rId111" Type="http://schemas.openxmlformats.org/officeDocument/2006/relationships/hyperlink" Target="http://pbs.twimg.com/profile_images/1012552959698325505/avZOHudc_normal.jpg" TargetMode="External" /><Relationship Id="rId112" Type="http://schemas.openxmlformats.org/officeDocument/2006/relationships/hyperlink" Target="http://pbs.twimg.com/profile_images/1012552959698325505/avZOHudc_normal.jpg" TargetMode="External" /><Relationship Id="rId113" Type="http://schemas.openxmlformats.org/officeDocument/2006/relationships/hyperlink" Target="http://pbs.twimg.com/profile_images/1184813969632051201/984PyrFz_normal.jpg" TargetMode="External" /><Relationship Id="rId114" Type="http://schemas.openxmlformats.org/officeDocument/2006/relationships/hyperlink" Target="http://pbs.twimg.com/profile_images/1184813969632051201/984PyrFz_normal.jpg" TargetMode="External" /><Relationship Id="rId115" Type="http://schemas.openxmlformats.org/officeDocument/2006/relationships/hyperlink" Target="http://pbs.twimg.com/profile_images/1184813969632051201/984PyrFz_normal.jpg" TargetMode="External" /><Relationship Id="rId116" Type="http://schemas.openxmlformats.org/officeDocument/2006/relationships/hyperlink" Target="http://pbs.twimg.com/profile_images/1184813969632051201/984PyrFz_normal.jpg" TargetMode="External" /><Relationship Id="rId117" Type="http://schemas.openxmlformats.org/officeDocument/2006/relationships/hyperlink" Target="http://pbs.twimg.com/profile_images/1184813969632051201/984PyrFz_normal.jpg" TargetMode="External" /><Relationship Id="rId118" Type="http://schemas.openxmlformats.org/officeDocument/2006/relationships/hyperlink" Target="http://pbs.twimg.com/profile_images/1184813969632051201/984PyrFz_normal.jpg" TargetMode="External" /><Relationship Id="rId119" Type="http://schemas.openxmlformats.org/officeDocument/2006/relationships/hyperlink" Target="http://pbs.twimg.com/profile_images/1184813969632051201/984PyrFz_normal.jpg" TargetMode="External" /><Relationship Id="rId120" Type="http://schemas.openxmlformats.org/officeDocument/2006/relationships/hyperlink" Target="http://pbs.twimg.com/profile_images/1184813969632051201/984PyrFz_normal.jpg" TargetMode="External" /><Relationship Id="rId121" Type="http://schemas.openxmlformats.org/officeDocument/2006/relationships/hyperlink" Target="http://pbs.twimg.com/profile_images/1184813969632051201/984PyrFz_normal.jpg" TargetMode="External" /><Relationship Id="rId122" Type="http://schemas.openxmlformats.org/officeDocument/2006/relationships/hyperlink" Target="http://pbs.twimg.com/profile_images/1184813969632051201/984PyrFz_normal.jpg" TargetMode="External" /><Relationship Id="rId123" Type="http://schemas.openxmlformats.org/officeDocument/2006/relationships/hyperlink" Target="http://pbs.twimg.com/profile_images/1184813969632051201/984PyrFz_normal.jpg" TargetMode="External" /><Relationship Id="rId124" Type="http://schemas.openxmlformats.org/officeDocument/2006/relationships/hyperlink" Target="http://pbs.twimg.com/profile_images/1184813969632051201/984PyrFz_normal.jpg" TargetMode="External" /><Relationship Id="rId125" Type="http://schemas.openxmlformats.org/officeDocument/2006/relationships/hyperlink" Target="http://pbs.twimg.com/profile_images/1184813969632051201/984PyrFz_normal.jpg" TargetMode="External" /><Relationship Id="rId126" Type="http://schemas.openxmlformats.org/officeDocument/2006/relationships/hyperlink" Target="http://pbs.twimg.com/profile_images/1184813969632051201/984PyrFz_normal.jpg" TargetMode="External" /><Relationship Id="rId127" Type="http://schemas.openxmlformats.org/officeDocument/2006/relationships/hyperlink" Target="http://pbs.twimg.com/profile_images/1184813969632051201/984PyrFz_normal.jpg" TargetMode="External" /><Relationship Id="rId128" Type="http://schemas.openxmlformats.org/officeDocument/2006/relationships/hyperlink" Target="http://pbs.twimg.com/profile_images/720988732552142848/BzkXPFqR_normal.jpg" TargetMode="External" /><Relationship Id="rId129" Type="http://schemas.openxmlformats.org/officeDocument/2006/relationships/hyperlink" Target="http://pbs.twimg.com/profile_images/1069631954411110403/L9W3USFN_normal.jpg" TargetMode="External" /><Relationship Id="rId130" Type="http://schemas.openxmlformats.org/officeDocument/2006/relationships/hyperlink" Target="http://pbs.twimg.com/profile_images/463994444488777729/AnB5nG88_normal.png" TargetMode="External" /><Relationship Id="rId131" Type="http://schemas.openxmlformats.org/officeDocument/2006/relationships/hyperlink" Target="http://pbs.twimg.com/profile_images/1184702192336490499/xiuYhert_normal.jpg" TargetMode="External" /><Relationship Id="rId132" Type="http://schemas.openxmlformats.org/officeDocument/2006/relationships/hyperlink" Target="http://pbs.twimg.com/profile_images/1184702192336490499/xiuYhert_normal.jpg" TargetMode="External" /><Relationship Id="rId133" Type="http://schemas.openxmlformats.org/officeDocument/2006/relationships/hyperlink" Target="http://pbs.twimg.com/profile_images/1095488514358161410/bhFcONbT_normal.png" TargetMode="External" /><Relationship Id="rId134" Type="http://schemas.openxmlformats.org/officeDocument/2006/relationships/hyperlink" Target="http://pbs.twimg.com/profile_images/1095488514358161410/bhFcONbT_normal.png" TargetMode="External" /><Relationship Id="rId135" Type="http://schemas.openxmlformats.org/officeDocument/2006/relationships/hyperlink" Target="http://pbs.twimg.com/profile_images/1095488514358161410/bhFcONbT_normal.png" TargetMode="External" /><Relationship Id="rId136" Type="http://schemas.openxmlformats.org/officeDocument/2006/relationships/hyperlink" Target="http://pbs.twimg.com/profile_images/1095488514358161410/bhFcONbT_normal.png" TargetMode="External" /><Relationship Id="rId137" Type="http://schemas.openxmlformats.org/officeDocument/2006/relationships/hyperlink" Target="http://pbs.twimg.com/profile_images/1095488514358161410/bhFcONbT_normal.png" TargetMode="External" /><Relationship Id="rId138" Type="http://schemas.openxmlformats.org/officeDocument/2006/relationships/hyperlink" Target="http://pbs.twimg.com/profile_images/1095488514358161410/bhFcONbT_normal.png" TargetMode="External" /><Relationship Id="rId139" Type="http://schemas.openxmlformats.org/officeDocument/2006/relationships/hyperlink" Target="http://pbs.twimg.com/profile_images/1095488514358161410/bhFcONbT_normal.png" TargetMode="External" /><Relationship Id="rId140" Type="http://schemas.openxmlformats.org/officeDocument/2006/relationships/hyperlink" Target="http://pbs.twimg.com/profile_images/1095488514358161410/bhFcONbT_normal.png" TargetMode="External" /><Relationship Id="rId141" Type="http://schemas.openxmlformats.org/officeDocument/2006/relationships/hyperlink" Target="http://pbs.twimg.com/profile_images/1095488514358161410/bhFcONbT_normal.png" TargetMode="External" /><Relationship Id="rId142" Type="http://schemas.openxmlformats.org/officeDocument/2006/relationships/hyperlink" Target="http://pbs.twimg.com/profile_images/1095488514358161410/bhFcONbT_normal.png" TargetMode="External" /><Relationship Id="rId143" Type="http://schemas.openxmlformats.org/officeDocument/2006/relationships/hyperlink" Target="http://pbs.twimg.com/profile_images/1095488514358161410/bhFcONbT_normal.png" TargetMode="External" /><Relationship Id="rId144" Type="http://schemas.openxmlformats.org/officeDocument/2006/relationships/hyperlink" Target="http://pbs.twimg.com/profile_images/1095488514358161410/bhFcONbT_normal.png" TargetMode="External" /><Relationship Id="rId145" Type="http://schemas.openxmlformats.org/officeDocument/2006/relationships/hyperlink" Target="http://pbs.twimg.com/profile_images/1095488514358161410/bhFcONbT_normal.png" TargetMode="External" /><Relationship Id="rId146" Type="http://schemas.openxmlformats.org/officeDocument/2006/relationships/hyperlink" Target="http://pbs.twimg.com/profile_images/1184702192336490499/xiuYhert_normal.jpg" TargetMode="External" /><Relationship Id="rId147" Type="http://schemas.openxmlformats.org/officeDocument/2006/relationships/hyperlink" Target="http://pbs.twimg.com/profile_images/806593189859774465/JIZm2XRm_normal.jpg" TargetMode="External" /><Relationship Id="rId148" Type="http://schemas.openxmlformats.org/officeDocument/2006/relationships/hyperlink" Target="http://pbs.twimg.com/profile_images/1184702192336490499/xiuYhert_normal.jpg" TargetMode="External" /><Relationship Id="rId149" Type="http://schemas.openxmlformats.org/officeDocument/2006/relationships/hyperlink" Target="http://pbs.twimg.com/profile_images/1184702192336490499/xiuYhert_normal.jpg" TargetMode="External" /><Relationship Id="rId150" Type="http://schemas.openxmlformats.org/officeDocument/2006/relationships/hyperlink" Target="http://pbs.twimg.com/profile_images/1184702192336490499/xiuYhert_normal.jpg" TargetMode="External" /><Relationship Id="rId151" Type="http://schemas.openxmlformats.org/officeDocument/2006/relationships/hyperlink" Target="http://pbs.twimg.com/profile_images/1184702192336490499/xiuYhert_normal.jpg" TargetMode="External" /><Relationship Id="rId152" Type="http://schemas.openxmlformats.org/officeDocument/2006/relationships/hyperlink" Target="http://pbs.twimg.com/profile_images/1184702192336490499/xiuYhert_normal.jpg" TargetMode="External" /><Relationship Id="rId153" Type="http://schemas.openxmlformats.org/officeDocument/2006/relationships/hyperlink" Target="http://pbs.twimg.com/profile_images/1184702192336490499/xiuYhert_normal.jpg" TargetMode="External" /><Relationship Id="rId154" Type="http://schemas.openxmlformats.org/officeDocument/2006/relationships/hyperlink" Target="https://pbs.twimg.com/media/EHUPoiMXUAAmcRI.png" TargetMode="External" /><Relationship Id="rId155" Type="http://schemas.openxmlformats.org/officeDocument/2006/relationships/hyperlink" Target="https://pbs.twimg.com/media/EHURojmXUAAB3Sa.png" TargetMode="External" /><Relationship Id="rId156" Type="http://schemas.openxmlformats.org/officeDocument/2006/relationships/hyperlink" Target="https://pbs.twimg.com/media/EHURojmXUAAB3Sa.png" TargetMode="External" /><Relationship Id="rId157" Type="http://schemas.openxmlformats.org/officeDocument/2006/relationships/hyperlink" Target="https://pbs.twimg.com/media/EHURojmXUAAB3Sa.png" TargetMode="External" /><Relationship Id="rId158" Type="http://schemas.openxmlformats.org/officeDocument/2006/relationships/hyperlink" Target="https://pbs.twimg.com/media/EHURojmXUAAB3Sa.png" TargetMode="External" /><Relationship Id="rId159" Type="http://schemas.openxmlformats.org/officeDocument/2006/relationships/hyperlink" Target="https://pbs.twimg.com/media/EHURojmXUAAB3Sa.png" TargetMode="External" /><Relationship Id="rId160" Type="http://schemas.openxmlformats.org/officeDocument/2006/relationships/hyperlink" Target="https://pbs.twimg.com/media/EHURojmXUAAB3Sa.png" TargetMode="External" /><Relationship Id="rId161" Type="http://schemas.openxmlformats.org/officeDocument/2006/relationships/hyperlink" Target="https://pbs.twimg.com/media/EHURojmXUAAB3Sa.png" TargetMode="External" /><Relationship Id="rId162" Type="http://schemas.openxmlformats.org/officeDocument/2006/relationships/hyperlink" Target="https://pbs.twimg.com/media/EHURojmXUAAB3Sa.png" TargetMode="External" /><Relationship Id="rId163" Type="http://schemas.openxmlformats.org/officeDocument/2006/relationships/hyperlink" Target="https://pbs.twimg.com/media/EHURojmXUAAB3Sa.png" TargetMode="External" /><Relationship Id="rId164" Type="http://schemas.openxmlformats.org/officeDocument/2006/relationships/hyperlink" Target="https://pbs.twimg.com/media/EHURojmXUAAB3Sa.png" TargetMode="External" /><Relationship Id="rId165" Type="http://schemas.openxmlformats.org/officeDocument/2006/relationships/hyperlink" Target="http://pbs.twimg.com/profile_images/1184702192336490499/xiuYhert_normal.jpg" TargetMode="External" /><Relationship Id="rId166" Type="http://schemas.openxmlformats.org/officeDocument/2006/relationships/hyperlink" Target="http://pbs.twimg.com/profile_images/1184702192336490499/xiuYhert_normal.jpg" TargetMode="External" /><Relationship Id="rId167" Type="http://schemas.openxmlformats.org/officeDocument/2006/relationships/hyperlink" Target="http://pbs.twimg.com/profile_images/1184702192336490499/xiuYhert_normal.jpg" TargetMode="External" /><Relationship Id="rId168" Type="http://schemas.openxmlformats.org/officeDocument/2006/relationships/hyperlink" Target="http://pbs.twimg.com/profile_images/1184702192336490499/xiuYhert_normal.jpg" TargetMode="External" /><Relationship Id="rId169" Type="http://schemas.openxmlformats.org/officeDocument/2006/relationships/hyperlink" Target="http://pbs.twimg.com/profile_images/1184702192336490499/xiuYhert_normal.jpg" TargetMode="External" /><Relationship Id="rId170" Type="http://schemas.openxmlformats.org/officeDocument/2006/relationships/hyperlink" Target="http://pbs.twimg.com/profile_images/1184702192336490499/xiuYhert_normal.jpg" TargetMode="External" /><Relationship Id="rId171" Type="http://schemas.openxmlformats.org/officeDocument/2006/relationships/hyperlink" Target="http://pbs.twimg.com/profile_images/1184702192336490499/xiuYhert_normal.jpg" TargetMode="External" /><Relationship Id="rId172" Type="http://schemas.openxmlformats.org/officeDocument/2006/relationships/hyperlink" Target="http://pbs.twimg.com/profile_images/1184702192336490499/xiuYhert_normal.jpg" TargetMode="External" /><Relationship Id="rId173" Type="http://schemas.openxmlformats.org/officeDocument/2006/relationships/hyperlink" Target="http://pbs.twimg.com/profile_images/1184702192336490499/xiuYhert_normal.jpg" TargetMode="External" /><Relationship Id="rId174" Type="http://schemas.openxmlformats.org/officeDocument/2006/relationships/hyperlink" Target="http://pbs.twimg.com/profile_images/1184702192336490499/xiuYhert_normal.jpg" TargetMode="External" /><Relationship Id="rId175" Type="http://schemas.openxmlformats.org/officeDocument/2006/relationships/hyperlink" Target="http://pbs.twimg.com/profile_images/1184702192336490499/xiuYhert_normal.jpg" TargetMode="External" /><Relationship Id="rId176" Type="http://schemas.openxmlformats.org/officeDocument/2006/relationships/hyperlink" Target="http://pbs.twimg.com/profile_images/1184702192336490499/xiuYhert_normal.jpg" TargetMode="External" /><Relationship Id="rId177" Type="http://schemas.openxmlformats.org/officeDocument/2006/relationships/hyperlink" Target="http://pbs.twimg.com/profile_images/1184702192336490499/xiuYhert_normal.jpg" TargetMode="External" /><Relationship Id="rId178" Type="http://schemas.openxmlformats.org/officeDocument/2006/relationships/hyperlink" Target="http://pbs.twimg.com/profile_images/1184702192336490499/xiuYhert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1184702192336490499/xiuYhert_normal.jpg" TargetMode="External" /><Relationship Id="rId181" Type="http://schemas.openxmlformats.org/officeDocument/2006/relationships/hyperlink" Target="http://pbs.twimg.com/profile_images/1184702192336490499/xiuYhert_normal.jpg" TargetMode="External" /><Relationship Id="rId182" Type="http://schemas.openxmlformats.org/officeDocument/2006/relationships/hyperlink" Target="https://pbs.twimg.com/media/EHYW9iIWsAAB_qb.jpg" TargetMode="External" /><Relationship Id="rId183" Type="http://schemas.openxmlformats.org/officeDocument/2006/relationships/hyperlink" Target="https://pbs.twimg.com/media/EHZPM_3XkAsDYvn.jpg" TargetMode="External" /><Relationship Id="rId184" Type="http://schemas.openxmlformats.org/officeDocument/2006/relationships/hyperlink" Target="http://pbs.twimg.com/profile_images/1184702192336490499/xiuYhert_normal.jpg" TargetMode="External" /><Relationship Id="rId185" Type="http://schemas.openxmlformats.org/officeDocument/2006/relationships/hyperlink" Target="https://pbs.twimg.com/media/EHbK1EJWwAEGEnR.jpg" TargetMode="External" /><Relationship Id="rId186" Type="http://schemas.openxmlformats.org/officeDocument/2006/relationships/hyperlink" Target="https://pbs.twimg.com/media/EHdgijDX4AUev4Q.jpg" TargetMode="External" /><Relationship Id="rId187" Type="http://schemas.openxmlformats.org/officeDocument/2006/relationships/hyperlink" Target="http://pbs.twimg.com/profile_images/1184702192336490499/xiuYhert_normal.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1184702192336490499/xiuYhert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pbs.twimg.com/profile_images/1184702192336490499/xiuYhert_normal.jpg" TargetMode="External" /><Relationship Id="rId194" Type="http://schemas.openxmlformats.org/officeDocument/2006/relationships/hyperlink" Target="http://pbs.twimg.com/profile_images/1184702192336490499/xiuYhert_normal.jpg" TargetMode="External" /><Relationship Id="rId195" Type="http://schemas.openxmlformats.org/officeDocument/2006/relationships/hyperlink" Target="http://pbs.twimg.com/profile_images/1184702192336490499/xiuYhert_normal.jpg" TargetMode="External" /><Relationship Id="rId196" Type="http://schemas.openxmlformats.org/officeDocument/2006/relationships/hyperlink" Target="http://pbs.twimg.com/profile_images/1184702192336490499/xiuYhert_normal.jpg" TargetMode="External" /><Relationship Id="rId197" Type="http://schemas.openxmlformats.org/officeDocument/2006/relationships/hyperlink" Target="http://pbs.twimg.com/profile_images/1184702192336490499/xiuYhert_normal.jpg" TargetMode="External" /><Relationship Id="rId198" Type="http://schemas.openxmlformats.org/officeDocument/2006/relationships/hyperlink" Target="http://pbs.twimg.com/profile_images/1184702192336490499/xiuYhert_normal.jpg" TargetMode="External" /><Relationship Id="rId199" Type="http://schemas.openxmlformats.org/officeDocument/2006/relationships/hyperlink" Target="http://pbs.twimg.com/profile_images/1184702192336490499/xiuYhert_normal.jpg" TargetMode="External" /><Relationship Id="rId200" Type="http://schemas.openxmlformats.org/officeDocument/2006/relationships/hyperlink" Target="http://pbs.twimg.com/profile_images/1184702192336490499/xiuYhert_normal.jpg" TargetMode="External" /><Relationship Id="rId201" Type="http://schemas.openxmlformats.org/officeDocument/2006/relationships/hyperlink" Target="http://pbs.twimg.com/profile_images/1185222105601921025/nM2LJOwL_normal.jpg" TargetMode="External" /><Relationship Id="rId202" Type="http://schemas.openxmlformats.org/officeDocument/2006/relationships/hyperlink" Target="http://pbs.twimg.com/profile_images/1185222105601921025/nM2LJOwL_normal.jpg" TargetMode="External" /><Relationship Id="rId203" Type="http://schemas.openxmlformats.org/officeDocument/2006/relationships/hyperlink" Target="http://pbs.twimg.com/profile_images/1185222105601921025/nM2LJOwL_normal.jpg" TargetMode="External" /><Relationship Id="rId204" Type="http://schemas.openxmlformats.org/officeDocument/2006/relationships/hyperlink" Target="http://pbs.twimg.com/profile_images/1185222105601921025/nM2LJOwL_normal.jpg" TargetMode="External" /><Relationship Id="rId205" Type="http://schemas.openxmlformats.org/officeDocument/2006/relationships/hyperlink" Target="http://pbs.twimg.com/profile_images/1185222105601921025/nM2LJOwL_normal.jpg" TargetMode="External" /><Relationship Id="rId206" Type="http://schemas.openxmlformats.org/officeDocument/2006/relationships/hyperlink" Target="http://pbs.twimg.com/profile_images/1185222105601921025/nM2LJOwL_normal.jpg" TargetMode="External" /><Relationship Id="rId207" Type="http://schemas.openxmlformats.org/officeDocument/2006/relationships/hyperlink" Target="http://pbs.twimg.com/profile_images/1185222105601921025/nM2LJOwL_normal.jpg" TargetMode="External" /><Relationship Id="rId208" Type="http://schemas.openxmlformats.org/officeDocument/2006/relationships/hyperlink" Target="http://pbs.twimg.com/profile_images/1108050462186659840/eCQyWPaL_normal.png" TargetMode="External" /><Relationship Id="rId209" Type="http://schemas.openxmlformats.org/officeDocument/2006/relationships/hyperlink" Target="http://pbs.twimg.com/profile_images/1185222105601921025/nM2LJOwL_normal.jpg" TargetMode="External" /><Relationship Id="rId210" Type="http://schemas.openxmlformats.org/officeDocument/2006/relationships/hyperlink" Target="https://pbs.twimg.com/ext_tw_video_thumb/1185903135895801856/pu/img/JsD0lVW_ObNDdXDZ.jpg" TargetMode="External" /><Relationship Id="rId211" Type="http://schemas.openxmlformats.org/officeDocument/2006/relationships/hyperlink" Target="https://pbs.twimg.com/ext_tw_video_thumb/1185903135895801856/pu/img/JsD0lVW_ObNDdXDZ.jpg" TargetMode="External" /><Relationship Id="rId212" Type="http://schemas.openxmlformats.org/officeDocument/2006/relationships/hyperlink" Target="http://pbs.twimg.com/profile_images/1185222105601921025/nM2LJOwL_normal.jpg" TargetMode="External" /><Relationship Id="rId213" Type="http://schemas.openxmlformats.org/officeDocument/2006/relationships/hyperlink" Target="http://pbs.twimg.com/profile_images/1185222105601921025/nM2LJOwL_normal.jpg" TargetMode="External" /><Relationship Id="rId214" Type="http://schemas.openxmlformats.org/officeDocument/2006/relationships/hyperlink" Target="http://pbs.twimg.com/profile_images/1185222105601921025/nM2LJOwL_normal.jpg" TargetMode="External" /><Relationship Id="rId215" Type="http://schemas.openxmlformats.org/officeDocument/2006/relationships/hyperlink" Target="http://pbs.twimg.com/profile_images/1101294846411767809/T-ZMwf7a_normal.png" TargetMode="External" /><Relationship Id="rId216" Type="http://schemas.openxmlformats.org/officeDocument/2006/relationships/hyperlink" Target="http://pbs.twimg.com/profile_images/1101294846411767809/T-ZMwf7a_normal.png" TargetMode="External" /><Relationship Id="rId217" Type="http://schemas.openxmlformats.org/officeDocument/2006/relationships/hyperlink" Target="http://pbs.twimg.com/profile_images/1185222105601921025/nM2LJOwL_normal.jpg" TargetMode="External" /><Relationship Id="rId218" Type="http://schemas.openxmlformats.org/officeDocument/2006/relationships/hyperlink" Target="http://pbs.twimg.com/profile_images/1185222105601921025/nM2LJOwL_normal.jpg" TargetMode="External" /><Relationship Id="rId219" Type="http://schemas.openxmlformats.org/officeDocument/2006/relationships/hyperlink" Target="http://pbs.twimg.com/profile_images/1185222105601921025/nM2LJOwL_normal.jpg" TargetMode="External" /><Relationship Id="rId220" Type="http://schemas.openxmlformats.org/officeDocument/2006/relationships/hyperlink" Target="http://pbs.twimg.com/profile_images/1185222105601921025/nM2LJOwL_normal.jpg" TargetMode="External" /><Relationship Id="rId221" Type="http://schemas.openxmlformats.org/officeDocument/2006/relationships/hyperlink" Target="https://pbs.twimg.com/media/EHK5cyRXYAMG1E9.jpg" TargetMode="External" /><Relationship Id="rId222" Type="http://schemas.openxmlformats.org/officeDocument/2006/relationships/hyperlink" Target="https://pbs.twimg.com/media/EHNxnwbW4AY-2kg.png" TargetMode="External" /><Relationship Id="rId223" Type="http://schemas.openxmlformats.org/officeDocument/2006/relationships/hyperlink" Target="https://pbs.twimg.com/ext_tw_video_thumb/1185449407480827905/pu/img/zai7CEAwReBvUKXg.jpg" TargetMode="External" /><Relationship Id="rId224" Type="http://schemas.openxmlformats.org/officeDocument/2006/relationships/hyperlink" Target="https://pbs.twimg.com/tweet_video_thumb/EHQroIFX0AAkFwd.jpg" TargetMode="External" /><Relationship Id="rId225" Type="http://schemas.openxmlformats.org/officeDocument/2006/relationships/hyperlink" Target="https://pbs.twimg.com/media/EHUCoeCWwAEVRnY.jpg" TargetMode="External" /><Relationship Id="rId226" Type="http://schemas.openxmlformats.org/officeDocument/2006/relationships/hyperlink" Target="https://pbs.twimg.com/media/EHUGPcLWwAElEBf.jpg" TargetMode="External" /><Relationship Id="rId227" Type="http://schemas.openxmlformats.org/officeDocument/2006/relationships/hyperlink" Target="https://pbs.twimg.com/media/EHVzVhRWoAE2x3V.jpg" TargetMode="External" /><Relationship Id="rId228" Type="http://schemas.openxmlformats.org/officeDocument/2006/relationships/hyperlink" Target="https://pbs.twimg.com/media/EHYzSCxWsAA5yUM.jpg" TargetMode="External" /><Relationship Id="rId229" Type="http://schemas.openxmlformats.org/officeDocument/2006/relationships/hyperlink" Target="https://pbs.twimg.com/media/EHZfAZBWsAIoxca.jpg" TargetMode="External" /><Relationship Id="rId230" Type="http://schemas.openxmlformats.org/officeDocument/2006/relationships/hyperlink" Target="https://pbs.twimg.com/ext_tw_video_thumb/1186247183328251905/pu/img/4rbCf8udPn_AHRv_.jpg" TargetMode="External" /><Relationship Id="rId231" Type="http://schemas.openxmlformats.org/officeDocument/2006/relationships/hyperlink" Target="https://pbs.twimg.com/media/EHa81faW4AEU9_b.jpg" TargetMode="External" /><Relationship Id="rId232" Type="http://schemas.openxmlformats.org/officeDocument/2006/relationships/hyperlink" Target="https://pbs.twimg.com/media/EHa_nSSWkAA8rnr.jpg" TargetMode="External" /><Relationship Id="rId233" Type="http://schemas.openxmlformats.org/officeDocument/2006/relationships/hyperlink" Target="https://pbs.twimg.com/media/EHdF9VZXYAAvTw7.jpg" TargetMode="External" /><Relationship Id="rId234" Type="http://schemas.openxmlformats.org/officeDocument/2006/relationships/hyperlink" Target="https://pbs.twimg.com/media/EHdIjmNWkAA1Rgw.jpg" TargetMode="External" /><Relationship Id="rId235" Type="http://schemas.openxmlformats.org/officeDocument/2006/relationships/hyperlink" Target="http://pbs.twimg.com/profile_images/1185222105601921025/nM2LJOwL_normal.jpg" TargetMode="External" /><Relationship Id="rId236" Type="http://schemas.openxmlformats.org/officeDocument/2006/relationships/hyperlink" Target="https://pbs.twimg.com/media/EHd83wtXYAAd9Lm.jpg" TargetMode="External" /><Relationship Id="rId237" Type="http://schemas.openxmlformats.org/officeDocument/2006/relationships/hyperlink" Target="https://pbs.twimg.com/media/EHeomEfXUAEv8yr.jpg" TargetMode="External" /><Relationship Id="rId238" Type="http://schemas.openxmlformats.org/officeDocument/2006/relationships/hyperlink" Target="https://twitter.com/olatapi/status/1185351749588008960" TargetMode="External" /><Relationship Id="rId239" Type="http://schemas.openxmlformats.org/officeDocument/2006/relationships/hyperlink" Target="https://twitter.com/darbyacademy_/status/1186180175148519424" TargetMode="External" /><Relationship Id="rId240" Type="http://schemas.openxmlformats.org/officeDocument/2006/relationships/hyperlink" Target="https://twitter.com/bloguero_pro/status/1186254062024642560" TargetMode="External" /><Relationship Id="rId241" Type="http://schemas.openxmlformats.org/officeDocument/2006/relationships/hyperlink" Target="https://twitter.com/montsemansilla/status/1186257316372504576" TargetMode="External" /><Relationship Id="rId242" Type="http://schemas.openxmlformats.org/officeDocument/2006/relationships/hyperlink" Target="https://twitter.com/leikoleo/status/1186257236747788288" TargetMode="External" /><Relationship Id="rId243" Type="http://schemas.openxmlformats.org/officeDocument/2006/relationships/hyperlink" Target="https://twitter.com/leikoleo/status/1186258147394162690" TargetMode="External" /><Relationship Id="rId244" Type="http://schemas.openxmlformats.org/officeDocument/2006/relationships/hyperlink" Target="https://twitter.com/impulsaeventos/status/1186182963580559360" TargetMode="External" /><Relationship Id="rId245" Type="http://schemas.openxmlformats.org/officeDocument/2006/relationships/hyperlink" Target="https://twitter.com/impulsaeventos/status/1186183050817880065" TargetMode="External" /><Relationship Id="rId246" Type="http://schemas.openxmlformats.org/officeDocument/2006/relationships/hyperlink" Target="https://twitter.com/impulsaeventos/status/1186183050817880065" TargetMode="External" /><Relationship Id="rId247" Type="http://schemas.openxmlformats.org/officeDocument/2006/relationships/hyperlink" Target="https://twitter.com/impulsaeventos/status/1186183050817880065" TargetMode="External" /><Relationship Id="rId248" Type="http://schemas.openxmlformats.org/officeDocument/2006/relationships/hyperlink" Target="https://twitter.com/impulsaeventos/status/1186183050817880065" TargetMode="External" /><Relationship Id="rId249" Type="http://schemas.openxmlformats.org/officeDocument/2006/relationships/hyperlink" Target="https://twitter.com/impulsaeventos/status/1186183050817880065" TargetMode="External" /><Relationship Id="rId250" Type="http://schemas.openxmlformats.org/officeDocument/2006/relationships/hyperlink" Target="https://twitter.com/impulsaeventos/status/1186183050817880065" TargetMode="External" /><Relationship Id="rId251" Type="http://schemas.openxmlformats.org/officeDocument/2006/relationships/hyperlink" Target="https://twitter.com/impulsaeventos/status/1186183050817880065" TargetMode="External" /><Relationship Id="rId252" Type="http://schemas.openxmlformats.org/officeDocument/2006/relationships/hyperlink" Target="https://twitter.com/impulsaeventos/status/1186183050817880065" TargetMode="External" /><Relationship Id="rId253" Type="http://schemas.openxmlformats.org/officeDocument/2006/relationships/hyperlink" Target="https://twitter.com/impulsaeventos/status/1186183050817880065" TargetMode="External" /><Relationship Id="rId254" Type="http://schemas.openxmlformats.org/officeDocument/2006/relationships/hyperlink" Target="https://twitter.com/impulsaeventos/status/1186183050817880065" TargetMode="External" /><Relationship Id="rId255" Type="http://schemas.openxmlformats.org/officeDocument/2006/relationships/hyperlink" Target="https://twitter.com/impulsaeventos/status/1186183050817880065" TargetMode="External" /><Relationship Id="rId256" Type="http://schemas.openxmlformats.org/officeDocument/2006/relationships/hyperlink" Target="https://twitter.com/impulsaeventos/status/1186183077363617792" TargetMode="External" /><Relationship Id="rId257" Type="http://schemas.openxmlformats.org/officeDocument/2006/relationships/hyperlink" Target="https://twitter.com/impulsaeventos/status/1186183077363617792" TargetMode="External" /><Relationship Id="rId258" Type="http://schemas.openxmlformats.org/officeDocument/2006/relationships/hyperlink" Target="https://twitter.com/impulsaeventos/status/1186264264195133440" TargetMode="External" /><Relationship Id="rId259" Type="http://schemas.openxmlformats.org/officeDocument/2006/relationships/hyperlink" Target="https://twitter.com/seohashtag/status/1186180425351344128" TargetMode="External" /><Relationship Id="rId260" Type="http://schemas.openxmlformats.org/officeDocument/2006/relationships/hyperlink" Target="https://twitter.com/seohashtag/status/1186182489632624641" TargetMode="External" /><Relationship Id="rId261" Type="http://schemas.openxmlformats.org/officeDocument/2006/relationships/hyperlink" Target="https://twitter.com/seohashtag/status/1186182489632624641" TargetMode="External" /><Relationship Id="rId262" Type="http://schemas.openxmlformats.org/officeDocument/2006/relationships/hyperlink" Target="https://twitter.com/seohashtag/status/1186182489632624641" TargetMode="External" /><Relationship Id="rId263" Type="http://schemas.openxmlformats.org/officeDocument/2006/relationships/hyperlink" Target="https://twitter.com/seohashtag/status/1186182489632624641" TargetMode="External" /><Relationship Id="rId264" Type="http://schemas.openxmlformats.org/officeDocument/2006/relationships/hyperlink" Target="https://twitter.com/seohashtag/status/1186182489632624641" TargetMode="External" /><Relationship Id="rId265" Type="http://schemas.openxmlformats.org/officeDocument/2006/relationships/hyperlink" Target="https://twitter.com/seohashtag/status/1186182489632624641" TargetMode="External" /><Relationship Id="rId266" Type="http://schemas.openxmlformats.org/officeDocument/2006/relationships/hyperlink" Target="https://twitter.com/seohashtag/status/1186182489632624641" TargetMode="External" /><Relationship Id="rId267" Type="http://schemas.openxmlformats.org/officeDocument/2006/relationships/hyperlink" Target="https://twitter.com/seohashtag/status/1186182489632624641" TargetMode="External" /><Relationship Id="rId268" Type="http://schemas.openxmlformats.org/officeDocument/2006/relationships/hyperlink" Target="https://twitter.com/seohashtag/status/1186182489632624641" TargetMode="External" /><Relationship Id="rId269" Type="http://schemas.openxmlformats.org/officeDocument/2006/relationships/hyperlink" Target="https://twitter.com/seohashtag/status/1186182489632624641" TargetMode="External" /><Relationship Id="rId270" Type="http://schemas.openxmlformats.org/officeDocument/2006/relationships/hyperlink" Target="https://twitter.com/seohashtag/status/1186182489632624641" TargetMode="External" /><Relationship Id="rId271" Type="http://schemas.openxmlformats.org/officeDocument/2006/relationships/hyperlink" Target="https://twitter.com/seohashtag/status/1186182500999143424" TargetMode="External" /><Relationship Id="rId272" Type="http://schemas.openxmlformats.org/officeDocument/2006/relationships/hyperlink" Target="https://twitter.com/seohashtag/status/1186182596784463872" TargetMode="External" /><Relationship Id="rId273" Type="http://schemas.openxmlformats.org/officeDocument/2006/relationships/hyperlink" Target="https://twitter.com/seohashtag/status/1186264427491934208" TargetMode="External" /><Relationship Id="rId274" Type="http://schemas.openxmlformats.org/officeDocument/2006/relationships/hyperlink" Target="https://twitter.com/nrs_solutions/status/1186389101592956928" TargetMode="External" /><Relationship Id="rId275" Type="http://schemas.openxmlformats.org/officeDocument/2006/relationships/hyperlink" Target="https://twitter.com/amruthasuri/status/1186409346944688128" TargetMode="External" /><Relationship Id="rId276" Type="http://schemas.openxmlformats.org/officeDocument/2006/relationships/hyperlink" Target="https://twitter.com/mailrelay/status/1186576688005685248" TargetMode="External" /><Relationship Id="rId277" Type="http://schemas.openxmlformats.org/officeDocument/2006/relationships/hyperlink" Target="https://twitter.com/vivianfrancos/status/1185899221351841793" TargetMode="External" /><Relationship Id="rId278" Type="http://schemas.openxmlformats.org/officeDocument/2006/relationships/hyperlink" Target="https://twitter.com/vivianfrancos/status/1185899221351841793" TargetMode="External" /><Relationship Id="rId279" Type="http://schemas.openxmlformats.org/officeDocument/2006/relationships/hyperlink" Target="https://twitter.com/activithink/status/1185780328968925184" TargetMode="External" /><Relationship Id="rId280" Type="http://schemas.openxmlformats.org/officeDocument/2006/relationships/hyperlink" Target="https://twitter.com/activithink/status/1186213566115962885" TargetMode="External" /><Relationship Id="rId281" Type="http://schemas.openxmlformats.org/officeDocument/2006/relationships/hyperlink" Target="https://twitter.com/activithink/status/1186213566115962885" TargetMode="External" /><Relationship Id="rId282" Type="http://schemas.openxmlformats.org/officeDocument/2006/relationships/hyperlink" Target="https://twitter.com/activithink/status/1186213566115962885" TargetMode="External" /><Relationship Id="rId283" Type="http://schemas.openxmlformats.org/officeDocument/2006/relationships/hyperlink" Target="https://twitter.com/activithink/status/1186213566115962885" TargetMode="External" /><Relationship Id="rId284" Type="http://schemas.openxmlformats.org/officeDocument/2006/relationships/hyperlink" Target="https://twitter.com/activithink/status/1186213566115962885" TargetMode="External" /><Relationship Id="rId285" Type="http://schemas.openxmlformats.org/officeDocument/2006/relationships/hyperlink" Target="https://twitter.com/activithink/status/1186213566115962885" TargetMode="External" /><Relationship Id="rId286" Type="http://schemas.openxmlformats.org/officeDocument/2006/relationships/hyperlink" Target="https://twitter.com/activithink/status/1186213566115962885" TargetMode="External" /><Relationship Id="rId287" Type="http://schemas.openxmlformats.org/officeDocument/2006/relationships/hyperlink" Target="https://twitter.com/activithink/status/1186213566115962885" TargetMode="External" /><Relationship Id="rId288" Type="http://schemas.openxmlformats.org/officeDocument/2006/relationships/hyperlink" Target="https://twitter.com/activithink/status/1186213566115962885" TargetMode="External" /><Relationship Id="rId289" Type="http://schemas.openxmlformats.org/officeDocument/2006/relationships/hyperlink" Target="https://twitter.com/activithink/status/1186213566115962885" TargetMode="External" /><Relationship Id="rId290" Type="http://schemas.openxmlformats.org/officeDocument/2006/relationships/hyperlink" Target="https://twitter.com/activithink/status/1186213566115962885" TargetMode="External" /><Relationship Id="rId291" Type="http://schemas.openxmlformats.org/officeDocument/2006/relationships/hyperlink" Target="https://twitter.com/activithink/status/1186437207059509249" TargetMode="External" /><Relationship Id="rId292" Type="http://schemas.openxmlformats.org/officeDocument/2006/relationships/hyperlink" Target="https://twitter.com/vivianfrancos/status/1186552421901914113" TargetMode="External" /><Relationship Id="rId293" Type="http://schemas.openxmlformats.org/officeDocument/2006/relationships/hyperlink" Target="https://twitter.com/jose_argudo/status/1186601853863288832" TargetMode="External" /><Relationship Id="rId294" Type="http://schemas.openxmlformats.org/officeDocument/2006/relationships/hyperlink" Target="https://twitter.com/vivianfrancos/status/1185228726881128448" TargetMode="External" /><Relationship Id="rId295" Type="http://schemas.openxmlformats.org/officeDocument/2006/relationships/hyperlink" Target="https://twitter.com/vivianfrancos/status/1185436373421047808" TargetMode="External" /><Relationship Id="rId296" Type="http://schemas.openxmlformats.org/officeDocument/2006/relationships/hyperlink" Target="https://twitter.com/vivianfrancos/status/1185436881716219904" TargetMode="External" /><Relationship Id="rId297" Type="http://schemas.openxmlformats.org/officeDocument/2006/relationships/hyperlink" Target="https://twitter.com/vivianfrancos/status/1185469856960974848" TargetMode="External" /><Relationship Id="rId298" Type="http://schemas.openxmlformats.org/officeDocument/2006/relationships/hyperlink" Target="https://twitter.com/vivianfrancos/status/1185469904285327360" TargetMode="External" /><Relationship Id="rId299" Type="http://schemas.openxmlformats.org/officeDocument/2006/relationships/hyperlink" Target="https://twitter.com/vivianfrancos/status/1185469925441396736" TargetMode="External" /><Relationship Id="rId300" Type="http://schemas.openxmlformats.org/officeDocument/2006/relationships/hyperlink" Target="https://twitter.com/vivianfrancos/status/1185871277673897984" TargetMode="External" /><Relationship Id="rId301" Type="http://schemas.openxmlformats.org/officeDocument/2006/relationships/hyperlink" Target="https://twitter.com/vivianfrancos/status/1185873493239447553" TargetMode="External" /><Relationship Id="rId302" Type="http://schemas.openxmlformats.org/officeDocument/2006/relationships/hyperlink" Target="https://twitter.com/vivianfrancos/status/1185873493239447553" TargetMode="External" /><Relationship Id="rId303" Type="http://schemas.openxmlformats.org/officeDocument/2006/relationships/hyperlink" Target="https://twitter.com/vivianfrancos/status/1185873493239447553" TargetMode="External" /><Relationship Id="rId304" Type="http://schemas.openxmlformats.org/officeDocument/2006/relationships/hyperlink" Target="https://twitter.com/vivianfrancos/status/1185873493239447553" TargetMode="External" /><Relationship Id="rId305" Type="http://schemas.openxmlformats.org/officeDocument/2006/relationships/hyperlink" Target="https://twitter.com/vivianfrancos/status/1185873493239447553" TargetMode="External" /><Relationship Id="rId306" Type="http://schemas.openxmlformats.org/officeDocument/2006/relationships/hyperlink" Target="https://twitter.com/vivianfrancos/status/1185873493239447553" TargetMode="External" /><Relationship Id="rId307" Type="http://schemas.openxmlformats.org/officeDocument/2006/relationships/hyperlink" Target="https://twitter.com/vivianfrancos/status/1185873493239447553" TargetMode="External" /><Relationship Id="rId308" Type="http://schemas.openxmlformats.org/officeDocument/2006/relationships/hyperlink" Target="https://twitter.com/vivianfrancos/status/1185873493239447553" TargetMode="External" /><Relationship Id="rId309" Type="http://schemas.openxmlformats.org/officeDocument/2006/relationships/hyperlink" Target="https://twitter.com/vivianfrancos/status/1185873493239447553" TargetMode="External" /><Relationship Id="rId310" Type="http://schemas.openxmlformats.org/officeDocument/2006/relationships/hyperlink" Target="https://twitter.com/vivianfrancos/status/1185873493239447553" TargetMode="External" /><Relationship Id="rId311" Type="http://schemas.openxmlformats.org/officeDocument/2006/relationships/hyperlink" Target="https://twitter.com/vivianfrancos/status/1185889894775869441" TargetMode="External" /><Relationship Id="rId312" Type="http://schemas.openxmlformats.org/officeDocument/2006/relationships/hyperlink" Target="https://twitter.com/vivianfrancos/status/1185889894775869441" TargetMode="External" /><Relationship Id="rId313" Type="http://schemas.openxmlformats.org/officeDocument/2006/relationships/hyperlink" Target="https://twitter.com/vivianfrancos/status/1185889894775869441" TargetMode="External" /><Relationship Id="rId314" Type="http://schemas.openxmlformats.org/officeDocument/2006/relationships/hyperlink" Target="https://twitter.com/vivianfrancos/status/1185889894775869441" TargetMode="External" /><Relationship Id="rId315" Type="http://schemas.openxmlformats.org/officeDocument/2006/relationships/hyperlink" Target="https://twitter.com/vivianfrancos/status/1185889894775869441" TargetMode="External" /><Relationship Id="rId316" Type="http://schemas.openxmlformats.org/officeDocument/2006/relationships/hyperlink" Target="https://twitter.com/vivianfrancos/status/1185889894775869441" TargetMode="External" /><Relationship Id="rId317" Type="http://schemas.openxmlformats.org/officeDocument/2006/relationships/hyperlink" Target="https://twitter.com/vivianfrancos/status/1185889894775869441" TargetMode="External" /><Relationship Id="rId318" Type="http://schemas.openxmlformats.org/officeDocument/2006/relationships/hyperlink" Target="https://twitter.com/vivianfrancos/status/1185889894775869441" TargetMode="External" /><Relationship Id="rId319" Type="http://schemas.openxmlformats.org/officeDocument/2006/relationships/hyperlink" Target="https://twitter.com/vivianfrancos/status/1185889894775869441" TargetMode="External" /><Relationship Id="rId320" Type="http://schemas.openxmlformats.org/officeDocument/2006/relationships/hyperlink" Target="https://twitter.com/vivianfrancos/status/1185889894775869441" TargetMode="External" /><Relationship Id="rId321" Type="http://schemas.openxmlformats.org/officeDocument/2006/relationships/hyperlink" Target="https://twitter.com/vivianfrancos/status/1185889894775869441" TargetMode="External" /><Relationship Id="rId322" Type="http://schemas.openxmlformats.org/officeDocument/2006/relationships/hyperlink" Target="https://twitter.com/vivianfrancos/status/1185890305104592896" TargetMode="External" /><Relationship Id="rId323" Type="http://schemas.openxmlformats.org/officeDocument/2006/relationships/hyperlink" Target="https://twitter.com/vivianfrancos/status/1185890325694504961" TargetMode="External" /><Relationship Id="rId324" Type="http://schemas.openxmlformats.org/officeDocument/2006/relationships/hyperlink" Target="https://twitter.com/vivianfrancos/status/1185890352068214790" TargetMode="External" /><Relationship Id="rId325" Type="http://schemas.openxmlformats.org/officeDocument/2006/relationships/hyperlink" Target="https://twitter.com/vivianfrancos/status/1185899221351841793" TargetMode="External" /><Relationship Id="rId326" Type="http://schemas.openxmlformats.org/officeDocument/2006/relationships/hyperlink" Target="https://twitter.com/vivianfrancos/status/1185899221351841793" TargetMode="External" /><Relationship Id="rId327" Type="http://schemas.openxmlformats.org/officeDocument/2006/relationships/hyperlink" Target="https://twitter.com/vivianfrancos/status/1185899221351841793" TargetMode="External" /><Relationship Id="rId328" Type="http://schemas.openxmlformats.org/officeDocument/2006/relationships/hyperlink" Target="https://twitter.com/vivianfrancos/status/1186160800127434752" TargetMode="External" /><Relationship Id="rId329" Type="http://schemas.openxmlformats.org/officeDocument/2006/relationships/hyperlink" Target="https://twitter.com/vivianfrancos/status/1186222638626213888" TargetMode="External" /><Relationship Id="rId330" Type="http://schemas.openxmlformats.org/officeDocument/2006/relationships/hyperlink" Target="https://twitter.com/vivianfrancos/status/1186264153683628032" TargetMode="External" /><Relationship Id="rId331" Type="http://schemas.openxmlformats.org/officeDocument/2006/relationships/hyperlink" Target="https://twitter.com/vivianfrancos/status/1186358567437246467" TargetMode="External" /><Relationship Id="rId332" Type="http://schemas.openxmlformats.org/officeDocument/2006/relationships/hyperlink" Target="https://twitter.com/vivianfrancos/status/1186523176592908289" TargetMode="External" /><Relationship Id="rId333" Type="http://schemas.openxmlformats.org/officeDocument/2006/relationships/hyperlink" Target="https://twitter.com/vivianfrancos/status/1186546571602747392" TargetMode="External" /><Relationship Id="rId334" Type="http://schemas.openxmlformats.org/officeDocument/2006/relationships/hyperlink" Target="https://twitter.com/vivianfrancos/status/1186546712531427328" TargetMode="External" /><Relationship Id="rId335" Type="http://schemas.openxmlformats.org/officeDocument/2006/relationships/hyperlink" Target="https://twitter.com/vivianfrancos/status/1186552199696044032" TargetMode="External" /><Relationship Id="rId336" Type="http://schemas.openxmlformats.org/officeDocument/2006/relationships/hyperlink" Target="https://twitter.com/vivianfrancos/status/1186552199696044032" TargetMode="External" /><Relationship Id="rId337" Type="http://schemas.openxmlformats.org/officeDocument/2006/relationships/hyperlink" Target="https://twitter.com/vivianfrancos/status/1186552199696044032" TargetMode="External" /><Relationship Id="rId338" Type="http://schemas.openxmlformats.org/officeDocument/2006/relationships/hyperlink" Target="https://twitter.com/vivianfrancos/status/1186552199696044032" TargetMode="External" /><Relationship Id="rId339" Type="http://schemas.openxmlformats.org/officeDocument/2006/relationships/hyperlink" Target="https://twitter.com/vivianfrancos/status/1186552291647770624" TargetMode="External" /><Relationship Id="rId340" Type="http://schemas.openxmlformats.org/officeDocument/2006/relationships/hyperlink" Target="https://twitter.com/vivianfrancos/status/1186552291647770624" TargetMode="External" /><Relationship Id="rId341" Type="http://schemas.openxmlformats.org/officeDocument/2006/relationships/hyperlink" Target="https://twitter.com/vivianfrancos/status/1186552291647770624" TargetMode="External" /><Relationship Id="rId342" Type="http://schemas.openxmlformats.org/officeDocument/2006/relationships/hyperlink" Target="https://twitter.com/vivianfrancos/status/1186552291647770624" TargetMode="External" /><Relationship Id="rId343" Type="http://schemas.openxmlformats.org/officeDocument/2006/relationships/hyperlink" Target="https://twitter.com/vivianfrancos/status/1186552425815166976" TargetMode="External" /><Relationship Id="rId344" Type="http://schemas.openxmlformats.org/officeDocument/2006/relationships/hyperlink" Target="https://twitter.com/vivianfrancos/status/1186553196640133120" TargetMode="External" /><Relationship Id="rId345" Type="http://schemas.openxmlformats.org/officeDocument/2006/relationships/hyperlink" Target="https://twitter.com/vivianfrancos/status/1186553435371528197" TargetMode="External" /><Relationship Id="rId346" Type="http://schemas.openxmlformats.org/officeDocument/2006/relationships/hyperlink" Target="https://twitter.com/vivianfrancos/status/1186585015603417088" TargetMode="External" /><Relationship Id="rId347" Type="http://schemas.openxmlformats.org/officeDocument/2006/relationships/hyperlink" Target="https://twitter.com/datasysla/status/1185901789176049664" TargetMode="External" /><Relationship Id="rId348" Type="http://schemas.openxmlformats.org/officeDocument/2006/relationships/hyperlink" Target="https://twitter.com/datasysla/status/1185901789176049664" TargetMode="External" /><Relationship Id="rId349" Type="http://schemas.openxmlformats.org/officeDocument/2006/relationships/hyperlink" Target="https://twitter.com/datasysla/status/1185901789176049664" TargetMode="External" /><Relationship Id="rId350" Type="http://schemas.openxmlformats.org/officeDocument/2006/relationships/hyperlink" Target="https://twitter.com/datasysla/status/1185901789176049664" TargetMode="External" /><Relationship Id="rId351" Type="http://schemas.openxmlformats.org/officeDocument/2006/relationships/hyperlink" Target="https://twitter.com/datasysla/status/1185901789176049664" TargetMode="External" /><Relationship Id="rId352" Type="http://schemas.openxmlformats.org/officeDocument/2006/relationships/hyperlink" Target="https://twitter.com/datasysla/status/1185901789176049664" TargetMode="External" /><Relationship Id="rId353" Type="http://schemas.openxmlformats.org/officeDocument/2006/relationships/hyperlink" Target="https://twitter.com/datasysla/status/1185901789176049664" TargetMode="External" /><Relationship Id="rId354" Type="http://schemas.openxmlformats.org/officeDocument/2006/relationships/hyperlink" Target="https://twitter.com/ciscolivelatam/status/1185275711654899713" TargetMode="External" /><Relationship Id="rId355" Type="http://schemas.openxmlformats.org/officeDocument/2006/relationships/hyperlink" Target="https://twitter.com/datasysla/status/1185901789176049664" TargetMode="External" /><Relationship Id="rId356" Type="http://schemas.openxmlformats.org/officeDocument/2006/relationships/hyperlink" Target="https://twitter.com/datasysla/status/1185903372815273984" TargetMode="External" /><Relationship Id="rId357" Type="http://schemas.openxmlformats.org/officeDocument/2006/relationships/hyperlink" Target="https://twitter.com/datasysla/status/1185903372815273984" TargetMode="External" /><Relationship Id="rId358" Type="http://schemas.openxmlformats.org/officeDocument/2006/relationships/hyperlink" Target="https://twitter.com/datasysla/status/1185901789176049664" TargetMode="External" /><Relationship Id="rId359" Type="http://schemas.openxmlformats.org/officeDocument/2006/relationships/hyperlink" Target="https://twitter.com/datasysla/status/1186547403060629504" TargetMode="External" /><Relationship Id="rId360" Type="http://schemas.openxmlformats.org/officeDocument/2006/relationships/hyperlink" Target="https://twitter.com/datasysla/status/1186547680639684609" TargetMode="External" /><Relationship Id="rId361" Type="http://schemas.openxmlformats.org/officeDocument/2006/relationships/hyperlink" Target="https://twitter.com/gerardo_urzua/status/1185248943501762560" TargetMode="External" /><Relationship Id="rId362" Type="http://schemas.openxmlformats.org/officeDocument/2006/relationships/hyperlink" Target="https://twitter.com/gerardo_urzua/status/1186118070466560000" TargetMode="External" /><Relationship Id="rId363" Type="http://schemas.openxmlformats.org/officeDocument/2006/relationships/hyperlink" Target="https://twitter.com/datasysla/status/1185405201861267456" TargetMode="External" /><Relationship Id="rId364" Type="http://schemas.openxmlformats.org/officeDocument/2006/relationships/hyperlink" Target="https://twitter.com/datasysla/status/1185901789176049664" TargetMode="External" /><Relationship Id="rId365" Type="http://schemas.openxmlformats.org/officeDocument/2006/relationships/hyperlink" Target="https://twitter.com/datasysla/status/1186547403060629504" TargetMode="External" /><Relationship Id="rId366" Type="http://schemas.openxmlformats.org/officeDocument/2006/relationships/hyperlink" Target="https://twitter.com/datasysla/status/1186547680639684609" TargetMode="External" /><Relationship Id="rId367" Type="http://schemas.openxmlformats.org/officeDocument/2006/relationships/hyperlink" Target="https://twitter.com/datasysla/status/1185213571866775552" TargetMode="External" /><Relationship Id="rId368" Type="http://schemas.openxmlformats.org/officeDocument/2006/relationships/hyperlink" Target="https://twitter.com/datasysla/status/1185416063703379968" TargetMode="External" /><Relationship Id="rId369" Type="http://schemas.openxmlformats.org/officeDocument/2006/relationships/hyperlink" Target="https://twitter.com/datasysla/status/1185450658524213248" TargetMode="External" /><Relationship Id="rId370" Type="http://schemas.openxmlformats.org/officeDocument/2006/relationships/hyperlink" Target="https://twitter.com/datasysla/status/1185620580810330112" TargetMode="External" /><Relationship Id="rId371" Type="http://schemas.openxmlformats.org/officeDocument/2006/relationships/hyperlink" Target="https://twitter.com/datasysla/status/1185856988116389889" TargetMode="External" /><Relationship Id="rId372" Type="http://schemas.openxmlformats.org/officeDocument/2006/relationships/hyperlink" Target="https://twitter.com/datasysla/status/1185860957303648258" TargetMode="External" /><Relationship Id="rId373" Type="http://schemas.openxmlformats.org/officeDocument/2006/relationships/hyperlink" Target="https://twitter.com/datasysla/status/1185980893581762561" TargetMode="External" /><Relationship Id="rId374" Type="http://schemas.openxmlformats.org/officeDocument/2006/relationships/hyperlink" Target="https://twitter.com/datasysla/status/1186191938933972992" TargetMode="External" /><Relationship Id="rId375" Type="http://schemas.openxmlformats.org/officeDocument/2006/relationships/hyperlink" Target="https://twitter.com/datasysla/status/1186240014730043393" TargetMode="External" /><Relationship Id="rId376" Type="http://schemas.openxmlformats.org/officeDocument/2006/relationships/hyperlink" Target="https://twitter.com/datasysla/status/1186247372701089792" TargetMode="External" /><Relationship Id="rId377" Type="http://schemas.openxmlformats.org/officeDocument/2006/relationships/hyperlink" Target="https://twitter.com/datasysla/status/1186343181291532289" TargetMode="External" /><Relationship Id="rId378" Type="http://schemas.openxmlformats.org/officeDocument/2006/relationships/hyperlink" Target="https://twitter.com/datasysla/status/1186346236078632960" TargetMode="External" /><Relationship Id="rId379" Type="http://schemas.openxmlformats.org/officeDocument/2006/relationships/hyperlink" Target="https://twitter.com/datasysla/status/1186493948883341313" TargetMode="External" /><Relationship Id="rId380" Type="http://schemas.openxmlformats.org/officeDocument/2006/relationships/hyperlink" Target="https://twitter.com/datasysla/status/1186496805795749888" TargetMode="External" /><Relationship Id="rId381" Type="http://schemas.openxmlformats.org/officeDocument/2006/relationships/hyperlink" Target="https://twitter.com/datasysla/status/1186548011188604928" TargetMode="External" /><Relationship Id="rId382" Type="http://schemas.openxmlformats.org/officeDocument/2006/relationships/hyperlink" Target="https://twitter.com/datasysla/status/1186554327340638208" TargetMode="External" /><Relationship Id="rId383" Type="http://schemas.openxmlformats.org/officeDocument/2006/relationships/hyperlink" Target="https://twitter.com/datasysla/status/1186602401488355328" TargetMode="External" /><Relationship Id="rId384" Type="http://schemas.openxmlformats.org/officeDocument/2006/relationships/comments" Target="../comments1.xml" /><Relationship Id="rId385" Type="http://schemas.openxmlformats.org/officeDocument/2006/relationships/vmlDrawing" Target="../drawings/vmlDrawing1.vml" /><Relationship Id="rId386" Type="http://schemas.openxmlformats.org/officeDocument/2006/relationships/table" Target="../tables/table1.xml" /><Relationship Id="rId3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ZFTnHQbs" TargetMode="External" /><Relationship Id="rId2" Type="http://schemas.openxmlformats.org/officeDocument/2006/relationships/hyperlink" Target="https://t.co/q3MexELAGA" TargetMode="External" /><Relationship Id="rId3" Type="http://schemas.openxmlformats.org/officeDocument/2006/relationships/hyperlink" Target="https://t.co/RNZMJat4rz" TargetMode="External" /><Relationship Id="rId4" Type="http://schemas.openxmlformats.org/officeDocument/2006/relationships/hyperlink" Target="https://t.co/dgqCLVYzJQ" TargetMode="External" /><Relationship Id="rId5" Type="http://schemas.openxmlformats.org/officeDocument/2006/relationships/hyperlink" Target="https://t.co/b6ey2HY6iZ" TargetMode="External" /><Relationship Id="rId6" Type="http://schemas.openxmlformats.org/officeDocument/2006/relationships/hyperlink" Target="https://t.co/zHiws75d7e" TargetMode="External" /><Relationship Id="rId7" Type="http://schemas.openxmlformats.org/officeDocument/2006/relationships/hyperlink" Target="https://t.co/F3fLcf5sH7" TargetMode="External" /><Relationship Id="rId8" Type="http://schemas.openxmlformats.org/officeDocument/2006/relationships/hyperlink" Target="https://t.co/ehOAAJHwzz" TargetMode="External" /><Relationship Id="rId9" Type="http://schemas.openxmlformats.org/officeDocument/2006/relationships/hyperlink" Target="https://t.co/4Cs9BW2tv7" TargetMode="External" /><Relationship Id="rId10" Type="http://schemas.openxmlformats.org/officeDocument/2006/relationships/hyperlink" Target="http://t.co/yOR48ALsUI" TargetMode="External" /><Relationship Id="rId11" Type="http://schemas.openxmlformats.org/officeDocument/2006/relationships/hyperlink" Target="https://t.co/TktkkD8InR" TargetMode="External" /><Relationship Id="rId12" Type="http://schemas.openxmlformats.org/officeDocument/2006/relationships/hyperlink" Target="https://t.co/ZTvSaFPKmc" TargetMode="External" /><Relationship Id="rId13" Type="http://schemas.openxmlformats.org/officeDocument/2006/relationships/hyperlink" Target="https://t.co/FKKr76FLpx" TargetMode="External" /><Relationship Id="rId14" Type="http://schemas.openxmlformats.org/officeDocument/2006/relationships/hyperlink" Target="https://t.co/eUJLtrtePs" TargetMode="External" /><Relationship Id="rId15" Type="http://schemas.openxmlformats.org/officeDocument/2006/relationships/hyperlink" Target="https://t.co/FiHJF0aabW" TargetMode="External" /><Relationship Id="rId16" Type="http://schemas.openxmlformats.org/officeDocument/2006/relationships/hyperlink" Target="https://t.co/KUAcYJLECv" TargetMode="External" /><Relationship Id="rId17" Type="http://schemas.openxmlformats.org/officeDocument/2006/relationships/hyperlink" Target="https://t.co/6ha5IXza2I" TargetMode="External" /><Relationship Id="rId18" Type="http://schemas.openxmlformats.org/officeDocument/2006/relationships/hyperlink" Target="https://t.co/bjqnqPJa9e" TargetMode="External" /><Relationship Id="rId19" Type="http://schemas.openxmlformats.org/officeDocument/2006/relationships/hyperlink" Target="https://t.co/PmkpZail15" TargetMode="External" /><Relationship Id="rId20" Type="http://schemas.openxmlformats.org/officeDocument/2006/relationships/hyperlink" Target="http://t.co/82s38lUdgG" TargetMode="External" /><Relationship Id="rId21" Type="http://schemas.openxmlformats.org/officeDocument/2006/relationships/hyperlink" Target="https://t.co/o0n3FLqfQ6" TargetMode="External" /><Relationship Id="rId22" Type="http://schemas.openxmlformats.org/officeDocument/2006/relationships/hyperlink" Target="http://t.co/PPRgd85due" TargetMode="External" /><Relationship Id="rId23" Type="http://schemas.openxmlformats.org/officeDocument/2006/relationships/hyperlink" Target="https://t.co/l8eibQue2F" TargetMode="External" /><Relationship Id="rId24" Type="http://schemas.openxmlformats.org/officeDocument/2006/relationships/hyperlink" Target="https://t.co/k1dFMJ8NiV" TargetMode="External" /><Relationship Id="rId25" Type="http://schemas.openxmlformats.org/officeDocument/2006/relationships/hyperlink" Target="https://pbs.twimg.com/profile_banners/185206667/1542142855" TargetMode="External" /><Relationship Id="rId26" Type="http://schemas.openxmlformats.org/officeDocument/2006/relationships/hyperlink" Target="https://pbs.twimg.com/profile_banners/1185192842102267907/1571420091" TargetMode="External" /><Relationship Id="rId27" Type="http://schemas.openxmlformats.org/officeDocument/2006/relationships/hyperlink" Target="https://pbs.twimg.com/profile_banners/808222399325933568/1544944207" TargetMode="External" /><Relationship Id="rId28" Type="http://schemas.openxmlformats.org/officeDocument/2006/relationships/hyperlink" Target="https://pbs.twimg.com/profile_banners/1105091138128658432/1561417444" TargetMode="External" /><Relationship Id="rId29" Type="http://schemas.openxmlformats.org/officeDocument/2006/relationships/hyperlink" Target="https://pbs.twimg.com/profile_banners/308132181/1540311964" TargetMode="External" /><Relationship Id="rId30" Type="http://schemas.openxmlformats.org/officeDocument/2006/relationships/hyperlink" Target="https://pbs.twimg.com/profile_banners/76935934/1571052477" TargetMode="External" /><Relationship Id="rId31" Type="http://schemas.openxmlformats.org/officeDocument/2006/relationships/hyperlink" Target="https://pbs.twimg.com/profile_banners/583601492/1563987834" TargetMode="External" /><Relationship Id="rId32" Type="http://schemas.openxmlformats.org/officeDocument/2006/relationships/hyperlink" Target="https://pbs.twimg.com/profile_banners/10228272/1563295551" TargetMode="External" /><Relationship Id="rId33" Type="http://schemas.openxmlformats.org/officeDocument/2006/relationships/hyperlink" Target="https://pbs.twimg.com/profile_banners/960791825693933568/1558623751" TargetMode="External" /><Relationship Id="rId34" Type="http://schemas.openxmlformats.org/officeDocument/2006/relationships/hyperlink" Target="https://pbs.twimg.com/profile_banners/279335262/1562598871" TargetMode="External" /><Relationship Id="rId35" Type="http://schemas.openxmlformats.org/officeDocument/2006/relationships/hyperlink" Target="https://pbs.twimg.com/profile_banners/42606175/1542723404" TargetMode="External" /><Relationship Id="rId36" Type="http://schemas.openxmlformats.org/officeDocument/2006/relationships/hyperlink" Target="https://pbs.twimg.com/profile_banners/780471444325146624/1561744557" TargetMode="External" /><Relationship Id="rId37" Type="http://schemas.openxmlformats.org/officeDocument/2006/relationships/hyperlink" Target="https://pbs.twimg.com/profile_banners/87855391/1532545430" TargetMode="External" /><Relationship Id="rId38" Type="http://schemas.openxmlformats.org/officeDocument/2006/relationships/hyperlink" Target="https://pbs.twimg.com/profile_banners/151934168/1391403981" TargetMode="External" /><Relationship Id="rId39" Type="http://schemas.openxmlformats.org/officeDocument/2006/relationships/hyperlink" Target="https://pbs.twimg.com/profile_banners/87606674/1405285356" TargetMode="External" /><Relationship Id="rId40" Type="http://schemas.openxmlformats.org/officeDocument/2006/relationships/hyperlink" Target="https://pbs.twimg.com/profile_banners/17572957/1518662878" TargetMode="External" /><Relationship Id="rId41" Type="http://schemas.openxmlformats.org/officeDocument/2006/relationships/hyperlink" Target="https://pbs.twimg.com/profile_banners/218411406/1542113888" TargetMode="External" /><Relationship Id="rId42" Type="http://schemas.openxmlformats.org/officeDocument/2006/relationships/hyperlink" Target="https://pbs.twimg.com/profile_banners/1020867748707160064/1571316699" TargetMode="External" /><Relationship Id="rId43" Type="http://schemas.openxmlformats.org/officeDocument/2006/relationships/hyperlink" Target="https://pbs.twimg.com/profile_banners/720988237058015232/1461120565" TargetMode="External" /><Relationship Id="rId44" Type="http://schemas.openxmlformats.org/officeDocument/2006/relationships/hyperlink" Target="https://pbs.twimg.com/profile_banners/146029414/1424259395" TargetMode="External" /><Relationship Id="rId45" Type="http://schemas.openxmlformats.org/officeDocument/2006/relationships/hyperlink" Target="https://pbs.twimg.com/profile_banners/108739409/1570747340" TargetMode="External" /><Relationship Id="rId46" Type="http://schemas.openxmlformats.org/officeDocument/2006/relationships/hyperlink" Target="https://pbs.twimg.com/profile_banners/15749983/1542114191" TargetMode="External" /><Relationship Id="rId47" Type="http://schemas.openxmlformats.org/officeDocument/2006/relationships/hyperlink" Target="https://pbs.twimg.com/profile_banners/1029896662855176194/1558532614" TargetMode="External" /><Relationship Id="rId48" Type="http://schemas.openxmlformats.org/officeDocument/2006/relationships/hyperlink" Target="https://pbs.twimg.com/profile_banners/45077861/1481142031" TargetMode="External" /><Relationship Id="rId49" Type="http://schemas.openxmlformats.org/officeDocument/2006/relationships/hyperlink" Target="https://pbs.twimg.com/profile_banners/78963321/1493224682" TargetMode="External" /><Relationship Id="rId50" Type="http://schemas.openxmlformats.org/officeDocument/2006/relationships/hyperlink" Target="http://abs.twimg.com/images/themes/theme13/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5/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9/bg.gif" TargetMode="External" /><Relationship Id="rId60" Type="http://schemas.openxmlformats.org/officeDocument/2006/relationships/hyperlink" Target="http://abs.twimg.com/images/themes/theme15/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1062451242155163648/M3qe8Gqa_normal.jpg" TargetMode="External" /><Relationship Id="rId72" Type="http://schemas.openxmlformats.org/officeDocument/2006/relationships/hyperlink" Target="http://pbs.twimg.com/profile_images/1185222105601921025/nM2LJOwL_normal.jpg" TargetMode="External" /><Relationship Id="rId73" Type="http://schemas.openxmlformats.org/officeDocument/2006/relationships/hyperlink" Target="http://pbs.twimg.com/profile_images/1074199879776391168/Ep_dTo5-_normal.jpg" TargetMode="External" /><Relationship Id="rId74" Type="http://schemas.openxmlformats.org/officeDocument/2006/relationships/hyperlink" Target="http://pbs.twimg.com/profile_images/1105091465758363649/L9590gmE_normal.jpg" TargetMode="External" /><Relationship Id="rId75" Type="http://schemas.openxmlformats.org/officeDocument/2006/relationships/hyperlink" Target="http://pbs.twimg.com/profile_images/1053370373230747648/ydCamFgF_normal.jpg" TargetMode="External" /><Relationship Id="rId76" Type="http://schemas.openxmlformats.org/officeDocument/2006/relationships/hyperlink" Target="http://pbs.twimg.com/profile_images/1184702192336490499/xiuYhert_normal.jpg" TargetMode="External" /><Relationship Id="rId77" Type="http://schemas.openxmlformats.org/officeDocument/2006/relationships/hyperlink" Target="http://pbs.twimg.com/profile_images/775315922785538048/mWzEN1W1_normal.jpg" TargetMode="External" /><Relationship Id="rId78" Type="http://schemas.openxmlformats.org/officeDocument/2006/relationships/hyperlink" Target="http://pbs.twimg.com/profile_images/1148327441527689217/1QpS06D6_normal.png" TargetMode="External" /><Relationship Id="rId79" Type="http://schemas.openxmlformats.org/officeDocument/2006/relationships/hyperlink" Target="http://pbs.twimg.com/profile_images/1012552959698325505/avZOHudc_normal.jpg" TargetMode="External" /><Relationship Id="rId80" Type="http://schemas.openxmlformats.org/officeDocument/2006/relationships/hyperlink" Target="http://pbs.twimg.com/profile_images/1101294846411767809/T-ZMwf7a_normal.png" TargetMode="External" /><Relationship Id="rId81" Type="http://schemas.openxmlformats.org/officeDocument/2006/relationships/hyperlink" Target="http://pbs.twimg.com/profile_images/877454707991687169/XkWoyyPy_normal.jpg" TargetMode="External" /><Relationship Id="rId82" Type="http://schemas.openxmlformats.org/officeDocument/2006/relationships/hyperlink" Target="http://pbs.twimg.com/profile_images/1108050462186659840/eCQyWPaL_normal.png" TargetMode="External" /><Relationship Id="rId83" Type="http://schemas.openxmlformats.org/officeDocument/2006/relationships/hyperlink" Target="http://pbs.twimg.com/profile_images/1021472324422230016/cV88qdP5_normal.jpg" TargetMode="External" /><Relationship Id="rId84" Type="http://schemas.openxmlformats.org/officeDocument/2006/relationships/hyperlink" Target="http://pbs.twimg.com/profile_images/849133030237061120/6hUrNP0a_normal.jpg" TargetMode="External" /><Relationship Id="rId85" Type="http://schemas.openxmlformats.org/officeDocument/2006/relationships/hyperlink" Target="http://pbs.twimg.com/profile_images/849132774661308416/pa2Uplq1_normal.jpg" TargetMode="External" /><Relationship Id="rId86" Type="http://schemas.openxmlformats.org/officeDocument/2006/relationships/hyperlink" Target="http://pbs.twimg.com/profile_images/1180113755998494720/t8yjtQ4i_normal.jpg" TargetMode="External" /><Relationship Id="rId87" Type="http://schemas.openxmlformats.org/officeDocument/2006/relationships/hyperlink" Target="http://pbs.twimg.com/profile_images/676444373324709889/3_Hh9f80_normal.jpg" TargetMode="External" /><Relationship Id="rId88" Type="http://schemas.openxmlformats.org/officeDocument/2006/relationships/hyperlink" Target="http://pbs.twimg.com/profile_images/1062335794059362304/36lxwgHQ_normal.jpg" TargetMode="External" /><Relationship Id="rId89" Type="http://schemas.openxmlformats.org/officeDocument/2006/relationships/hyperlink" Target="http://pbs.twimg.com/profile_images/1184813969632051201/984PyrFz_normal.jpg" TargetMode="External" /><Relationship Id="rId90" Type="http://schemas.openxmlformats.org/officeDocument/2006/relationships/hyperlink" Target="http://pbs.twimg.com/profile_images/720988732552142848/BzkXPFqR_normal.jpg" TargetMode="External" /><Relationship Id="rId91" Type="http://schemas.openxmlformats.org/officeDocument/2006/relationships/hyperlink" Target="http://pbs.twimg.com/profile_images/1069631954411110403/L9W3USFN_normal.jpg" TargetMode="External" /><Relationship Id="rId92" Type="http://schemas.openxmlformats.org/officeDocument/2006/relationships/hyperlink" Target="http://pbs.twimg.com/profile_images/463994444488777729/AnB5nG88_normal.png" TargetMode="External" /><Relationship Id="rId93" Type="http://schemas.openxmlformats.org/officeDocument/2006/relationships/hyperlink" Target="http://pbs.twimg.com/profile_images/720612452430270465/9YFTzrSP_normal.jpg" TargetMode="External" /><Relationship Id="rId94" Type="http://schemas.openxmlformats.org/officeDocument/2006/relationships/hyperlink" Target="http://pbs.twimg.com/profile_images/925717136281976832/UUA8Cz6q_normal.jpg" TargetMode="External" /><Relationship Id="rId95" Type="http://schemas.openxmlformats.org/officeDocument/2006/relationships/hyperlink" Target="http://pbs.twimg.com/profile_images/1095488514358161410/bhFcONbT_normal.png" TargetMode="External" /><Relationship Id="rId96" Type="http://schemas.openxmlformats.org/officeDocument/2006/relationships/hyperlink" Target="http://pbs.twimg.com/profile_images/806593189859774465/JIZm2XRm_normal.jpg" TargetMode="External" /><Relationship Id="rId97" Type="http://schemas.openxmlformats.org/officeDocument/2006/relationships/hyperlink" Target="http://pbs.twimg.com/profile_images/792005451772600321/R0Iby6Jn_normal.jpg" TargetMode="External" /><Relationship Id="rId98" Type="http://schemas.openxmlformats.org/officeDocument/2006/relationships/hyperlink" Target="https://twitter.com/olatapi" TargetMode="External" /><Relationship Id="rId99" Type="http://schemas.openxmlformats.org/officeDocument/2006/relationships/hyperlink" Target="https://twitter.com/datasysla" TargetMode="External" /><Relationship Id="rId100" Type="http://schemas.openxmlformats.org/officeDocument/2006/relationships/hyperlink" Target="https://twitter.com/darbyacademy_" TargetMode="External" /><Relationship Id="rId101" Type="http://schemas.openxmlformats.org/officeDocument/2006/relationships/hyperlink" Target="https://twitter.com/bloguero_pro" TargetMode="External" /><Relationship Id="rId102" Type="http://schemas.openxmlformats.org/officeDocument/2006/relationships/hyperlink" Target="https://twitter.com/montsemansilla" TargetMode="External" /><Relationship Id="rId103" Type="http://schemas.openxmlformats.org/officeDocument/2006/relationships/hyperlink" Target="https://twitter.com/vivianfrancos" TargetMode="External" /><Relationship Id="rId104" Type="http://schemas.openxmlformats.org/officeDocument/2006/relationships/hyperlink" Target="https://twitter.com/leikoleo" TargetMode="External" /><Relationship Id="rId105" Type="http://schemas.openxmlformats.org/officeDocument/2006/relationships/hyperlink" Target="https://twitter.com/youtube" TargetMode="External" /><Relationship Id="rId106" Type="http://schemas.openxmlformats.org/officeDocument/2006/relationships/hyperlink" Target="https://twitter.com/impulsaeventos" TargetMode="External" /><Relationship Id="rId107" Type="http://schemas.openxmlformats.org/officeDocument/2006/relationships/hyperlink" Target="https://twitter.com/gerardo_urzua" TargetMode="External" /><Relationship Id="rId108" Type="http://schemas.openxmlformats.org/officeDocument/2006/relationships/hyperlink" Target="https://twitter.com/cisco_spain" TargetMode="External" /><Relationship Id="rId109" Type="http://schemas.openxmlformats.org/officeDocument/2006/relationships/hyperlink" Target="https://twitter.com/ciscolivelatam" TargetMode="External" /><Relationship Id="rId110" Type="http://schemas.openxmlformats.org/officeDocument/2006/relationships/hyperlink" Target="https://twitter.com/cisco_support" TargetMode="External" /><Relationship Id="rId111" Type="http://schemas.openxmlformats.org/officeDocument/2006/relationships/hyperlink" Target="https://twitter.com/smr_foundation" TargetMode="External" /><Relationship Id="rId112" Type="http://schemas.openxmlformats.org/officeDocument/2006/relationships/hyperlink" Target="https://twitter.com/nodexl" TargetMode="External" /><Relationship Id="rId113" Type="http://schemas.openxmlformats.org/officeDocument/2006/relationships/hyperlink" Target="https://twitter.com/mauriciojaramil" TargetMode="External" /><Relationship Id="rId114" Type="http://schemas.openxmlformats.org/officeDocument/2006/relationships/hyperlink" Target="https://twitter.com/gmeliass" TargetMode="External" /><Relationship Id="rId115" Type="http://schemas.openxmlformats.org/officeDocument/2006/relationships/hyperlink" Target="https://twitter.com/cisco_la" TargetMode="External" /><Relationship Id="rId116" Type="http://schemas.openxmlformats.org/officeDocument/2006/relationships/hyperlink" Target="https://twitter.com/seohashtag" TargetMode="External" /><Relationship Id="rId117" Type="http://schemas.openxmlformats.org/officeDocument/2006/relationships/hyperlink" Target="https://twitter.com/nrs_solutions" TargetMode="External" /><Relationship Id="rId118" Type="http://schemas.openxmlformats.org/officeDocument/2006/relationships/hyperlink" Target="https://twitter.com/amruthasuri" TargetMode="External" /><Relationship Id="rId119" Type="http://schemas.openxmlformats.org/officeDocument/2006/relationships/hyperlink" Target="https://twitter.com/mailrelay" TargetMode="External" /><Relationship Id="rId120" Type="http://schemas.openxmlformats.org/officeDocument/2006/relationships/hyperlink" Target="https://twitter.com/expansiontecno" TargetMode="External" /><Relationship Id="rId121" Type="http://schemas.openxmlformats.org/officeDocument/2006/relationships/hyperlink" Target="https://twitter.com/cisco" TargetMode="External" /><Relationship Id="rId122" Type="http://schemas.openxmlformats.org/officeDocument/2006/relationships/hyperlink" Target="https://twitter.com/activithink" TargetMode="External" /><Relationship Id="rId123" Type="http://schemas.openxmlformats.org/officeDocument/2006/relationships/hyperlink" Target="https://twitter.com/jose_argudo" TargetMode="External" /><Relationship Id="rId124" Type="http://schemas.openxmlformats.org/officeDocument/2006/relationships/hyperlink" Target="https://twitter.com/luzmamurguia" TargetMode="External" /><Relationship Id="rId125" Type="http://schemas.openxmlformats.org/officeDocument/2006/relationships/comments" Target="../comments2.xml" /><Relationship Id="rId126" Type="http://schemas.openxmlformats.org/officeDocument/2006/relationships/vmlDrawing" Target="../drawings/vmlDrawing2.vml" /><Relationship Id="rId127" Type="http://schemas.openxmlformats.org/officeDocument/2006/relationships/table" Target="../tables/table2.xml" /><Relationship Id="rId128" Type="http://schemas.openxmlformats.org/officeDocument/2006/relationships/drawing" Target="../drawings/drawing1.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atasys.bitrix24.site/ciscolivela_2019/" TargetMode="External" /><Relationship Id="rId2" Type="http://schemas.openxmlformats.org/officeDocument/2006/relationships/hyperlink" Target="http://datasys.la/blog/datasys-presente-en-ciscolivela-con-appdinamycs/" TargetMode="External" /><Relationship Id="rId3" Type="http://schemas.openxmlformats.org/officeDocument/2006/relationships/hyperlink" Target="https://twitter.com/DataSysLA/status/1185213571866775552" TargetMode="External" /><Relationship Id="rId4" Type="http://schemas.openxmlformats.org/officeDocument/2006/relationships/hyperlink" Target="http://datasys.la/blog/que-hay-detras-de-la-estrategia-de-ux-dentro-de-la-organizacion" TargetMode="External" /><Relationship Id="rId5" Type="http://schemas.openxmlformats.org/officeDocument/2006/relationships/hyperlink" Target="https://twitter.com/CiscoDevNet/status/1186416876404072448" TargetMode="External" /><Relationship Id="rId6" Type="http://schemas.openxmlformats.org/officeDocument/2006/relationships/hyperlink" Target="http://datasys.la/blog/beneficios-del-desarrollo-de-ciudades-inteligentes/" TargetMode="External" /><Relationship Id="rId7" Type="http://schemas.openxmlformats.org/officeDocument/2006/relationships/hyperlink" Target="http://datasys.la/blog/application-performance-monitoring-appdynamics/" TargetMode="External" /><Relationship Id="rId8" Type="http://schemas.openxmlformats.org/officeDocument/2006/relationships/hyperlink" Target="https://www.linkedin.com/slink?code=dYgEv8w" TargetMode="External" /><Relationship Id="rId9" Type="http://schemas.openxmlformats.org/officeDocument/2006/relationships/hyperlink" Target="https://www.linkedin.com/slink?code=eJ3Vvsj" TargetMode="External" /><Relationship Id="rId10" Type="http://schemas.openxmlformats.org/officeDocument/2006/relationships/hyperlink" Target="https://expansion.mx/tecnologia/2017/11/09/latinoamerica-lider-en-capacitacion-tecnologica-cisco" TargetMode="External" /><Relationship Id="rId11" Type="http://schemas.openxmlformats.org/officeDocument/2006/relationships/hyperlink" Target="https://twitter.com/DataSysLA/status/1185213571866775552" TargetMode="External" /><Relationship Id="rId12" Type="http://schemas.openxmlformats.org/officeDocument/2006/relationships/hyperlink" Target="https://www.linkedin.com/slink?code=dYgEv8w" TargetMode="External" /><Relationship Id="rId13" Type="http://schemas.openxmlformats.org/officeDocument/2006/relationships/hyperlink" Target="https://www.linkedin.com/slink?code=dnwtNHK" TargetMode="External" /><Relationship Id="rId14" Type="http://schemas.openxmlformats.org/officeDocument/2006/relationships/hyperlink" Target="https://www.linkedin.com/slink?code=dkVZ2XS" TargetMode="External" /><Relationship Id="rId15" Type="http://schemas.openxmlformats.org/officeDocument/2006/relationships/hyperlink" Target="http://datasys.la/blog/application-performance-monitoring-appdynamics/" TargetMode="External" /><Relationship Id="rId16" Type="http://schemas.openxmlformats.org/officeDocument/2006/relationships/hyperlink" Target="http://datasys.la/blog/beneficios-del-desarrollo-de-ciudades-inteligentes/" TargetMode="External" /><Relationship Id="rId17" Type="http://schemas.openxmlformats.org/officeDocument/2006/relationships/hyperlink" Target="http://datasys.la/blog/datasys-presente-en-ciscolivela-con-appdinamycs/" TargetMode="External" /><Relationship Id="rId18" Type="http://schemas.openxmlformats.org/officeDocument/2006/relationships/hyperlink" Target="http://datasys.la/blog/que-hay-detras-de-la-estrategia-de-ux-dentro-de-la-organizacion" TargetMode="External" /><Relationship Id="rId19" Type="http://schemas.openxmlformats.org/officeDocument/2006/relationships/hyperlink" Target="https://twitter.com/CiscoDevNet/status/1186416876404072448" TargetMode="External" /><Relationship Id="rId20" Type="http://schemas.openxmlformats.org/officeDocument/2006/relationships/hyperlink" Target="https://twitter.com/NRS_Solutions/status/1186389101592956928" TargetMode="External" /><Relationship Id="rId21" Type="http://schemas.openxmlformats.org/officeDocument/2006/relationships/hyperlink" Target="https://datasys.bitrix24.site/ciscolivela_2019/" TargetMode="External" /><Relationship Id="rId22" Type="http://schemas.openxmlformats.org/officeDocument/2006/relationships/hyperlink" Target="http://datasys.la/blog/datasys-presente-en-ciscolivela-con-appdinamycs/" TargetMode="External" /><Relationship Id="rId23" Type="http://schemas.openxmlformats.org/officeDocument/2006/relationships/hyperlink" Target="http://datasys.la/blog/que-hay-detras-de-la-estrategia-de-ux-dentro-de-la-organizacion" TargetMode="External" /><Relationship Id="rId24" Type="http://schemas.openxmlformats.org/officeDocument/2006/relationships/hyperlink" Target="http://datasys.la/blog/que-hay-detras-de-la-estrategia-de-ux-dentro-de-la-organizacion/" TargetMode="External" /><Relationship Id="rId25" Type="http://schemas.openxmlformats.org/officeDocument/2006/relationships/hyperlink" Target="http://datasys.la/blog/application-performance-monitoring-appdynamics/" TargetMode="External" /><Relationship Id="rId26" Type="http://schemas.openxmlformats.org/officeDocument/2006/relationships/hyperlink" Target="http://datasys.la/blog/beneficios-del-desarrollo-de-ciudades-inteligentes/" TargetMode="External" /><Relationship Id="rId27" Type="http://schemas.openxmlformats.org/officeDocument/2006/relationships/hyperlink" Target="https://twitter.com/DataSysLA/status/1185213571866775552" TargetMode="External" /><Relationship Id="rId28" Type="http://schemas.openxmlformats.org/officeDocument/2006/relationships/hyperlink" Target="https://twitter.com/CiscoDevNet/status/1186416876404072448" TargetMode="External" /><Relationship Id="rId29" Type="http://schemas.openxmlformats.org/officeDocument/2006/relationships/hyperlink" Target="https://twitter.com/ciscolivelatam/status/1162469081620070401" TargetMode="External" /><Relationship Id="rId30" Type="http://schemas.openxmlformats.org/officeDocument/2006/relationships/hyperlink" Target="https://www.youtube.com/watch?v=T2K59YOZDME&amp;feature=youtu.be" TargetMode="External" /><Relationship Id="rId31" Type="http://schemas.openxmlformats.org/officeDocument/2006/relationships/hyperlink" Target="https://www.facebook.com/626769037/posts/10157631080174038/" TargetMode="External" /><Relationship Id="rId32" Type="http://schemas.openxmlformats.org/officeDocument/2006/relationships/hyperlink" Target="https://twinybots.ch/" TargetMode="External" /><Relationship Id="rId33" Type="http://schemas.openxmlformats.org/officeDocument/2006/relationships/hyperlink" Target="http://datasys.la/blog/datasys-presente-en-ciscolivela-con-appdinamycs/"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883</v>
      </c>
      <c r="BE2" s="13" t="s">
        <v>884</v>
      </c>
      <c r="BF2" s="122" t="s">
        <v>1188</v>
      </c>
      <c r="BG2" s="122" t="s">
        <v>1189</v>
      </c>
      <c r="BH2" s="122" t="s">
        <v>1190</v>
      </c>
      <c r="BI2" s="122" t="s">
        <v>1191</v>
      </c>
      <c r="BJ2" s="122" t="s">
        <v>1192</v>
      </c>
      <c r="BK2" s="122" t="s">
        <v>1193</v>
      </c>
      <c r="BL2" s="122" t="s">
        <v>1194</v>
      </c>
      <c r="BM2" s="122" t="s">
        <v>1195</v>
      </c>
      <c r="BN2" s="122" t="s">
        <v>1196</v>
      </c>
    </row>
    <row r="3" spans="1:66" ht="15" customHeight="1">
      <c r="A3" s="64" t="s">
        <v>214</v>
      </c>
      <c r="B3" s="64" t="s">
        <v>227</v>
      </c>
      <c r="C3" s="65" t="s">
        <v>1228</v>
      </c>
      <c r="D3" s="66">
        <v>3</v>
      </c>
      <c r="E3" s="67" t="s">
        <v>132</v>
      </c>
      <c r="F3" s="68">
        <v>32</v>
      </c>
      <c r="G3" s="65"/>
      <c r="H3" s="69"/>
      <c r="I3" s="70"/>
      <c r="J3" s="70"/>
      <c r="K3" s="34" t="s">
        <v>65</v>
      </c>
      <c r="L3" s="71">
        <v>3</v>
      </c>
      <c r="M3" s="71"/>
      <c r="N3" s="72"/>
      <c r="O3" s="78" t="s">
        <v>241</v>
      </c>
      <c r="P3" s="80">
        <v>43757.01914351852</v>
      </c>
      <c r="Q3" s="78" t="s">
        <v>244</v>
      </c>
      <c r="R3" s="78"/>
      <c r="S3" s="78"/>
      <c r="T3" s="78" t="s">
        <v>317</v>
      </c>
      <c r="U3" s="78"/>
      <c r="V3" s="83" t="s">
        <v>370</v>
      </c>
      <c r="W3" s="80">
        <v>43757.01914351852</v>
      </c>
      <c r="X3" s="84">
        <v>43757</v>
      </c>
      <c r="Y3" s="86" t="s">
        <v>386</v>
      </c>
      <c r="Z3" s="83" t="s">
        <v>458</v>
      </c>
      <c r="AA3" s="78"/>
      <c r="AB3" s="78"/>
      <c r="AC3" s="86" t="s">
        <v>532</v>
      </c>
      <c r="AD3" s="78"/>
      <c r="AE3" s="78" t="b">
        <v>0</v>
      </c>
      <c r="AF3" s="78">
        <v>0</v>
      </c>
      <c r="AG3" s="86" t="s">
        <v>606</v>
      </c>
      <c r="AH3" s="78" t="b">
        <v>0</v>
      </c>
      <c r="AI3" s="78" t="s">
        <v>608</v>
      </c>
      <c r="AJ3" s="78"/>
      <c r="AK3" s="86" t="s">
        <v>606</v>
      </c>
      <c r="AL3" s="78" t="b">
        <v>0</v>
      </c>
      <c r="AM3" s="78">
        <v>3</v>
      </c>
      <c r="AN3" s="86" t="s">
        <v>589</v>
      </c>
      <c r="AO3" s="78" t="s">
        <v>611</v>
      </c>
      <c r="AP3" s="78" t="b">
        <v>0</v>
      </c>
      <c r="AQ3" s="86" t="s">
        <v>589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35</v>
      </c>
      <c r="BM3" s="49">
        <v>100</v>
      </c>
      <c r="BN3" s="48">
        <v>35</v>
      </c>
    </row>
    <row r="4" spans="1:66" ht="15" customHeight="1">
      <c r="A4" s="64" t="s">
        <v>215</v>
      </c>
      <c r="B4" s="64" t="s">
        <v>227</v>
      </c>
      <c r="C4" s="65" t="s">
        <v>1228</v>
      </c>
      <c r="D4" s="66">
        <v>3</v>
      </c>
      <c r="E4" s="67" t="s">
        <v>132</v>
      </c>
      <c r="F4" s="68">
        <v>32</v>
      </c>
      <c r="G4" s="65"/>
      <c r="H4" s="69"/>
      <c r="I4" s="70"/>
      <c r="J4" s="70"/>
      <c r="K4" s="34" t="s">
        <v>65</v>
      </c>
      <c r="L4" s="77">
        <v>4</v>
      </c>
      <c r="M4" s="77"/>
      <c r="N4" s="72"/>
      <c r="O4" s="79" t="s">
        <v>241</v>
      </c>
      <c r="P4" s="81">
        <v>43759.30516203704</v>
      </c>
      <c r="Q4" s="79" t="s">
        <v>245</v>
      </c>
      <c r="R4" s="79"/>
      <c r="S4" s="79"/>
      <c r="T4" s="79" t="s">
        <v>317</v>
      </c>
      <c r="U4" s="79"/>
      <c r="V4" s="82" t="s">
        <v>371</v>
      </c>
      <c r="W4" s="81">
        <v>43759.30516203704</v>
      </c>
      <c r="X4" s="85">
        <v>43759</v>
      </c>
      <c r="Y4" s="87" t="s">
        <v>387</v>
      </c>
      <c r="Z4" s="82" t="s">
        <v>459</v>
      </c>
      <c r="AA4" s="79"/>
      <c r="AB4" s="79"/>
      <c r="AC4" s="87" t="s">
        <v>533</v>
      </c>
      <c r="AD4" s="79"/>
      <c r="AE4" s="79" t="b">
        <v>0</v>
      </c>
      <c r="AF4" s="79">
        <v>0</v>
      </c>
      <c r="AG4" s="87" t="s">
        <v>606</v>
      </c>
      <c r="AH4" s="79" t="b">
        <v>0</v>
      </c>
      <c r="AI4" s="79" t="s">
        <v>608</v>
      </c>
      <c r="AJ4" s="79"/>
      <c r="AK4" s="87" t="s">
        <v>606</v>
      </c>
      <c r="AL4" s="79" t="b">
        <v>0</v>
      </c>
      <c r="AM4" s="79">
        <v>4</v>
      </c>
      <c r="AN4" s="87" t="s">
        <v>594</v>
      </c>
      <c r="AO4" s="79" t="s">
        <v>612</v>
      </c>
      <c r="AP4" s="79" t="b">
        <v>0</v>
      </c>
      <c r="AQ4" s="87" t="s">
        <v>594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35</v>
      </c>
      <c r="BM4" s="49">
        <v>100</v>
      </c>
      <c r="BN4" s="48">
        <v>35</v>
      </c>
    </row>
    <row r="5" spans="1:66" ht="15">
      <c r="A5" s="64" t="s">
        <v>216</v>
      </c>
      <c r="B5" s="64" t="s">
        <v>227</v>
      </c>
      <c r="C5" s="65" t="s">
        <v>1228</v>
      </c>
      <c r="D5" s="66">
        <v>3</v>
      </c>
      <c r="E5" s="67" t="s">
        <v>132</v>
      </c>
      <c r="F5" s="68">
        <v>32</v>
      </c>
      <c r="G5" s="65"/>
      <c r="H5" s="69"/>
      <c r="I5" s="70"/>
      <c r="J5" s="70"/>
      <c r="K5" s="34" t="s">
        <v>65</v>
      </c>
      <c r="L5" s="77">
        <v>5</v>
      </c>
      <c r="M5" s="77"/>
      <c r="N5" s="72"/>
      <c r="O5" s="79" t="s">
        <v>242</v>
      </c>
      <c r="P5" s="81">
        <v>43759.509050925924</v>
      </c>
      <c r="Q5" s="79" t="s">
        <v>246</v>
      </c>
      <c r="R5" s="82" t="s">
        <v>285</v>
      </c>
      <c r="S5" s="79" t="s">
        <v>306</v>
      </c>
      <c r="T5" s="79" t="s">
        <v>318</v>
      </c>
      <c r="U5" s="79"/>
      <c r="V5" s="82" t="s">
        <v>372</v>
      </c>
      <c r="W5" s="81">
        <v>43759.509050925924</v>
      </c>
      <c r="X5" s="85">
        <v>43759</v>
      </c>
      <c r="Y5" s="87" t="s">
        <v>388</v>
      </c>
      <c r="Z5" s="82" t="s">
        <v>460</v>
      </c>
      <c r="AA5" s="79"/>
      <c r="AB5" s="79"/>
      <c r="AC5" s="87" t="s">
        <v>534</v>
      </c>
      <c r="AD5" s="79"/>
      <c r="AE5" s="79" t="b">
        <v>0</v>
      </c>
      <c r="AF5" s="79">
        <v>1</v>
      </c>
      <c r="AG5" s="87" t="s">
        <v>606</v>
      </c>
      <c r="AH5" s="79" t="b">
        <v>0</v>
      </c>
      <c r="AI5" s="79" t="s">
        <v>608</v>
      </c>
      <c r="AJ5" s="79"/>
      <c r="AK5" s="87" t="s">
        <v>606</v>
      </c>
      <c r="AL5" s="79" t="b">
        <v>0</v>
      </c>
      <c r="AM5" s="79">
        <v>1</v>
      </c>
      <c r="AN5" s="87" t="s">
        <v>606</v>
      </c>
      <c r="AO5" s="79" t="s">
        <v>613</v>
      </c>
      <c r="AP5" s="79" t="b">
        <v>0</v>
      </c>
      <c r="AQ5" s="87" t="s">
        <v>534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217</v>
      </c>
      <c r="B6" s="64" t="s">
        <v>224</v>
      </c>
      <c r="C6" s="65" t="s">
        <v>1228</v>
      </c>
      <c r="D6" s="66">
        <v>3</v>
      </c>
      <c r="E6" s="67" t="s">
        <v>132</v>
      </c>
      <c r="F6" s="68">
        <v>32</v>
      </c>
      <c r="G6" s="65"/>
      <c r="H6" s="69"/>
      <c r="I6" s="70"/>
      <c r="J6" s="70"/>
      <c r="K6" s="34" t="s">
        <v>65</v>
      </c>
      <c r="L6" s="77">
        <v>6</v>
      </c>
      <c r="M6" s="77"/>
      <c r="N6" s="72"/>
      <c r="O6" s="79" t="s">
        <v>241</v>
      </c>
      <c r="P6" s="81">
        <v>43759.51803240741</v>
      </c>
      <c r="Q6" s="79" t="s">
        <v>247</v>
      </c>
      <c r="R6" s="79"/>
      <c r="S6" s="79"/>
      <c r="T6" s="79" t="s">
        <v>319</v>
      </c>
      <c r="U6" s="79"/>
      <c r="V6" s="82" t="s">
        <v>373</v>
      </c>
      <c r="W6" s="81">
        <v>43759.51803240741</v>
      </c>
      <c r="X6" s="85">
        <v>43759</v>
      </c>
      <c r="Y6" s="87" t="s">
        <v>389</v>
      </c>
      <c r="Z6" s="82" t="s">
        <v>461</v>
      </c>
      <c r="AA6" s="79"/>
      <c r="AB6" s="79"/>
      <c r="AC6" s="87" t="s">
        <v>535</v>
      </c>
      <c r="AD6" s="79"/>
      <c r="AE6" s="79" t="b">
        <v>0</v>
      </c>
      <c r="AF6" s="79">
        <v>0</v>
      </c>
      <c r="AG6" s="87" t="s">
        <v>606</v>
      </c>
      <c r="AH6" s="79" t="b">
        <v>0</v>
      </c>
      <c r="AI6" s="79" t="s">
        <v>608</v>
      </c>
      <c r="AJ6" s="79"/>
      <c r="AK6" s="87" t="s">
        <v>606</v>
      </c>
      <c r="AL6" s="79" t="b">
        <v>0</v>
      </c>
      <c r="AM6" s="79">
        <v>2</v>
      </c>
      <c r="AN6" s="87" t="s">
        <v>568</v>
      </c>
      <c r="AO6" s="79" t="s">
        <v>614</v>
      </c>
      <c r="AP6" s="79" t="b">
        <v>0</v>
      </c>
      <c r="AQ6" s="87" t="s">
        <v>568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16</v>
      </c>
      <c r="BM6" s="49">
        <v>100</v>
      </c>
      <c r="BN6" s="48">
        <v>16</v>
      </c>
    </row>
    <row r="7" spans="1:66" ht="15">
      <c r="A7" s="64" t="s">
        <v>218</v>
      </c>
      <c r="B7" s="64" t="s">
        <v>230</v>
      </c>
      <c r="C7" s="65" t="s">
        <v>1228</v>
      </c>
      <c r="D7" s="66">
        <v>3</v>
      </c>
      <c r="E7" s="67" t="s">
        <v>132</v>
      </c>
      <c r="F7" s="68">
        <v>32</v>
      </c>
      <c r="G7" s="65"/>
      <c r="H7" s="69"/>
      <c r="I7" s="70"/>
      <c r="J7" s="70"/>
      <c r="K7" s="34" t="s">
        <v>65</v>
      </c>
      <c r="L7" s="77">
        <v>7</v>
      </c>
      <c r="M7" s="77"/>
      <c r="N7" s="72"/>
      <c r="O7" s="79" t="s">
        <v>242</v>
      </c>
      <c r="P7" s="81">
        <v>43759.5178125</v>
      </c>
      <c r="Q7" s="79" t="s">
        <v>248</v>
      </c>
      <c r="R7" s="82" t="s">
        <v>286</v>
      </c>
      <c r="S7" s="79" t="s">
        <v>307</v>
      </c>
      <c r="T7" s="79" t="s">
        <v>320</v>
      </c>
      <c r="U7" s="79"/>
      <c r="V7" s="82" t="s">
        <v>374</v>
      </c>
      <c r="W7" s="81">
        <v>43759.5178125</v>
      </c>
      <c r="X7" s="85">
        <v>43759</v>
      </c>
      <c r="Y7" s="87" t="s">
        <v>390</v>
      </c>
      <c r="Z7" s="82" t="s">
        <v>462</v>
      </c>
      <c r="AA7" s="79"/>
      <c r="AB7" s="79"/>
      <c r="AC7" s="87" t="s">
        <v>536</v>
      </c>
      <c r="AD7" s="79"/>
      <c r="AE7" s="79" t="b">
        <v>0</v>
      </c>
      <c r="AF7" s="79">
        <v>0</v>
      </c>
      <c r="AG7" s="87" t="s">
        <v>606</v>
      </c>
      <c r="AH7" s="79" t="b">
        <v>0</v>
      </c>
      <c r="AI7" s="79" t="s">
        <v>608</v>
      </c>
      <c r="AJ7" s="79"/>
      <c r="AK7" s="87" t="s">
        <v>606</v>
      </c>
      <c r="AL7" s="79" t="b">
        <v>0</v>
      </c>
      <c r="AM7" s="79">
        <v>0</v>
      </c>
      <c r="AN7" s="87" t="s">
        <v>606</v>
      </c>
      <c r="AO7" s="79" t="s">
        <v>615</v>
      </c>
      <c r="AP7" s="79" t="b">
        <v>0</v>
      </c>
      <c r="AQ7" s="87" t="s">
        <v>536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11.11111111111111</v>
      </c>
      <c r="BH7" s="48">
        <v>0</v>
      </c>
      <c r="BI7" s="49">
        <v>0</v>
      </c>
      <c r="BJ7" s="48">
        <v>0</v>
      </c>
      <c r="BK7" s="49">
        <v>0</v>
      </c>
      <c r="BL7" s="48">
        <v>8</v>
      </c>
      <c r="BM7" s="49">
        <v>88.88888888888889</v>
      </c>
      <c r="BN7" s="48">
        <v>9</v>
      </c>
    </row>
    <row r="8" spans="1:66" ht="15">
      <c r="A8" s="64" t="s">
        <v>218</v>
      </c>
      <c r="B8" s="64" t="s">
        <v>227</v>
      </c>
      <c r="C8" s="65" t="s">
        <v>1228</v>
      </c>
      <c r="D8" s="66">
        <v>3</v>
      </c>
      <c r="E8" s="67" t="s">
        <v>132</v>
      </c>
      <c r="F8" s="68">
        <v>32</v>
      </c>
      <c r="G8" s="65"/>
      <c r="H8" s="69"/>
      <c r="I8" s="70"/>
      <c r="J8" s="70"/>
      <c r="K8" s="34" t="s">
        <v>65</v>
      </c>
      <c r="L8" s="77">
        <v>8</v>
      </c>
      <c r="M8" s="77"/>
      <c r="N8" s="72"/>
      <c r="O8" s="79" t="s">
        <v>241</v>
      </c>
      <c r="P8" s="81">
        <v>43759.520324074074</v>
      </c>
      <c r="Q8" s="79" t="s">
        <v>245</v>
      </c>
      <c r="R8" s="79"/>
      <c r="S8" s="79"/>
      <c r="T8" s="79" t="s">
        <v>317</v>
      </c>
      <c r="U8" s="79"/>
      <c r="V8" s="82" t="s">
        <v>374</v>
      </c>
      <c r="W8" s="81">
        <v>43759.520324074074</v>
      </c>
      <c r="X8" s="85">
        <v>43759</v>
      </c>
      <c r="Y8" s="87" t="s">
        <v>391</v>
      </c>
      <c r="Z8" s="82" t="s">
        <v>463</v>
      </c>
      <c r="AA8" s="79"/>
      <c r="AB8" s="79"/>
      <c r="AC8" s="87" t="s">
        <v>537</v>
      </c>
      <c r="AD8" s="79"/>
      <c r="AE8" s="79" t="b">
        <v>0</v>
      </c>
      <c r="AF8" s="79">
        <v>0</v>
      </c>
      <c r="AG8" s="87" t="s">
        <v>606</v>
      </c>
      <c r="AH8" s="79" t="b">
        <v>0</v>
      </c>
      <c r="AI8" s="79" t="s">
        <v>608</v>
      </c>
      <c r="AJ8" s="79"/>
      <c r="AK8" s="87" t="s">
        <v>606</v>
      </c>
      <c r="AL8" s="79" t="b">
        <v>0</v>
      </c>
      <c r="AM8" s="79">
        <v>4</v>
      </c>
      <c r="AN8" s="87" t="s">
        <v>594</v>
      </c>
      <c r="AO8" s="79" t="s">
        <v>612</v>
      </c>
      <c r="AP8" s="79" t="b">
        <v>0</v>
      </c>
      <c r="AQ8" s="87" t="s">
        <v>594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35</v>
      </c>
      <c r="BM8" s="49">
        <v>100</v>
      </c>
      <c r="BN8" s="48">
        <v>35</v>
      </c>
    </row>
    <row r="9" spans="1:66" ht="15">
      <c r="A9" s="64" t="s">
        <v>219</v>
      </c>
      <c r="B9" s="64" t="s">
        <v>229</v>
      </c>
      <c r="C9" s="65" t="s">
        <v>1228</v>
      </c>
      <c r="D9" s="66">
        <v>3</v>
      </c>
      <c r="E9" s="67" t="s">
        <v>132</v>
      </c>
      <c r="F9" s="68">
        <v>32</v>
      </c>
      <c r="G9" s="65"/>
      <c r="H9" s="69"/>
      <c r="I9" s="70"/>
      <c r="J9" s="70"/>
      <c r="K9" s="34" t="s">
        <v>65</v>
      </c>
      <c r="L9" s="77">
        <v>9</v>
      </c>
      <c r="M9" s="77"/>
      <c r="N9" s="72"/>
      <c r="O9" s="79" t="s">
        <v>241</v>
      </c>
      <c r="P9" s="81">
        <v>43759.31285879629</v>
      </c>
      <c r="Q9" s="79" t="s">
        <v>249</v>
      </c>
      <c r="R9" s="82" t="s">
        <v>287</v>
      </c>
      <c r="S9" s="79" t="s">
        <v>308</v>
      </c>
      <c r="T9" s="79" t="s">
        <v>321</v>
      </c>
      <c r="U9" s="79"/>
      <c r="V9" s="82" t="s">
        <v>375</v>
      </c>
      <c r="W9" s="81">
        <v>43759.31285879629</v>
      </c>
      <c r="X9" s="85">
        <v>43759</v>
      </c>
      <c r="Y9" s="87" t="s">
        <v>392</v>
      </c>
      <c r="Z9" s="82" t="s">
        <v>464</v>
      </c>
      <c r="AA9" s="79"/>
      <c r="AB9" s="79"/>
      <c r="AC9" s="87" t="s">
        <v>538</v>
      </c>
      <c r="AD9" s="79"/>
      <c r="AE9" s="79" t="b">
        <v>0</v>
      </c>
      <c r="AF9" s="79">
        <v>0</v>
      </c>
      <c r="AG9" s="87" t="s">
        <v>606</v>
      </c>
      <c r="AH9" s="79" t="b">
        <v>1</v>
      </c>
      <c r="AI9" s="79" t="s">
        <v>608</v>
      </c>
      <c r="AJ9" s="79"/>
      <c r="AK9" s="87" t="s">
        <v>589</v>
      </c>
      <c r="AL9" s="79" t="b">
        <v>0</v>
      </c>
      <c r="AM9" s="79">
        <v>4</v>
      </c>
      <c r="AN9" s="87" t="s">
        <v>586</v>
      </c>
      <c r="AO9" s="79" t="s">
        <v>612</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7</v>
      </c>
      <c r="BM9" s="49">
        <v>100</v>
      </c>
      <c r="BN9" s="48">
        <v>7</v>
      </c>
    </row>
    <row r="10" spans="1:66" ht="15">
      <c r="A10" s="64" t="s">
        <v>219</v>
      </c>
      <c r="B10" s="64" t="s">
        <v>224</v>
      </c>
      <c r="C10" s="65" t="s">
        <v>1229</v>
      </c>
      <c r="D10" s="66">
        <v>4.166666666666667</v>
      </c>
      <c r="E10" s="67" t="s">
        <v>136</v>
      </c>
      <c r="F10" s="68">
        <v>30.266666666666666</v>
      </c>
      <c r="G10" s="65"/>
      <c r="H10" s="69"/>
      <c r="I10" s="70"/>
      <c r="J10" s="70"/>
      <c r="K10" s="34" t="s">
        <v>65</v>
      </c>
      <c r="L10" s="77">
        <v>10</v>
      </c>
      <c r="M10" s="77"/>
      <c r="N10" s="72"/>
      <c r="O10" s="79" t="s">
        <v>241</v>
      </c>
      <c r="P10" s="81">
        <v>43759.313101851854</v>
      </c>
      <c r="Q10" s="79" t="s">
        <v>250</v>
      </c>
      <c r="R10" s="79"/>
      <c r="S10" s="79"/>
      <c r="T10" s="79"/>
      <c r="U10" s="79"/>
      <c r="V10" s="82" t="s">
        <v>375</v>
      </c>
      <c r="W10" s="81">
        <v>43759.313101851854</v>
      </c>
      <c r="X10" s="85">
        <v>43759</v>
      </c>
      <c r="Y10" s="87" t="s">
        <v>393</v>
      </c>
      <c r="Z10" s="82" t="s">
        <v>465</v>
      </c>
      <c r="AA10" s="79"/>
      <c r="AB10" s="79"/>
      <c r="AC10" s="87" t="s">
        <v>539</v>
      </c>
      <c r="AD10" s="79"/>
      <c r="AE10" s="79" t="b">
        <v>0</v>
      </c>
      <c r="AF10" s="79">
        <v>0</v>
      </c>
      <c r="AG10" s="87" t="s">
        <v>606</v>
      </c>
      <c r="AH10" s="79" t="b">
        <v>0</v>
      </c>
      <c r="AI10" s="79" t="s">
        <v>608</v>
      </c>
      <c r="AJ10" s="79"/>
      <c r="AK10" s="87" t="s">
        <v>606</v>
      </c>
      <c r="AL10" s="79" t="b">
        <v>0</v>
      </c>
      <c r="AM10" s="79">
        <v>5</v>
      </c>
      <c r="AN10" s="87" t="s">
        <v>563</v>
      </c>
      <c r="AO10" s="79" t="s">
        <v>612</v>
      </c>
      <c r="AP10" s="79" t="b">
        <v>0</v>
      </c>
      <c r="AQ10" s="87" t="s">
        <v>563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219</v>
      </c>
      <c r="B11" s="64" t="s">
        <v>231</v>
      </c>
      <c r="C11" s="65" t="s">
        <v>1228</v>
      </c>
      <c r="D11" s="66">
        <v>3</v>
      </c>
      <c r="E11" s="67" t="s">
        <v>132</v>
      </c>
      <c r="F11" s="68">
        <v>32</v>
      </c>
      <c r="G11" s="65"/>
      <c r="H11" s="69"/>
      <c r="I11" s="70"/>
      <c r="J11" s="70"/>
      <c r="K11" s="34" t="s">
        <v>65</v>
      </c>
      <c r="L11" s="77">
        <v>11</v>
      </c>
      <c r="M11" s="77"/>
      <c r="N11" s="72"/>
      <c r="O11" s="79" t="s">
        <v>242</v>
      </c>
      <c r="P11" s="81">
        <v>43759.313101851854</v>
      </c>
      <c r="Q11" s="79" t="s">
        <v>250</v>
      </c>
      <c r="R11" s="79"/>
      <c r="S11" s="79"/>
      <c r="T11" s="79"/>
      <c r="U11" s="79"/>
      <c r="V11" s="82" t="s">
        <v>375</v>
      </c>
      <c r="W11" s="81">
        <v>43759.313101851854</v>
      </c>
      <c r="X11" s="85">
        <v>43759</v>
      </c>
      <c r="Y11" s="87" t="s">
        <v>393</v>
      </c>
      <c r="Z11" s="82" t="s">
        <v>465</v>
      </c>
      <c r="AA11" s="79"/>
      <c r="AB11" s="79"/>
      <c r="AC11" s="87" t="s">
        <v>539</v>
      </c>
      <c r="AD11" s="79"/>
      <c r="AE11" s="79" t="b">
        <v>0</v>
      </c>
      <c r="AF11" s="79">
        <v>0</v>
      </c>
      <c r="AG11" s="87" t="s">
        <v>606</v>
      </c>
      <c r="AH11" s="79" t="b">
        <v>0</v>
      </c>
      <c r="AI11" s="79" t="s">
        <v>608</v>
      </c>
      <c r="AJ11" s="79"/>
      <c r="AK11" s="87" t="s">
        <v>606</v>
      </c>
      <c r="AL11" s="79" t="b">
        <v>0</v>
      </c>
      <c r="AM11" s="79">
        <v>5</v>
      </c>
      <c r="AN11" s="87" t="s">
        <v>563</v>
      </c>
      <c r="AO11" s="79" t="s">
        <v>612</v>
      </c>
      <c r="AP11" s="79" t="b">
        <v>0</v>
      </c>
      <c r="AQ11" s="87" t="s">
        <v>563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228</v>
      </c>
      <c r="C12" s="65" t="s">
        <v>1228</v>
      </c>
      <c r="D12" s="66">
        <v>3</v>
      </c>
      <c r="E12" s="67" t="s">
        <v>132</v>
      </c>
      <c r="F12" s="68">
        <v>32</v>
      </c>
      <c r="G12" s="65"/>
      <c r="H12" s="69"/>
      <c r="I12" s="70"/>
      <c r="J12" s="70"/>
      <c r="K12" s="34" t="s">
        <v>65</v>
      </c>
      <c r="L12" s="77">
        <v>12</v>
      </c>
      <c r="M12" s="77"/>
      <c r="N12" s="72"/>
      <c r="O12" s="79" t="s">
        <v>242</v>
      </c>
      <c r="P12" s="81">
        <v>43759.313101851854</v>
      </c>
      <c r="Q12" s="79" t="s">
        <v>250</v>
      </c>
      <c r="R12" s="79"/>
      <c r="S12" s="79"/>
      <c r="T12" s="79"/>
      <c r="U12" s="79"/>
      <c r="V12" s="82" t="s">
        <v>375</v>
      </c>
      <c r="W12" s="81">
        <v>43759.313101851854</v>
      </c>
      <c r="X12" s="85">
        <v>43759</v>
      </c>
      <c r="Y12" s="87" t="s">
        <v>393</v>
      </c>
      <c r="Z12" s="82" t="s">
        <v>465</v>
      </c>
      <c r="AA12" s="79"/>
      <c r="AB12" s="79"/>
      <c r="AC12" s="87" t="s">
        <v>539</v>
      </c>
      <c r="AD12" s="79"/>
      <c r="AE12" s="79" t="b">
        <v>0</v>
      </c>
      <c r="AF12" s="79">
        <v>0</v>
      </c>
      <c r="AG12" s="87" t="s">
        <v>606</v>
      </c>
      <c r="AH12" s="79" t="b">
        <v>0</v>
      </c>
      <c r="AI12" s="79" t="s">
        <v>608</v>
      </c>
      <c r="AJ12" s="79"/>
      <c r="AK12" s="87" t="s">
        <v>606</v>
      </c>
      <c r="AL12" s="79" t="b">
        <v>0</v>
      </c>
      <c r="AM12" s="79">
        <v>5</v>
      </c>
      <c r="AN12" s="87" t="s">
        <v>563</v>
      </c>
      <c r="AO12" s="79" t="s">
        <v>612</v>
      </c>
      <c r="AP12" s="79" t="b">
        <v>0</v>
      </c>
      <c r="AQ12" s="87" t="s">
        <v>563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232</v>
      </c>
      <c r="C13" s="65" t="s">
        <v>1228</v>
      </c>
      <c r="D13" s="66">
        <v>3</v>
      </c>
      <c r="E13" s="67" t="s">
        <v>132</v>
      </c>
      <c r="F13" s="68">
        <v>32</v>
      </c>
      <c r="G13" s="65"/>
      <c r="H13" s="69"/>
      <c r="I13" s="70"/>
      <c r="J13" s="70"/>
      <c r="K13" s="34" t="s">
        <v>65</v>
      </c>
      <c r="L13" s="77">
        <v>13</v>
      </c>
      <c r="M13" s="77"/>
      <c r="N13" s="72"/>
      <c r="O13" s="79" t="s">
        <v>242</v>
      </c>
      <c r="P13" s="81">
        <v>43759.313101851854</v>
      </c>
      <c r="Q13" s="79" t="s">
        <v>250</v>
      </c>
      <c r="R13" s="79"/>
      <c r="S13" s="79"/>
      <c r="T13" s="79"/>
      <c r="U13" s="79"/>
      <c r="V13" s="82" t="s">
        <v>375</v>
      </c>
      <c r="W13" s="81">
        <v>43759.313101851854</v>
      </c>
      <c r="X13" s="85">
        <v>43759</v>
      </c>
      <c r="Y13" s="87" t="s">
        <v>393</v>
      </c>
      <c r="Z13" s="82" t="s">
        <v>465</v>
      </c>
      <c r="AA13" s="79"/>
      <c r="AB13" s="79"/>
      <c r="AC13" s="87" t="s">
        <v>539</v>
      </c>
      <c r="AD13" s="79"/>
      <c r="AE13" s="79" t="b">
        <v>0</v>
      </c>
      <c r="AF13" s="79">
        <v>0</v>
      </c>
      <c r="AG13" s="87" t="s">
        <v>606</v>
      </c>
      <c r="AH13" s="79" t="b">
        <v>0</v>
      </c>
      <c r="AI13" s="79" t="s">
        <v>608</v>
      </c>
      <c r="AJ13" s="79"/>
      <c r="AK13" s="87" t="s">
        <v>606</v>
      </c>
      <c r="AL13" s="79" t="b">
        <v>0</v>
      </c>
      <c r="AM13" s="79">
        <v>5</v>
      </c>
      <c r="AN13" s="87" t="s">
        <v>563</v>
      </c>
      <c r="AO13" s="79" t="s">
        <v>612</v>
      </c>
      <c r="AP13" s="79" t="b">
        <v>0</v>
      </c>
      <c r="AQ13" s="87" t="s">
        <v>563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233</v>
      </c>
      <c r="C14" s="65" t="s">
        <v>1228</v>
      </c>
      <c r="D14" s="66">
        <v>3</v>
      </c>
      <c r="E14" s="67" t="s">
        <v>132</v>
      </c>
      <c r="F14" s="68">
        <v>32</v>
      </c>
      <c r="G14" s="65"/>
      <c r="H14" s="69"/>
      <c r="I14" s="70"/>
      <c r="J14" s="70"/>
      <c r="K14" s="34" t="s">
        <v>65</v>
      </c>
      <c r="L14" s="77">
        <v>14</v>
      </c>
      <c r="M14" s="77"/>
      <c r="N14" s="72"/>
      <c r="O14" s="79" t="s">
        <v>242</v>
      </c>
      <c r="P14" s="81">
        <v>43759.313101851854</v>
      </c>
      <c r="Q14" s="79" t="s">
        <v>250</v>
      </c>
      <c r="R14" s="79"/>
      <c r="S14" s="79"/>
      <c r="T14" s="79"/>
      <c r="U14" s="79"/>
      <c r="V14" s="82" t="s">
        <v>375</v>
      </c>
      <c r="W14" s="81">
        <v>43759.313101851854</v>
      </c>
      <c r="X14" s="85">
        <v>43759</v>
      </c>
      <c r="Y14" s="87" t="s">
        <v>393</v>
      </c>
      <c r="Z14" s="82" t="s">
        <v>465</v>
      </c>
      <c r="AA14" s="79"/>
      <c r="AB14" s="79"/>
      <c r="AC14" s="87" t="s">
        <v>539</v>
      </c>
      <c r="AD14" s="79"/>
      <c r="AE14" s="79" t="b">
        <v>0</v>
      </c>
      <c r="AF14" s="79">
        <v>0</v>
      </c>
      <c r="AG14" s="87" t="s">
        <v>606</v>
      </c>
      <c r="AH14" s="79" t="b">
        <v>0</v>
      </c>
      <c r="AI14" s="79" t="s">
        <v>608</v>
      </c>
      <c r="AJ14" s="79"/>
      <c r="AK14" s="87" t="s">
        <v>606</v>
      </c>
      <c r="AL14" s="79" t="b">
        <v>0</v>
      </c>
      <c r="AM14" s="79">
        <v>5</v>
      </c>
      <c r="AN14" s="87" t="s">
        <v>563</v>
      </c>
      <c r="AO14" s="79" t="s">
        <v>612</v>
      </c>
      <c r="AP14" s="79" t="b">
        <v>0</v>
      </c>
      <c r="AQ14" s="87" t="s">
        <v>563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234</v>
      </c>
      <c r="C15" s="65" t="s">
        <v>1228</v>
      </c>
      <c r="D15" s="66">
        <v>3</v>
      </c>
      <c r="E15" s="67" t="s">
        <v>132</v>
      </c>
      <c r="F15" s="68">
        <v>32</v>
      </c>
      <c r="G15" s="65"/>
      <c r="H15" s="69"/>
      <c r="I15" s="70"/>
      <c r="J15" s="70"/>
      <c r="K15" s="34" t="s">
        <v>65</v>
      </c>
      <c r="L15" s="77">
        <v>15</v>
      </c>
      <c r="M15" s="77"/>
      <c r="N15" s="72"/>
      <c r="O15" s="79" t="s">
        <v>242</v>
      </c>
      <c r="P15" s="81">
        <v>43759.313101851854</v>
      </c>
      <c r="Q15" s="79" t="s">
        <v>250</v>
      </c>
      <c r="R15" s="79"/>
      <c r="S15" s="79"/>
      <c r="T15" s="79"/>
      <c r="U15" s="79"/>
      <c r="V15" s="82" t="s">
        <v>375</v>
      </c>
      <c r="W15" s="81">
        <v>43759.313101851854</v>
      </c>
      <c r="X15" s="85">
        <v>43759</v>
      </c>
      <c r="Y15" s="87" t="s">
        <v>393</v>
      </c>
      <c r="Z15" s="82" t="s">
        <v>465</v>
      </c>
      <c r="AA15" s="79"/>
      <c r="AB15" s="79"/>
      <c r="AC15" s="87" t="s">
        <v>539</v>
      </c>
      <c r="AD15" s="79"/>
      <c r="AE15" s="79" t="b">
        <v>0</v>
      </c>
      <c r="AF15" s="79">
        <v>0</v>
      </c>
      <c r="AG15" s="87" t="s">
        <v>606</v>
      </c>
      <c r="AH15" s="79" t="b">
        <v>0</v>
      </c>
      <c r="AI15" s="79" t="s">
        <v>608</v>
      </c>
      <c r="AJ15" s="79"/>
      <c r="AK15" s="87" t="s">
        <v>606</v>
      </c>
      <c r="AL15" s="79" t="b">
        <v>0</v>
      </c>
      <c r="AM15" s="79">
        <v>5</v>
      </c>
      <c r="AN15" s="87" t="s">
        <v>563</v>
      </c>
      <c r="AO15" s="79" t="s">
        <v>612</v>
      </c>
      <c r="AP15" s="79" t="b">
        <v>0</v>
      </c>
      <c r="AQ15" s="87" t="s">
        <v>563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219</v>
      </c>
      <c r="B16" s="64" t="s">
        <v>235</v>
      </c>
      <c r="C16" s="65" t="s">
        <v>1228</v>
      </c>
      <c r="D16" s="66">
        <v>3</v>
      </c>
      <c r="E16" s="67" t="s">
        <v>132</v>
      </c>
      <c r="F16" s="68">
        <v>32</v>
      </c>
      <c r="G16" s="65"/>
      <c r="H16" s="69"/>
      <c r="I16" s="70"/>
      <c r="J16" s="70"/>
      <c r="K16" s="34" t="s">
        <v>65</v>
      </c>
      <c r="L16" s="77">
        <v>16</v>
      </c>
      <c r="M16" s="77"/>
      <c r="N16" s="72"/>
      <c r="O16" s="79" t="s">
        <v>242</v>
      </c>
      <c r="P16" s="81">
        <v>43759.313101851854</v>
      </c>
      <c r="Q16" s="79" t="s">
        <v>250</v>
      </c>
      <c r="R16" s="79"/>
      <c r="S16" s="79"/>
      <c r="T16" s="79"/>
      <c r="U16" s="79"/>
      <c r="V16" s="82" t="s">
        <v>375</v>
      </c>
      <c r="W16" s="81">
        <v>43759.313101851854</v>
      </c>
      <c r="X16" s="85">
        <v>43759</v>
      </c>
      <c r="Y16" s="87" t="s">
        <v>393</v>
      </c>
      <c r="Z16" s="82" t="s">
        <v>465</v>
      </c>
      <c r="AA16" s="79"/>
      <c r="AB16" s="79"/>
      <c r="AC16" s="87" t="s">
        <v>539</v>
      </c>
      <c r="AD16" s="79"/>
      <c r="AE16" s="79" t="b">
        <v>0</v>
      </c>
      <c r="AF16" s="79">
        <v>0</v>
      </c>
      <c r="AG16" s="87" t="s">
        <v>606</v>
      </c>
      <c r="AH16" s="79" t="b">
        <v>0</v>
      </c>
      <c r="AI16" s="79" t="s">
        <v>608</v>
      </c>
      <c r="AJ16" s="79"/>
      <c r="AK16" s="87" t="s">
        <v>606</v>
      </c>
      <c r="AL16" s="79" t="b">
        <v>0</v>
      </c>
      <c r="AM16" s="79">
        <v>5</v>
      </c>
      <c r="AN16" s="87" t="s">
        <v>563</v>
      </c>
      <c r="AO16" s="79" t="s">
        <v>612</v>
      </c>
      <c r="AP16" s="79" t="b">
        <v>0</v>
      </c>
      <c r="AQ16" s="87" t="s">
        <v>563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219</v>
      </c>
      <c r="B17" s="64" t="s">
        <v>236</v>
      </c>
      <c r="C17" s="65" t="s">
        <v>1228</v>
      </c>
      <c r="D17" s="66">
        <v>3</v>
      </c>
      <c r="E17" s="67" t="s">
        <v>132</v>
      </c>
      <c r="F17" s="68">
        <v>32</v>
      </c>
      <c r="G17" s="65"/>
      <c r="H17" s="69"/>
      <c r="I17" s="70"/>
      <c r="J17" s="70"/>
      <c r="K17" s="34" t="s">
        <v>65</v>
      </c>
      <c r="L17" s="77">
        <v>17</v>
      </c>
      <c r="M17" s="77"/>
      <c r="N17" s="72"/>
      <c r="O17" s="79" t="s">
        <v>242</v>
      </c>
      <c r="P17" s="81">
        <v>43759.313101851854</v>
      </c>
      <c r="Q17" s="79" t="s">
        <v>250</v>
      </c>
      <c r="R17" s="79"/>
      <c r="S17" s="79"/>
      <c r="T17" s="79"/>
      <c r="U17" s="79"/>
      <c r="V17" s="82" t="s">
        <v>375</v>
      </c>
      <c r="W17" s="81">
        <v>43759.313101851854</v>
      </c>
      <c r="X17" s="85">
        <v>43759</v>
      </c>
      <c r="Y17" s="87" t="s">
        <v>393</v>
      </c>
      <c r="Z17" s="82" t="s">
        <v>465</v>
      </c>
      <c r="AA17" s="79"/>
      <c r="AB17" s="79"/>
      <c r="AC17" s="87" t="s">
        <v>539</v>
      </c>
      <c r="AD17" s="79"/>
      <c r="AE17" s="79" t="b">
        <v>0</v>
      </c>
      <c r="AF17" s="79">
        <v>0</v>
      </c>
      <c r="AG17" s="87" t="s">
        <v>606</v>
      </c>
      <c r="AH17" s="79" t="b">
        <v>0</v>
      </c>
      <c r="AI17" s="79" t="s">
        <v>608</v>
      </c>
      <c r="AJ17" s="79"/>
      <c r="AK17" s="87" t="s">
        <v>606</v>
      </c>
      <c r="AL17" s="79" t="b">
        <v>0</v>
      </c>
      <c r="AM17" s="79">
        <v>5</v>
      </c>
      <c r="AN17" s="87" t="s">
        <v>563</v>
      </c>
      <c r="AO17" s="79" t="s">
        <v>612</v>
      </c>
      <c r="AP17" s="79" t="b">
        <v>0</v>
      </c>
      <c r="AQ17" s="87" t="s">
        <v>563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229</v>
      </c>
      <c r="C18" s="65" t="s">
        <v>1228</v>
      </c>
      <c r="D18" s="66">
        <v>3</v>
      </c>
      <c r="E18" s="67" t="s">
        <v>132</v>
      </c>
      <c r="F18" s="68">
        <v>32</v>
      </c>
      <c r="G18" s="65"/>
      <c r="H18" s="69"/>
      <c r="I18" s="70"/>
      <c r="J18" s="70"/>
      <c r="K18" s="34" t="s">
        <v>65</v>
      </c>
      <c r="L18" s="77">
        <v>18</v>
      </c>
      <c r="M18" s="77"/>
      <c r="N18" s="72"/>
      <c r="O18" s="79" t="s">
        <v>242</v>
      </c>
      <c r="P18" s="81">
        <v>43759.313101851854</v>
      </c>
      <c r="Q18" s="79" t="s">
        <v>250</v>
      </c>
      <c r="R18" s="79"/>
      <c r="S18" s="79"/>
      <c r="T18" s="79"/>
      <c r="U18" s="79"/>
      <c r="V18" s="82" t="s">
        <v>375</v>
      </c>
      <c r="W18" s="81">
        <v>43759.313101851854</v>
      </c>
      <c r="X18" s="85">
        <v>43759</v>
      </c>
      <c r="Y18" s="87" t="s">
        <v>393</v>
      </c>
      <c r="Z18" s="82" t="s">
        <v>465</v>
      </c>
      <c r="AA18" s="79"/>
      <c r="AB18" s="79"/>
      <c r="AC18" s="87" t="s">
        <v>539</v>
      </c>
      <c r="AD18" s="79"/>
      <c r="AE18" s="79" t="b">
        <v>0</v>
      </c>
      <c r="AF18" s="79">
        <v>0</v>
      </c>
      <c r="AG18" s="87" t="s">
        <v>606</v>
      </c>
      <c r="AH18" s="79" t="b">
        <v>0</v>
      </c>
      <c r="AI18" s="79" t="s">
        <v>608</v>
      </c>
      <c r="AJ18" s="79"/>
      <c r="AK18" s="87" t="s">
        <v>606</v>
      </c>
      <c r="AL18" s="79" t="b">
        <v>0</v>
      </c>
      <c r="AM18" s="79">
        <v>5</v>
      </c>
      <c r="AN18" s="87" t="s">
        <v>563</v>
      </c>
      <c r="AO18" s="79" t="s">
        <v>612</v>
      </c>
      <c r="AP18" s="79" t="b">
        <v>0</v>
      </c>
      <c r="AQ18" s="87" t="s">
        <v>563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219</v>
      </c>
      <c r="B19" s="64" t="s">
        <v>227</v>
      </c>
      <c r="C19" s="65" t="s">
        <v>1228</v>
      </c>
      <c r="D19" s="66">
        <v>3</v>
      </c>
      <c r="E19" s="67" t="s">
        <v>132</v>
      </c>
      <c r="F19" s="68">
        <v>32</v>
      </c>
      <c r="G19" s="65"/>
      <c r="H19" s="69"/>
      <c r="I19" s="70"/>
      <c r="J19" s="70"/>
      <c r="K19" s="34" t="s">
        <v>65</v>
      </c>
      <c r="L19" s="77">
        <v>19</v>
      </c>
      <c r="M19" s="77"/>
      <c r="N19" s="72"/>
      <c r="O19" s="79" t="s">
        <v>242</v>
      </c>
      <c r="P19" s="81">
        <v>43759.313101851854</v>
      </c>
      <c r="Q19" s="79" t="s">
        <v>250</v>
      </c>
      <c r="R19" s="79"/>
      <c r="S19" s="79"/>
      <c r="T19" s="79"/>
      <c r="U19" s="79"/>
      <c r="V19" s="82" t="s">
        <v>375</v>
      </c>
      <c r="W19" s="81">
        <v>43759.313101851854</v>
      </c>
      <c r="X19" s="85">
        <v>43759</v>
      </c>
      <c r="Y19" s="87" t="s">
        <v>393</v>
      </c>
      <c r="Z19" s="82" t="s">
        <v>465</v>
      </c>
      <c r="AA19" s="79"/>
      <c r="AB19" s="79"/>
      <c r="AC19" s="87" t="s">
        <v>539</v>
      </c>
      <c r="AD19" s="79"/>
      <c r="AE19" s="79" t="b">
        <v>0</v>
      </c>
      <c r="AF19" s="79">
        <v>0</v>
      </c>
      <c r="AG19" s="87" t="s">
        <v>606</v>
      </c>
      <c r="AH19" s="79" t="b">
        <v>0</v>
      </c>
      <c r="AI19" s="79" t="s">
        <v>608</v>
      </c>
      <c r="AJ19" s="79"/>
      <c r="AK19" s="87" t="s">
        <v>606</v>
      </c>
      <c r="AL19" s="79" t="b">
        <v>0</v>
      </c>
      <c r="AM19" s="79">
        <v>5</v>
      </c>
      <c r="AN19" s="87" t="s">
        <v>563</v>
      </c>
      <c r="AO19" s="79" t="s">
        <v>612</v>
      </c>
      <c r="AP19" s="79" t="b">
        <v>0</v>
      </c>
      <c r="AQ19" s="87" t="s">
        <v>563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237</v>
      </c>
      <c r="C20" s="65" t="s">
        <v>1228</v>
      </c>
      <c r="D20" s="66">
        <v>3</v>
      </c>
      <c r="E20" s="67" t="s">
        <v>132</v>
      </c>
      <c r="F20" s="68">
        <v>32</v>
      </c>
      <c r="G20" s="65"/>
      <c r="H20" s="69"/>
      <c r="I20" s="70"/>
      <c r="J20" s="70"/>
      <c r="K20" s="34" t="s">
        <v>65</v>
      </c>
      <c r="L20" s="77">
        <v>20</v>
      </c>
      <c r="M20" s="77"/>
      <c r="N20" s="72"/>
      <c r="O20" s="79" t="s">
        <v>243</v>
      </c>
      <c r="P20" s="81">
        <v>43759.313101851854</v>
      </c>
      <c r="Q20" s="79" t="s">
        <v>250</v>
      </c>
      <c r="R20" s="79"/>
      <c r="S20" s="79"/>
      <c r="T20" s="79"/>
      <c r="U20" s="79"/>
      <c r="V20" s="82" t="s">
        <v>375</v>
      </c>
      <c r="W20" s="81">
        <v>43759.313101851854</v>
      </c>
      <c r="X20" s="85">
        <v>43759</v>
      </c>
      <c r="Y20" s="87" t="s">
        <v>393</v>
      </c>
      <c r="Z20" s="82" t="s">
        <v>465</v>
      </c>
      <c r="AA20" s="79"/>
      <c r="AB20" s="79"/>
      <c r="AC20" s="87" t="s">
        <v>539</v>
      </c>
      <c r="AD20" s="79"/>
      <c r="AE20" s="79" t="b">
        <v>0</v>
      </c>
      <c r="AF20" s="79">
        <v>0</v>
      </c>
      <c r="AG20" s="87" t="s">
        <v>606</v>
      </c>
      <c r="AH20" s="79" t="b">
        <v>0</v>
      </c>
      <c r="AI20" s="79" t="s">
        <v>608</v>
      </c>
      <c r="AJ20" s="79"/>
      <c r="AK20" s="87" t="s">
        <v>606</v>
      </c>
      <c r="AL20" s="79" t="b">
        <v>0</v>
      </c>
      <c r="AM20" s="79">
        <v>5</v>
      </c>
      <c r="AN20" s="87" t="s">
        <v>563</v>
      </c>
      <c r="AO20" s="79" t="s">
        <v>612</v>
      </c>
      <c r="AP20" s="79" t="b">
        <v>0</v>
      </c>
      <c r="AQ20" s="87" t="s">
        <v>563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2.1739130434782608</v>
      </c>
      <c r="BH20" s="48">
        <v>0</v>
      </c>
      <c r="BI20" s="49">
        <v>0</v>
      </c>
      <c r="BJ20" s="48">
        <v>0</v>
      </c>
      <c r="BK20" s="49">
        <v>0</v>
      </c>
      <c r="BL20" s="48">
        <v>45</v>
      </c>
      <c r="BM20" s="49">
        <v>97.82608695652173</v>
      </c>
      <c r="BN20" s="48">
        <v>46</v>
      </c>
    </row>
    <row r="21" spans="1:66" ht="15">
      <c r="A21" s="64" t="s">
        <v>219</v>
      </c>
      <c r="B21" s="64" t="s">
        <v>224</v>
      </c>
      <c r="C21" s="65" t="s">
        <v>1229</v>
      </c>
      <c r="D21" s="66">
        <v>4.166666666666667</v>
      </c>
      <c r="E21" s="67" t="s">
        <v>136</v>
      </c>
      <c r="F21" s="68">
        <v>30.266666666666666</v>
      </c>
      <c r="G21" s="65"/>
      <c r="H21" s="69"/>
      <c r="I21" s="70"/>
      <c r="J21" s="70"/>
      <c r="K21" s="34" t="s">
        <v>65</v>
      </c>
      <c r="L21" s="77">
        <v>21</v>
      </c>
      <c r="M21" s="77"/>
      <c r="N21" s="72"/>
      <c r="O21" s="79" t="s">
        <v>241</v>
      </c>
      <c r="P21" s="81">
        <v>43759.31317129629</v>
      </c>
      <c r="Q21" s="79" t="s">
        <v>251</v>
      </c>
      <c r="R21" s="79"/>
      <c r="S21" s="79"/>
      <c r="T21" s="79" t="s">
        <v>322</v>
      </c>
      <c r="U21" s="79"/>
      <c r="V21" s="82" t="s">
        <v>375</v>
      </c>
      <c r="W21" s="81">
        <v>43759.31317129629</v>
      </c>
      <c r="X21" s="85">
        <v>43759</v>
      </c>
      <c r="Y21" s="87" t="s">
        <v>394</v>
      </c>
      <c r="Z21" s="82" t="s">
        <v>466</v>
      </c>
      <c r="AA21" s="79"/>
      <c r="AB21" s="79"/>
      <c r="AC21" s="87" t="s">
        <v>540</v>
      </c>
      <c r="AD21" s="79"/>
      <c r="AE21" s="79" t="b">
        <v>0</v>
      </c>
      <c r="AF21" s="79">
        <v>0</v>
      </c>
      <c r="AG21" s="87" t="s">
        <v>606</v>
      </c>
      <c r="AH21" s="79" t="b">
        <v>0</v>
      </c>
      <c r="AI21" s="79" t="s">
        <v>608</v>
      </c>
      <c r="AJ21" s="79"/>
      <c r="AK21" s="87" t="s">
        <v>606</v>
      </c>
      <c r="AL21" s="79" t="b">
        <v>0</v>
      </c>
      <c r="AM21" s="79">
        <v>1</v>
      </c>
      <c r="AN21" s="87" t="s">
        <v>562</v>
      </c>
      <c r="AO21" s="79" t="s">
        <v>612</v>
      </c>
      <c r="AP21" s="79" t="b">
        <v>0</v>
      </c>
      <c r="AQ21" s="87" t="s">
        <v>562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237</v>
      </c>
      <c r="C22" s="65" t="s">
        <v>1228</v>
      </c>
      <c r="D22" s="66">
        <v>3</v>
      </c>
      <c r="E22" s="67" t="s">
        <v>132</v>
      </c>
      <c r="F22" s="68">
        <v>32</v>
      </c>
      <c r="G22" s="65"/>
      <c r="H22" s="69"/>
      <c r="I22" s="70"/>
      <c r="J22" s="70"/>
      <c r="K22" s="34" t="s">
        <v>65</v>
      </c>
      <c r="L22" s="77">
        <v>22</v>
      </c>
      <c r="M22" s="77"/>
      <c r="N22" s="72"/>
      <c r="O22" s="79" t="s">
        <v>242</v>
      </c>
      <c r="P22" s="81">
        <v>43759.31317129629</v>
      </c>
      <c r="Q22" s="79" t="s">
        <v>251</v>
      </c>
      <c r="R22" s="79"/>
      <c r="S22" s="79"/>
      <c r="T22" s="79" t="s">
        <v>322</v>
      </c>
      <c r="U22" s="79"/>
      <c r="V22" s="82" t="s">
        <v>375</v>
      </c>
      <c r="W22" s="81">
        <v>43759.31317129629</v>
      </c>
      <c r="X22" s="85">
        <v>43759</v>
      </c>
      <c r="Y22" s="87" t="s">
        <v>394</v>
      </c>
      <c r="Z22" s="82" t="s">
        <v>466</v>
      </c>
      <c r="AA22" s="79"/>
      <c r="AB22" s="79"/>
      <c r="AC22" s="87" t="s">
        <v>540</v>
      </c>
      <c r="AD22" s="79"/>
      <c r="AE22" s="79" t="b">
        <v>0</v>
      </c>
      <c r="AF22" s="79">
        <v>0</v>
      </c>
      <c r="AG22" s="87" t="s">
        <v>606</v>
      </c>
      <c r="AH22" s="79" t="b">
        <v>0</v>
      </c>
      <c r="AI22" s="79" t="s">
        <v>608</v>
      </c>
      <c r="AJ22" s="79"/>
      <c r="AK22" s="87" t="s">
        <v>606</v>
      </c>
      <c r="AL22" s="79" t="b">
        <v>0</v>
      </c>
      <c r="AM22" s="79">
        <v>1</v>
      </c>
      <c r="AN22" s="87" t="s">
        <v>562</v>
      </c>
      <c r="AO22" s="79" t="s">
        <v>612</v>
      </c>
      <c r="AP22" s="79" t="b">
        <v>0</v>
      </c>
      <c r="AQ22" s="87" t="s">
        <v>562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37</v>
      </c>
      <c r="BM22" s="49">
        <v>100</v>
      </c>
      <c r="BN22" s="48">
        <v>37</v>
      </c>
    </row>
    <row r="23" spans="1:66" ht="15">
      <c r="A23" s="64" t="s">
        <v>219</v>
      </c>
      <c r="B23" s="64" t="s">
        <v>227</v>
      </c>
      <c r="C23" s="65" t="s">
        <v>1228</v>
      </c>
      <c r="D23" s="66">
        <v>3</v>
      </c>
      <c r="E23" s="67" t="s">
        <v>132</v>
      </c>
      <c r="F23" s="68">
        <v>32</v>
      </c>
      <c r="G23" s="65"/>
      <c r="H23" s="69"/>
      <c r="I23" s="70"/>
      <c r="J23" s="70"/>
      <c r="K23" s="34" t="s">
        <v>65</v>
      </c>
      <c r="L23" s="77">
        <v>23</v>
      </c>
      <c r="M23" s="77"/>
      <c r="N23" s="72"/>
      <c r="O23" s="79" t="s">
        <v>241</v>
      </c>
      <c r="P23" s="81">
        <v>43759.537199074075</v>
      </c>
      <c r="Q23" s="79" t="s">
        <v>252</v>
      </c>
      <c r="R23" s="79"/>
      <c r="S23" s="79"/>
      <c r="T23" s="79" t="s">
        <v>323</v>
      </c>
      <c r="U23" s="79"/>
      <c r="V23" s="82" t="s">
        <v>375</v>
      </c>
      <c r="W23" s="81">
        <v>43759.537199074075</v>
      </c>
      <c r="X23" s="85">
        <v>43759</v>
      </c>
      <c r="Y23" s="87" t="s">
        <v>395</v>
      </c>
      <c r="Z23" s="82" t="s">
        <v>467</v>
      </c>
      <c r="AA23" s="79"/>
      <c r="AB23" s="79"/>
      <c r="AC23" s="87" t="s">
        <v>541</v>
      </c>
      <c r="AD23" s="79"/>
      <c r="AE23" s="79" t="b">
        <v>0</v>
      </c>
      <c r="AF23" s="79">
        <v>0</v>
      </c>
      <c r="AG23" s="87" t="s">
        <v>606</v>
      </c>
      <c r="AH23" s="79" t="b">
        <v>0</v>
      </c>
      <c r="AI23" s="79" t="s">
        <v>608</v>
      </c>
      <c r="AJ23" s="79"/>
      <c r="AK23" s="87" t="s">
        <v>606</v>
      </c>
      <c r="AL23" s="79" t="b">
        <v>0</v>
      </c>
      <c r="AM23" s="79">
        <v>4</v>
      </c>
      <c r="AN23" s="87" t="s">
        <v>598</v>
      </c>
      <c r="AO23" s="79" t="s">
        <v>614</v>
      </c>
      <c r="AP23" s="79" t="b">
        <v>0</v>
      </c>
      <c r="AQ23" s="87" t="s">
        <v>598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8">
        <v>1</v>
      </c>
      <c r="BG23" s="49">
        <v>2.5641025641025643</v>
      </c>
      <c r="BH23" s="48">
        <v>0</v>
      </c>
      <c r="BI23" s="49">
        <v>0</v>
      </c>
      <c r="BJ23" s="48">
        <v>0</v>
      </c>
      <c r="BK23" s="49">
        <v>0</v>
      </c>
      <c r="BL23" s="48">
        <v>38</v>
      </c>
      <c r="BM23" s="49">
        <v>97.43589743589743</v>
      </c>
      <c r="BN23" s="48">
        <v>39</v>
      </c>
    </row>
    <row r="24" spans="1:66" ht="15">
      <c r="A24" s="64" t="s">
        <v>220</v>
      </c>
      <c r="B24" s="64" t="s">
        <v>224</v>
      </c>
      <c r="C24" s="65" t="s">
        <v>1229</v>
      </c>
      <c r="D24" s="66">
        <v>4.166666666666667</v>
      </c>
      <c r="E24" s="67" t="s">
        <v>136</v>
      </c>
      <c r="F24" s="68">
        <v>30.266666666666666</v>
      </c>
      <c r="G24" s="65"/>
      <c r="H24" s="69"/>
      <c r="I24" s="70"/>
      <c r="J24" s="70"/>
      <c r="K24" s="34" t="s">
        <v>65</v>
      </c>
      <c r="L24" s="77">
        <v>24</v>
      </c>
      <c r="M24" s="77"/>
      <c r="N24" s="72"/>
      <c r="O24" s="79" t="s">
        <v>241</v>
      </c>
      <c r="P24" s="81">
        <v>43759.30585648148</v>
      </c>
      <c r="Q24" s="79" t="s">
        <v>247</v>
      </c>
      <c r="R24" s="79"/>
      <c r="S24" s="79"/>
      <c r="T24" s="79" t="s">
        <v>319</v>
      </c>
      <c r="U24" s="79"/>
      <c r="V24" s="82" t="s">
        <v>376</v>
      </c>
      <c r="W24" s="81">
        <v>43759.30585648148</v>
      </c>
      <c r="X24" s="85">
        <v>43759</v>
      </c>
      <c r="Y24" s="87" t="s">
        <v>396</v>
      </c>
      <c r="Z24" s="82" t="s">
        <v>468</v>
      </c>
      <c r="AA24" s="79"/>
      <c r="AB24" s="79"/>
      <c r="AC24" s="87" t="s">
        <v>542</v>
      </c>
      <c r="AD24" s="79"/>
      <c r="AE24" s="79" t="b">
        <v>0</v>
      </c>
      <c r="AF24" s="79">
        <v>0</v>
      </c>
      <c r="AG24" s="87" t="s">
        <v>606</v>
      </c>
      <c r="AH24" s="79" t="b">
        <v>0</v>
      </c>
      <c r="AI24" s="79" t="s">
        <v>608</v>
      </c>
      <c r="AJ24" s="79"/>
      <c r="AK24" s="87" t="s">
        <v>606</v>
      </c>
      <c r="AL24" s="79" t="b">
        <v>0</v>
      </c>
      <c r="AM24" s="79">
        <v>2</v>
      </c>
      <c r="AN24" s="87" t="s">
        <v>568</v>
      </c>
      <c r="AO24" s="79" t="s">
        <v>612</v>
      </c>
      <c r="AP24" s="79" t="b">
        <v>0</v>
      </c>
      <c r="AQ24" s="87" t="s">
        <v>568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16</v>
      </c>
      <c r="BM24" s="49">
        <v>100</v>
      </c>
      <c r="BN24" s="48">
        <v>16</v>
      </c>
    </row>
    <row r="25" spans="1:66" ht="15">
      <c r="A25" s="64" t="s">
        <v>220</v>
      </c>
      <c r="B25" s="64" t="s">
        <v>224</v>
      </c>
      <c r="C25" s="65" t="s">
        <v>1229</v>
      </c>
      <c r="D25" s="66">
        <v>4.166666666666667</v>
      </c>
      <c r="E25" s="67" t="s">
        <v>136</v>
      </c>
      <c r="F25" s="68">
        <v>30.266666666666666</v>
      </c>
      <c r="G25" s="65"/>
      <c r="H25" s="69"/>
      <c r="I25" s="70"/>
      <c r="J25" s="70"/>
      <c r="K25" s="34" t="s">
        <v>65</v>
      </c>
      <c r="L25" s="77">
        <v>25</v>
      </c>
      <c r="M25" s="77"/>
      <c r="N25" s="72"/>
      <c r="O25" s="79" t="s">
        <v>241</v>
      </c>
      <c r="P25" s="81">
        <v>43759.31155092592</v>
      </c>
      <c r="Q25" s="79" t="s">
        <v>250</v>
      </c>
      <c r="R25" s="79"/>
      <c r="S25" s="79"/>
      <c r="T25" s="79"/>
      <c r="U25" s="79"/>
      <c r="V25" s="82" t="s">
        <v>376</v>
      </c>
      <c r="W25" s="81">
        <v>43759.31155092592</v>
      </c>
      <c r="X25" s="85">
        <v>43759</v>
      </c>
      <c r="Y25" s="87" t="s">
        <v>397</v>
      </c>
      <c r="Z25" s="82" t="s">
        <v>469</v>
      </c>
      <c r="AA25" s="79"/>
      <c r="AB25" s="79"/>
      <c r="AC25" s="87" t="s">
        <v>543</v>
      </c>
      <c r="AD25" s="79"/>
      <c r="AE25" s="79" t="b">
        <v>0</v>
      </c>
      <c r="AF25" s="79">
        <v>0</v>
      </c>
      <c r="AG25" s="87" t="s">
        <v>606</v>
      </c>
      <c r="AH25" s="79" t="b">
        <v>0</v>
      </c>
      <c r="AI25" s="79" t="s">
        <v>608</v>
      </c>
      <c r="AJ25" s="79"/>
      <c r="AK25" s="87" t="s">
        <v>606</v>
      </c>
      <c r="AL25" s="79" t="b">
        <v>0</v>
      </c>
      <c r="AM25" s="79">
        <v>5</v>
      </c>
      <c r="AN25" s="87" t="s">
        <v>563</v>
      </c>
      <c r="AO25" s="79" t="s">
        <v>612</v>
      </c>
      <c r="AP25" s="79" t="b">
        <v>0</v>
      </c>
      <c r="AQ25" s="87" t="s">
        <v>563</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220</v>
      </c>
      <c r="B26" s="64" t="s">
        <v>231</v>
      </c>
      <c r="C26" s="65" t="s">
        <v>1228</v>
      </c>
      <c r="D26" s="66">
        <v>3</v>
      </c>
      <c r="E26" s="67" t="s">
        <v>132</v>
      </c>
      <c r="F26" s="68">
        <v>32</v>
      </c>
      <c r="G26" s="65"/>
      <c r="H26" s="69"/>
      <c r="I26" s="70"/>
      <c r="J26" s="70"/>
      <c r="K26" s="34" t="s">
        <v>65</v>
      </c>
      <c r="L26" s="77">
        <v>26</v>
      </c>
      <c r="M26" s="77"/>
      <c r="N26" s="72"/>
      <c r="O26" s="79" t="s">
        <v>242</v>
      </c>
      <c r="P26" s="81">
        <v>43759.31155092592</v>
      </c>
      <c r="Q26" s="79" t="s">
        <v>250</v>
      </c>
      <c r="R26" s="79"/>
      <c r="S26" s="79"/>
      <c r="T26" s="79"/>
      <c r="U26" s="79"/>
      <c r="V26" s="82" t="s">
        <v>376</v>
      </c>
      <c r="W26" s="81">
        <v>43759.31155092592</v>
      </c>
      <c r="X26" s="85">
        <v>43759</v>
      </c>
      <c r="Y26" s="87" t="s">
        <v>397</v>
      </c>
      <c r="Z26" s="82" t="s">
        <v>469</v>
      </c>
      <c r="AA26" s="79"/>
      <c r="AB26" s="79"/>
      <c r="AC26" s="87" t="s">
        <v>543</v>
      </c>
      <c r="AD26" s="79"/>
      <c r="AE26" s="79" t="b">
        <v>0</v>
      </c>
      <c r="AF26" s="79">
        <v>0</v>
      </c>
      <c r="AG26" s="87" t="s">
        <v>606</v>
      </c>
      <c r="AH26" s="79" t="b">
        <v>0</v>
      </c>
      <c r="AI26" s="79" t="s">
        <v>608</v>
      </c>
      <c r="AJ26" s="79"/>
      <c r="AK26" s="87" t="s">
        <v>606</v>
      </c>
      <c r="AL26" s="79" t="b">
        <v>0</v>
      </c>
      <c r="AM26" s="79">
        <v>5</v>
      </c>
      <c r="AN26" s="87" t="s">
        <v>563</v>
      </c>
      <c r="AO26" s="79" t="s">
        <v>612</v>
      </c>
      <c r="AP26" s="79" t="b">
        <v>0</v>
      </c>
      <c r="AQ26" s="87" t="s">
        <v>563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220</v>
      </c>
      <c r="B27" s="64" t="s">
        <v>228</v>
      </c>
      <c r="C27" s="65" t="s">
        <v>1228</v>
      </c>
      <c r="D27" s="66">
        <v>3</v>
      </c>
      <c r="E27" s="67" t="s">
        <v>132</v>
      </c>
      <c r="F27" s="68">
        <v>32</v>
      </c>
      <c r="G27" s="65"/>
      <c r="H27" s="69"/>
      <c r="I27" s="70"/>
      <c r="J27" s="70"/>
      <c r="K27" s="34" t="s">
        <v>65</v>
      </c>
      <c r="L27" s="77">
        <v>27</v>
      </c>
      <c r="M27" s="77"/>
      <c r="N27" s="72"/>
      <c r="O27" s="79" t="s">
        <v>242</v>
      </c>
      <c r="P27" s="81">
        <v>43759.31155092592</v>
      </c>
      <c r="Q27" s="79" t="s">
        <v>250</v>
      </c>
      <c r="R27" s="79"/>
      <c r="S27" s="79"/>
      <c r="T27" s="79"/>
      <c r="U27" s="79"/>
      <c r="V27" s="82" t="s">
        <v>376</v>
      </c>
      <c r="W27" s="81">
        <v>43759.31155092592</v>
      </c>
      <c r="X27" s="85">
        <v>43759</v>
      </c>
      <c r="Y27" s="87" t="s">
        <v>397</v>
      </c>
      <c r="Z27" s="82" t="s">
        <v>469</v>
      </c>
      <c r="AA27" s="79"/>
      <c r="AB27" s="79"/>
      <c r="AC27" s="87" t="s">
        <v>543</v>
      </c>
      <c r="AD27" s="79"/>
      <c r="AE27" s="79" t="b">
        <v>0</v>
      </c>
      <c r="AF27" s="79">
        <v>0</v>
      </c>
      <c r="AG27" s="87" t="s">
        <v>606</v>
      </c>
      <c r="AH27" s="79" t="b">
        <v>0</v>
      </c>
      <c r="AI27" s="79" t="s">
        <v>608</v>
      </c>
      <c r="AJ27" s="79"/>
      <c r="AK27" s="87" t="s">
        <v>606</v>
      </c>
      <c r="AL27" s="79" t="b">
        <v>0</v>
      </c>
      <c r="AM27" s="79">
        <v>5</v>
      </c>
      <c r="AN27" s="87" t="s">
        <v>563</v>
      </c>
      <c r="AO27" s="79" t="s">
        <v>612</v>
      </c>
      <c r="AP27" s="79" t="b">
        <v>0</v>
      </c>
      <c r="AQ27" s="87" t="s">
        <v>563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220</v>
      </c>
      <c r="B28" s="64" t="s">
        <v>232</v>
      </c>
      <c r="C28" s="65" t="s">
        <v>1228</v>
      </c>
      <c r="D28" s="66">
        <v>3</v>
      </c>
      <c r="E28" s="67" t="s">
        <v>132</v>
      </c>
      <c r="F28" s="68">
        <v>32</v>
      </c>
      <c r="G28" s="65"/>
      <c r="H28" s="69"/>
      <c r="I28" s="70"/>
      <c r="J28" s="70"/>
      <c r="K28" s="34" t="s">
        <v>65</v>
      </c>
      <c r="L28" s="77">
        <v>28</v>
      </c>
      <c r="M28" s="77"/>
      <c r="N28" s="72"/>
      <c r="O28" s="79" t="s">
        <v>242</v>
      </c>
      <c r="P28" s="81">
        <v>43759.31155092592</v>
      </c>
      <c r="Q28" s="79" t="s">
        <v>250</v>
      </c>
      <c r="R28" s="79"/>
      <c r="S28" s="79"/>
      <c r="T28" s="79"/>
      <c r="U28" s="79"/>
      <c r="V28" s="82" t="s">
        <v>376</v>
      </c>
      <c r="W28" s="81">
        <v>43759.31155092592</v>
      </c>
      <c r="X28" s="85">
        <v>43759</v>
      </c>
      <c r="Y28" s="87" t="s">
        <v>397</v>
      </c>
      <c r="Z28" s="82" t="s">
        <v>469</v>
      </c>
      <c r="AA28" s="79"/>
      <c r="AB28" s="79"/>
      <c r="AC28" s="87" t="s">
        <v>543</v>
      </c>
      <c r="AD28" s="79"/>
      <c r="AE28" s="79" t="b">
        <v>0</v>
      </c>
      <c r="AF28" s="79">
        <v>0</v>
      </c>
      <c r="AG28" s="87" t="s">
        <v>606</v>
      </c>
      <c r="AH28" s="79" t="b">
        <v>0</v>
      </c>
      <c r="AI28" s="79" t="s">
        <v>608</v>
      </c>
      <c r="AJ28" s="79"/>
      <c r="AK28" s="87" t="s">
        <v>606</v>
      </c>
      <c r="AL28" s="79" t="b">
        <v>0</v>
      </c>
      <c r="AM28" s="79">
        <v>5</v>
      </c>
      <c r="AN28" s="87" t="s">
        <v>563</v>
      </c>
      <c r="AO28" s="79" t="s">
        <v>612</v>
      </c>
      <c r="AP28" s="79" t="b">
        <v>0</v>
      </c>
      <c r="AQ28" s="87" t="s">
        <v>563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220</v>
      </c>
      <c r="B29" s="64" t="s">
        <v>233</v>
      </c>
      <c r="C29" s="65" t="s">
        <v>1228</v>
      </c>
      <c r="D29" s="66">
        <v>3</v>
      </c>
      <c r="E29" s="67" t="s">
        <v>132</v>
      </c>
      <c r="F29" s="68">
        <v>32</v>
      </c>
      <c r="G29" s="65"/>
      <c r="H29" s="69"/>
      <c r="I29" s="70"/>
      <c r="J29" s="70"/>
      <c r="K29" s="34" t="s">
        <v>65</v>
      </c>
      <c r="L29" s="77">
        <v>29</v>
      </c>
      <c r="M29" s="77"/>
      <c r="N29" s="72"/>
      <c r="O29" s="79" t="s">
        <v>242</v>
      </c>
      <c r="P29" s="81">
        <v>43759.31155092592</v>
      </c>
      <c r="Q29" s="79" t="s">
        <v>250</v>
      </c>
      <c r="R29" s="79"/>
      <c r="S29" s="79"/>
      <c r="T29" s="79"/>
      <c r="U29" s="79"/>
      <c r="V29" s="82" t="s">
        <v>376</v>
      </c>
      <c r="W29" s="81">
        <v>43759.31155092592</v>
      </c>
      <c r="X29" s="85">
        <v>43759</v>
      </c>
      <c r="Y29" s="87" t="s">
        <v>397</v>
      </c>
      <c r="Z29" s="82" t="s">
        <v>469</v>
      </c>
      <c r="AA29" s="79"/>
      <c r="AB29" s="79"/>
      <c r="AC29" s="87" t="s">
        <v>543</v>
      </c>
      <c r="AD29" s="79"/>
      <c r="AE29" s="79" t="b">
        <v>0</v>
      </c>
      <c r="AF29" s="79">
        <v>0</v>
      </c>
      <c r="AG29" s="87" t="s">
        <v>606</v>
      </c>
      <c r="AH29" s="79" t="b">
        <v>0</v>
      </c>
      <c r="AI29" s="79" t="s">
        <v>608</v>
      </c>
      <c r="AJ29" s="79"/>
      <c r="AK29" s="87" t="s">
        <v>606</v>
      </c>
      <c r="AL29" s="79" t="b">
        <v>0</v>
      </c>
      <c r="AM29" s="79">
        <v>5</v>
      </c>
      <c r="AN29" s="87" t="s">
        <v>563</v>
      </c>
      <c r="AO29" s="79" t="s">
        <v>612</v>
      </c>
      <c r="AP29" s="79" t="b">
        <v>0</v>
      </c>
      <c r="AQ29" s="87" t="s">
        <v>563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220</v>
      </c>
      <c r="B30" s="64" t="s">
        <v>234</v>
      </c>
      <c r="C30" s="65" t="s">
        <v>1228</v>
      </c>
      <c r="D30" s="66">
        <v>3</v>
      </c>
      <c r="E30" s="67" t="s">
        <v>132</v>
      </c>
      <c r="F30" s="68">
        <v>32</v>
      </c>
      <c r="G30" s="65"/>
      <c r="H30" s="69"/>
      <c r="I30" s="70"/>
      <c r="J30" s="70"/>
      <c r="K30" s="34" t="s">
        <v>65</v>
      </c>
      <c r="L30" s="77">
        <v>30</v>
      </c>
      <c r="M30" s="77"/>
      <c r="N30" s="72"/>
      <c r="O30" s="79" t="s">
        <v>242</v>
      </c>
      <c r="P30" s="81">
        <v>43759.31155092592</v>
      </c>
      <c r="Q30" s="79" t="s">
        <v>250</v>
      </c>
      <c r="R30" s="79"/>
      <c r="S30" s="79"/>
      <c r="T30" s="79"/>
      <c r="U30" s="79"/>
      <c r="V30" s="82" t="s">
        <v>376</v>
      </c>
      <c r="W30" s="81">
        <v>43759.31155092592</v>
      </c>
      <c r="X30" s="85">
        <v>43759</v>
      </c>
      <c r="Y30" s="87" t="s">
        <v>397</v>
      </c>
      <c r="Z30" s="82" t="s">
        <v>469</v>
      </c>
      <c r="AA30" s="79"/>
      <c r="AB30" s="79"/>
      <c r="AC30" s="87" t="s">
        <v>543</v>
      </c>
      <c r="AD30" s="79"/>
      <c r="AE30" s="79" t="b">
        <v>0</v>
      </c>
      <c r="AF30" s="79">
        <v>0</v>
      </c>
      <c r="AG30" s="87" t="s">
        <v>606</v>
      </c>
      <c r="AH30" s="79" t="b">
        <v>0</v>
      </c>
      <c r="AI30" s="79" t="s">
        <v>608</v>
      </c>
      <c r="AJ30" s="79"/>
      <c r="AK30" s="87" t="s">
        <v>606</v>
      </c>
      <c r="AL30" s="79" t="b">
        <v>0</v>
      </c>
      <c r="AM30" s="79">
        <v>5</v>
      </c>
      <c r="AN30" s="87" t="s">
        <v>563</v>
      </c>
      <c r="AO30" s="79" t="s">
        <v>612</v>
      </c>
      <c r="AP30" s="79" t="b">
        <v>0</v>
      </c>
      <c r="AQ30" s="87" t="s">
        <v>563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220</v>
      </c>
      <c r="B31" s="64" t="s">
        <v>235</v>
      </c>
      <c r="C31" s="65" t="s">
        <v>1228</v>
      </c>
      <c r="D31" s="66">
        <v>3</v>
      </c>
      <c r="E31" s="67" t="s">
        <v>132</v>
      </c>
      <c r="F31" s="68">
        <v>32</v>
      </c>
      <c r="G31" s="65"/>
      <c r="H31" s="69"/>
      <c r="I31" s="70"/>
      <c r="J31" s="70"/>
      <c r="K31" s="34" t="s">
        <v>65</v>
      </c>
      <c r="L31" s="77">
        <v>31</v>
      </c>
      <c r="M31" s="77"/>
      <c r="N31" s="72"/>
      <c r="O31" s="79" t="s">
        <v>242</v>
      </c>
      <c r="P31" s="81">
        <v>43759.31155092592</v>
      </c>
      <c r="Q31" s="79" t="s">
        <v>250</v>
      </c>
      <c r="R31" s="79"/>
      <c r="S31" s="79"/>
      <c r="T31" s="79"/>
      <c r="U31" s="79"/>
      <c r="V31" s="82" t="s">
        <v>376</v>
      </c>
      <c r="W31" s="81">
        <v>43759.31155092592</v>
      </c>
      <c r="X31" s="85">
        <v>43759</v>
      </c>
      <c r="Y31" s="87" t="s">
        <v>397</v>
      </c>
      <c r="Z31" s="82" t="s">
        <v>469</v>
      </c>
      <c r="AA31" s="79"/>
      <c r="AB31" s="79"/>
      <c r="AC31" s="87" t="s">
        <v>543</v>
      </c>
      <c r="AD31" s="79"/>
      <c r="AE31" s="79" t="b">
        <v>0</v>
      </c>
      <c r="AF31" s="79">
        <v>0</v>
      </c>
      <c r="AG31" s="87" t="s">
        <v>606</v>
      </c>
      <c r="AH31" s="79" t="b">
        <v>0</v>
      </c>
      <c r="AI31" s="79" t="s">
        <v>608</v>
      </c>
      <c r="AJ31" s="79"/>
      <c r="AK31" s="87" t="s">
        <v>606</v>
      </c>
      <c r="AL31" s="79" t="b">
        <v>0</v>
      </c>
      <c r="AM31" s="79">
        <v>5</v>
      </c>
      <c r="AN31" s="87" t="s">
        <v>563</v>
      </c>
      <c r="AO31" s="79" t="s">
        <v>612</v>
      </c>
      <c r="AP31" s="79" t="b">
        <v>0</v>
      </c>
      <c r="AQ31" s="87" t="s">
        <v>563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236</v>
      </c>
      <c r="C32" s="65" t="s">
        <v>1228</v>
      </c>
      <c r="D32" s="66">
        <v>3</v>
      </c>
      <c r="E32" s="67" t="s">
        <v>132</v>
      </c>
      <c r="F32" s="68">
        <v>32</v>
      </c>
      <c r="G32" s="65"/>
      <c r="H32" s="69"/>
      <c r="I32" s="70"/>
      <c r="J32" s="70"/>
      <c r="K32" s="34" t="s">
        <v>65</v>
      </c>
      <c r="L32" s="77">
        <v>32</v>
      </c>
      <c r="M32" s="77"/>
      <c r="N32" s="72"/>
      <c r="O32" s="79" t="s">
        <v>242</v>
      </c>
      <c r="P32" s="81">
        <v>43759.31155092592</v>
      </c>
      <c r="Q32" s="79" t="s">
        <v>250</v>
      </c>
      <c r="R32" s="79"/>
      <c r="S32" s="79"/>
      <c r="T32" s="79"/>
      <c r="U32" s="79"/>
      <c r="V32" s="82" t="s">
        <v>376</v>
      </c>
      <c r="W32" s="81">
        <v>43759.31155092592</v>
      </c>
      <c r="X32" s="85">
        <v>43759</v>
      </c>
      <c r="Y32" s="87" t="s">
        <v>397</v>
      </c>
      <c r="Z32" s="82" t="s">
        <v>469</v>
      </c>
      <c r="AA32" s="79"/>
      <c r="AB32" s="79"/>
      <c r="AC32" s="87" t="s">
        <v>543</v>
      </c>
      <c r="AD32" s="79"/>
      <c r="AE32" s="79" t="b">
        <v>0</v>
      </c>
      <c r="AF32" s="79">
        <v>0</v>
      </c>
      <c r="AG32" s="87" t="s">
        <v>606</v>
      </c>
      <c r="AH32" s="79" t="b">
        <v>0</v>
      </c>
      <c r="AI32" s="79" t="s">
        <v>608</v>
      </c>
      <c r="AJ32" s="79"/>
      <c r="AK32" s="87" t="s">
        <v>606</v>
      </c>
      <c r="AL32" s="79" t="b">
        <v>0</v>
      </c>
      <c r="AM32" s="79">
        <v>5</v>
      </c>
      <c r="AN32" s="87" t="s">
        <v>563</v>
      </c>
      <c r="AO32" s="79" t="s">
        <v>612</v>
      </c>
      <c r="AP32" s="79" t="b">
        <v>0</v>
      </c>
      <c r="AQ32" s="87" t="s">
        <v>563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220</v>
      </c>
      <c r="B33" s="64" t="s">
        <v>229</v>
      </c>
      <c r="C33" s="65" t="s">
        <v>1228</v>
      </c>
      <c r="D33" s="66">
        <v>3</v>
      </c>
      <c r="E33" s="67" t="s">
        <v>132</v>
      </c>
      <c r="F33" s="68">
        <v>32</v>
      </c>
      <c r="G33" s="65"/>
      <c r="H33" s="69"/>
      <c r="I33" s="70"/>
      <c r="J33" s="70"/>
      <c r="K33" s="34" t="s">
        <v>65</v>
      </c>
      <c r="L33" s="77">
        <v>33</v>
      </c>
      <c r="M33" s="77"/>
      <c r="N33" s="72"/>
      <c r="O33" s="79" t="s">
        <v>242</v>
      </c>
      <c r="P33" s="81">
        <v>43759.31155092592</v>
      </c>
      <c r="Q33" s="79" t="s">
        <v>250</v>
      </c>
      <c r="R33" s="79"/>
      <c r="S33" s="79"/>
      <c r="T33" s="79"/>
      <c r="U33" s="79"/>
      <c r="V33" s="82" t="s">
        <v>376</v>
      </c>
      <c r="W33" s="81">
        <v>43759.31155092592</v>
      </c>
      <c r="X33" s="85">
        <v>43759</v>
      </c>
      <c r="Y33" s="87" t="s">
        <v>397</v>
      </c>
      <c r="Z33" s="82" t="s">
        <v>469</v>
      </c>
      <c r="AA33" s="79"/>
      <c r="AB33" s="79"/>
      <c r="AC33" s="87" t="s">
        <v>543</v>
      </c>
      <c r="AD33" s="79"/>
      <c r="AE33" s="79" t="b">
        <v>0</v>
      </c>
      <c r="AF33" s="79">
        <v>0</v>
      </c>
      <c r="AG33" s="87" t="s">
        <v>606</v>
      </c>
      <c r="AH33" s="79" t="b">
        <v>0</v>
      </c>
      <c r="AI33" s="79" t="s">
        <v>608</v>
      </c>
      <c r="AJ33" s="79"/>
      <c r="AK33" s="87" t="s">
        <v>606</v>
      </c>
      <c r="AL33" s="79" t="b">
        <v>0</v>
      </c>
      <c r="AM33" s="79">
        <v>5</v>
      </c>
      <c r="AN33" s="87" t="s">
        <v>563</v>
      </c>
      <c r="AO33" s="79" t="s">
        <v>612</v>
      </c>
      <c r="AP33" s="79" t="b">
        <v>0</v>
      </c>
      <c r="AQ33" s="87" t="s">
        <v>563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220</v>
      </c>
      <c r="B34" s="64" t="s">
        <v>227</v>
      </c>
      <c r="C34" s="65" t="s">
        <v>1228</v>
      </c>
      <c r="D34" s="66">
        <v>3</v>
      </c>
      <c r="E34" s="67" t="s">
        <v>132</v>
      </c>
      <c r="F34" s="68">
        <v>32</v>
      </c>
      <c r="G34" s="65"/>
      <c r="H34" s="69"/>
      <c r="I34" s="70"/>
      <c r="J34" s="70"/>
      <c r="K34" s="34" t="s">
        <v>65</v>
      </c>
      <c r="L34" s="77">
        <v>34</v>
      </c>
      <c r="M34" s="77"/>
      <c r="N34" s="72"/>
      <c r="O34" s="79" t="s">
        <v>242</v>
      </c>
      <c r="P34" s="81">
        <v>43759.31155092592</v>
      </c>
      <c r="Q34" s="79" t="s">
        <v>250</v>
      </c>
      <c r="R34" s="79"/>
      <c r="S34" s="79"/>
      <c r="T34" s="79"/>
      <c r="U34" s="79"/>
      <c r="V34" s="82" t="s">
        <v>376</v>
      </c>
      <c r="W34" s="81">
        <v>43759.31155092592</v>
      </c>
      <c r="X34" s="85">
        <v>43759</v>
      </c>
      <c r="Y34" s="87" t="s">
        <v>397</v>
      </c>
      <c r="Z34" s="82" t="s">
        <v>469</v>
      </c>
      <c r="AA34" s="79"/>
      <c r="AB34" s="79"/>
      <c r="AC34" s="87" t="s">
        <v>543</v>
      </c>
      <c r="AD34" s="79"/>
      <c r="AE34" s="79" t="b">
        <v>0</v>
      </c>
      <c r="AF34" s="79">
        <v>0</v>
      </c>
      <c r="AG34" s="87" t="s">
        <v>606</v>
      </c>
      <c r="AH34" s="79" t="b">
        <v>0</v>
      </c>
      <c r="AI34" s="79" t="s">
        <v>608</v>
      </c>
      <c r="AJ34" s="79"/>
      <c r="AK34" s="87" t="s">
        <v>606</v>
      </c>
      <c r="AL34" s="79" t="b">
        <v>0</v>
      </c>
      <c r="AM34" s="79">
        <v>5</v>
      </c>
      <c r="AN34" s="87" t="s">
        <v>563</v>
      </c>
      <c r="AO34" s="79" t="s">
        <v>612</v>
      </c>
      <c r="AP34" s="79" t="b">
        <v>0</v>
      </c>
      <c r="AQ34" s="87" t="s">
        <v>563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8"/>
      <c r="BG34" s="49"/>
      <c r="BH34" s="48"/>
      <c r="BI34" s="49"/>
      <c r="BJ34" s="48"/>
      <c r="BK34" s="49"/>
      <c r="BL34" s="48"/>
      <c r="BM34" s="49"/>
      <c r="BN34" s="48"/>
    </row>
    <row r="35" spans="1:66" ht="15">
      <c r="A35" s="64" t="s">
        <v>220</v>
      </c>
      <c r="B35" s="64" t="s">
        <v>237</v>
      </c>
      <c r="C35" s="65" t="s">
        <v>1228</v>
      </c>
      <c r="D35" s="66">
        <v>3</v>
      </c>
      <c r="E35" s="67" t="s">
        <v>132</v>
      </c>
      <c r="F35" s="68">
        <v>32</v>
      </c>
      <c r="G35" s="65"/>
      <c r="H35" s="69"/>
      <c r="I35" s="70"/>
      <c r="J35" s="70"/>
      <c r="K35" s="34" t="s">
        <v>65</v>
      </c>
      <c r="L35" s="77">
        <v>35</v>
      </c>
      <c r="M35" s="77"/>
      <c r="N35" s="72"/>
      <c r="O35" s="79" t="s">
        <v>243</v>
      </c>
      <c r="P35" s="81">
        <v>43759.31155092592</v>
      </c>
      <c r="Q35" s="79" t="s">
        <v>250</v>
      </c>
      <c r="R35" s="79"/>
      <c r="S35" s="79"/>
      <c r="T35" s="79"/>
      <c r="U35" s="79"/>
      <c r="V35" s="82" t="s">
        <v>376</v>
      </c>
      <c r="W35" s="81">
        <v>43759.31155092592</v>
      </c>
      <c r="X35" s="85">
        <v>43759</v>
      </c>
      <c r="Y35" s="87" t="s">
        <v>397</v>
      </c>
      <c r="Z35" s="82" t="s">
        <v>469</v>
      </c>
      <c r="AA35" s="79"/>
      <c r="AB35" s="79"/>
      <c r="AC35" s="87" t="s">
        <v>543</v>
      </c>
      <c r="AD35" s="79"/>
      <c r="AE35" s="79" t="b">
        <v>0</v>
      </c>
      <c r="AF35" s="79">
        <v>0</v>
      </c>
      <c r="AG35" s="87" t="s">
        <v>606</v>
      </c>
      <c r="AH35" s="79" t="b">
        <v>0</v>
      </c>
      <c r="AI35" s="79" t="s">
        <v>608</v>
      </c>
      <c r="AJ35" s="79"/>
      <c r="AK35" s="87" t="s">
        <v>606</v>
      </c>
      <c r="AL35" s="79" t="b">
        <v>0</v>
      </c>
      <c r="AM35" s="79">
        <v>5</v>
      </c>
      <c r="AN35" s="87" t="s">
        <v>563</v>
      </c>
      <c r="AO35" s="79" t="s">
        <v>612</v>
      </c>
      <c r="AP35" s="79" t="b">
        <v>0</v>
      </c>
      <c r="AQ35" s="87"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2.1739130434782608</v>
      </c>
      <c r="BH35" s="48">
        <v>0</v>
      </c>
      <c r="BI35" s="49">
        <v>0</v>
      </c>
      <c r="BJ35" s="48">
        <v>0</v>
      </c>
      <c r="BK35" s="49">
        <v>0</v>
      </c>
      <c r="BL35" s="48">
        <v>45</v>
      </c>
      <c r="BM35" s="49">
        <v>97.82608695652173</v>
      </c>
      <c r="BN35" s="48">
        <v>46</v>
      </c>
    </row>
    <row r="36" spans="1:66" ht="15">
      <c r="A36" s="64" t="s">
        <v>220</v>
      </c>
      <c r="B36" s="64" t="s">
        <v>227</v>
      </c>
      <c r="C36" s="65" t="s">
        <v>1229</v>
      </c>
      <c r="D36" s="66">
        <v>4.166666666666667</v>
      </c>
      <c r="E36" s="67" t="s">
        <v>136</v>
      </c>
      <c r="F36" s="68">
        <v>30.266666666666666</v>
      </c>
      <c r="G36" s="65"/>
      <c r="H36" s="69"/>
      <c r="I36" s="70"/>
      <c r="J36" s="70"/>
      <c r="K36" s="34" t="s">
        <v>65</v>
      </c>
      <c r="L36" s="77">
        <v>36</v>
      </c>
      <c r="M36" s="77"/>
      <c r="N36" s="72"/>
      <c r="O36" s="79" t="s">
        <v>241</v>
      </c>
      <c r="P36" s="81">
        <v>43759.311585648145</v>
      </c>
      <c r="Q36" s="79" t="s">
        <v>245</v>
      </c>
      <c r="R36" s="79"/>
      <c r="S36" s="79"/>
      <c r="T36" s="79" t="s">
        <v>317</v>
      </c>
      <c r="U36" s="79"/>
      <c r="V36" s="82" t="s">
        <v>376</v>
      </c>
      <c r="W36" s="81">
        <v>43759.311585648145</v>
      </c>
      <c r="X36" s="85">
        <v>43759</v>
      </c>
      <c r="Y36" s="87" t="s">
        <v>398</v>
      </c>
      <c r="Z36" s="82" t="s">
        <v>470</v>
      </c>
      <c r="AA36" s="79"/>
      <c r="AB36" s="79"/>
      <c r="AC36" s="87" t="s">
        <v>544</v>
      </c>
      <c r="AD36" s="79"/>
      <c r="AE36" s="79" t="b">
        <v>0</v>
      </c>
      <c r="AF36" s="79">
        <v>0</v>
      </c>
      <c r="AG36" s="87" t="s">
        <v>606</v>
      </c>
      <c r="AH36" s="79" t="b">
        <v>0</v>
      </c>
      <c r="AI36" s="79" t="s">
        <v>608</v>
      </c>
      <c r="AJ36" s="79"/>
      <c r="AK36" s="87" t="s">
        <v>606</v>
      </c>
      <c r="AL36" s="79" t="b">
        <v>0</v>
      </c>
      <c r="AM36" s="79">
        <v>4</v>
      </c>
      <c r="AN36" s="87" t="s">
        <v>594</v>
      </c>
      <c r="AO36" s="79" t="s">
        <v>612</v>
      </c>
      <c r="AP36" s="79" t="b">
        <v>0</v>
      </c>
      <c r="AQ36" s="87" t="s">
        <v>594</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2</v>
      </c>
      <c r="BF36" s="48">
        <v>0</v>
      </c>
      <c r="BG36" s="49">
        <v>0</v>
      </c>
      <c r="BH36" s="48">
        <v>0</v>
      </c>
      <c r="BI36" s="49">
        <v>0</v>
      </c>
      <c r="BJ36" s="48">
        <v>0</v>
      </c>
      <c r="BK36" s="49">
        <v>0</v>
      </c>
      <c r="BL36" s="48">
        <v>35</v>
      </c>
      <c r="BM36" s="49">
        <v>100</v>
      </c>
      <c r="BN36" s="48">
        <v>35</v>
      </c>
    </row>
    <row r="37" spans="1:66" ht="15">
      <c r="A37" s="64" t="s">
        <v>220</v>
      </c>
      <c r="B37" s="64" t="s">
        <v>229</v>
      </c>
      <c r="C37" s="65" t="s">
        <v>1228</v>
      </c>
      <c r="D37" s="66">
        <v>3</v>
      </c>
      <c r="E37" s="67" t="s">
        <v>132</v>
      </c>
      <c r="F37" s="68">
        <v>32</v>
      </c>
      <c r="G37" s="65"/>
      <c r="H37" s="69"/>
      <c r="I37" s="70"/>
      <c r="J37" s="70"/>
      <c r="K37" s="34" t="s">
        <v>65</v>
      </c>
      <c r="L37" s="77">
        <v>37</v>
      </c>
      <c r="M37" s="77"/>
      <c r="N37" s="72"/>
      <c r="O37" s="79" t="s">
        <v>241</v>
      </c>
      <c r="P37" s="81">
        <v>43759.311840277776</v>
      </c>
      <c r="Q37" s="79" t="s">
        <v>249</v>
      </c>
      <c r="R37" s="82" t="s">
        <v>287</v>
      </c>
      <c r="S37" s="79" t="s">
        <v>308</v>
      </c>
      <c r="T37" s="79" t="s">
        <v>321</v>
      </c>
      <c r="U37" s="79"/>
      <c r="V37" s="82" t="s">
        <v>376</v>
      </c>
      <c r="W37" s="81">
        <v>43759.311840277776</v>
      </c>
      <c r="X37" s="85">
        <v>43759</v>
      </c>
      <c r="Y37" s="87" t="s">
        <v>399</v>
      </c>
      <c r="Z37" s="82" t="s">
        <v>471</v>
      </c>
      <c r="AA37" s="79"/>
      <c r="AB37" s="79"/>
      <c r="AC37" s="87" t="s">
        <v>545</v>
      </c>
      <c r="AD37" s="79"/>
      <c r="AE37" s="79" t="b">
        <v>0</v>
      </c>
      <c r="AF37" s="79">
        <v>0</v>
      </c>
      <c r="AG37" s="87" t="s">
        <v>606</v>
      </c>
      <c r="AH37" s="79" t="b">
        <v>1</v>
      </c>
      <c r="AI37" s="79" t="s">
        <v>608</v>
      </c>
      <c r="AJ37" s="79"/>
      <c r="AK37" s="87" t="s">
        <v>589</v>
      </c>
      <c r="AL37" s="79" t="b">
        <v>0</v>
      </c>
      <c r="AM37" s="79">
        <v>4</v>
      </c>
      <c r="AN37" s="87" t="s">
        <v>586</v>
      </c>
      <c r="AO37" s="79" t="s">
        <v>612</v>
      </c>
      <c r="AP37" s="79" t="b">
        <v>0</v>
      </c>
      <c r="AQ37" s="87" t="s">
        <v>586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7</v>
      </c>
      <c r="BM37" s="49">
        <v>100</v>
      </c>
      <c r="BN37" s="48">
        <v>7</v>
      </c>
    </row>
    <row r="38" spans="1:66" ht="15">
      <c r="A38" s="64" t="s">
        <v>220</v>
      </c>
      <c r="B38" s="64" t="s">
        <v>227</v>
      </c>
      <c r="C38" s="65" t="s">
        <v>1229</v>
      </c>
      <c r="D38" s="66">
        <v>4.166666666666667</v>
      </c>
      <c r="E38" s="67" t="s">
        <v>136</v>
      </c>
      <c r="F38" s="68">
        <v>30.266666666666666</v>
      </c>
      <c r="G38" s="65"/>
      <c r="H38" s="69"/>
      <c r="I38" s="70"/>
      <c r="J38" s="70"/>
      <c r="K38" s="34" t="s">
        <v>65</v>
      </c>
      <c r="L38" s="77">
        <v>38</v>
      </c>
      <c r="M38" s="77"/>
      <c r="N38" s="72"/>
      <c r="O38" s="79" t="s">
        <v>241</v>
      </c>
      <c r="P38" s="81">
        <v>43759.53765046296</v>
      </c>
      <c r="Q38" s="79" t="s">
        <v>252</v>
      </c>
      <c r="R38" s="79"/>
      <c r="S38" s="79"/>
      <c r="T38" s="79" t="s">
        <v>323</v>
      </c>
      <c r="U38" s="79"/>
      <c r="V38" s="82" t="s">
        <v>376</v>
      </c>
      <c r="W38" s="81">
        <v>43759.53765046296</v>
      </c>
      <c r="X38" s="85">
        <v>43759</v>
      </c>
      <c r="Y38" s="87" t="s">
        <v>400</v>
      </c>
      <c r="Z38" s="82" t="s">
        <v>472</v>
      </c>
      <c r="AA38" s="79"/>
      <c r="AB38" s="79"/>
      <c r="AC38" s="87" t="s">
        <v>546</v>
      </c>
      <c r="AD38" s="79"/>
      <c r="AE38" s="79" t="b">
        <v>0</v>
      </c>
      <c r="AF38" s="79">
        <v>0</v>
      </c>
      <c r="AG38" s="87" t="s">
        <v>606</v>
      </c>
      <c r="AH38" s="79" t="b">
        <v>0</v>
      </c>
      <c r="AI38" s="79" t="s">
        <v>608</v>
      </c>
      <c r="AJ38" s="79"/>
      <c r="AK38" s="87" t="s">
        <v>606</v>
      </c>
      <c r="AL38" s="79" t="b">
        <v>0</v>
      </c>
      <c r="AM38" s="79">
        <v>4</v>
      </c>
      <c r="AN38" s="87" t="s">
        <v>598</v>
      </c>
      <c r="AO38" s="79" t="s">
        <v>614</v>
      </c>
      <c r="AP38" s="79" t="b">
        <v>0</v>
      </c>
      <c r="AQ38" s="87" t="s">
        <v>598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2</v>
      </c>
      <c r="BF38" s="48">
        <v>1</v>
      </c>
      <c r="BG38" s="49">
        <v>2.5641025641025643</v>
      </c>
      <c r="BH38" s="48">
        <v>0</v>
      </c>
      <c r="BI38" s="49">
        <v>0</v>
      </c>
      <c r="BJ38" s="48">
        <v>0</v>
      </c>
      <c r="BK38" s="49">
        <v>0</v>
      </c>
      <c r="BL38" s="48">
        <v>38</v>
      </c>
      <c r="BM38" s="49">
        <v>97.43589743589743</v>
      </c>
      <c r="BN38" s="48">
        <v>39</v>
      </c>
    </row>
    <row r="39" spans="1:66" ht="15">
      <c r="A39" s="64" t="s">
        <v>221</v>
      </c>
      <c r="B39" s="64" t="s">
        <v>221</v>
      </c>
      <c r="C39" s="65" t="s">
        <v>1228</v>
      </c>
      <c r="D39" s="66">
        <v>3</v>
      </c>
      <c r="E39" s="67" t="s">
        <v>132</v>
      </c>
      <c r="F39" s="68">
        <v>32</v>
      </c>
      <c r="G39" s="65"/>
      <c r="H39" s="69"/>
      <c r="I39" s="70"/>
      <c r="J39" s="70"/>
      <c r="K39" s="34" t="s">
        <v>65</v>
      </c>
      <c r="L39" s="77">
        <v>39</v>
      </c>
      <c r="M39" s="77"/>
      <c r="N39" s="72"/>
      <c r="O39" s="79" t="s">
        <v>176</v>
      </c>
      <c r="P39" s="81">
        <v>43759.881689814814</v>
      </c>
      <c r="Q39" s="79" t="s">
        <v>253</v>
      </c>
      <c r="R39" s="82" t="s">
        <v>288</v>
      </c>
      <c r="S39" s="79" t="s">
        <v>309</v>
      </c>
      <c r="T39" s="79" t="s">
        <v>321</v>
      </c>
      <c r="U39" s="79"/>
      <c r="V39" s="82" t="s">
        <v>377</v>
      </c>
      <c r="W39" s="81">
        <v>43759.881689814814</v>
      </c>
      <c r="X39" s="85">
        <v>43759</v>
      </c>
      <c r="Y39" s="87" t="s">
        <v>401</v>
      </c>
      <c r="Z39" s="82" t="s">
        <v>473</v>
      </c>
      <c r="AA39" s="79"/>
      <c r="AB39" s="79"/>
      <c r="AC39" s="87" t="s">
        <v>547</v>
      </c>
      <c r="AD39" s="79"/>
      <c r="AE39" s="79" t="b">
        <v>0</v>
      </c>
      <c r="AF39" s="79">
        <v>1</v>
      </c>
      <c r="AG39" s="87" t="s">
        <v>606</v>
      </c>
      <c r="AH39" s="79" t="b">
        <v>0</v>
      </c>
      <c r="AI39" s="79" t="s">
        <v>608</v>
      </c>
      <c r="AJ39" s="79"/>
      <c r="AK39" s="87" t="s">
        <v>606</v>
      </c>
      <c r="AL39" s="79" t="b">
        <v>0</v>
      </c>
      <c r="AM39" s="79">
        <v>0</v>
      </c>
      <c r="AN39" s="87" t="s">
        <v>606</v>
      </c>
      <c r="AO39" s="79" t="s">
        <v>616</v>
      </c>
      <c r="AP39" s="79" t="b">
        <v>0</v>
      </c>
      <c r="AQ39" s="87"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16</v>
      </c>
      <c r="BM39" s="49">
        <v>100</v>
      </c>
      <c r="BN39" s="48">
        <v>16</v>
      </c>
    </row>
    <row r="40" spans="1:66" ht="15">
      <c r="A40" s="64" t="s">
        <v>222</v>
      </c>
      <c r="B40" s="64" t="s">
        <v>222</v>
      </c>
      <c r="C40" s="65" t="s">
        <v>1228</v>
      </c>
      <c r="D40" s="66">
        <v>3</v>
      </c>
      <c r="E40" s="67" t="s">
        <v>132</v>
      </c>
      <c r="F40" s="68">
        <v>32</v>
      </c>
      <c r="G40" s="65"/>
      <c r="H40" s="69"/>
      <c r="I40" s="70"/>
      <c r="J40" s="70"/>
      <c r="K40" s="34" t="s">
        <v>65</v>
      </c>
      <c r="L40" s="77">
        <v>40</v>
      </c>
      <c r="M40" s="77"/>
      <c r="N40" s="72"/>
      <c r="O40" s="79" t="s">
        <v>176</v>
      </c>
      <c r="P40" s="81">
        <v>43759.93755787037</v>
      </c>
      <c r="Q40" s="79" t="s">
        <v>254</v>
      </c>
      <c r="R40" s="79" t="s">
        <v>289</v>
      </c>
      <c r="S40" s="79" t="s">
        <v>310</v>
      </c>
      <c r="T40" s="79" t="s">
        <v>324</v>
      </c>
      <c r="U40" s="79"/>
      <c r="V40" s="82" t="s">
        <v>378</v>
      </c>
      <c r="W40" s="81">
        <v>43759.93755787037</v>
      </c>
      <c r="X40" s="85">
        <v>43759</v>
      </c>
      <c r="Y40" s="87" t="s">
        <v>402</v>
      </c>
      <c r="Z40" s="82" t="s">
        <v>474</v>
      </c>
      <c r="AA40" s="79"/>
      <c r="AB40" s="79"/>
      <c r="AC40" s="87" t="s">
        <v>548</v>
      </c>
      <c r="AD40" s="79"/>
      <c r="AE40" s="79" t="b">
        <v>0</v>
      </c>
      <c r="AF40" s="79">
        <v>0</v>
      </c>
      <c r="AG40" s="87" t="s">
        <v>606</v>
      </c>
      <c r="AH40" s="79" t="b">
        <v>0</v>
      </c>
      <c r="AI40" s="79" t="s">
        <v>608</v>
      </c>
      <c r="AJ40" s="79"/>
      <c r="AK40" s="87" t="s">
        <v>606</v>
      </c>
      <c r="AL40" s="79" t="b">
        <v>0</v>
      </c>
      <c r="AM40" s="79">
        <v>0</v>
      </c>
      <c r="AN40" s="87" t="s">
        <v>606</v>
      </c>
      <c r="AO40" s="79" t="s">
        <v>617</v>
      </c>
      <c r="AP40" s="79" t="b">
        <v>0</v>
      </c>
      <c r="AQ40" s="87" t="s">
        <v>548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11</v>
      </c>
      <c r="BM40" s="49">
        <v>100</v>
      </c>
      <c r="BN40" s="48">
        <v>11</v>
      </c>
    </row>
    <row r="41" spans="1:66" ht="15">
      <c r="A41" s="64" t="s">
        <v>223</v>
      </c>
      <c r="B41" s="64" t="s">
        <v>227</v>
      </c>
      <c r="C41" s="65" t="s">
        <v>1228</v>
      </c>
      <c r="D41" s="66">
        <v>3</v>
      </c>
      <c r="E41" s="67" t="s">
        <v>132</v>
      </c>
      <c r="F41" s="68">
        <v>32</v>
      </c>
      <c r="G41" s="65"/>
      <c r="H41" s="69"/>
      <c r="I41" s="70"/>
      <c r="J41" s="70"/>
      <c r="K41" s="34" t="s">
        <v>65</v>
      </c>
      <c r="L41" s="77">
        <v>41</v>
      </c>
      <c r="M41" s="77"/>
      <c r="N41" s="72"/>
      <c r="O41" s="79" t="s">
        <v>242</v>
      </c>
      <c r="P41" s="81">
        <v>43760.3993287037</v>
      </c>
      <c r="Q41" s="79" t="s">
        <v>255</v>
      </c>
      <c r="R41" s="82" t="s">
        <v>285</v>
      </c>
      <c r="S41" s="79" t="s">
        <v>306</v>
      </c>
      <c r="T41" s="79" t="s">
        <v>318</v>
      </c>
      <c r="U41" s="79"/>
      <c r="V41" s="82" t="s">
        <v>379</v>
      </c>
      <c r="W41" s="81">
        <v>43760.3993287037</v>
      </c>
      <c r="X41" s="85">
        <v>43760</v>
      </c>
      <c r="Y41" s="87" t="s">
        <v>403</v>
      </c>
      <c r="Z41" s="82" t="s">
        <v>475</v>
      </c>
      <c r="AA41" s="79"/>
      <c r="AB41" s="79"/>
      <c r="AC41" s="87" t="s">
        <v>549</v>
      </c>
      <c r="AD41" s="79"/>
      <c r="AE41" s="79" t="b">
        <v>0</v>
      </c>
      <c r="AF41" s="79">
        <v>1</v>
      </c>
      <c r="AG41" s="87" t="s">
        <v>606</v>
      </c>
      <c r="AH41" s="79" t="b">
        <v>0</v>
      </c>
      <c r="AI41" s="79" t="s">
        <v>608</v>
      </c>
      <c r="AJ41" s="79"/>
      <c r="AK41" s="87" t="s">
        <v>606</v>
      </c>
      <c r="AL41" s="79" t="b">
        <v>0</v>
      </c>
      <c r="AM41" s="79">
        <v>0</v>
      </c>
      <c r="AN41" s="87" t="s">
        <v>606</v>
      </c>
      <c r="AO41" s="79" t="s">
        <v>613</v>
      </c>
      <c r="AP41" s="79" t="b">
        <v>0</v>
      </c>
      <c r="AQ41" s="87" t="s">
        <v>549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11</v>
      </c>
      <c r="BM41" s="49">
        <v>100</v>
      </c>
      <c r="BN41" s="48">
        <v>11</v>
      </c>
    </row>
    <row r="42" spans="1:66" ht="15">
      <c r="A42" s="64" t="s">
        <v>224</v>
      </c>
      <c r="B42" s="64" t="s">
        <v>238</v>
      </c>
      <c r="C42" s="65" t="s">
        <v>1228</v>
      </c>
      <c r="D42" s="66">
        <v>3</v>
      </c>
      <c r="E42" s="67" t="s">
        <v>132</v>
      </c>
      <c r="F42" s="68">
        <v>32</v>
      </c>
      <c r="G42" s="65"/>
      <c r="H42" s="69"/>
      <c r="I42" s="70"/>
      <c r="J42" s="70"/>
      <c r="K42" s="34" t="s">
        <v>65</v>
      </c>
      <c r="L42" s="77">
        <v>42</v>
      </c>
      <c r="M42" s="77"/>
      <c r="N42" s="72"/>
      <c r="O42" s="79" t="s">
        <v>242</v>
      </c>
      <c r="P42" s="81">
        <v>43758.52987268518</v>
      </c>
      <c r="Q42" s="79" t="s">
        <v>256</v>
      </c>
      <c r="R42" s="82" t="s">
        <v>290</v>
      </c>
      <c r="S42" s="79" t="s">
        <v>311</v>
      </c>
      <c r="T42" s="79" t="s">
        <v>325</v>
      </c>
      <c r="U42" s="79"/>
      <c r="V42" s="82" t="s">
        <v>380</v>
      </c>
      <c r="W42" s="81">
        <v>43758.52987268518</v>
      </c>
      <c r="X42" s="85">
        <v>43758</v>
      </c>
      <c r="Y42" s="87" t="s">
        <v>404</v>
      </c>
      <c r="Z42" s="82" t="s">
        <v>476</v>
      </c>
      <c r="AA42" s="79"/>
      <c r="AB42" s="79"/>
      <c r="AC42" s="87" t="s">
        <v>550</v>
      </c>
      <c r="AD42" s="79"/>
      <c r="AE42" s="79" t="b">
        <v>0</v>
      </c>
      <c r="AF42" s="79">
        <v>1</v>
      </c>
      <c r="AG42" s="87" t="s">
        <v>606</v>
      </c>
      <c r="AH42" s="79" t="b">
        <v>0</v>
      </c>
      <c r="AI42" s="79" t="s">
        <v>608</v>
      </c>
      <c r="AJ42" s="79"/>
      <c r="AK42" s="87" t="s">
        <v>606</v>
      </c>
      <c r="AL42" s="79" t="b">
        <v>0</v>
      </c>
      <c r="AM42" s="79">
        <v>0</v>
      </c>
      <c r="AN42" s="87" t="s">
        <v>606</v>
      </c>
      <c r="AO42" s="79" t="s">
        <v>612</v>
      </c>
      <c r="AP42" s="79" t="b">
        <v>0</v>
      </c>
      <c r="AQ42" s="87" t="s">
        <v>550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224</v>
      </c>
      <c r="B43" s="64" t="s">
        <v>239</v>
      </c>
      <c r="C43" s="65" t="s">
        <v>1228</v>
      </c>
      <c r="D43" s="66">
        <v>3</v>
      </c>
      <c r="E43" s="67" t="s">
        <v>132</v>
      </c>
      <c r="F43" s="68">
        <v>32</v>
      </c>
      <c r="G43" s="65"/>
      <c r="H43" s="69"/>
      <c r="I43" s="70"/>
      <c r="J43" s="70"/>
      <c r="K43" s="34" t="s">
        <v>65</v>
      </c>
      <c r="L43" s="77">
        <v>43</v>
      </c>
      <c r="M43" s="77"/>
      <c r="N43" s="72"/>
      <c r="O43" s="79" t="s">
        <v>242</v>
      </c>
      <c r="P43" s="81">
        <v>43758.52987268518</v>
      </c>
      <c r="Q43" s="79" t="s">
        <v>256</v>
      </c>
      <c r="R43" s="82" t="s">
        <v>290</v>
      </c>
      <c r="S43" s="79" t="s">
        <v>311</v>
      </c>
      <c r="T43" s="79" t="s">
        <v>325</v>
      </c>
      <c r="U43" s="79"/>
      <c r="V43" s="82" t="s">
        <v>380</v>
      </c>
      <c r="W43" s="81">
        <v>43758.52987268518</v>
      </c>
      <c r="X43" s="85">
        <v>43758</v>
      </c>
      <c r="Y43" s="87" t="s">
        <v>404</v>
      </c>
      <c r="Z43" s="82" t="s">
        <v>476</v>
      </c>
      <c r="AA43" s="79"/>
      <c r="AB43" s="79"/>
      <c r="AC43" s="87" t="s">
        <v>550</v>
      </c>
      <c r="AD43" s="79"/>
      <c r="AE43" s="79" t="b">
        <v>0</v>
      </c>
      <c r="AF43" s="79">
        <v>1</v>
      </c>
      <c r="AG43" s="87" t="s">
        <v>606</v>
      </c>
      <c r="AH43" s="79" t="b">
        <v>0</v>
      </c>
      <c r="AI43" s="79" t="s">
        <v>608</v>
      </c>
      <c r="AJ43" s="79"/>
      <c r="AK43" s="87" t="s">
        <v>606</v>
      </c>
      <c r="AL43" s="79" t="b">
        <v>0</v>
      </c>
      <c r="AM43" s="79">
        <v>0</v>
      </c>
      <c r="AN43" s="87" t="s">
        <v>606</v>
      </c>
      <c r="AO43" s="79" t="s">
        <v>612</v>
      </c>
      <c r="AP43" s="79" t="b">
        <v>0</v>
      </c>
      <c r="AQ43" s="87"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12</v>
      </c>
      <c r="BM43" s="49">
        <v>100</v>
      </c>
      <c r="BN43" s="48">
        <v>12</v>
      </c>
    </row>
    <row r="44" spans="1:66" ht="15">
      <c r="A44" s="64" t="s">
        <v>225</v>
      </c>
      <c r="B44" s="64" t="s">
        <v>224</v>
      </c>
      <c r="C44" s="65" t="s">
        <v>1229</v>
      </c>
      <c r="D44" s="66">
        <v>4.166666666666667</v>
      </c>
      <c r="E44" s="67" t="s">
        <v>136</v>
      </c>
      <c r="F44" s="68">
        <v>30.266666666666666</v>
      </c>
      <c r="G44" s="65"/>
      <c r="H44" s="69"/>
      <c r="I44" s="70"/>
      <c r="J44" s="70"/>
      <c r="K44" s="34" t="s">
        <v>66</v>
      </c>
      <c r="L44" s="77">
        <v>44</v>
      </c>
      <c r="M44" s="77"/>
      <c r="N44" s="72"/>
      <c r="O44" s="79" t="s">
        <v>241</v>
      </c>
      <c r="P44" s="81">
        <v>43758.20179398148</v>
      </c>
      <c r="Q44" s="79" t="s">
        <v>257</v>
      </c>
      <c r="R44" s="79"/>
      <c r="S44" s="79"/>
      <c r="T44" s="79" t="s">
        <v>326</v>
      </c>
      <c r="U44" s="79"/>
      <c r="V44" s="82" t="s">
        <v>381</v>
      </c>
      <c r="W44" s="81">
        <v>43758.20179398148</v>
      </c>
      <c r="X44" s="85">
        <v>43758</v>
      </c>
      <c r="Y44" s="87" t="s">
        <v>405</v>
      </c>
      <c r="Z44" s="82" t="s">
        <v>477</v>
      </c>
      <c r="AA44" s="79"/>
      <c r="AB44" s="79"/>
      <c r="AC44" s="87" t="s">
        <v>551</v>
      </c>
      <c r="AD44" s="79"/>
      <c r="AE44" s="79" t="b">
        <v>0</v>
      </c>
      <c r="AF44" s="79">
        <v>0</v>
      </c>
      <c r="AG44" s="87" t="s">
        <v>606</v>
      </c>
      <c r="AH44" s="79" t="b">
        <v>0</v>
      </c>
      <c r="AI44" s="79" t="s">
        <v>608</v>
      </c>
      <c r="AJ44" s="79"/>
      <c r="AK44" s="87" t="s">
        <v>606</v>
      </c>
      <c r="AL44" s="79" t="b">
        <v>0</v>
      </c>
      <c r="AM44" s="79">
        <v>1</v>
      </c>
      <c r="AN44" s="87" t="s">
        <v>558</v>
      </c>
      <c r="AO44" s="79" t="s">
        <v>612</v>
      </c>
      <c r="AP44" s="79" t="b">
        <v>0</v>
      </c>
      <c r="AQ44" s="87" t="s">
        <v>558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15</v>
      </c>
      <c r="BM44" s="49">
        <v>100</v>
      </c>
      <c r="BN44" s="48">
        <v>15</v>
      </c>
    </row>
    <row r="45" spans="1:66" ht="15">
      <c r="A45" s="64" t="s">
        <v>225</v>
      </c>
      <c r="B45" s="64" t="s">
        <v>224</v>
      </c>
      <c r="C45" s="65" t="s">
        <v>1229</v>
      </c>
      <c r="D45" s="66">
        <v>4.166666666666667</v>
      </c>
      <c r="E45" s="67" t="s">
        <v>136</v>
      </c>
      <c r="F45" s="68">
        <v>30.266666666666666</v>
      </c>
      <c r="G45" s="65"/>
      <c r="H45" s="69"/>
      <c r="I45" s="70"/>
      <c r="J45" s="70"/>
      <c r="K45" s="34" t="s">
        <v>66</v>
      </c>
      <c r="L45" s="77">
        <v>45</v>
      </c>
      <c r="M45" s="77"/>
      <c r="N45" s="72"/>
      <c r="O45" s="79" t="s">
        <v>241</v>
      </c>
      <c r="P45" s="81">
        <v>43759.39730324074</v>
      </c>
      <c r="Q45" s="79" t="s">
        <v>250</v>
      </c>
      <c r="R45" s="79"/>
      <c r="S45" s="79"/>
      <c r="T45" s="79"/>
      <c r="U45" s="79"/>
      <c r="V45" s="82" t="s">
        <v>381</v>
      </c>
      <c r="W45" s="81">
        <v>43759.39730324074</v>
      </c>
      <c r="X45" s="85">
        <v>43759</v>
      </c>
      <c r="Y45" s="87" t="s">
        <v>406</v>
      </c>
      <c r="Z45" s="82" t="s">
        <v>478</v>
      </c>
      <c r="AA45" s="79"/>
      <c r="AB45" s="79"/>
      <c r="AC45" s="87" t="s">
        <v>552</v>
      </c>
      <c r="AD45" s="79"/>
      <c r="AE45" s="79" t="b">
        <v>0</v>
      </c>
      <c r="AF45" s="79">
        <v>0</v>
      </c>
      <c r="AG45" s="87" t="s">
        <v>606</v>
      </c>
      <c r="AH45" s="79" t="b">
        <v>0</v>
      </c>
      <c r="AI45" s="79" t="s">
        <v>608</v>
      </c>
      <c r="AJ45" s="79"/>
      <c r="AK45" s="87" t="s">
        <v>606</v>
      </c>
      <c r="AL45" s="79" t="b">
        <v>0</v>
      </c>
      <c r="AM45" s="79">
        <v>5</v>
      </c>
      <c r="AN45" s="87" t="s">
        <v>563</v>
      </c>
      <c r="AO45" s="79" t="s">
        <v>612</v>
      </c>
      <c r="AP45" s="79" t="b">
        <v>0</v>
      </c>
      <c r="AQ45" s="87" t="s">
        <v>563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225</v>
      </c>
      <c r="B46" s="64" t="s">
        <v>231</v>
      </c>
      <c r="C46" s="65" t="s">
        <v>1228</v>
      </c>
      <c r="D46" s="66">
        <v>3</v>
      </c>
      <c r="E46" s="67" t="s">
        <v>132</v>
      </c>
      <c r="F46" s="68">
        <v>32</v>
      </c>
      <c r="G46" s="65"/>
      <c r="H46" s="69"/>
      <c r="I46" s="70"/>
      <c r="J46" s="70"/>
      <c r="K46" s="34" t="s">
        <v>65</v>
      </c>
      <c r="L46" s="77">
        <v>46</v>
      </c>
      <c r="M46" s="77"/>
      <c r="N46" s="72"/>
      <c r="O46" s="79" t="s">
        <v>242</v>
      </c>
      <c r="P46" s="81">
        <v>43759.39730324074</v>
      </c>
      <c r="Q46" s="79" t="s">
        <v>250</v>
      </c>
      <c r="R46" s="79"/>
      <c r="S46" s="79"/>
      <c r="T46" s="79"/>
      <c r="U46" s="79"/>
      <c r="V46" s="82" t="s">
        <v>381</v>
      </c>
      <c r="W46" s="81">
        <v>43759.39730324074</v>
      </c>
      <c r="X46" s="85">
        <v>43759</v>
      </c>
      <c r="Y46" s="87" t="s">
        <v>406</v>
      </c>
      <c r="Z46" s="82" t="s">
        <v>478</v>
      </c>
      <c r="AA46" s="79"/>
      <c r="AB46" s="79"/>
      <c r="AC46" s="87" t="s">
        <v>552</v>
      </c>
      <c r="AD46" s="79"/>
      <c r="AE46" s="79" t="b">
        <v>0</v>
      </c>
      <c r="AF46" s="79">
        <v>0</v>
      </c>
      <c r="AG46" s="87" t="s">
        <v>606</v>
      </c>
      <c r="AH46" s="79" t="b">
        <v>0</v>
      </c>
      <c r="AI46" s="79" t="s">
        <v>608</v>
      </c>
      <c r="AJ46" s="79"/>
      <c r="AK46" s="87" t="s">
        <v>606</v>
      </c>
      <c r="AL46" s="79" t="b">
        <v>0</v>
      </c>
      <c r="AM46" s="79">
        <v>5</v>
      </c>
      <c r="AN46" s="87" t="s">
        <v>563</v>
      </c>
      <c r="AO46" s="79" t="s">
        <v>612</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225</v>
      </c>
      <c r="B47" s="64" t="s">
        <v>228</v>
      </c>
      <c r="C47" s="65" t="s">
        <v>1228</v>
      </c>
      <c r="D47" s="66">
        <v>3</v>
      </c>
      <c r="E47" s="67" t="s">
        <v>132</v>
      </c>
      <c r="F47" s="68">
        <v>32</v>
      </c>
      <c r="G47" s="65"/>
      <c r="H47" s="69"/>
      <c r="I47" s="70"/>
      <c r="J47" s="70"/>
      <c r="K47" s="34" t="s">
        <v>65</v>
      </c>
      <c r="L47" s="77">
        <v>47</v>
      </c>
      <c r="M47" s="77"/>
      <c r="N47" s="72"/>
      <c r="O47" s="79" t="s">
        <v>242</v>
      </c>
      <c r="P47" s="81">
        <v>43759.39730324074</v>
      </c>
      <c r="Q47" s="79" t="s">
        <v>250</v>
      </c>
      <c r="R47" s="79"/>
      <c r="S47" s="79"/>
      <c r="T47" s="79"/>
      <c r="U47" s="79"/>
      <c r="V47" s="82" t="s">
        <v>381</v>
      </c>
      <c r="W47" s="81">
        <v>43759.39730324074</v>
      </c>
      <c r="X47" s="85">
        <v>43759</v>
      </c>
      <c r="Y47" s="87" t="s">
        <v>406</v>
      </c>
      <c r="Z47" s="82" t="s">
        <v>478</v>
      </c>
      <c r="AA47" s="79"/>
      <c r="AB47" s="79"/>
      <c r="AC47" s="87" t="s">
        <v>552</v>
      </c>
      <c r="AD47" s="79"/>
      <c r="AE47" s="79" t="b">
        <v>0</v>
      </c>
      <c r="AF47" s="79">
        <v>0</v>
      </c>
      <c r="AG47" s="87" t="s">
        <v>606</v>
      </c>
      <c r="AH47" s="79" t="b">
        <v>0</v>
      </c>
      <c r="AI47" s="79" t="s">
        <v>608</v>
      </c>
      <c r="AJ47" s="79"/>
      <c r="AK47" s="87" t="s">
        <v>606</v>
      </c>
      <c r="AL47" s="79" t="b">
        <v>0</v>
      </c>
      <c r="AM47" s="79">
        <v>5</v>
      </c>
      <c r="AN47" s="87" t="s">
        <v>563</v>
      </c>
      <c r="AO47" s="79" t="s">
        <v>612</v>
      </c>
      <c r="AP47" s="79" t="b">
        <v>0</v>
      </c>
      <c r="AQ47" s="87" t="s">
        <v>563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225</v>
      </c>
      <c r="B48" s="64" t="s">
        <v>232</v>
      </c>
      <c r="C48" s="65" t="s">
        <v>1228</v>
      </c>
      <c r="D48" s="66">
        <v>3</v>
      </c>
      <c r="E48" s="67" t="s">
        <v>132</v>
      </c>
      <c r="F48" s="68">
        <v>32</v>
      </c>
      <c r="G48" s="65"/>
      <c r="H48" s="69"/>
      <c r="I48" s="70"/>
      <c r="J48" s="70"/>
      <c r="K48" s="34" t="s">
        <v>65</v>
      </c>
      <c r="L48" s="77">
        <v>48</v>
      </c>
      <c r="M48" s="77"/>
      <c r="N48" s="72"/>
      <c r="O48" s="79" t="s">
        <v>242</v>
      </c>
      <c r="P48" s="81">
        <v>43759.39730324074</v>
      </c>
      <c r="Q48" s="79" t="s">
        <v>250</v>
      </c>
      <c r="R48" s="79"/>
      <c r="S48" s="79"/>
      <c r="T48" s="79"/>
      <c r="U48" s="79"/>
      <c r="V48" s="82" t="s">
        <v>381</v>
      </c>
      <c r="W48" s="81">
        <v>43759.39730324074</v>
      </c>
      <c r="X48" s="85">
        <v>43759</v>
      </c>
      <c r="Y48" s="87" t="s">
        <v>406</v>
      </c>
      <c r="Z48" s="82" t="s">
        <v>478</v>
      </c>
      <c r="AA48" s="79"/>
      <c r="AB48" s="79"/>
      <c r="AC48" s="87" t="s">
        <v>552</v>
      </c>
      <c r="AD48" s="79"/>
      <c r="AE48" s="79" t="b">
        <v>0</v>
      </c>
      <c r="AF48" s="79">
        <v>0</v>
      </c>
      <c r="AG48" s="87" t="s">
        <v>606</v>
      </c>
      <c r="AH48" s="79" t="b">
        <v>0</v>
      </c>
      <c r="AI48" s="79" t="s">
        <v>608</v>
      </c>
      <c r="AJ48" s="79"/>
      <c r="AK48" s="87" t="s">
        <v>606</v>
      </c>
      <c r="AL48" s="79" t="b">
        <v>0</v>
      </c>
      <c r="AM48" s="79">
        <v>5</v>
      </c>
      <c r="AN48" s="87" t="s">
        <v>563</v>
      </c>
      <c r="AO48" s="79" t="s">
        <v>612</v>
      </c>
      <c r="AP48" s="79" t="b">
        <v>0</v>
      </c>
      <c r="AQ48" s="87" t="s">
        <v>563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225</v>
      </c>
      <c r="B49" s="64" t="s">
        <v>233</v>
      </c>
      <c r="C49" s="65" t="s">
        <v>1228</v>
      </c>
      <c r="D49" s="66">
        <v>3</v>
      </c>
      <c r="E49" s="67" t="s">
        <v>132</v>
      </c>
      <c r="F49" s="68">
        <v>32</v>
      </c>
      <c r="G49" s="65"/>
      <c r="H49" s="69"/>
      <c r="I49" s="70"/>
      <c r="J49" s="70"/>
      <c r="K49" s="34" t="s">
        <v>65</v>
      </c>
      <c r="L49" s="77">
        <v>49</v>
      </c>
      <c r="M49" s="77"/>
      <c r="N49" s="72"/>
      <c r="O49" s="79" t="s">
        <v>242</v>
      </c>
      <c r="P49" s="81">
        <v>43759.39730324074</v>
      </c>
      <c r="Q49" s="79" t="s">
        <v>250</v>
      </c>
      <c r="R49" s="79"/>
      <c r="S49" s="79"/>
      <c r="T49" s="79"/>
      <c r="U49" s="79"/>
      <c r="V49" s="82" t="s">
        <v>381</v>
      </c>
      <c r="W49" s="81">
        <v>43759.39730324074</v>
      </c>
      <c r="X49" s="85">
        <v>43759</v>
      </c>
      <c r="Y49" s="87" t="s">
        <v>406</v>
      </c>
      <c r="Z49" s="82" t="s">
        <v>478</v>
      </c>
      <c r="AA49" s="79"/>
      <c r="AB49" s="79"/>
      <c r="AC49" s="87" t="s">
        <v>552</v>
      </c>
      <c r="AD49" s="79"/>
      <c r="AE49" s="79" t="b">
        <v>0</v>
      </c>
      <c r="AF49" s="79">
        <v>0</v>
      </c>
      <c r="AG49" s="87" t="s">
        <v>606</v>
      </c>
      <c r="AH49" s="79" t="b">
        <v>0</v>
      </c>
      <c r="AI49" s="79" t="s">
        <v>608</v>
      </c>
      <c r="AJ49" s="79"/>
      <c r="AK49" s="87" t="s">
        <v>606</v>
      </c>
      <c r="AL49" s="79" t="b">
        <v>0</v>
      </c>
      <c r="AM49" s="79">
        <v>5</v>
      </c>
      <c r="AN49" s="87" t="s">
        <v>563</v>
      </c>
      <c r="AO49" s="79" t="s">
        <v>612</v>
      </c>
      <c r="AP49" s="79" t="b">
        <v>0</v>
      </c>
      <c r="AQ49" s="87"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225</v>
      </c>
      <c r="B50" s="64" t="s">
        <v>234</v>
      </c>
      <c r="C50" s="65" t="s">
        <v>1228</v>
      </c>
      <c r="D50" s="66">
        <v>3</v>
      </c>
      <c r="E50" s="67" t="s">
        <v>132</v>
      </c>
      <c r="F50" s="68">
        <v>32</v>
      </c>
      <c r="G50" s="65"/>
      <c r="H50" s="69"/>
      <c r="I50" s="70"/>
      <c r="J50" s="70"/>
      <c r="K50" s="34" t="s">
        <v>65</v>
      </c>
      <c r="L50" s="77">
        <v>50</v>
      </c>
      <c r="M50" s="77"/>
      <c r="N50" s="72"/>
      <c r="O50" s="79" t="s">
        <v>242</v>
      </c>
      <c r="P50" s="81">
        <v>43759.39730324074</v>
      </c>
      <c r="Q50" s="79" t="s">
        <v>250</v>
      </c>
      <c r="R50" s="79"/>
      <c r="S50" s="79"/>
      <c r="T50" s="79"/>
      <c r="U50" s="79"/>
      <c r="V50" s="82" t="s">
        <v>381</v>
      </c>
      <c r="W50" s="81">
        <v>43759.39730324074</v>
      </c>
      <c r="X50" s="85">
        <v>43759</v>
      </c>
      <c r="Y50" s="87" t="s">
        <v>406</v>
      </c>
      <c r="Z50" s="82" t="s">
        <v>478</v>
      </c>
      <c r="AA50" s="79"/>
      <c r="AB50" s="79"/>
      <c r="AC50" s="87" t="s">
        <v>552</v>
      </c>
      <c r="AD50" s="79"/>
      <c r="AE50" s="79" t="b">
        <v>0</v>
      </c>
      <c r="AF50" s="79">
        <v>0</v>
      </c>
      <c r="AG50" s="87" t="s">
        <v>606</v>
      </c>
      <c r="AH50" s="79" t="b">
        <v>0</v>
      </c>
      <c r="AI50" s="79" t="s">
        <v>608</v>
      </c>
      <c r="AJ50" s="79"/>
      <c r="AK50" s="87" t="s">
        <v>606</v>
      </c>
      <c r="AL50" s="79" t="b">
        <v>0</v>
      </c>
      <c r="AM50" s="79">
        <v>5</v>
      </c>
      <c r="AN50" s="87" t="s">
        <v>563</v>
      </c>
      <c r="AO50" s="79" t="s">
        <v>612</v>
      </c>
      <c r="AP50" s="79" t="b">
        <v>0</v>
      </c>
      <c r="AQ50" s="87" t="s">
        <v>563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225</v>
      </c>
      <c r="B51" s="64" t="s">
        <v>235</v>
      </c>
      <c r="C51" s="65" t="s">
        <v>1228</v>
      </c>
      <c r="D51" s="66">
        <v>3</v>
      </c>
      <c r="E51" s="67" t="s">
        <v>132</v>
      </c>
      <c r="F51" s="68">
        <v>32</v>
      </c>
      <c r="G51" s="65"/>
      <c r="H51" s="69"/>
      <c r="I51" s="70"/>
      <c r="J51" s="70"/>
      <c r="K51" s="34" t="s">
        <v>65</v>
      </c>
      <c r="L51" s="77">
        <v>51</v>
      </c>
      <c r="M51" s="77"/>
      <c r="N51" s="72"/>
      <c r="O51" s="79" t="s">
        <v>242</v>
      </c>
      <c r="P51" s="81">
        <v>43759.39730324074</v>
      </c>
      <c r="Q51" s="79" t="s">
        <v>250</v>
      </c>
      <c r="R51" s="79"/>
      <c r="S51" s="79"/>
      <c r="T51" s="79"/>
      <c r="U51" s="79"/>
      <c r="V51" s="82" t="s">
        <v>381</v>
      </c>
      <c r="W51" s="81">
        <v>43759.39730324074</v>
      </c>
      <c r="X51" s="85">
        <v>43759</v>
      </c>
      <c r="Y51" s="87" t="s">
        <v>406</v>
      </c>
      <c r="Z51" s="82" t="s">
        <v>478</v>
      </c>
      <c r="AA51" s="79"/>
      <c r="AB51" s="79"/>
      <c r="AC51" s="87" t="s">
        <v>552</v>
      </c>
      <c r="AD51" s="79"/>
      <c r="AE51" s="79" t="b">
        <v>0</v>
      </c>
      <c r="AF51" s="79">
        <v>0</v>
      </c>
      <c r="AG51" s="87" t="s">
        <v>606</v>
      </c>
      <c r="AH51" s="79" t="b">
        <v>0</v>
      </c>
      <c r="AI51" s="79" t="s">
        <v>608</v>
      </c>
      <c r="AJ51" s="79"/>
      <c r="AK51" s="87" t="s">
        <v>606</v>
      </c>
      <c r="AL51" s="79" t="b">
        <v>0</v>
      </c>
      <c r="AM51" s="79">
        <v>5</v>
      </c>
      <c r="AN51" s="87" t="s">
        <v>563</v>
      </c>
      <c r="AO51" s="79" t="s">
        <v>612</v>
      </c>
      <c r="AP51" s="79" t="b">
        <v>0</v>
      </c>
      <c r="AQ51" s="87" t="s">
        <v>563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225</v>
      </c>
      <c r="B52" s="64" t="s">
        <v>236</v>
      </c>
      <c r="C52" s="65" t="s">
        <v>1228</v>
      </c>
      <c r="D52" s="66">
        <v>3</v>
      </c>
      <c r="E52" s="67" t="s">
        <v>132</v>
      </c>
      <c r="F52" s="68">
        <v>32</v>
      </c>
      <c r="G52" s="65"/>
      <c r="H52" s="69"/>
      <c r="I52" s="70"/>
      <c r="J52" s="70"/>
      <c r="K52" s="34" t="s">
        <v>65</v>
      </c>
      <c r="L52" s="77">
        <v>52</v>
      </c>
      <c r="M52" s="77"/>
      <c r="N52" s="72"/>
      <c r="O52" s="79" t="s">
        <v>242</v>
      </c>
      <c r="P52" s="81">
        <v>43759.39730324074</v>
      </c>
      <c r="Q52" s="79" t="s">
        <v>250</v>
      </c>
      <c r="R52" s="79"/>
      <c r="S52" s="79"/>
      <c r="T52" s="79"/>
      <c r="U52" s="79"/>
      <c r="V52" s="82" t="s">
        <v>381</v>
      </c>
      <c r="W52" s="81">
        <v>43759.39730324074</v>
      </c>
      <c r="X52" s="85">
        <v>43759</v>
      </c>
      <c r="Y52" s="87" t="s">
        <v>406</v>
      </c>
      <c r="Z52" s="82" t="s">
        <v>478</v>
      </c>
      <c r="AA52" s="79"/>
      <c r="AB52" s="79"/>
      <c r="AC52" s="87" t="s">
        <v>552</v>
      </c>
      <c r="AD52" s="79"/>
      <c r="AE52" s="79" t="b">
        <v>0</v>
      </c>
      <c r="AF52" s="79">
        <v>0</v>
      </c>
      <c r="AG52" s="87" t="s">
        <v>606</v>
      </c>
      <c r="AH52" s="79" t="b">
        <v>0</v>
      </c>
      <c r="AI52" s="79" t="s">
        <v>608</v>
      </c>
      <c r="AJ52" s="79"/>
      <c r="AK52" s="87" t="s">
        <v>606</v>
      </c>
      <c r="AL52" s="79" t="b">
        <v>0</v>
      </c>
      <c r="AM52" s="79">
        <v>5</v>
      </c>
      <c r="AN52" s="87" t="s">
        <v>563</v>
      </c>
      <c r="AO52" s="79" t="s">
        <v>612</v>
      </c>
      <c r="AP52" s="79" t="b">
        <v>0</v>
      </c>
      <c r="AQ52" s="87" t="s">
        <v>563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225</v>
      </c>
      <c r="B53" s="64" t="s">
        <v>229</v>
      </c>
      <c r="C53" s="65" t="s">
        <v>1228</v>
      </c>
      <c r="D53" s="66">
        <v>3</v>
      </c>
      <c r="E53" s="67" t="s">
        <v>132</v>
      </c>
      <c r="F53" s="68">
        <v>32</v>
      </c>
      <c r="G53" s="65"/>
      <c r="H53" s="69"/>
      <c r="I53" s="70"/>
      <c r="J53" s="70"/>
      <c r="K53" s="34" t="s">
        <v>65</v>
      </c>
      <c r="L53" s="77">
        <v>53</v>
      </c>
      <c r="M53" s="77"/>
      <c r="N53" s="72"/>
      <c r="O53" s="79" t="s">
        <v>242</v>
      </c>
      <c r="P53" s="81">
        <v>43759.39730324074</v>
      </c>
      <c r="Q53" s="79" t="s">
        <v>250</v>
      </c>
      <c r="R53" s="79"/>
      <c r="S53" s="79"/>
      <c r="T53" s="79"/>
      <c r="U53" s="79"/>
      <c r="V53" s="82" t="s">
        <v>381</v>
      </c>
      <c r="W53" s="81">
        <v>43759.39730324074</v>
      </c>
      <c r="X53" s="85">
        <v>43759</v>
      </c>
      <c r="Y53" s="87" t="s">
        <v>406</v>
      </c>
      <c r="Z53" s="82" t="s">
        <v>478</v>
      </c>
      <c r="AA53" s="79"/>
      <c r="AB53" s="79"/>
      <c r="AC53" s="87" t="s">
        <v>552</v>
      </c>
      <c r="AD53" s="79"/>
      <c r="AE53" s="79" t="b">
        <v>0</v>
      </c>
      <c r="AF53" s="79">
        <v>0</v>
      </c>
      <c r="AG53" s="87" t="s">
        <v>606</v>
      </c>
      <c r="AH53" s="79" t="b">
        <v>0</v>
      </c>
      <c r="AI53" s="79" t="s">
        <v>608</v>
      </c>
      <c r="AJ53" s="79"/>
      <c r="AK53" s="87" t="s">
        <v>606</v>
      </c>
      <c r="AL53" s="79" t="b">
        <v>0</v>
      </c>
      <c r="AM53" s="79">
        <v>5</v>
      </c>
      <c r="AN53" s="87" t="s">
        <v>563</v>
      </c>
      <c r="AO53" s="79" t="s">
        <v>612</v>
      </c>
      <c r="AP53" s="79" t="b">
        <v>0</v>
      </c>
      <c r="AQ53" s="87" t="s">
        <v>563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225</v>
      </c>
      <c r="B54" s="64" t="s">
        <v>227</v>
      </c>
      <c r="C54" s="65" t="s">
        <v>1228</v>
      </c>
      <c r="D54" s="66">
        <v>3</v>
      </c>
      <c r="E54" s="67" t="s">
        <v>132</v>
      </c>
      <c r="F54" s="68">
        <v>32</v>
      </c>
      <c r="G54" s="65"/>
      <c r="H54" s="69"/>
      <c r="I54" s="70"/>
      <c r="J54" s="70"/>
      <c r="K54" s="34" t="s">
        <v>65</v>
      </c>
      <c r="L54" s="77">
        <v>54</v>
      </c>
      <c r="M54" s="77"/>
      <c r="N54" s="72"/>
      <c r="O54" s="79" t="s">
        <v>242</v>
      </c>
      <c r="P54" s="81">
        <v>43759.39730324074</v>
      </c>
      <c r="Q54" s="79" t="s">
        <v>250</v>
      </c>
      <c r="R54" s="79"/>
      <c r="S54" s="79"/>
      <c r="T54" s="79"/>
      <c r="U54" s="79"/>
      <c r="V54" s="82" t="s">
        <v>381</v>
      </c>
      <c r="W54" s="81">
        <v>43759.39730324074</v>
      </c>
      <c r="X54" s="85">
        <v>43759</v>
      </c>
      <c r="Y54" s="87" t="s">
        <v>406</v>
      </c>
      <c r="Z54" s="82" t="s">
        <v>478</v>
      </c>
      <c r="AA54" s="79"/>
      <c r="AB54" s="79"/>
      <c r="AC54" s="87" t="s">
        <v>552</v>
      </c>
      <c r="AD54" s="79"/>
      <c r="AE54" s="79" t="b">
        <v>0</v>
      </c>
      <c r="AF54" s="79">
        <v>0</v>
      </c>
      <c r="AG54" s="87" t="s">
        <v>606</v>
      </c>
      <c r="AH54" s="79" t="b">
        <v>0</v>
      </c>
      <c r="AI54" s="79" t="s">
        <v>608</v>
      </c>
      <c r="AJ54" s="79"/>
      <c r="AK54" s="87" t="s">
        <v>606</v>
      </c>
      <c r="AL54" s="79" t="b">
        <v>0</v>
      </c>
      <c r="AM54" s="79">
        <v>5</v>
      </c>
      <c r="AN54" s="87" t="s">
        <v>563</v>
      </c>
      <c r="AO54" s="79" t="s">
        <v>612</v>
      </c>
      <c r="AP54" s="79" t="b">
        <v>0</v>
      </c>
      <c r="AQ54" s="87" t="s">
        <v>563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8"/>
      <c r="BG54" s="49"/>
      <c r="BH54" s="48"/>
      <c r="BI54" s="49"/>
      <c r="BJ54" s="48"/>
      <c r="BK54" s="49"/>
      <c r="BL54" s="48"/>
      <c r="BM54" s="49"/>
      <c r="BN54" s="48"/>
    </row>
    <row r="55" spans="1:66" ht="15">
      <c r="A55" s="64" t="s">
        <v>225</v>
      </c>
      <c r="B55" s="64" t="s">
        <v>237</v>
      </c>
      <c r="C55" s="65" t="s">
        <v>1228</v>
      </c>
      <c r="D55" s="66">
        <v>3</v>
      </c>
      <c r="E55" s="67" t="s">
        <v>132</v>
      </c>
      <c r="F55" s="68">
        <v>32</v>
      </c>
      <c r="G55" s="65"/>
      <c r="H55" s="69"/>
      <c r="I55" s="70"/>
      <c r="J55" s="70"/>
      <c r="K55" s="34" t="s">
        <v>65</v>
      </c>
      <c r="L55" s="77">
        <v>55</v>
      </c>
      <c r="M55" s="77"/>
      <c r="N55" s="72"/>
      <c r="O55" s="79" t="s">
        <v>243</v>
      </c>
      <c r="P55" s="81">
        <v>43759.39730324074</v>
      </c>
      <c r="Q55" s="79" t="s">
        <v>250</v>
      </c>
      <c r="R55" s="79"/>
      <c r="S55" s="79"/>
      <c r="T55" s="79"/>
      <c r="U55" s="79"/>
      <c r="V55" s="82" t="s">
        <v>381</v>
      </c>
      <c r="W55" s="81">
        <v>43759.39730324074</v>
      </c>
      <c r="X55" s="85">
        <v>43759</v>
      </c>
      <c r="Y55" s="87" t="s">
        <v>406</v>
      </c>
      <c r="Z55" s="82" t="s">
        <v>478</v>
      </c>
      <c r="AA55" s="79"/>
      <c r="AB55" s="79"/>
      <c r="AC55" s="87" t="s">
        <v>552</v>
      </c>
      <c r="AD55" s="79"/>
      <c r="AE55" s="79" t="b">
        <v>0</v>
      </c>
      <c r="AF55" s="79">
        <v>0</v>
      </c>
      <c r="AG55" s="87" t="s">
        <v>606</v>
      </c>
      <c r="AH55" s="79" t="b">
        <v>0</v>
      </c>
      <c r="AI55" s="79" t="s">
        <v>608</v>
      </c>
      <c r="AJ55" s="79"/>
      <c r="AK55" s="87" t="s">
        <v>606</v>
      </c>
      <c r="AL55" s="79" t="b">
        <v>0</v>
      </c>
      <c r="AM55" s="79">
        <v>5</v>
      </c>
      <c r="AN55" s="87" t="s">
        <v>563</v>
      </c>
      <c r="AO55" s="79" t="s">
        <v>612</v>
      </c>
      <c r="AP55" s="79" t="b">
        <v>0</v>
      </c>
      <c r="AQ55" s="87" t="s">
        <v>563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2.1739130434782608</v>
      </c>
      <c r="BH55" s="48">
        <v>0</v>
      </c>
      <c r="BI55" s="49">
        <v>0</v>
      </c>
      <c r="BJ55" s="48">
        <v>0</v>
      </c>
      <c r="BK55" s="49">
        <v>0</v>
      </c>
      <c r="BL55" s="48">
        <v>45</v>
      </c>
      <c r="BM55" s="49">
        <v>97.82608695652173</v>
      </c>
      <c r="BN55" s="48">
        <v>46</v>
      </c>
    </row>
    <row r="56" spans="1:66" ht="15">
      <c r="A56" s="64" t="s">
        <v>225</v>
      </c>
      <c r="B56" s="64" t="s">
        <v>225</v>
      </c>
      <c r="C56" s="65" t="s">
        <v>1228</v>
      </c>
      <c r="D56" s="66">
        <v>3</v>
      </c>
      <c r="E56" s="67" t="s">
        <v>132</v>
      </c>
      <c r="F56" s="68">
        <v>32</v>
      </c>
      <c r="G56" s="65"/>
      <c r="H56" s="69"/>
      <c r="I56" s="70"/>
      <c r="J56" s="70"/>
      <c r="K56" s="34" t="s">
        <v>65</v>
      </c>
      <c r="L56" s="77">
        <v>56</v>
      </c>
      <c r="M56" s="77"/>
      <c r="N56" s="72"/>
      <c r="O56" s="79" t="s">
        <v>176</v>
      </c>
      <c r="P56" s="81">
        <v>43760.01443287037</v>
      </c>
      <c r="Q56" s="79" t="s">
        <v>258</v>
      </c>
      <c r="R56" s="82" t="s">
        <v>291</v>
      </c>
      <c r="S56" s="79" t="s">
        <v>312</v>
      </c>
      <c r="T56" s="79" t="s">
        <v>327</v>
      </c>
      <c r="U56" s="79"/>
      <c r="V56" s="82" t="s">
        <v>381</v>
      </c>
      <c r="W56" s="81">
        <v>43760.01443287037</v>
      </c>
      <c r="X56" s="85">
        <v>43760</v>
      </c>
      <c r="Y56" s="87" t="s">
        <v>407</v>
      </c>
      <c r="Z56" s="82" t="s">
        <v>479</v>
      </c>
      <c r="AA56" s="79"/>
      <c r="AB56" s="79"/>
      <c r="AC56" s="87" t="s">
        <v>553</v>
      </c>
      <c r="AD56" s="79"/>
      <c r="AE56" s="79" t="b">
        <v>0</v>
      </c>
      <c r="AF56" s="79">
        <v>2</v>
      </c>
      <c r="AG56" s="87" t="s">
        <v>606</v>
      </c>
      <c r="AH56" s="79" t="b">
        <v>0</v>
      </c>
      <c r="AI56" s="79" t="s">
        <v>608</v>
      </c>
      <c r="AJ56" s="79"/>
      <c r="AK56" s="87" t="s">
        <v>606</v>
      </c>
      <c r="AL56" s="79" t="b">
        <v>0</v>
      </c>
      <c r="AM56" s="79">
        <v>2</v>
      </c>
      <c r="AN56" s="87" t="s">
        <v>606</v>
      </c>
      <c r="AO56" s="79" t="s">
        <v>618</v>
      </c>
      <c r="AP56" s="79" t="b">
        <v>0</v>
      </c>
      <c r="AQ56" s="87" t="s">
        <v>553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34</v>
      </c>
      <c r="BM56" s="49">
        <v>100</v>
      </c>
      <c r="BN56" s="48">
        <v>34</v>
      </c>
    </row>
    <row r="57" spans="1:66" ht="15">
      <c r="A57" s="64" t="s">
        <v>224</v>
      </c>
      <c r="B57" s="64" t="s">
        <v>225</v>
      </c>
      <c r="C57" s="65" t="s">
        <v>1228</v>
      </c>
      <c r="D57" s="66">
        <v>3</v>
      </c>
      <c r="E57" s="67" t="s">
        <v>132</v>
      </c>
      <c r="F57" s="68">
        <v>32</v>
      </c>
      <c r="G57" s="65"/>
      <c r="H57" s="69"/>
      <c r="I57" s="70"/>
      <c r="J57" s="70"/>
      <c r="K57" s="34" t="s">
        <v>66</v>
      </c>
      <c r="L57" s="77">
        <v>57</v>
      </c>
      <c r="M57" s="77"/>
      <c r="N57" s="72"/>
      <c r="O57" s="79" t="s">
        <v>241</v>
      </c>
      <c r="P57" s="81">
        <v>43760.33237268519</v>
      </c>
      <c r="Q57" s="79" t="s">
        <v>258</v>
      </c>
      <c r="R57" s="79"/>
      <c r="S57" s="79"/>
      <c r="T57" s="79" t="s">
        <v>328</v>
      </c>
      <c r="U57" s="79"/>
      <c r="V57" s="82" t="s">
        <v>380</v>
      </c>
      <c r="W57" s="81">
        <v>43760.33237268519</v>
      </c>
      <c r="X57" s="85">
        <v>43760</v>
      </c>
      <c r="Y57" s="87" t="s">
        <v>408</v>
      </c>
      <c r="Z57" s="82" t="s">
        <v>480</v>
      </c>
      <c r="AA57" s="79"/>
      <c r="AB57" s="79"/>
      <c r="AC57" s="87" t="s">
        <v>554</v>
      </c>
      <c r="AD57" s="79"/>
      <c r="AE57" s="79" t="b">
        <v>0</v>
      </c>
      <c r="AF57" s="79">
        <v>0</v>
      </c>
      <c r="AG57" s="87" t="s">
        <v>606</v>
      </c>
      <c r="AH57" s="79" t="b">
        <v>0</v>
      </c>
      <c r="AI57" s="79" t="s">
        <v>608</v>
      </c>
      <c r="AJ57" s="79"/>
      <c r="AK57" s="87" t="s">
        <v>606</v>
      </c>
      <c r="AL57" s="79" t="b">
        <v>0</v>
      </c>
      <c r="AM57" s="79">
        <v>2</v>
      </c>
      <c r="AN57" s="87" t="s">
        <v>553</v>
      </c>
      <c r="AO57" s="79" t="s">
        <v>614</v>
      </c>
      <c r="AP57" s="79" t="b">
        <v>0</v>
      </c>
      <c r="AQ57" s="87" t="s">
        <v>553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34</v>
      </c>
      <c r="BM57" s="49">
        <v>100</v>
      </c>
      <c r="BN57" s="48">
        <v>34</v>
      </c>
    </row>
    <row r="58" spans="1:66" ht="15">
      <c r="A58" s="64" t="s">
        <v>226</v>
      </c>
      <c r="B58" s="64" t="s">
        <v>227</v>
      </c>
      <c r="C58" s="65" t="s">
        <v>1228</v>
      </c>
      <c r="D58" s="66">
        <v>3</v>
      </c>
      <c r="E58" s="67" t="s">
        <v>132</v>
      </c>
      <c r="F58" s="68">
        <v>32</v>
      </c>
      <c r="G58" s="65"/>
      <c r="H58" s="69"/>
      <c r="I58" s="70"/>
      <c r="J58" s="70"/>
      <c r="K58" s="34" t="s">
        <v>65</v>
      </c>
      <c r="L58" s="77">
        <v>58</v>
      </c>
      <c r="M58" s="77"/>
      <c r="N58" s="72"/>
      <c r="O58" s="79" t="s">
        <v>242</v>
      </c>
      <c r="P58" s="81">
        <v>43760.468773148146</v>
      </c>
      <c r="Q58" s="79" t="s">
        <v>259</v>
      </c>
      <c r="R58" s="82" t="s">
        <v>285</v>
      </c>
      <c r="S58" s="79" t="s">
        <v>306</v>
      </c>
      <c r="T58" s="79" t="s">
        <v>318</v>
      </c>
      <c r="U58" s="79"/>
      <c r="V58" s="82" t="s">
        <v>382</v>
      </c>
      <c r="W58" s="81">
        <v>43760.468773148146</v>
      </c>
      <c r="X58" s="85">
        <v>43760</v>
      </c>
      <c r="Y58" s="87" t="s">
        <v>409</v>
      </c>
      <c r="Z58" s="82" t="s">
        <v>481</v>
      </c>
      <c r="AA58" s="79"/>
      <c r="AB58" s="79"/>
      <c r="AC58" s="87" t="s">
        <v>555</v>
      </c>
      <c r="AD58" s="79"/>
      <c r="AE58" s="79" t="b">
        <v>0</v>
      </c>
      <c r="AF58" s="79">
        <v>0</v>
      </c>
      <c r="AG58" s="87" t="s">
        <v>606</v>
      </c>
      <c r="AH58" s="79" t="b">
        <v>0</v>
      </c>
      <c r="AI58" s="79" t="s">
        <v>608</v>
      </c>
      <c r="AJ58" s="79"/>
      <c r="AK58" s="87" t="s">
        <v>606</v>
      </c>
      <c r="AL58" s="79" t="b">
        <v>0</v>
      </c>
      <c r="AM58" s="79">
        <v>0</v>
      </c>
      <c r="AN58" s="87" t="s">
        <v>606</v>
      </c>
      <c r="AO58" s="79" t="s">
        <v>613</v>
      </c>
      <c r="AP58" s="79" t="b">
        <v>0</v>
      </c>
      <c r="AQ58" s="87" t="s">
        <v>555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11</v>
      </c>
      <c r="BM58" s="49">
        <v>100</v>
      </c>
      <c r="BN58" s="48">
        <v>11</v>
      </c>
    </row>
    <row r="59" spans="1:66" ht="15">
      <c r="A59" s="64" t="s">
        <v>224</v>
      </c>
      <c r="B59" s="64" t="s">
        <v>227</v>
      </c>
      <c r="C59" s="65" t="s">
        <v>1230</v>
      </c>
      <c r="D59" s="66">
        <v>10</v>
      </c>
      <c r="E59" s="67" t="s">
        <v>136</v>
      </c>
      <c r="F59" s="68">
        <v>16.4</v>
      </c>
      <c r="G59" s="65"/>
      <c r="H59" s="69"/>
      <c r="I59" s="70"/>
      <c r="J59" s="70"/>
      <c r="K59" s="34" t="s">
        <v>66</v>
      </c>
      <c r="L59" s="77">
        <v>59</v>
      </c>
      <c r="M59" s="77"/>
      <c r="N59" s="72"/>
      <c r="O59" s="79" t="s">
        <v>241</v>
      </c>
      <c r="P59" s="81">
        <v>43756.679664351854</v>
      </c>
      <c r="Q59" s="79" t="s">
        <v>244</v>
      </c>
      <c r="R59" s="79"/>
      <c r="S59" s="79"/>
      <c r="T59" s="79" t="s">
        <v>317</v>
      </c>
      <c r="U59" s="79"/>
      <c r="V59" s="82" t="s">
        <v>380</v>
      </c>
      <c r="W59" s="81">
        <v>43756.679664351854</v>
      </c>
      <c r="X59" s="85">
        <v>43756</v>
      </c>
      <c r="Y59" s="87" t="s">
        <v>410</v>
      </c>
      <c r="Z59" s="82" t="s">
        <v>482</v>
      </c>
      <c r="AA59" s="79"/>
      <c r="AB59" s="79"/>
      <c r="AC59" s="87" t="s">
        <v>556</v>
      </c>
      <c r="AD59" s="79"/>
      <c r="AE59" s="79" t="b">
        <v>0</v>
      </c>
      <c r="AF59" s="79">
        <v>0</v>
      </c>
      <c r="AG59" s="87" t="s">
        <v>606</v>
      </c>
      <c r="AH59" s="79" t="b">
        <v>0</v>
      </c>
      <c r="AI59" s="79" t="s">
        <v>608</v>
      </c>
      <c r="AJ59" s="79"/>
      <c r="AK59" s="87" t="s">
        <v>606</v>
      </c>
      <c r="AL59" s="79" t="b">
        <v>0</v>
      </c>
      <c r="AM59" s="79">
        <v>3</v>
      </c>
      <c r="AN59" s="87" t="s">
        <v>589</v>
      </c>
      <c r="AO59" s="79" t="s">
        <v>612</v>
      </c>
      <c r="AP59" s="79" t="b">
        <v>0</v>
      </c>
      <c r="AQ59" s="87" t="s">
        <v>589</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2</v>
      </c>
      <c r="BF59" s="48">
        <v>0</v>
      </c>
      <c r="BG59" s="49">
        <v>0</v>
      </c>
      <c r="BH59" s="48">
        <v>0</v>
      </c>
      <c r="BI59" s="49">
        <v>0</v>
      </c>
      <c r="BJ59" s="48">
        <v>0</v>
      </c>
      <c r="BK59" s="49">
        <v>0</v>
      </c>
      <c r="BL59" s="48">
        <v>35</v>
      </c>
      <c r="BM59" s="49">
        <v>100</v>
      </c>
      <c r="BN59" s="48">
        <v>35</v>
      </c>
    </row>
    <row r="60" spans="1:66" ht="15">
      <c r="A60" s="64" t="s">
        <v>224</v>
      </c>
      <c r="B60" s="64" t="s">
        <v>224</v>
      </c>
      <c r="C60" s="65" t="s">
        <v>1231</v>
      </c>
      <c r="D60" s="66">
        <v>10</v>
      </c>
      <c r="E60" s="67" t="s">
        <v>136</v>
      </c>
      <c r="F60" s="68">
        <v>21.6</v>
      </c>
      <c r="G60" s="65"/>
      <c r="H60" s="69"/>
      <c r="I60" s="70"/>
      <c r="J60" s="70"/>
      <c r="K60" s="34" t="s">
        <v>65</v>
      </c>
      <c r="L60" s="77">
        <v>60</v>
      </c>
      <c r="M60" s="77"/>
      <c r="N60" s="72"/>
      <c r="O60" s="79" t="s">
        <v>176</v>
      </c>
      <c r="P60" s="81">
        <v>43757.25266203703</v>
      </c>
      <c r="Q60" s="79" t="s">
        <v>260</v>
      </c>
      <c r="R60" s="79" t="s">
        <v>292</v>
      </c>
      <c r="S60" s="79" t="s">
        <v>313</v>
      </c>
      <c r="T60" s="79" t="s">
        <v>326</v>
      </c>
      <c r="U60" s="79"/>
      <c r="V60" s="82" t="s">
        <v>380</v>
      </c>
      <c r="W60" s="81">
        <v>43757.25266203703</v>
      </c>
      <c r="X60" s="85">
        <v>43757</v>
      </c>
      <c r="Y60" s="87" t="s">
        <v>411</v>
      </c>
      <c r="Z60" s="82" t="s">
        <v>483</v>
      </c>
      <c r="AA60" s="79"/>
      <c r="AB60" s="79"/>
      <c r="AC60" s="87" t="s">
        <v>557</v>
      </c>
      <c r="AD60" s="79"/>
      <c r="AE60" s="79" t="b">
        <v>0</v>
      </c>
      <c r="AF60" s="79">
        <v>1</v>
      </c>
      <c r="AG60" s="87" t="s">
        <v>606</v>
      </c>
      <c r="AH60" s="79" t="b">
        <v>0</v>
      </c>
      <c r="AI60" s="79" t="s">
        <v>608</v>
      </c>
      <c r="AJ60" s="79"/>
      <c r="AK60" s="87" t="s">
        <v>606</v>
      </c>
      <c r="AL60" s="79" t="b">
        <v>0</v>
      </c>
      <c r="AM60" s="79">
        <v>0</v>
      </c>
      <c r="AN60" s="87" t="s">
        <v>606</v>
      </c>
      <c r="AO60" s="79" t="s">
        <v>618</v>
      </c>
      <c r="AP60" s="79" t="b">
        <v>0</v>
      </c>
      <c r="AQ60" s="87" t="s">
        <v>557</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15</v>
      </c>
      <c r="BM60" s="49">
        <v>100</v>
      </c>
      <c r="BN60" s="48">
        <v>15</v>
      </c>
    </row>
    <row r="61" spans="1:66" ht="15">
      <c r="A61" s="64" t="s">
        <v>224</v>
      </c>
      <c r="B61" s="64" t="s">
        <v>224</v>
      </c>
      <c r="C61" s="65" t="s">
        <v>1231</v>
      </c>
      <c r="D61" s="66">
        <v>10</v>
      </c>
      <c r="E61" s="67" t="s">
        <v>136</v>
      </c>
      <c r="F61" s="68">
        <v>21.6</v>
      </c>
      <c r="G61" s="65"/>
      <c r="H61" s="69"/>
      <c r="I61" s="70"/>
      <c r="J61" s="70"/>
      <c r="K61" s="34" t="s">
        <v>65</v>
      </c>
      <c r="L61" s="77">
        <v>61</v>
      </c>
      <c r="M61" s="77"/>
      <c r="N61" s="72"/>
      <c r="O61" s="79" t="s">
        <v>176</v>
      </c>
      <c r="P61" s="81">
        <v>43757.2540625</v>
      </c>
      <c r="Q61" s="79" t="s">
        <v>257</v>
      </c>
      <c r="R61" s="79" t="s">
        <v>293</v>
      </c>
      <c r="S61" s="79" t="s">
        <v>313</v>
      </c>
      <c r="T61" s="79" t="s">
        <v>326</v>
      </c>
      <c r="U61" s="79"/>
      <c r="V61" s="82" t="s">
        <v>380</v>
      </c>
      <c r="W61" s="81">
        <v>43757.2540625</v>
      </c>
      <c r="X61" s="85">
        <v>43757</v>
      </c>
      <c r="Y61" s="87" t="s">
        <v>412</v>
      </c>
      <c r="Z61" s="82" t="s">
        <v>484</v>
      </c>
      <c r="AA61" s="79"/>
      <c r="AB61" s="79"/>
      <c r="AC61" s="87" t="s">
        <v>558</v>
      </c>
      <c r="AD61" s="79"/>
      <c r="AE61" s="79" t="b">
        <v>0</v>
      </c>
      <c r="AF61" s="79">
        <v>2</v>
      </c>
      <c r="AG61" s="87" t="s">
        <v>606</v>
      </c>
      <c r="AH61" s="79" t="b">
        <v>0</v>
      </c>
      <c r="AI61" s="79" t="s">
        <v>608</v>
      </c>
      <c r="AJ61" s="79"/>
      <c r="AK61" s="87" t="s">
        <v>606</v>
      </c>
      <c r="AL61" s="79" t="b">
        <v>0</v>
      </c>
      <c r="AM61" s="79">
        <v>1</v>
      </c>
      <c r="AN61" s="87" t="s">
        <v>606</v>
      </c>
      <c r="AO61" s="79" t="s">
        <v>618</v>
      </c>
      <c r="AP61" s="79" t="b">
        <v>0</v>
      </c>
      <c r="AQ61" s="87" t="s">
        <v>558</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15</v>
      </c>
      <c r="BM61" s="49">
        <v>100</v>
      </c>
      <c r="BN61" s="48">
        <v>15</v>
      </c>
    </row>
    <row r="62" spans="1:66" ht="15">
      <c r="A62" s="64" t="s">
        <v>224</v>
      </c>
      <c r="B62" s="64" t="s">
        <v>227</v>
      </c>
      <c r="C62" s="65" t="s">
        <v>1230</v>
      </c>
      <c r="D62" s="66">
        <v>10</v>
      </c>
      <c r="E62" s="67" t="s">
        <v>136</v>
      </c>
      <c r="F62" s="68">
        <v>16.4</v>
      </c>
      <c r="G62" s="65"/>
      <c r="H62" s="69"/>
      <c r="I62" s="70"/>
      <c r="J62" s="70"/>
      <c r="K62" s="34" t="s">
        <v>66</v>
      </c>
      <c r="L62" s="77">
        <v>62</v>
      </c>
      <c r="M62" s="77"/>
      <c r="N62" s="72"/>
      <c r="O62" s="79" t="s">
        <v>241</v>
      </c>
      <c r="P62" s="81">
        <v>43757.34505787037</v>
      </c>
      <c r="Q62" s="79" t="s">
        <v>261</v>
      </c>
      <c r="R62" s="79"/>
      <c r="S62" s="79"/>
      <c r="T62" s="79" t="s">
        <v>329</v>
      </c>
      <c r="U62" s="79"/>
      <c r="V62" s="82" t="s">
        <v>380</v>
      </c>
      <c r="W62" s="81">
        <v>43757.34505787037</v>
      </c>
      <c r="X62" s="85">
        <v>43757</v>
      </c>
      <c r="Y62" s="87" t="s">
        <v>413</v>
      </c>
      <c r="Z62" s="82" t="s">
        <v>485</v>
      </c>
      <c r="AA62" s="79"/>
      <c r="AB62" s="79"/>
      <c r="AC62" s="87" t="s">
        <v>559</v>
      </c>
      <c r="AD62" s="79"/>
      <c r="AE62" s="79" t="b">
        <v>0</v>
      </c>
      <c r="AF62" s="79">
        <v>0</v>
      </c>
      <c r="AG62" s="87" t="s">
        <v>606</v>
      </c>
      <c r="AH62" s="79" t="b">
        <v>0</v>
      </c>
      <c r="AI62" s="79" t="s">
        <v>608</v>
      </c>
      <c r="AJ62" s="79"/>
      <c r="AK62" s="87" t="s">
        <v>606</v>
      </c>
      <c r="AL62" s="79" t="b">
        <v>0</v>
      </c>
      <c r="AM62" s="79">
        <v>1</v>
      </c>
      <c r="AN62" s="87" t="s">
        <v>590</v>
      </c>
      <c r="AO62" s="79" t="s">
        <v>614</v>
      </c>
      <c r="AP62" s="79" t="b">
        <v>0</v>
      </c>
      <c r="AQ62" s="87" t="s">
        <v>590</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2</v>
      </c>
      <c r="BF62" s="48">
        <v>0</v>
      </c>
      <c r="BG62" s="49">
        <v>0</v>
      </c>
      <c r="BH62" s="48">
        <v>0</v>
      </c>
      <c r="BI62" s="49">
        <v>0</v>
      </c>
      <c r="BJ62" s="48">
        <v>0</v>
      </c>
      <c r="BK62" s="49">
        <v>0</v>
      </c>
      <c r="BL62" s="48">
        <v>25</v>
      </c>
      <c r="BM62" s="49">
        <v>100</v>
      </c>
      <c r="BN62" s="48">
        <v>25</v>
      </c>
    </row>
    <row r="63" spans="1:66" ht="15">
      <c r="A63" s="64" t="s">
        <v>224</v>
      </c>
      <c r="B63" s="64" t="s">
        <v>227</v>
      </c>
      <c r="C63" s="65" t="s">
        <v>1230</v>
      </c>
      <c r="D63" s="66">
        <v>10</v>
      </c>
      <c r="E63" s="67" t="s">
        <v>136</v>
      </c>
      <c r="F63" s="68">
        <v>16.4</v>
      </c>
      <c r="G63" s="65"/>
      <c r="H63" s="69"/>
      <c r="I63" s="70"/>
      <c r="J63" s="70"/>
      <c r="K63" s="34" t="s">
        <v>66</v>
      </c>
      <c r="L63" s="77">
        <v>63</v>
      </c>
      <c r="M63" s="77"/>
      <c r="N63" s="72"/>
      <c r="O63" s="79" t="s">
        <v>241</v>
      </c>
      <c r="P63" s="81">
        <v>43757.345185185186</v>
      </c>
      <c r="Q63" s="79" t="s">
        <v>262</v>
      </c>
      <c r="R63" s="79"/>
      <c r="S63" s="79"/>
      <c r="T63" s="79" t="s">
        <v>330</v>
      </c>
      <c r="U63" s="79"/>
      <c r="V63" s="82" t="s">
        <v>380</v>
      </c>
      <c r="W63" s="81">
        <v>43757.345185185186</v>
      </c>
      <c r="X63" s="85">
        <v>43757</v>
      </c>
      <c r="Y63" s="87" t="s">
        <v>414</v>
      </c>
      <c r="Z63" s="82" t="s">
        <v>486</v>
      </c>
      <c r="AA63" s="79"/>
      <c r="AB63" s="79"/>
      <c r="AC63" s="87" t="s">
        <v>560</v>
      </c>
      <c r="AD63" s="79"/>
      <c r="AE63" s="79" t="b">
        <v>0</v>
      </c>
      <c r="AF63" s="79">
        <v>0</v>
      </c>
      <c r="AG63" s="87" t="s">
        <v>606</v>
      </c>
      <c r="AH63" s="79" t="b">
        <v>0</v>
      </c>
      <c r="AI63" s="79" t="s">
        <v>608</v>
      </c>
      <c r="AJ63" s="79"/>
      <c r="AK63" s="87" t="s">
        <v>606</v>
      </c>
      <c r="AL63" s="79" t="b">
        <v>0</v>
      </c>
      <c r="AM63" s="79">
        <v>1</v>
      </c>
      <c r="AN63" s="87" t="s">
        <v>591</v>
      </c>
      <c r="AO63" s="79" t="s">
        <v>614</v>
      </c>
      <c r="AP63" s="79" t="b">
        <v>0</v>
      </c>
      <c r="AQ63" s="87" t="s">
        <v>591</v>
      </c>
      <c r="AR63" s="79" t="s">
        <v>176</v>
      </c>
      <c r="AS63" s="79">
        <v>0</v>
      </c>
      <c r="AT63" s="79">
        <v>0</v>
      </c>
      <c r="AU63" s="79"/>
      <c r="AV63" s="79"/>
      <c r="AW63" s="79"/>
      <c r="AX63" s="79"/>
      <c r="AY63" s="79"/>
      <c r="AZ63" s="79"/>
      <c r="BA63" s="79"/>
      <c r="BB63" s="79"/>
      <c r="BC63">
        <v>10</v>
      </c>
      <c r="BD63" s="78" t="str">
        <f>REPLACE(INDEX(GroupVertices[Group],MATCH(Edges[[#This Row],[Vertex 1]],GroupVertices[Vertex],0)),1,1,"")</f>
        <v>1</v>
      </c>
      <c r="BE63" s="78" t="str">
        <f>REPLACE(INDEX(GroupVertices[Group],MATCH(Edges[[#This Row],[Vertex 2]],GroupVertices[Vertex],0)),1,1,"")</f>
        <v>2</v>
      </c>
      <c r="BF63" s="48">
        <v>0</v>
      </c>
      <c r="BG63" s="49">
        <v>0</v>
      </c>
      <c r="BH63" s="48">
        <v>0</v>
      </c>
      <c r="BI63" s="49">
        <v>0</v>
      </c>
      <c r="BJ63" s="48">
        <v>0</v>
      </c>
      <c r="BK63" s="49">
        <v>0</v>
      </c>
      <c r="BL63" s="48">
        <v>32</v>
      </c>
      <c r="BM63" s="49">
        <v>100</v>
      </c>
      <c r="BN63" s="48">
        <v>32</v>
      </c>
    </row>
    <row r="64" spans="1:66" ht="15">
      <c r="A64" s="64" t="s">
        <v>224</v>
      </c>
      <c r="B64" s="64" t="s">
        <v>229</v>
      </c>
      <c r="C64" s="65" t="s">
        <v>1228</v>
      </c>
      <c r="D64" s="66">
        <v>3</v>
      </c>
      <c r="E64" s="67" t="s">
        <v>132</v>
      </c>
      <c r="F64" s="68">
        <v>32</v>
      </c>
      <c r="G64" s="65"/>
      <c r="H64" s="69"/>
      <c r="I64" s="70"/>
      <c r="J64" s="70"/>
      <c r="K64" s="34" t="s">
        <v>65</v>
      </c>
      <c r="L64" s="77">
        <v>64</v>
      </c>
      <c r="M64" s="77"/>
      <c r="N64" s="72"/>
      <c r="O64" s="79" t="s">
        <v>241</v>
      </c>
      <c r="P64" s="81">
        <v>43757.345243055555</v>
      </c>
      <c r="Q64" s="79" t="s">
        <v>249</v>
      </c>
      <c r="R64" s="82" t="s">
        <v>287</v>
      </c>
      <c r="S64" s="79" t="s">
        <v>308</v>
      </c>
      <c r="T64" s="79" t="s">
        <v>321</v>
      </c>
      <c r="U64" s="79"/>
      <c r="V64" s="82" t="s">
        <v>380</v>
      </c>
      <c r="W64" s="81">
        <v>43757.345243055555</v>
      </c>
      <c r="X64" s="85">
        <v>43757</v>
      </c>
      <c r="Y64" s="87" t="s">
        <v>415</v>
      </c>
      <c r="Z64" s="82" t="s">
        <v>487</v>
      </c>
      <c r="AA64" s="79"/>
      <c r="AB64" s="79"/>
      <c r="AC64" s="87" t="s">
        <v>561</v>
      </c>
      <c r="AD64" s="79"/>
      <c r="AE64" s="79" t="b">
        <v>0</v>
      </c>
      <c r="AF64" s="79">
        <v>0</v>
      </c>
      <c r="AG64" s="87" t="s">
        <v>606</v>
      </c>
      <c r="AH64" s="79" t="b">
        <v>1</v>
      </c>
      <c r="AI64" s="79" t="s">
        <v>608</v>
      </c>
      <c r="AJ64" s="79"/>
      <c r="AK64" s="87" t="s">
        <v>589</v>
      </c>
      <c r="AL64" s="79" t="b">
        <v>0</v>
      </c>
      <c r="AM64" s="79">
        <v>4</v>
      </c>
      <c r="AN64" s="87" t="s">
        <v>586</v>
      </c>
      <c r="AO64" s="79" t="s">
        <v>614</v>
      </c>
      <c r="AP64" s="79" t="b">
        <v>0</v>
      </c>
      <c r="AQ64" s="87" t="s">
        <v>586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7</v>
      </c>
      <c r="BM64" s="49">
        <v>100</v>
      </c>
      <c r="BN64" s="48">
        <v>7</v>
      </c>
    </row>
    <row r="65" spans="1:66" ht="15">
      <c r="A65" s="64" t="s">
        <v>224</v>
      </c>
      <c r="B65" s="64" t="s">
        <v>237</v>
      </c>
      <c r="C65" s="65" t="s">
        <v>1229</v>
      </c>
      <c r="D65" s="66">
        <v>4.166666666666667</v>
      </c>
      <c r="E65" s="67" t="s">
        <v>136</v>
      </c>
      <c r="F65" s="68">
        <v>30.266666666666666</v>
      </c>
      <c r="G65" s="65"/>
      <c r="H65" s="69"/>
      <c r="I65" s="70"/>
      <c r="J65" s="70"/>
      <c r="K65" s="34" t="s">
        <v>65</v>
      </c>
      <c r="L65" s="77">
        <v>65</v>
      </c>
      <c r="M65" s="77"/>
      <c r="N65" s="72"/>
      <c r="O65" s="79" t="s">
        <v>242</v>
      </c>
      <c r="P65" s="81">
        <v>43758.45276620371</v>
      </c>
      <c r="Q65" s="79" t="s">
        <v>251</v>
      </c>
      <c r="R65" s="82" t="s">
        <v>294</v>
      </c>
      <c r="S65" s="79" t="s">
        <v>314</v>
      </c>
      <c r="T65" s="79" t="s">
        <v>331</v>
      </c>
      <c r="U65" s="82" t="s">
        <v>347</v>
      </c>
      <c r="V65" s="82" t="s">
        <v>347</v>
      </c>
      <c r="W65" s="81">
        <v>43758.45276620371</v>
      </c>
      <c r="X65" s="85">
        <v>43758</v>
      </c>
      <c r="Y65" s="87" t="s">
        <v>416</v>
      </c>
      <c r="Z65" s="82" t="s">
        <v>488</v>
      </c>
      <c r="AA65" s="79"/>
      <c r="AB65" s="79"/>
      <c r="AC65" s="87" t="s">
        <v>562</v>
      </c>
      <c r="AD65" s="79"/>
      <c r="AE65" s="79" t="b">
        <v>0</v>
      </c>
      <c r="AF65" s="79">
        <v>2</v>
      </c>
      <c r="AG65" s="87" t="s">
        <v>606</v>
      </c>
      <c r="AH65" s="79" t="b">
        <v>0</v>
      </c>
      <c r="AI65" s="79" t="s">
        <v>608</v>
      </c>
      <c r="AJ65" s="79"/>
      <c r="AK65" s="87" t="s">
        <v>606</v>
      </c>
      <c r="AL65" s="79" t="b">
        <v>0</v>
      </c>
      <c r="AM65" s="79">
        <v>1</v>
      </c>
      <c r="AN65" s="87" t="s">
        <v>606</v>
      </c>
      <c r="AO65" s="79" t="s">
        <v>612</v>
      </c>
      <c r="AP65" s="79" t="b">
        <v>0</v>
      </c>
      <c r="AQ65" s="87" t="s">
        <v>562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37</v>
      </c>
      <c r="BM65" s="49">
        <v>100</v>
      </c>
      <c r="BN65" s="48">
        <v>37</v>
      </c>
    </row>
    <row r="66" spans="1:66" ht="15">
      <c r="A66" s="64" t="s">
        <v>224</v>
      </c>
      <c r="B66" s="64" t="s">
        <v>231</v>
      </c>
      <c r="C66" s="65" t="s">
        <v>1232</v>
      </c>
      <c r="D66" s="66">
        <v>5.333333333333334</v>
      </c>
      <c r="E66" s="67" t="s">
        <v>136</v>
      </c>
      <c r="F66" s="68">
        <v>28.53333333333333</v>
      </c>
      <c r="G66" s="65"/>
      <c r="H66" s="69"/>
      <c r="I66" s="70"/>
      <c r="J66" s="70"/>
      <c r="K66" s="34" t="s">
        <v>65</v>
      </c>
      <c r="L66" s="77">
        <v>66</v>
      </c>
      <c r="M66" s="77"/>
      <c r="N66" s="72"/>
      <c r="O66" s="79" t="s">
        <v>242</v>
      </c>
      <c r="P66" s="81">
        <v>43758.45887731481</v>
      </c>
      <c r="Q66" s="79" t="s">
        <v>250</v>
      </c>
      <c r="R66" s="82" t="s">
        <v>295</v>
      </c>
      <c r="S66" s="79" t="s">
        <v>315</v>
      </c>
      <c r="T66" s="79" t="s">
        <v>332</v>
      </c>
      <c r="U66" s="82" t="s">
        <v>348</v>
      </c>
      <c r="V66" s="82" t="s">
        <v>348</v>
      </c>
      <c r="W66" s="81">
        <v>43758.45887731481</v>
      </c>
      <c r="X66" s="85">
        <v>43758</v>
      </c>
      <c r="Y66" s="87" t="s">
        <v>417</v>
      </c>
      <c r="Z66" s="82" t="s">
        <v>489</v>
      </c>
      <c r="AA66" s="79"/>
      <c r="AB66" s="79"/>
      <c r="AC66" s="87" t="s">
        <v>563</v>
      </c>
      <c r="AD66" s="87" t="s">
        <v>562</v>
      </c>
      <c r="AE66" s="79" t="b">
        <v>0</v>
      </c>
      <c r="AF66" s="79">
        <v>10</v>
      </c>
      <c r="AG66" s="87" t="s">
        <v>607</v>
      </c>
      <c r="AH66" s="79" t="b">
        <v>0</v>
      </c>
      <c r="AI66" s="79" t="s">
        <v>608</v>
      </c>
      <c r="AJ66" s="79"/>
      <c r="AK66" s="87" t="s">
        <v>606</v>
      </c>
      <c r="AL66" s="79" t="b">
        <v>0</v>
      </c>
      <c r="AM66" s="79">
        <v>5</v>
      </c>
      <c r="AN66" s="87" t="s">
        <v>606</v>
      </c>
      <c r="AO66" s="79" t="s">
        <v>612</v>
      </c>
      <c r="AP66" s="79" t="b">
        <v>0</v>
      </c>
      <c r="AQ66" s="87" t="s">
        <v>562</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224</v>
      </c>
      <c r="B67" s="64" t="s">
        <v>228</v>
      </c>
      <c r="C67" s="65" t="s">
        <v>1232</v>
      </c>
      <c r="D67" s="66">
        <v>5.333333333333334</v>
      </c>
      <c r="E67" s="67" t="s">
        <v>136</v>
      </c>
      <c r="F67" s="68">
        <v>28.53333333333333</v>
      </c>
      <c r="G67" s="65"/>
      <c r="H67" s="69"/>
      <c r="I67" s="70"/>
      <c r="J67" s="70"/>
      <c r="K67" s="34" t="s">
        <v>65</v>
      </c>
      <c r="L67" s="77">
        <v>67</v>
      </c>
      <c r="M67" s="77"/>
      <c r="N67" s="72"/>
      <c r="O67" s="79" t="s">
        <v>242</v>
      </c>
      <c r="P67" s="81">
        <v>43758.45887731481</v>
      </c>
      <c r="Q67" s="79" t="s">
        <v>250</v>
      </c>
      <c r="R67" s="82" t="s">
        <v>295</v>
      </c>
      <c r="S67" s="79" t="s">
        <v>315</v>
      </c>
      <c r="T67" s="79" t="s">
        <v>332</v>
      </c>
      <c r="U67" s="82" t="s">
        <v>348</v>
      </c>
      <c r="V67" s="82" t="s">
        <v>348</v>
      </c>
      <c r="W67" s="81">
        <v>43758.45887731481</v>
      </c>
      <c r="X67" s="85">
        <v>43758</v>
      </c>
      <c r="Y67" s="87" t="s">
        <v>417</v>
      </c>
      <c r="Z67" s="82" t="s">
        <v>489</v>
      </c>
      <c r="AA67" s="79"/>
      <c r="AB67" s="79"/>
      <c r="AC67" s="87" t="s">
        <v>563</v>
      </c>
      <c r="AD67" s="87" t="s">
        <v>562</v>
      </c>
      <c r="AE67" s="79" t="b">
        <v>0</v>
      </c>
      <c r="AF67" s="79">
        <v>10</v>
      </c>
      <c r="AG67" s="87" t="s">
        <v>607</v>
      </c>
      <c r="AH67" s="79" t="b">
        <v>0</v>
      </c>
      <c r="AI67" s="79" t="s">
        <v>608</v>
      </c>
      <c r="AJ67" s="79"/>
      <c r="AK67" s="87" t="s">
        <v>606</v>
      </c>
      <c r="AL67" s="79" t="b">
        <v>0</v>
      </c>
      <c r="AM67" s="79">
        <v>5</v>
      </c>
      <c r="AN67" s="87" t="s">
        <v>606</v>
      </c>
      <c r="AO67" s="79" t="s">
        <v>612</v>
      </c>
      <c r="AP67" s="79" t="b">
        <v>0</v>
      </c>
      <c r="AQ67" s="87" t="s">
        <v>562</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224</v>
      </c>
      <c r="B68" s="64" t="s">
        <v>232</v>
      </c>
      <c r="C68" s="65" t="s">
        <v>1229</v>
      </c>
      <c r="D68" s="66">
        <v>4.166666666666667</v>
      </c>
      <c r="E68" s="67" t="s">
        <v>136</v>
      </c>
      <c r="F68" s="68">
        <v>30.266666666666666</v>
      </c>
      <c r="G68" s="65"/>
      <c r="H68" s="69"/>
      <c r="I68" s="70"/>
      <c r="J68" s="70"/>
      <c r="K68" s="34" t="s">
        <v>65</v>
      </c>
      <c r="L68" s="77">
        <v>68</v>
      </c>
      <c r="M68" s="77"/>
      <c r="N68" s="72"/>
      <c r="O68" s="79" t="s">
        <v>242</v>
      </c>
      <c r="P68" s="81">
        <v>43758.45887731481</v>
      </c>
      <c r="Q68" s="79" t="s">
        <v>250</v>
      </c>
      <c r="R68" s="82" t="s">
        <v>295</v>
      </c>
      <c r="S68" s="79" t="s">
        <v>315</v>
      </c>
      <c r="T68" s="79" t="s">
        <v>332</v>
      </c>
      <c r="U68" s="82" t="s">
        <v>348</v>
      </c>
      <c r="V68" s="82" t="s">
        <v>348</v>
      </c>
      <c r="W68" s="81">
        <v>43758.45887731481</v>
      </c>
      <c r="X68" s="85">
        <v>43758</v>
      </c>
      <c r="Y68" s="87" t="s">
        <v>417</v>
      </c>
      <c r="Z68" s="82" t="s">
        <v>489</v>
      </c>
      <c r="AA68" s="79"/>
      <c r="AB68" s="79"/>
      <c r="AC68" s="87" t="s">
        <v>563</v>
      </c>
      <c r="AD68" s="87" t="s">
        <v>562</v>
      </c>
      <c r="AE68" s="79" t="b">
        <v>0</v>
      </c>
      <c r="AF68" s="79">
        <v>10</v>
      </c>
      <c r="AG68" s="87" t="s">
        <v>607</v>
      </c>
      <c r="AH68" s="79" t="b">
        <v>0</v>
      </c>
      <c r="AI68" s="79" t="s">
        <v>608</v>
      </c>
      <c r="AJ68" s="79"/>
      <c r="AK68" s="87" t="s">
        <v>606</v>
      </c>
      <c r="AL68" s="79" t="b">
        <v>0</v>
      </c>
      <c r="AM68" s="79">
        <v>5</v>
      </c>
      <c r="AN68" s="87" t="s">
        <v>606</v>
      </c>
      <c r="AO68" s="79" t="s">
        <v>612</v>
      </c>
      <c r="AP68" s="79" t="b">
        <v>0</v>
      </c>
      <c r="AQ68" s="87" t="s">
        <v>562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224</v>
      </c>
      <c r="B69" s="64" t="s">
        <v>233</v>
      </c>
      <c r="C69" s="65" t="s">
        <v>1229</v>
      </c>
      <c r="D69" s="66">
        <v>4.166666666666667</v>
      </c>
      <c r="E69" s="67" t="s">
        <v>136</v>
      </c>
      <c r="F69" s="68">
        <v>30.266666666666666</v>
      </c>
      <c r="G69" s="65"/>
      <c r="H69" s="69"/>
      <c r="I69" s="70"/>
      <c r="J69" s="70"/>
      <c r="K69" s="34" t="s">
        <v>65</v>
      </c>
      <c r="L69" s="77">
        <v>69</v>
      </c>
      <c r="M69" s="77"/>
      <c r="N69" s="72"/>
      <c r="O69" s="79" t="s">
        <v>242</v>
      </c>
      <c r="P69" s="81">
        <v>43758.45887731481</v>
      </c>
      <c r="Q69" s="79" t="s">
        <v>250</v>
      </c>
      <c r="R69" s="82" t="s">
        <v>295</v>
      </c>
      <c r="S69" s="79" t="s">
        <v>315</v>
      </c>
      <c r="T69" s="79" t="s">
        <v>332</v>
      </c>
      <c r="U69" s="82" t="s">
        <v>348</v>
      </c>
      <c r="V69" s="82" t="s">
        <v>348</v>
      </c>
      <c r="W69" s="81">
        <v>43758.45887731481</v>
      </c>
      <c r="X69" s="85">
        <v>43758</v>
      </c>
      <c r="Y69" s="87" t="s">
        <v>417</v>
      </c>
      <c r="Z69" s="82" t="s">
        <v>489</v>
      </c>
      <c r="AA69" s="79"/>
      <c r="AB69" s="79"/>
      <c r="AC69" s="87" t="s">
        <v>563</v>
      </c>
      <c r="AD69" s="87" t="s">
        <v>562</v>
      </c>
      <c r="AE69" s="79" t="b">
        <v>0</v>
      </c>
      <c r="AF69" s="79">
        <v>10</v>
      </c>
      <c r="AG69" s="87" t="s">
        <v>607</v>
      </c>
      <c r="AH69" s="79" t="b">
        <v>0</v>
      </c>
      <c r="AI69" s="79" t="s">
        <v>608</v>
      </c>
      <c r="AJ69" s="79"/>
      <c r="AK69" s="87" t="s">
        <v>606</v>
      </c>
      <c r="AL69" s="79" t="b">
        <v>0</v>
      </c>
      <c r="AM69" s="79">
        <v>5</v>
      </c>
      <c r="AN69" s="87" t="s">
        <v>606</v>
      </c>
      <c r="AO69" s="79" t="s">
        <v>612</v>
      </c>
      <c r="AP69" s="79" t="b">
        <v>0</v>
      </c>
      <c r="AQ69" s="87" t="s">
        <v>562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224</v>
      </c>
      <c r="B70" s="64" t="s">
        <v>234</v>
      </c>
      <c r="C70" s="65" t="s">
        <v>1229</v>
      </c>
      <c r="D70" s="66">
        <v>4.166666666666667</v>
      </c>
      <c r="E70" s="67" t="s">
        <v>136</v>
      </c>
      <c r="F70" s="68">
        <v>30.266666666666666</v>
      </c>
      <c r="G70" s="65"/>
      <c r="H70" s="69"/>
      <c r="I70" s="70"/>
      <c r="J70" s="70"/>
      <c r="K70" s="34" t="s">
        <v>65</v>
      </c>
      <c r="L70" s="77">
        <v>70</v>
      </c>
      <c r="M70" s="77"/>
      <c r="N70" s="72"/>
      <c r="O70" s="79" t="s">
        <v>242</v>
      </c>
      <c r="P70" s="81">
        <v>43758.45887731481</v>
      </c>
      <c r="Q70" s="79" t="s">
        <v>250</v>
      </c>
      <c r="R70" s="82" t="s">
        <v>295</v>
      </c>
      <c r="S70" s="79" t="s">
        <v>315</v>
      </c>
      <c r="T70" s="79" t="s">
        <v>332</v>
      </c>
      <c r="U70" s="82" t="s">
        <v>348</v>
      </c>
      <c r="V70" s="82" t="s">
        <v>348</v>
      </c>
      <c r="W70" s="81">
        <v>43758.45887731481</v>
      </c>
      <c r="X70" s="85">
        <v>43758</v>
      </c>
      <c r="Y70" s="87" t="s">
        <v>417</v>
      </c>
      <c r="Z70" s="82" t="s">
        <v>489</v>
      </c>
      <c r="AA70" s="79"/>
      <c r="AB70" s="79"/>
      <c r="AC70" s="87" t="s">
        <v>563</v>
      </c>
      <c r="AD70" s="87" t="s">
        <v>562</v>
      </c>
      <c r="AE70" s="79" t="b">
        <v>0</v>
      </c>
      <c r="AF70" s="79">
        <v>10</v>
      </c>
      <c r="AG70" s="87" t="s">
        <v>607</v>
      </c>
      <c r="AH70" s="79" t="b">
        <v>0</v>
      </c>
      <c r="AI70" s="79" t="s">
        <v>608</v>
      </c>
      <c r="AJ70" s="79"/>
      <c r="AK70" s="87" t="s">
        <v>606</v>
      </c>
      <c r="AL70" s="79" t="b">
        <v>0</v>
      </c>
      <c r="AM70" s="79">
        <v>5</v>
      </c>
      <c r="AN70" s="87" t="s">
        <v>606</v>
      </c>
      <c r="AO70" s="79" t="s">
        <v>612</v>
      </c>
      <c r="AP70" s="79" t="b">
        <v>0</v>
      </c>
      <c r="AQ70" s="87" t="s">
        <v>562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224</v>
      </c>
      <c r="B71" s="64" t="s">
        <v>235</v>
      </c>
      <c r="C71" s="65" t="s">
        <v>1229</v>
      </c>
      <c r="D71" s="66">
        <v>4.166666666666667</v>
      </c>
      <c r="E71" s="67" t="s">
        <v>136</v>
      </c>
      <c r="F71" s="68">
        <v>30.266666666666666</v>
      </c>
      <c r="G71" s="65"/>
      <c r="H71" s="69"/>
      <c r="I71" s="70"/>
      <c r="J71" s="70"/>
      <c r="K71" s="34" t="s">
        <v>65</v>
      </c>
      <c r="L71" s="77">
        <v>71</v>
      </c>
      <c r="M71" s="77"/>
      <c r="N71" s="72"/>
      <c r="O71" s="79" t="s">
        <v>242</v>
      </c>
      <c r="P71" s="81">
        <v>43758.45887731481</v>
      </c>
      <c r="Q71" s="79" t="s">
        <v>250</v>
      </c>
      <c r="R71" s="82" t="s">
        <v>295</v>
      </c>
      <c r="S71" s="79" t="s">
        <v>315</v>
      </c>
      <c r="T71" s="79" t="s">
        <v>332</v>
      </c>
      <c r="U71" s="82" t="s">
        <v>348</v>
      </c>
      <c r="V71" s="82" t="s">
        <v>348</v>
      </c>
      <c r="W71" s="81">
        <v>43758.45887731481</v>
      </c>
      <c r="X71" s="85">
        <v>43758</v>
      </c>
      <c r="Y71" s="87" t="s">
        <v>417</v>
      </c>
      <c r="Z71" s="82" t="s">
        <v>489</v>
      </c>
      <c r="AA71" s="79"/>
      <c r="AB71" s="79"/>
      <c r="AC71" s="87" t="s">
        <v>563</v>
      </c>
      <c r="AD71" s="87" t="s">
        <v>562</v>
      </c>
      <c r="AE71" s="79" t="b">
        <v>0</v>
      </c>
      <c r="AF71" s="79">
        <v>10</v>
      </c>
      <c r="AG71" s="87" t="s">
        <v>607</v>
      </c>
      <c r="AH71" s="79" t="b">
        <v>0</v>
      </c>
      <c r="AI71" s="79" t="s">
        <v>608</v>
      </c>
      <c r="AJ71" s="79"/>
      <c r="AK71" s="87" t="s">
        <v>606</v>
      </c>
      <c r="AL71" s="79" t="b">
        <v>0</v>
      </c>
      <c r="AM71" s="79">
        <v>5</v>
      </c>
      <c r="AN71" s="87" t="s">
        <v>606</v>
      </c>
      <c r="AO71" s="79" t="s">
        <v>612</v>
      </c>
      <c r="AP71" s="79" t="b">
        <v>0</v>
      </c>
      <c r="AQ71" s="87" t="s">
        <v>562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224</v>
      </c>
      <c r="B72" s="64" t="s">
        <v>236</v>
      </c>
      <c r="C72" s="65" t="s">
        <v>1233</v>
      </c>
      <c r="D72" s="66">
        <v>6.5</v>
      </c>
      <c r="E72" s="67" t="s">
        <v>136</v>
      </c>
      <c r="F72" s="68">
        <v>26.8</v>
      </c>
      <c r="G72" s="65"/>
      <c r="H72" s="69"/>
      <c r="I72" s="70"/>
      <c r="J72" s="70"/>
      <c r="K72" s="34" t="s">
        <v>65</v>
      </c>
      <c r="L72" s="77">
        <v>72</v>
      </c>
      <c r="M72" s="77"/>
      <c r="N72" s="72"/>
      <c r="O72" s="79" t="s">
        <v>242</v>
      </c>
      <c r="P72" s="81">
        <v>43758.45887731481</v>
      </c>
      <c r="Q72" s="79" t="s">
        <v>250</v>
      </c>
      <c r="R72" s="82" t="s">
        <v>295</v>
      </c>
      <c r="S72" s="79" t="s">
        <v>315</v>
      </c>
      <c r="T72" s="79" t="s">
        <v>332</v>
      </c>
      <c r="U72" s="82" t="s">
        <v>348</v>
      </c>
      <c r="V72" s="82" t="s">
        <v>348</v>
      </c>
      <c r="W72" s="81">
        <v>43758.45887731481</v>
      </c>
      <c r="X72" s="85">
        <v>43758</v>
      </c>
      <c r="Y72" s="87" t="s">
        <v>417</v>
      </c>
      <c r="Z72" s="82" t="s">
        <v>489</v>
      </c>
      <c r="AA72" s="79"/>
      <c r="AB72" s="79"/>
      <c r="AC72" s="87" t="s">
        <v>563</v>
      </c>
      <c r="AD72" s="87" t="s">
        <v>562</v>
      </c>
      <c r="AE72" s="79" t="b">
        <v>0</v>
      </c>
      <c r="AF72" s="79">
        <v>10</v>
      </c>
      <c r="AG72" s="87" t="s">
        <v>607</v>
      </c>
      <c r="AH72" s="79" t="b">
        <v>0</v>
      </c>
      <c r="AI72" s="79" t="s">
        <v>608</v>
      </c>
      <c r="AJ72" s="79"/>
      <c r="AK72" s="87" t="s">
        <v>606</v>
      </c>
      <c r="AL72" s="79" t="b">
        <v>0</v>
      </c>
      <c r="AM72" s="79">
        <v>5</v>
      </c>
      <c r="AN72" s="87" t="s">
        <v>606</v>
      </c>
      <c r="AO72" s="79" t="s">
        <v>612</v>
      </c>
      <c r="AP72" s="79" t="b">
        <v>0</v>
      </c>
      <c r="AQ72" s="87" t="s">
        <v>562</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224</v>
      </c>
      <c r="B73" s="64" t="s">
        <v>229</v>
      </c>
      <c r="C73" s="65" t="s">
        <v>1234</v>
      </c>
      <c r="D73" s="66">
        <v>8.833333333333332</v>
      </c>
      <c r="E73" s="67" t="s">
        <v>136</v>
      </c>
      <c r="F73" s="68">
        <v>23.333333333333336</v>
      </c>
      <c r="G73" s="65"/>
      <c r="H73" s="69"/>
      <c r="I73" s="70"/>
      <c r="J73" s="70"/>
      <c r="K73" s="34" t="s">
        <v>65</v>
      </c>
      <c r="L73" s="77">
        <v>73</v>
      </c>
      <c r="M73" s="77"/>
      <c r="N73" s="72"/>
      <c r="O73" s="79" t="s">
        <v>242</v>
      </c>
      <c r="P73" s="81">
        <v>43758.45887731481</v>
      </c>
      <c r="Q73" s="79" t="s">
        <v>250</v>
      </c>
      <c r="R73" s="82" t="s">
        <v>295</v>
      </c>
      <c r="S73" s="79" t="s">
        <v>315</v>
      </c>
      <c r="T73" s="79" t="s">
        <v>332</v>
      </c>
      <c r="U73" s="82" t="s">
        <v>348</v>
      </c>
      <c r="V73" s="82" t="s">
        <v>348</v>
      </c>
      <c r="W73" s="81">
        <v>43758.45887731481</v>
      </c>
      <c r="X73" s="85">
        <v>43758</v>
      </c>
      <c r="Y73" s="87" t="s">
        <v>417</v>
      </c>
      <c r="Z73" s="82" t="s">
        <v>489</v>
      </c>
      <c r="AA73" s="79"/>
      <c r="AB73" s="79"/>
      <c r="AC73" s="87" t="s">
        <v>563</v>
      </c>
      <c r="AD73" s="87" t="s">
        <v>562</v>
      </c>
      <c r="AE73" s="79" t="b">
        <v>0</v>
      </c>
      <c r="AF73" s="79">
        <v>10</v>
      </c>
      <c r="AG73" s="87" t="s">
        <v>607</v>
      </c>
      <c r="AH73" s="79" t="b">
        <v>0</v>
      </c>
      <c r="AI73" s="79" t="s">
        <v>608</v>
      </c>
      <c r="AJ73" s="79"/>
      <c r="AK73" s="87" t="s">
        <v>606</v>
      </c>
      <c r="AL73" s="79" t="b">
        <v>0</v>
      </c>
      <c r="AM73" s="79">
        <v>5</v>
      </c>
      <c r="AN73" s="87" t="s">
        <v>606</v>
      </c>
      <c r="AO73" s="79" t="s">
        <v>612</v>
      </c>
      <c r="AP73" s="79" t="b">
        <v>0</v>
      </c>
      <c r="AQ73" s="87" t="s">
        <v>562</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224</v>
      </c>
      <c r="B74" s="64" t="s">
        <v>227</v>
      </c>
      <c r="C74" s="65" t="s">
        <v>1234</v>
      </c>
      <c r="D74" s="66">
        <v>8.833333333333332</v>
      </c>
      <c r="E74" s="67" t="s">
        <v>136</v>
      </c>
      <c r="F74" s="68">
        <v>23.333333333333336</v>
      </c>
      <c r="G74" s="65"/>
      <c r="H74" s="69"/>
      <c r="I74" s="70"/>
      <c r="J74" s="70"/>
      <c r="K74" s="34" t="s">
        <v>66</v>
      </c>
      <c r="L74" s="77">
        <v>74</v>
      </c>
      <c r="M74" s="77"/>
      <c r="N74" s="72"/>
      <c r="O74" s="79" t="s">
        <v>242</v>
      </c>
      <c r="P74" s="81">
        <v>43758.45887731481</v>
      </c>
      <c r="Q74" s="79" t="s">
        <v>250</v>
      </c>
      <c r="R74" s="82" t="s">
        <v>295</v>
      </c>
      <c r="S74" s="79" t="s">
        <v>315</v>
      </c>
      <c r="T74" s="79" t="s">
        <v>332</v>
      </c>
      <c r="U74" s="82" t="s">
        <v>348</v>
      </c>
      <c r="V74" s="82" t="s">
        <v>348</v>
      </c>
      <c r="W74" s="81">
        <v>43758.45887731481</v>
      </c>
      <c r="X74" s="85">
        <v>43758</v>
      </c>
      <c r="Y74" s="87" t="s">
        <v>417</v>
      </c>
      <c r="Z74" s="82" t="s">
        <v>489</v>
      </c>
      <c r="AA74" s="79"/>
      <c r="AB74" s="79"/>
      <c r="AC74" s="87" t="s">
        <v>563</v>
      </c>
      <c r="AD74" s="87" t="s">
        <v>562</v>
      </c>
      <c r="AE74" s="79" t="b">
        <v>0</v>
      </c>
      <c r="AF74" s="79">
        <v>10</v>
      </c>
      <c r="AG74" s="87" t="s">
        <v>607</v>
      </c>
      <c r="AH74" s="79" t="b">
        <v>0</v>
      </c>
      <c r="AI74" s="79" t="s">
        <v>608</v>
      </c>
      <c r="AJ74" s="79"/>
      <c r="AK74" s="87" t="s">
        <v>606</v>
      </c>
      <c r="AL74" s="79" t="b">
        <v>0</v>
      </c>
      <c r="AM74" s="79">
        <v>5</v>
      </c>
      <c r="AN74" s="87" t="s">
        <v>606</v>
      </c>
      <c r="AO74" s="79" t="s">
        <v>612</v>
      </c>
      <c r="AP74" s="79" t="b">
        <v>0</v>
      </c>
      <c r="AQ74" s="87" t="s">
        <v>562</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2</v>
      </c>
      <c r="BF74" s="48"/>
      <c r="BG74" s="49"/>
      <c r="BH74" s="48"/>
      <c r="BI74" s="49"/>
      <c r="BJ74" s="48"/>
      <c r="BK74" s="49"/>
      <c r="BL74" s="48"/>
      <c r="BM74" s="49"/>
      <c r="BN74" s="48"/>
    </row>
    <row r="75" spans="1:66" ht="15">
      <c r="A75" s="64" t="s">
        <v>224</v>
      </c>
      <c r="B75" s="64" t="s">
        <v>237</v>
      </c>
      <c r="C75" s="65" t="s">
        <v>1229</v>
      </c>
      <c r="D75" s="66">
        <v>4.166666666666667</v>
      </c>
      <c r="E75" s="67" t="s">
        <v>136</v>
      </c>
      <c r="F75" s="68">
        <v>30.266666666666666</v>
      </c>
      <c r="G75" s="65"/>
      <c r="H75" s="69"/>
      <c r="I75" s="70"/>
      <c r="J75" s="70"/>
      <c r="K75" s="34" t="s">
        <v>65</v>
      </c>
      <c r="L75" s="77">
        <v>75</v>
      </c>
      <c r="M75" s="77"/>
      <c r="N75" s="72"/>
      <c r="O75" s="79" t="s">
        <v>243</v>
      </c>
      <c r="P75" s="81">
        <v>43758.45887731481</v>
      </c>
      <c r="Q75" s="79" t="s">
        <v>250</v>
      </c>
      <c r="R75" s="82" t="s">
        <v>295</v>
      </c>
      <c r="S75" s="79" t="s">
        <v>315</v>
      </c>
      <c r="T75" s="79" t="s">
        <v>332</v>
      </c>
      <c r="U75" s="82" t="s">
        <v>348</v>
      </c>
      <c r="V75" s="82" t="s">
        <v>348</v>
      </c>
      <c r="W75" s="81">
        <v>43758.45887731481</v>
      </c>
      <c r="X75" s="85">
        <v>43758</v>
      </c>
      <c r="Y75" s="87" t="s">
        <v>417</v>
      </c>
      <c r="Z75" s="82" t="s">
        <v>489</v>
      </c>
      <c r="AA75" s="79"/>
      <c r="AB75" s="79"/>
      <c r="AC75" s="87" t="s">
        <v>563</v>
      </c>
      <c r="AD75" s="87" t="s">
        <v>562</v>
      </c>
      <c r="AE75" s="79" t="b">
        <v>0</v>
      </c>
      <c r="AF75" s="79">
        <v>10</v>
      </c>
      <c r="AG75" s="87" t="s">
        <v>607</v>
      </c>
      <c r="AH75" s="79" t="b">
        <v>0</v>
      </c>
      <c r="AI75" s="79" t="s">
        <v>608</v>
      </c>
      <c r="AJ75" s="79"/>
      <c r="AK75" s="87" t="s">
        <v>606</v>
      </c>
      <c r="AL75" s="79" t="b">
        <v>0</v>
      </c>
      <c r="AM75" s="79">
        <v>5</v>
      </c>
      <c r="AN75" s="87" t="s">
        <v>606</v>
      </c>
      <c r="AO75" s="79" t="s">
        <v>612</v>
      </c>
      <c r="AP75" s="79" t="b">
        <v>0</v>
      </c>
      <c r="AQ75" s="87" t="s">
        <v>562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v>1</v>
      </c>
      <c r="BG75" s="49">
        <v>2.1739130434782608</v>
      </c>
      <c r="BH75" s="48">
        <v>0</v>
      </c>
      <c r="BI75" s="49">
        <v>0</v>
      </c>
      <c r="BJ75" s="48">
        <v>0</v>
      </c>
      <c r="BK75" s="49">
        <v>0</v>
      </c>
      <c r="BL75" s="48">
        <v>45</v>
      </c>
      <c r="BM75" s="49">
        <v>97.82608695652173</v>
      </c>
      <c r="BN75" s="48">
        <v>46</v>
      </c>
    </row>
    <row r="76" spans="1:66" ht="15">
      <c r="A76" s="64" t="s">
        <v>224</v>
      </c>
      <c r="B76" s="64" t="s">
        <v>224</v>
      </c>
      <c r="C76" s="65" t="s">
        <v>1228</v>
      </c>
      <c r="D76" s="66">
        <v>3</v>
      </c>
      <c r="E76" s="67" t="s">
        <v>132</v>
      </c>
      <c r="F76" s="68">
        <v>32</v>
      </c>
      <c r="G76" s="65"/>
      <c r="H76" s="69"/>
      <c r="I76" s="70"/>
      <c r="J76" s="70"/>
      <c r="K76" s="34" t="s">
        <v>65</v>
      </c>
      <c r="L76" s="77">
        <v>76</v>
      </c>
      <c r="M76" s="77"/>
      <c r="N76" s="72"/>
      <c r="O76" s="79" t="s">
        <v>241</v>
      </c>
      <c r="P76" s="81">
        <v>43758.50414351852</v>
      </c>
      <c r="Q76" s="79" t="s">
        <v>250</v>
      </c>
      <c r="R76" s="79"/>
      <c r="S76" s="79"/>
      <c r="T76" s="79"/>
      <c r="U76" s="79"/>
      <c r="V76" s="82" t="s">
        <v>380</v>
      </c>
      <c r="W76" s="81">
        <v>43758.50414351852</v>
      </c>
      <c r="X76" s="85">
        <v>43758</v>
      </c>
      <c r="Y76" s="87" t="s">
        <v>418</v>
      </c>
      <c r="Z76" s="82" t="s">
        <v>490</v>
      </c>
      <c r="AA76" s="79"/>
      <c r="AB76" s="79"/>
      <c r="AC76" s="87" t="s">
        <v>564</v>
      </c>
      <c r="AD76" s="79"/>
      <c r="AE76" s="79" t="b">
        <v>0</v>
      </c>
      <c r="AF76" s="79">
        <v>0</v>
      </c>
      <c r="AG76" s="87" t="s">
        <v>606</v>
      </c>
      <c r="AH76" s="79" t="b">
        <v>0</v>
      </c>
      <c r="AI76" s="79" t="s">
        <v>608</v>
      </c>
      <c r="AJ76" s="79"/>
      <c r="AK76" s="87" t="s">
        <v>606</v>
      </c>
      <c r="AL76" s="79" t="b">
        <v>0</v>
      </c>
      <c r="AM76" s="79">
        <v>5</v>
      </c>
      <c r="AN76" s="87" t="s">
        <v>563</v>
      </c>
      <c r="AO76" s="79" t="s">
        <v>614</v>
      </c>
      <c r="AP76" s="79" t="b">
        <v>0</v>
      </c>
      <c r="AQ76" s="87" t="s">
        <v>563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231</v>
      </c>
      <c r="C77" s="65" t="s">
        <v>1232</v>
      </c>
      <c r="D77" s="66">
        <v>5.333333333333334</v>
      </c>
      <c r="E77" s="67" t="s">
        <v>136</v>
      </c>
      <c r="F77" s="68">
        <v>28.53333333333333</v>
      </c>
      <c r="G77" s="65"/>
      <c r="H77" s="69"/>
      <c r="I77" s="70"/>
      <c r="J77" s="70"/>
      <c r="K77" s="34" t="s">
        <v>65</v>
      </c>
      <c r="L77" s="77">
        <v>77</v>
      </c>
      <c r="M77" s="77"/>
      <c r="N77" s="72"/>
      <c r="O77" s="79" t="s">
        <v>242</v>
      </c>
      <c r="P77" s="81">
        <v>43758.50414351852</v>
      </c>
      <c r="Q77" s="79" t="s">
        <v>250</v>
      </c>
      <c r="R77" s="79"/>
      <c r="S77" s="79"/>
      <c r="T77" s="79"/>
      <c r="U77" s="79"/>
      <c r="V77" s="82" t="s">
        <v>380</v>
      </c>
      <c r="W77" s="81">
        <v>43758.50414351852</v>
      </c>
      <c r="X77" s="85">
        <v>43758</v>
      </c>
      <c r="Y77" s="87" t="s">
        <v>418</v>
      </c>
      <c r="Z77" s="82" t="s">
        <v>490</v>
      </c>
      <c r="AA77" s="79"/>
      <c r="AB77" s="79"/>
      <c r="AC77" s="87" t="s">
        <v>564</v>
      </c>
      <c r="AD77" s="79"/>
      <c r="AE77" s="79" t="b">
        <v>0</v>
      </c>
      <c r="AF77" s="79">
        <v>0</v>
      </c>
      <c r="AG77" s="87" t="s">
        <v>606</v>
      </c>
      <c r="AH77" s="79" t="b">
        <v>0</v>
      </c>
      <c r="AI77" s="79" t="s">
        <v>608</v>
      </c>
      <c r="AJ77" s="79"/>
      <c r="AK77" s="87" t="s">
        <v>606</v>
      </c>
      <c r="AL77" s="79" t="b">
        <v>0</v>
      </c>
      <c r="AM77" s="79">
        <v>5</v>
      </c>
      <c r="AN77" s="87" t="s">
        <v>563</v>
      </c>
      <c r="AO77" s="79" t="s">
        <v>614</v>
      </c>
      <c r="AP77" s="79" t="b">
        <v>0</v>
      </c>
      <c r="AQ77" s="87" t="s">
        <v>563</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224</v>
      </c>
      <c r="B78" s="64" t="s">
        <v>228</v>
      </c>
      <c r="C78" s="65" t="s">
        <v>1232</v>
      </c>
      <c r="D78" s="66">
        <v>5.333333333333334</v>
      </c>
      <c r="E78" s="67" t="s">
        <v>136</v>
      </c>
      <c r="F78" s="68">
        <v>28.53333333333333</v>
      </c>
      <c r="G78" s="65"/>
      <c r="H78" s="69"/>
      <c r="I78" s="70"/>
      <c r="J78" s="70"/>
      <c r="K78" s="34" t="s">
        <v>65</v>
      </c>
      <c r="L78" s="77">
        <v>78</v>
      </c>
      <c r="M78" s="77"/>
      <c r="N78" s="72"/>
      <c r="O78" s="79" t="s">
        <v>242</v>
      </c>
      <c r="P78" s="81">
        <v>43758.50414351852</v>
      </c>
      <c r="Q78" s="79" t="s">
        <v>250</v>
      </c>
      <c r="R78" s="79"/>
      <c r="S78" s="79"/>
      <c r="T78" s="79"/>
      <c r="U78" s="79"/>
      <c r="V78" s="82" t="s">
        <v>380</v>
      </c>
      <c r="W78" s="81">
        <v>43758.50414351852</v>
      </c>
      <c r="X78" s="85">
        <v>43758</v>
      </c>
      <c r="Y78" s="87" t="s">
        <v>418</v>
      </c>
      <c r="Z78" s="82" t="s">
        <v>490</v>
      </c>
      <c r="AA78" s="79"/>
      <c r="AB78" s="79"/>
      <c r="AC78" s="87" t="s">
        <v>564</v>
      </c>
      <c r="AD78" s="79"/>
      <c r="AE78" s="79" t="b">
        <v>0</v>
      </c>
      <c r="AF78" s="79">
        <v>0</v>
      </c>
      <c r="AG78" s="87" t="s">
        <v>606</v>
      </c>
      <c r="AH78" s="79" t="b">
        <v>0</v>
      </c>
      <c r="AI78" s="79" t="s">
        <v>608</v>
      </c>
      <c r="AJ78" s="79"/>
      <c r="AK78" s="87" t="s">
        <v>606</v>
      </c>
      <c r="AL78" s="79" t="b">
        <v>0</v>
      </c>
      <c r="AM78" s="79">
        <v>5</v>
      </c>
      <c r="AN78" s="87" t="s">
        <v>563</v>
      </c>
      <c r="AO78" s="79" t="s">
        <v>614</v>
      </c>
      <c r="AP78" s="79" t="b">
        <v>0</v>
      </c>
      <c r="AQ78" s="87" t="s">
        <v>563</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224</v>
      </c>
      <c r="B79" s="64" t="s">
        <v>232</v>
      </c>
      <c r="C79" s="65" t="s">
        <v>1229</v>
      </c>
      <c r="D79" s="66">
        <v>4.166666666666667</v>
      </c>
      <c r="E79" s="67" t="s">
        <v>136</v>
      </c>
      <c r="F79" s="68">
        <v>30.266666666666666</v>
      </c>
      <c r="G79" s="65"/>
      <c r="H79" s="69"/>
      <c r="I79" s="70"/>
      <c r="J79" s="70"/>
      <c r="K79" s="34" t="s">
        <v>65</v>
      </c>
      <c r="L79" s="77">
        <v>79</v>
      </c>
      <c r="M79" s="77"/>
      <c r="N79" s="72"/>
      <c r="O79" s="79" t="s">
        <v>242</v>
      </c>
      <c r="P79" s="81">
        <v>43758.50414351852</v>
      </c>
      <c r="Q79" s="79" t="s">
        <v>250</v>
      </c>
      <c r="R79" s="79"/>
      <c r="S79" s="79"/>
      <c r="T79" s="79"/>
      <c r="U79" s="79"/>
      <c r="V79" s="82" t="s">
        <v>380</v>
      </c>
      <c r="W79" s="81">
        <v>43758.50414351852</v>
      </c>
      <c r="X79" s="85">
        <v>43758</v>
      </c>
      <c r="Y79" s="87" t="s">
        <v>418</v>
      </c>
      <c r="Z79" s="82" t="s">
        <v>490</v>
      </c>
      <c r="AA79" s="79"/>
      <c r="AB79" s="79"/>
      <c r="AC79" s="87" t="s">
        <v>564</v>
      </c>
      <c r="AD79" s="79"/>
      <c r="AE79" s="79" t="b">
        <v>0</v>
      </c>
      <c r="AF79" s="79">
        <v>0</v>
      </c>
      <c r="AG79" s="87" t="s">
        <v>606</v>
      </c>
      <c r="AH79" s="79" t="b">
        <v>0</v>
      </c>
      <c r="AI79" s="79" t="s">
        <v>608</v>
      </c>
      <c r="AJ79" s="79"/>
      <c r="AK79" s="87" t="s">
        <v>606</v>
      </c>
      <c r="AL79" s="79" t="b">
        <v>0</v>
      </c>
      <c r="AM79" s="79">
        <v>5</v>
      </c>
      <c r="AN79" s="87" t="s">
        <v>563</v>
      </c>
      <c r="AO79" s="79" t="s">
        <v>614</v>
      </c>
      <c r="AP79" s="79" t="b">
        <v>0</v>
      </c>
      <c r="AQ79" s="87" t="s">
        <v>563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224</v>
      </c>
      <c r="B80" s="64" t="s">
        <v>233</v>
      </c>
      <c r="C80" s="65" t="s">
        <v>1229</v>
      </c>
      <c r="D80" s="66">
        <v>4.166666666666667</v>
      </c>
      <c r="E80" s="67" t="s">
        <v>136</v>
      </c>
      <c r="F80" s="68">
        <v>30.266666666666666</v>
      </c>
      <c r="G80" s="65"/>
      <c r="H80" s="69"/>
      <c r="I80" s="70"/>
      <c r="J80" s="70"/>
      <c r="K80" s="34" t="s">
        <v>65</v>
      </c>
      <c r="L80" s="77">
        <v>80</v>
      </c>
      <c r="M80" s="77"/>
      <c r="N80" s="72"/>
      <c r="O80" s="79" t="s">
        <v>242</v>
      </c>
      <c r="P80" s="81">
        <v>43758.50414351852</v>
      </c>
      <c r="Q80" s="79" t="s">
        <v>250</v>
      </c>
      <c r="R80" s="79"/>
      <c r="S80" s="79"/>
      <c r="T80" s="79"/>
      <c r="U80" s="79"/>
      <c r="V80" s="82" t="s">
        <v>380</v>
      </c>
      <c r="W80" s="81">
        <v>43758.50414351852</v>
      </c>
      <c r="X80" s="85">
        <v>43758</v>
      </c>
      <c r="Y80" s="87" t="s">
        <v>418</v>
      </c>
      <c r="Z80" s="82" t="s">
        <v>490</v>
      </c>
      <c r="AA80" s="79"/>
      <c r="AB80" s="79"/>
      <c r="AC80" s="87" t="s">
        <v>564</v>
      </c>
      <c r="AD80" s="79"/>
      <c r="AE80" s="79" t="b">
        <v>0</v>
      </c>
      <c r="AF80" s="79">
        <v>0</v>
      </c>
      <c r="AG80" s="87" t="s">
        <v>606</v>
      </c>
      <c r="AH80" s="79" t="b">
        <v>0</v>
      </c>
      <c r="AI80" s="79" t="s">
        <v>608</v>
      </c>
      <c r="AJ80" s="79"/>
      <c r="AK80" s="87" t="s">
        <v>606</v>
      </c>
      <c r="AL80" s="79" t="b">
        <v>0</v>
      </c>
      <c r="AM80" s="79">
        <v>5</v>
      </c>
      <c r="AN80" s="87" t="s">
        <v>563</v>
      </c>
      <c r="AO80" s="79" t="s">
        <v>614</v>
      </c>
      <c r="AP80" s="79" t="b">
        <v>0</v>
      </c>
      <c r="AQ80" s="87" t="s">
        <v>563</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224</v>
      </c>
      <c r="B81" s="64" t="s">
        <v>234</v>
      </c>
      <c r="C81" s="65" t="s">
        <v>1229</v>
      </c>
      <c r="D81" s="66">
        <v>4.166666666666667</v>
      </c>
      <c r="E81" s="67" t="s">
        <v>136</v>
      </c>
      <c r="F81" s="68">
        <v>30.266666666666666</v>
      </c>
      <c r="G81" s="65"/>
      <c r="H81" s="69"/>
      <c r="I81" s="70"/>
      <c r="J81" s="70"/>
      <c r="K81" s="34" t="s">
        <v>65</v>
      </c>
      <c r="L81" s="77">
        <v>81</v>
      </c>
      <c r="M81" s="77"/>
      <c r="N81" s="72"/>
      <c r="O81" s="79" t="s">
        <v>242</v>
      </c>
      <c r="P81" s="81">
        <v>43758.50414351852</v>
      </c>
      <c r="Q81" s="79" t="s">
        <v>250</v>
      </c>
      <c r="R81" s="79"/>
      <c r="S81" s="79"/>
      <c r="T81" s="79"/>
      <c r="U81" s="79"/>
      <c r="V81" s="82" t="s">
        <v>380</v>
      </c>
      <c r="W81" s="81">
        <v>43758.50414351852</v>
      </c>
      <c r="X81" s="85">
        <v>43758</v>
      </c>
      <c r="Y81" s="87" t="s">
        <v>418</v>
      </c>
      <c r="Z81" s="82" t="s">
        <v>490</v>
      </c>
      <c r="AA81" s="79"/>
      <c r="AB81" s="79"/>
      <c r="AC81" s="87" t="s">
        <v>564</v>
      </c>
      <c r="AD81" s="79"/>
      <c r="AE81" s="79" t="b">
        <v>0</v>
      </c>
      <c r="AF81" s="79">
        <v>0</v>
      </c>
      <c r="AG81" s="87" t="s">
        <v>606</v>
      </c>
      <c r="AH81" s="79" t="b">
        <v>0</v>
      </c>
      <c r="AI81" s="79" t="s">
        <v>608</v>
      </c>
      <c r="AJ81" s="79"/>
      <c r="AK81" s="87" t="s">
        <v>606</v>
      </c>
      <c r="AL81" s="79" t="b">
        <v>0</v>
      </c>
      <c r="AM81" s="79">
        <v>5</v>
      </c>
      <c r="AN81" s="87" t="s">
        <v>563</v>
      </c>
      <c r="AO81" s="79" t="s">
        <v>614</v>
      </c>
      <c r="AP81" s="79" t="b">
        <v>0</v>
      </c>
      <c r="AQ81" s="87" t="s">
        <v>563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224</v>
      </c>
      <c r="B82" s="64" t="s">
        <v>235</v>
      </c>
      <c r="C82" s="65" t="s">
        <v>1229</v>
      </c>
      <c r="D82" s="66">
        <v>4.166666666666667</v>
      </c>
      <c r="E82" s="67" t="s">
        <v>136</v>
      </c>
      <c r="F82" s="68">
        <v>30.266666666666666</v>
      </c>
      <c r="G82" s="65"/>
      <c r="H82" s="69"/>
      <c r="I82" s="70"/>
      <c r="J82" s="70"/>
      <c r="K82" s="34" t="s">
        <v>65</v>
      </c>
      <c r="L82" s="77">
        <v>82</v>
      </c>
      <c r="M82" s="77"/>
      <c r="N82" s="72"/>
      <c r="O82" s="79" t="s">
        <v>242</v>
      </c>
      <c r="P82" s="81">
        <v>43758.50414351852</v>
      </c>
      <c r="Q82" s="79" t="s">
        <v>250</v>
      </c>
      <c r="R82" s="79"/>
      <c r="S82" s="79"/>
      <c r="T82" s="79"/>
      <c r="U82" s="79"/>
      <c r="V82" s="82" t="s">
        <v>380</v>
      </c>
      <c r="W82" s="81">
        <v>43758.50414351852</v>
      </c>
      <c r="X82" s="85">
        <v>43758</v>
      </c>
      <c r="Y82" s="87" t="s">
        <v>418</v>
      </c>
      <c r="Z82" s="82" t="s">
        <v>490</v>
      </c>
      <c r="AA82" s="79"/>
      <c r="AB82" s="79"/>
      <c r="AC82" s="87" t="s">
        <v>564</v>
      </c>
      <c r="AD82" s="79"/>
      <c r="AE82" s="79" t="b">
        <v>0</v>
      </c>
      <c r="AF82" s="79">
        <v>0</v>
      </c>
      <c r="AG82" s="87" t="s">
        <v>606</v>
      </c>
      <c r="AH82" s="79" t="b">
        <v>0</v>
      </c>
      <c r="AI82" s="79" t="s">
        <v>608</v>
      </c>
      <c r="AJ82" s="79"/>
      <c r="AK82" s="87" t="s">
        <v>606</v>
      </c>
      <c r="AL82" s="79" t="b">
        <v>0</v>
      </c>
      <c r="AM82" s="79">
        <v>5</v>
      </c>
      <c r="AN82" s="87" t="s">
        <v>563</v>
      </c>
      <c r="AO82" s="79" t="s">
        <v>614</v>
      </c>
      <c r="AP82" s="79" t="b">
        <v>0</v>
      </c>
      <c r="AQ82" s="87" t="s">
        <v>563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224</v>
      </c>
      <c r="B83" s="64" t="s">
        <v>236</v>
      </c>
      <c r="C83" s="65" t="s">
        <v>1233</v>
      </c>
      <c r="D83" s="66">
        <v>6.5</v>
      </c>
      <c r="E83" s="67" t="s">
        <v>136</v>
      </c>
      <c r="F83" s="68">
        <v>26.8</v>
      </c>
      <c r="G83" s="65"/>
      <c r="H83" s="69"/>
      <c r="I83" s="70"/>
      <c r="J83" s="70"/>
      <c r="K83" s="34" t="s">
        <v>65</v>
      </c>
      <c r="L83" s="77">
        <v>83</v>
      </c>
      <c r="M83" s="77"/>
      <c r="N83" s="72"/>
      <c r="O83" s="79" t="s">
        <v>242</v>
      </c>
      <c r="P83" s="81">
        <v>43758.50414351852</v>
      </c>
      <c r="Q83" s="79" t="s">
        <v>250</v>
      </c>
      <c r="R83" s="79"/>
      <c r="S83" s="79"/>
      <c r="T83" s="79"/>
      <c r="U83" s="79"/>
      <c r="V83" s="82" t="s">
        <v>380</v>
      </c>
      <c r="W83" s="81">
        <v>43758.50414351852</v>
      </c>
      <c r="X83" s="85">
        <v>43758</v>
      </c>
      <c r="Y83" s="87" t="s">
        <v>418</v>
      </c>
      <c r="Z83" s="82" t="s">
        <v>490</v>
      </c>
      <c r="AA83" s="79"/>
      <c r="AB83" s="79"/>
      <c r="AC83" s="87" t="s">
        <v>564</v>
      </c>
      <c r="AD83" s="79"/>
      <c r="AE83" s="79" t="b">
        <v>0</v>
      </c>
      <c r="AF83" s="79">
        <v>0</v>
      </c>
      <c r="AG83" s="87" t="s">
        <v>606</v>
      </c>
      <c r="AH83" s="79" t="b">
        <v>0</v>
      </c>
      <c r="AI83" s="79" t="s">
        <v>608</v>
      </c>
      <c r="AJ83" s="79"/>
      <c r="AK83" s="87" t="s">
        <v>606</v>
      </c>
      <c r="AL83" s="79" t="b">
        <v>0</v>
      </c>
      <c r="AM83" s="79">
        <v>5</v>
      </c>
      <c r="AN83" s="87" t="s">
        <v>563</v>
      </c>
      <c r="AO83" s="79" t="s">
        <v>614</v>
      </c>
      <c r="AP83" s="79" t="b">
        <v>0</v>
      </c>
      <c r="AQ83" s="87" t="s">
        <v>563</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224</v>
      </c>
      <c r="B84" s="64" t="s">
        <v>229</v>
      </c>
      <c r="C84" s="65" t="s">
        <v>1234</v>
      </c>
      <c r="D84" s="66">
        <v>8.833333333333332</v>
      </c>
      <c r="E84" s="67" t="s">
        <v>136</v>
      </c>
      <c r="F84" s="68">
        <v>23.333333333333336</v>
      </c>
      <c r="G84" s="65"/>
      <c r="H84" s="69"/>
      <c r="I84" s="70"/>
      <c r="J84" s="70"/>
      <c r="K84" s="34" t="s">
        <v>65</v>
      </c>
      <c r="L84" s="77">
        <v>84</v>
      </c>
      <c r="M84" s="77"/>
      <c r="N84" s="72"/>
      <c r="O84" s="79" t="s">
        <v>242</v>
      </c>
      <c r="P84" s="81">
        <v>43758.50414351852</v>
      </c>
      <c r="Q84" s="79" t="s">
        <v>250</v>
      </c>
      <c r="R84" s="79"/>
      <c r="S84" s="79"/>
      <c r="T84" s="79"/>
      <c r="U84" s="79"/>
      <c r="V84" s="82" t="s">
        <v>380</v>
      </c>
      <c r="W84" s="81">
        <v>43758.50414351852</v>
      </c>
      <c r="X84" s="85">
        <v>43758</v>
      </c>
      <c r="Y84" s="87" t="s">
        <v>418</v>
      </c>
      <c r="Z84" s="82" t="s">
        <v>490</v>
      </c>
      <c r="AA84" s="79"/>
      <c r="AB84" s="79"/>
      <c r="AC84" s="87" t="s">
        <v>564</v>
      </c>
      <c r="AD84" s="79"/>
      <c r="AE84" s="79" t="b">
        <v>0</v>
      </c>
      <c r="AF84" s="79">
        <v>0</v>
      </c>
      <c r="AG84" s="87" t="s">
        <v>606</v>
      </c>
      <c r="AH84" s="79" t="b">
        <v>0</v>
      </c>
      <c r="AI84" s="79" t="s">
        <v>608</v>
      </c>
      <c r="AJ84" s="79"/>
      <c r="AK84" s="87" t="s">
        <v>606</v>
      </c>
      <c r="AL84" s="79" t="b">
        <v>0</v>
      </c>
      <c r="AM84" s="79">
        <v>5</v>
      </c>
      <c r="AN84" s="87" t="s">
        <v>563</v>
      </c>
      <c r="AO84" s="79" t="s">
        <v>614</v>
      </c>
      <c r="AP84" s="79" t="b">
        <v>0</v>
      </c>
      <c r="AQ84" s="87" t="s">
        <v>563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224</v>
      </c>
      <c r="B85" s="64" t="s">
        <v>227</v>
      </c>
      <c r="C85" s="65" t="s">
        <v>1234</v>
      </c>
      <c r="D85" s="66">
        <v>8.833333333333332</v>
      </c>
      <c r="E85" s="67" t="s">
        <v>136</v>
      </c>
      <c r="F85" s="68">
        <v>23.333333333333336</v>
      </c>
      <c r="G85" s="65"/>
      <c r="H85" s="69"/>
      <c r="I85" s="70"/>
      <c r="J85" s="70"/>
      <c r="K85" s="34" t="s">
        <v>66</v>
      </c>
      <c r="L85" s="77">
        <v>85</v>
      </c>
      <c r="M85" s="77"/>
      <c r="N85" s="72"/>
      <c r="O85" s="79" t="s">
        <v>242</v>
      </c>
      <c r="P85" s="81">
        <v>43758.50414351852</v>
      </c>
      <c r="Q85" s="79" t="s">
        <v>250</v>
      </c>
      <c r="R85" s="79"/>
      <c r="S85" s="79"/>
      <c r="T85" s="79"/>
      <c r="U85" s="79"/>
      <c r="V85" s="82" t="s">
        <v>380</v>
      </c>
      <c r="W85" s="81">
        <v>43758.50414351852</v>
      </c>
      <c r="X85" s="85">
        <v>43758</v>
      </c>
      <c r="Y85" s="87" t="s">
        <v>418</v>
      </c>
      <c r="Z85" s="82" t="s">
        <v>490</v>
      </c>
      <c r="AA85" s="79"/>
      <c r="AB85" s="79"/>
      <c r="AC85" s="87" t="s">
        <v>564</v>
      </c>
      <c r="AD85" s="79"/>
      <c r="AE85" s="79" t="b">
        <v>0</v>
      </c>
      <c r="AF85" s="79">
        <v>0</v>
      </c>
      <c r="AG85" s="87" t="s">
        <v>606</v>
      </c>
      <c r="AH85" s="79" t="b">
        <v>0</v>
      </c>
      <c r="AI85" s="79" t="s">
        <v>608</v>
      </c>
      <c r="AJ85" s="79"/>
      <c r="AK85" s="87" t="s">
        <v>606</v>
      </c>
      <c r="AL85" s="79" t="b">
        <v>0</v>
      </c>
      <c r="AM85" s="79">
        <v>5</v>
      </c>
      <c r="AN85" s="87" t="s">
        <v>563</v>
      </c>
      <c r="AO85" s="79" t="s">
        <v>614</v>
      </c>
      <c r="AP85" s="79" t="b">
        <v>0</v>
      </c>
      <c r="AQ85" s="87" t="s">
        <v>563</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2</v>
      </c>
      <c r="BF85" s="48"/>
      <c r="BG85" s="49"/>
      <c r="BH85" s="48"/>
      <c r="BI85" s="49"/>
      <c r="BJ85" s="48"/>
      <c r="BK85" s="49"/>
      <c r="BL85" s="48"/>
      <c r="BM85" s="49"/>
      <c r="BN85" s="48"/>
    </row>
    <row r="86" spans="1:66" ht="15">
      <c r="A86" s="64" t="s">
        <v>224</v>
      </c>
      <c r="B86" s="64" t="s">
        <v>237</v>
      </c>
      <c r="C86" s="65" t="s">
        <v>1229</v>
      </c>
      <c r="D86" s="66">
        <v>4.166666666666667</v>
      </c>
      <c r="E86" s="67" t="s">
        <v>136</v>
      </c>
      <c r="F86" s="68">
        <v>30.266666666666666</v>
      </c>
      <c r="G86" s="65"/>
      <c r="H86" s="69"/>
      <c r="I86" s="70"/>
      <c r="J86" s="70"/>
      <c r="K86" s="34" t="s">
        <v>65</v>
      </c>
      <c r="L86" s="77">
        <v>86</v>
      </c>
      <c r="M86" s="77"/>
      <c r="N86" s="72"/>
      <c r="O86" s="79" t="s">
        <v>243</v>
      </c>
      <c r="P86" s="81">
        <v>43758.50414351852</v>
      </c>
      <c r="Q86" s="79" t="s">
        <v>250</v>
      </c>
      <c r="R86" s="79"/>
      <c r="S86" s="79"/>
      <c r="T86" s="79"/>
      <c r="U86" s="79"/>
      <c r="V86" s="82" t="s">
        <v>380</v>
      </c>
      <c r="W86" s="81">
        <v>43758.50414351852</v>
      </c>
      <c r="X86" s="85">
        <v>43758</v>
      </c>
      <c r="Y86" s="87" t="s">
        <v>418</v>
      </c>
      <c r="Z86" s="82" t="s">
        <v>490</v>
      </c>
      <c r="AA86" s="79"/>
      <c r="AB86" s="79"/>
      <c r="AC86" s="87" t="s">
        <v>564</v>
      </c>
      <c r="AD86" s="79"/>
      <c r="AE86" s="79" t="b">
        <v>0</v>
      </c>
      <c r="AF86" s="79">
        <v>0</v>
      </c>
      <c r="AG86" s="87" t="s">
        <v>606</v>
      </c>
      <c r="AH86" s="79" t="b">
        <v>0</v>
      </c>
      <c r="AI86" s="79" t="s">
        <v>608</v>
      </c>
      <c r="AJ86" s="79"/>
      <c r="AK86" s="87" t="s">
        <v>606</v>
      </c>
      <c r="AL86" s="79" t="b">
        <v>0</v>
      </c>
      <c r="AM86" s="79">
        <v>5</v>
      </c>
      <c r="AN86" s="87" t="s">
        <v>563</v>
      </c>
      <c r="AO86" s="79" t="s">
        <v>614</v>
      </c>
      <c r="AP86" s="79" t="b">
        <v>0</v>
      </c>
      <c r="AQ86" s="87" t="s">
        <v>563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2.1739130434782608</v>
      </c>
      <c r="BH86" s="48">
        <v>0</v>
      </c>
      <c r="BI86" s="49">
        <v>0</v>
      </c>
      <c r="BJ86" s="48">
        <v>0</v>
      </c>
      <c r="BK86" s="49">
        <v>0</v>
      </c>
      <c r="BL86" s="48">
        <v>45</v>
      </c>
      <c r="BM86" s="49">
        <v>97.82608695652173</v>
      </c>
      <c r="BN86" s="48">
        <v>46</v>
      </c>
    </row>
    <row r="87" spans="1:66" ht="15">
      <c r="A87" s="64" t="s">
        <v>224</v>
      </c>
      <c r="B87" s="64" t="s">
        <v>227</v>
      </c>
      <c r="C87" s="65" t="s">
        <v>1230</v>
      </c>
      <c r="D87" s="66">
        <v>10</v>
      </c>
      <c r="E87" s="67" t="s">
        <v>136</v>
      </c>
      <c r="F87" s="68">
        <v>16.4</v>
      </c>
      <c r="G87" s="65"/>
      <c r="H87" s="69"/>
      <c r="I87" s="70"/>
      <c r="J87" s="70"/>
      <c r="K87" s="34" t="s">
        <v>66</v>
      </c>
      <c r="L87" s="77">
        <v>87</v>
      </c>
      <c r="M87" s="77"/>
      <c r="N87" s="72"/>
      <c r="O87" s="79" t="s">
        <v>241</v>
      </c>
      <c r="P87" s="81">
        <v>43758.505277777775</v>
      </c>
      <c r="Q87" s="79" t="s">
        <v>245</v>
      </c>
      <c r="R87" s="79"/>
      <c r="S87" s="79"/>
      <c r="T87" s="79" t="s">
        <v>317</v>
      </c>
      <c r="U87" s="79"/>
      <c r="V87" s="82" t="s">
        <v>380</v>
      </c>
      <c r="W87" s="81">
        <v>43758.505277777775</v>
      </c>
      <c r="X87" s="85">
        <v>43758</v>
      </c>
      <c r="Y87" s="87" t="s">
        <v>419</v>
      </c>
      <c r="Z87" s="82" t="s">
        <v>491</v>
      </c>
      <c r="AA87" s="79"/>
      <c r="AB87" s="79"/>
      <c r="AC87" s="87" t="s">
        <v>565</v>
      </c>
      <c r="AD87" s="79"/>
      <c r="AE87" s="79" t="b">
        <v>0</v>
      </c>
      <c r="AF87" s="79">
        <v>0</v>
      </c>
      <c r="AG87" s="87" t="s">
        <v>606</v>
      </c>
      <c r="AH87" s="79" t="b">
        <v>0</v>
      </c>
      <c r="AI87" s="79" t="s">
        <v>608</v>
      </c>
      <c r="AJ87" s="79"/>
      <c r="AK87" s="87" t="s">
        <v>606</v>
      </c>
      <c r="AL87" s="79" t="b">
        <v>0</v>
      </c>
      <c r="AM87" s="79">
        <v>4</v>
      </c>
      <c r="AN87" s="87" t="s">
        <v>594</v>
      </c>
      <c r="AO87" s="79" t="s">
        <v>614</v>
      </c>
      <c r="AP87" s="79" t="b">
        <v>0</v>
      </c>
      <c r="AQ87" s="87" t="s">
        <v>594</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2</v>
      </c>
      <c r="BF87" s="48">
        <v>0</v>
      </c>
      <c r="BG87" s="49">
        <v>0</v>
      </c>
      <c r="BH87" s="48">
        <v>0</v>
      </c>
      <c r="BI87" s="49">
        <v>0</v>
      </c>
      <c r="BJ87" s="48">
        <v>0</v>
      </c>
      <c r="BK87" s="49">
        <v>0</v>
      </c>
      <c r="BL87" s="48">
        <v>35</v>
      </c>
      <c r="BM87" s="49">
        <v>100</v>
      </c>
      <c r="BN87" s="48">
        <v>35</v>
      </c>
    </row>
    <row r="88" spans="1:66" ht="15">
      <c r="A88" s="64" t="s">
        <v>224</v>
      </c>
      <c r="B88" s="64" t="s">
        <v>227</v>
      </c>
      <c r="C88" s="65" t="s">
        <v>1230</v>
      </c>
      <c r="D88" s="66">
        <v>10</v>
      </c>
      <c r="E88" s="67" t="s">
        <v>136</v>
      </c>
      <c r="F88" s="68">
        <v>16.4</v>
      </c>
      <c r="G88" s="65"/>
      <c r="H88" s="69"/>
      <c r="I88" s="70"/>
      <c r="J88" s="70"/>
      <c r="K88" s="34" t="s">
        <v>66</v>
      </c>
      <c r="L88" s="77">
        <v>88</v>
      </c>
      <c r="M88" s="77"/>
      <c r="N88" s="72"/>
      <c r="O88" s="79" t="s">
        <v>241</v>
      </c>
      <c r="P88" s="81">
        <v>43758.50533564815</v>
      </c>
      <c r="Q88" s="79" t="s">
        <v>263</v>
      </c>
      <c r="R88" s="79"/>
      <c r="S88" s="79"/>
      <c r="T88" s="79" t="s">
        <v>333</v>
      </c>
      <c r="U88" s="79"/>
      <c r="V88" s="82" t="s">
        <v>380</v>
      </c>
      <c r="W88" s="81">
        <v>43758.50533564815</v>
      </c>
      <c r="X88" s="85">
        <v>43758</v>
      </c>
      <c r="Y88" s="87" t="s">
        <v>420</v>
      </c>
      <c r="Z88" s="82" t="s">
        <v>492</v>
      </c>
      <c r="AA88" s="79"/>
      <c r="AB88" s="79"/>
      <c r="AC88" s="87" t="s">
        <v>566</v>
      </c>
      <c r="AD88" s="79"/>
      <c r="AE88" s="79" t="b">
        <v>0</v>
      </c>
      <c r="AF88" s="79">
        <v>0</v>
      </c>
      <c r="AG88" s="87" t="s">
        <v>606</v>
      </c>
      <c r="AH88" s="79" t="b">
        <v>0</v>
      </c>
      <c r="AI88" s="79" t="s">
        <v>608</v>
      </c>
      <c r="AJ88" s="79"/>
      <c r="AK88" s="87" t="s">
        <v>606</v>
      </c>
      <c r="AL88" s="79" t="b">
        <v>0</v>
      </c>
      <c r="AM88" s="79">
        <v>1</v>
      </c>
      <c r="AN88" s="87" t="s">
        <v>593</v>
      </c>
      <c r="AO88" s="79" t="s">
        <v>614</v>
      </c>
      <c r="AP88" s="79" t="b">
        <v>0</v>
      </c>
      <c r="AQ88" s="87" t="s">
        <v>593</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2</v>
      </c>
      <c r="BF88" s="48">
        <v>0</v>
      </c>
      <c r="BG88" s="49">
        <v>0</v>
      </c>
      <c r="BH88" s="48">
        <v>0</v>
      </c>
      <c r="BI88" s="49">
        <v>0</v>
      </c>
      <c r="BJ88" s="48">
        <v>0</v>
      </c>
      <c r="BK88" s="49">
        <v>0</v>
      </c>
      <c r="BL88" s="48">
        <v>21</v>
      </c>
      <c r="BM88" s="49">
        <v>100</v>
      </c>
      <c r="BN88" s="48">
        <v>21</v>
      </c>
    </row>
    <row r="89" spans="1:66" ht="15">
      <c r="A89" s="64" t="s">
        <v>224</v>
      </c>
      <c r="B89" s="64" t="s">
        <v>227</v>
      </c>
      <c r="C89" s="65" t="s">
        <v>1230</v>
      </c>
      <c r="D89" s="66">
        <v>10</v>
      </c>
      <c r="E89" s="67" t="s">
        <v>136</v>
      </c>
      <c r="F89" s="68">
        <v>16.4</v>
      </c>
      <c r="G89" s="65"/>
      <c r="H89" s="69"/>
      <c r="I89" s="70"/>
      <c r="J89" s="70"/>
      <c r="K89" s="34" t="s">
        <v>66</v>
      </c>
      <c r="L89" s="77">
        <v>89</v>
      </c>
      <c r="M89" s="77"/>
      <c r="N89" s="72"/>
      <c r="O89" s="79" t="s">
        <v>241</v>
      </c>
      <c r="P89" s="81">
        <v>43758.50540509259</v>
      </c>
      <c r="Q89" s="79" t="s">
        <v>264</v>
      </c>
      <c r="R89" s="79"/>
      <c r="S89" s="79"/>
      <c r="T89" s="79" t="s">
        <v>329</v>
      </c>
      <c r="U89" s="79"/>
      <c r="V89" s="82" t="s">
        <v>380</v>
      </c>
      <c r="W89" s="81">
        <v>43758.50540509259</v>
      </c>
      <c r="X89" s="85">
        <v>43758</v>
      </c>
      <c r="Y89" s="87" t="s">
        <v>421</v>
      </c>
      <c r="Z89" s="82" t="s">
        <v>493</v>
      </c>
      <c r="AA89" s="79"/>
      <c r="AB89" s="79"/>
      <c r="AC89" s="87" t="s">
        <v>567</v>
      </c>
      <c r="AD89" s="79"/>
      <c r="AE89" s="79" t="b">
        <v>0</v>
      </c>
      <c r="AF89" s="79">
        <v>0</v>
      </c>
      <c r="AG89" s="87" t="s">
        <v>606</v>
      </c>
      <c r="AH89" s="79" t="b">
        <v>0</v>
      </c>
      <c r="AI89" s="79" t="s">
        <v>608</v>
      </c>
      <c r="AJ89" s="79"/>
      <c r="AK89" s="87" t="s">
        <v>606</v>
      </c>
      <c r="AL89" s="79" t="b">
        <v>0</v>
      </c>
      <c r="AM89" s="79">
        <v>1</v>
      </c>
      <c r="AN89" s="87" t="s">
        <v>592</v>
      </c>
      <c r="AO89" s="79" t="s">
        <v>614</v>
      </c>
      <c r="AP89" s="79" t="b">
        <v>0</v>
      </c>
      <c r="AQ89" s="87" t="s">
        <v>592</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2</v>
      </c>
      <c r="BF89" s="48">
        <v>0</v>
      </c>
      <c r="BG89" s="49">
        <v>0</v>
      </c>
      <c r="BH89" s="48">
        <v>0</v>
      </c>
      <c r="BI89" s="49">
        <v>0</v>
      </c>
      <c r="BJ89" s="48">
        <v>0</v>
      </c>
      <c r="BK89" s="49">
        <v>0</v>
      </c>
      <c r="BL89" s="48">
        <v>25</v>
      </c>
      <c r="BM89" s="49">
        <v>100</v>
      </c>
      <c r="BN89" s="48">
        <v>25</v>
      </c>
    </row>
    <row r="90" spans="1:66" ht="15">
      <c r="A90" s="64" t="s">
        <v>224</v>
      </c>
      <c r="B90" s="64" t="s">
        <v>231</v>
      </c>
      <c r="C90" s="65" t="s">
        <v>1232</v>
      </c>
      <c r="D90" s="66">
        <v>5.333333333333334</v>
      </c>
      <c r="E90" s="67" t="s">
        <v>136</v>
      </c>
      <c r="F90" s="68">
        <v>28.53333333333333</v>
      </c>
      <c r="G90" s="65"/>
      <c r="H90" s="69"/>
      <c r="I90" s="70"/>
      <c r="J90" s="70"/>
      <c r="K90" s="34" t="s">
        <v>65</v>
      </c>
      <c r="L90" s="77">
        <v>90</v>
      </c>
      <c r="M90" s="77"/>
      <c r="N90" s="72"/>
      <c r="O90" s="79" t="s">
        <v>242</v>
      </c>
      <c r="P90" s="81">
        <v>43758.52987268518</v>
      </c>
      <c r="Q90" s="79" t="s">
        <v>256</v>
      </c>
      <c r="R90" s="82" t="s">
        <v>290</v>
      </c>
      <c r="S90" s="79" t="s">
        <v>311</v>
      </c>
      <c r="T90" s="79" t="s">
        <v>325</v>
      </c>
      <c r="U90" s="79"/>
      <c r="V90" s="82" t="s">
        <v>380</v>
      </c>
      <c r="W90" s="81">
        <v>43758.52987268518</v>
      </c>
      <c r="X90" s="85">
        <v>43758</v>
      </c>
      <c r="Y90" s="87" t="s">
        <v>404</v>
      </c>
      <c r="Z90" s="82" t="s">
        <v>476</v>
      </c>
      <c r="AA90" s="79"/>
      <c r="AB90" s="79"/>
      <c r="AC90" s="87" t="s">
        <v>550</v>
      </c>
      <c r="AD90" s="79"/>
      <c r="AE90" s="79" t="b">
        <v>0</v>
      </c>
      <c r="AF90" s="79">
        <v>1</v>
      </c>
      <c r="AG90" s="87" t="s">
        <v>606</v>
      </c>
      <c r="AH90" s="79" t="b">
        <v>0</v>
      </c>
      <c r="AI90" s="79" t="s">
        <v>608</v>
      </c>
      <c r="AJ90" s="79"/>
      <c r="AK90" s="87" t="s">
        <v>606</v>
      </c>
      <c r="AL90" s="79" t="b">
        <v>0</v>
      </c>
      <c r="AM90" s="79">
        <v>0</v>
      </c>
      <c r="AN90" s="87" t="s">
        <v>606</v>
      </c>
      <c r="AO90" s="79" t="s">
        <v>612</v>
      </c>
      <c r="AP90" s="79" t="b">
        <v>0</v>
      </c>
      <c r="AQ90" s="87" t="s">
        <v>550</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224</v>
      </c>
      <c r="B91" s="64" t="s">
        <v>228</v>
      </c>
      <c r="C91" s="65" t="s">
        <v>1232</v>
      </c>
      <c r="D91" s="66">
        <v>5.333333333333334</v>
      </c>
      <c r="E91" s="67" t="s">
        <v>136</v>
      </c>
      <c r="F91" s="68">
        <v>28.53333333333333</v>
      </c>
      <c r="G91" s="65"/>
      <c r="H91" s="69"/>
      <c r="I91" s="70"/>
      <c r="J91" s="70"/>
      <c r="K91" s="34" t="s">
        <v>65</v>
      </c>
      <c r="L91" s="77">
        <v>91</v>
      </c>
      <c r="M91" s="77"/>
      <c r="N91" s="72"/>
      <c r="O91" s="79" t="s">
        <v>242</v>
      </c>
      <c r="P91" s="81">
        <v>43758.52987268518</v>
      </c>
      <c r="Q91" s="79" t="s">
        <v>256</v>
      </c>
      <c r="R91" s="82" t="s">
        <v>290</v>
      </c>
      <c r="S91" s="79" t="s">
        <v>311</v>
      </c>
      <c r="T91" s="79" t="s">
        <v>325</v>
      </c>
      <c r="U91" s="79"/>
      <c r="V91" s="82" t="s">
        <v>380</v>
      </c>
      <c r="W91" s="81">
        <v>43758.52987268518</v>
      </c>
      <c r="X91" s="85">
        <v>43758</v>
      </c>
      <c r="Y91" s="87" t="s">
        <v>404</v>
      </c>
      <c r="Z91" s="82" t="s">
        <v>476</v>
      </c>
      <c r="AA91" s="79"/>
      <c r="AB91" s="79"/>
      <c r="AC91" s="87" t="s">
        <v>550</v>
      </c>
      <c r="AD91" s="79"/>
      <c r="AE91" s="79" t="b">
        <v>0</v>
      </c>
      <c r="AF91" s="79">
        <v>1</v>
      </c>
      <c r="AG91" s="87" t="s">
        <v>606</v>
      </c>
      <c r="AH91" s="79" t="b">
        <v>0</v>
      </c>
      <c r="AI91" s="79" t="s">
        <v>608</v>
      </c>
      <c r="AJ91" s="79"/>
      <c r="AK91" s="87" t="s">
        <v>606</v>
      </c>
      <c r="AL91" s="79" t="b">
        <v>0</v>
      </c>
      <c r="AM91" s="79">
        <v>0</v>
      </c>
      <c r="AN91" s="87" t="s">
        <v>606</v>
      </c>
      <c r="AO91" s="79" t="s">
        <v>612</v>
      </c>
      <c r="AP91" s="79" t="b">
        <v>0</v>
      </c>
      <c r="AQ91" s="87" t="s">
        <v>550</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224</v>
      </c>
      <c r="B92" s="64" t="s">
        <v>237</v>
      </c>
      <c r="C92" s="65" t="s">
        <v>1229</v>
      </c>
      <c r="D92" s="66">
        <v>4.166666666666667</v>
      </c>
      <c r="E92" s="67" t="s">
        <v>136</v>
      </c>
      <c r="F92" s="68">
        <v>30.266666666666666</v>
      </c>
      <c r="G92" s="65"/>
      <c r="H92" s="69"/>
      <c r="I92" s="70"/>
      <c r="J92" s="70"/>
      <c r="K92" s="34" t="s">
        <v>65</v>
      </c>
      <c r="L92" s="77">
        <v>92</v>
      </c>
      <c r="M92" s="77"/>
      <c r="N92" s="72"/>
      <c r="O92" s="79" t="s">
        <v>242</v>
      </c>
      <c r="P92" s="81">
        <v>43758.52987268518</v>
      </c>
      <c r="Q92" s="79" t="s">
        <v>256</v>
      </c>
      <c r="R92" s="82" t="s">
        <v>290</v>
      </c>
      <c r="S92" s="79" t="s">
        <v>311</v>
      </c>
      <c r="T92" s="79" t="s">
        <v>325</v>
      </c>
      <c r="U92" s="79"/>
      <c r="V92" s="82" t="s">
        <v>380</v>
      </c>
      <c r="W92" s="81">
        <v>43758.52987268518</v>
      </c>
      <c r="X92" s="85">
        <v>43758</v>
      </c>
      <c r="Y92" s="87" t="s">
        <v>404</v>
      </c>
      <c r="Z92" s="82" t="s">
        <v>476</v>
      </c>
      <c r="AA92" s="79"/>
      <c r="AB92" s="79"/>
      <c r="AC92" s="87" t="s">
        <v>550</v>
      </c>
      <c r="AD92" s="79"/>
      <c r="AE92" s="79" t="b">
        <v>0</v>
      </c>
      <c r="AF92" s="79">
        <v>1</v>
      </c>
      <c r="AG92" s="87" t="s">
        <v>606</v>
      </c>
      <c r="AH92" s="79" t="b">
        <v>0</v>
      </c>
      <c r="AI92" s="79" t="s">
        <v>608</v>
      </c>
      <c r="AJ92" s="79"/>
      <c r="AK92" s="87" t="s">
        <v>606</v>
      </c>
      <c r="AL92" s="79" t="b">
        <v>0</v>
      </c>
      <c r="AM92" s="79">
        <v>0</v>
      </c>
      <c r="AN92" s="87" t="s">
        <v>606</v>
      </c>
      <c r="AO92" s="79" t="s">
        <v>612</v>
      </c>
      <c r="AP92" s="79" t="b">
        <v>0</v>
      </c>
      <c r="AQ92" s="87" t="s">
        <v>550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224</v>
      </c>
      <c r="B93" s="64" t="s">
        <v>224</v>
      </c>
      <c r="C93" s="65" t="s">
        <v>1231</v>
      </c>
      <c r="D93" s="66">
        <v>10</v>
      </c>
      <c r="E93" s="67" t="s">
        <v>136</v>
      </c>
      <c r="F93" s="68">
        <v>21.6</v>
      </c>
      <c r="G93" s="65"/>
      <c r="H93" s="69"/>
      <c r="I93" s="70"/>
      <c r="J93" s="70"/>
      <c r="K93" s="34" t="s">
        <v>65</v>
      </c>
      <c r="L93" s="77">
        <v>93</v>
      </c>
      <c r="M93" s="77"/>
      <c r="N93" s="72"/>
      <c r="O93" s="79" t="s">
        <v>176</v>
      </c>
      <c r="P93" s="81">
        <v>43759.25170138889</v>
      </c>
      <c r="Q93" s="79" t="s">
        <v>247</v>
      </c>
      <c r="R93" s="82" t="s">
        <v>296</v>
      </c>
      <c r="S93" s="79" t="s">
        <v>306</v>
      </c>
      <c r="T93" s="79" t="s">
        <v>334</v>
      </c>
      <c r="U93" s="82" t="s">
        <v>349</v>
      </c>
      <c r="V93" s="82" t="s">
        <v>349</v>
      </c>
      <c r="W93" s="81">
        <v>43759.25170138889</v>
      </c>
      <c r="X93" s="85">
        <v>43759</v>
      </c>
      <c r="Y93" s="87" t="s">
        <v>422</v>
      </c>
      <c r="Z93" s="82" t="s">
        <v>494</v>
      </c>
      <c r="AA93" s="79"/>
      <c r="AB93" s="79"/>
      <c r="AC93" s="87" t="s">
        <v>568</v>
      </c>
      <c r="AD93" s="79"/>
      <c r="AE93" s="79" t="b">
        <v>0</v>
      </c>
      <c r="AF93" s="79">
        <v>1</v>
      </c>
      <c r="AG93" s="87" t="s">
        <v>606</v>
      </c>
      <c r="AH93" s="79" t="b">
        <v>0</v>
      </c>
      <c r="AI93" s="79" t="s">
        <v>608</v>
      </c>
      <c r="AJ93" s="79"/>
      <c r="AK93" s="87" t="s">
        <v>606</v>
      </c>
      <c r="AL93" s="79" t="b">
        <v>0</v>
      </c>
      <c r="AM93" s="79">
        <v>2</v>
      </c>
      <c r="AN93" s="87" t="s">
        <v>606</v>
      </c>
      <c r="AO93" s="79" t="s">
        <v>619</v>
      </c>
      <c r="AP93" s="79" t="b">
        <v>0</v>
      </c>
      <c r="AQ93" s="87" t="s">
        <v>568</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16</v>
      </c>
      <c r="BM93" s="49">
        <v>100</v>
      </c>
      <c r="BN93" s="48">
        <v>16</v>
      </c>
    </row>
    <row r="94" spans="1:66" ht="15">
      <c r="A94" s="64" t="s">
        <v>224</v>
      </c>
      <c r="B94" s="64" t="s">
        <v>224</v>
      </c>
      <c r="C94" s="65" t="s">
        <v>1231</v>
      </c>
      <c r="D94" s="66">
        <v>10</v>
      </c>
      <c r="E94" s="67" t="s">
        <v>136</v>
      </c>
      <c r="F94" s="68">
        <v>21.6</v>
      </c>
      <c r="G94" s="65"/>
      <c r="H94" s="69"/>
      <c r="I94" s="70"/>
      <c r="J94" s="70"/>
      <c r="K94" s="34" t="s">
        <v>65</v>
      </c>
      <c r="L94" s="77">
        <v>94</v>
      </c>
      <c r="M94" s="77"/>
      <c r="N94" s="72"/>
      <c r="O94" s="79" t="s">
        <v>176</v>
      </c>
      <c r="P94" s="81">
        <v>43759.42233796296</v>
      </c>
      <c r="Q94" s="79" t="s">
        <v>265</v>
      </c>
      <c r="R94" s="82" t="s">
        <v>297</v>
      </c>
      <c r="S94" s="79" t="s">
        <v>306</v>
      </c>
      <c r="T94" s="79" t="s">
        <v>335</v>
      </c>
      <c r="U94" s="82" t="s">
        <v>350</v>
      </c>
      <c r="V94" s="82" t="s">
        <v>350</v>
      </c>
      <c r="W94" s="81">
        <v>43759.42233796296</v>
      </c>
      <c r="X94" s="85">
        <v>43759</v>
      </c>
      <c r="Y94" s="87" t="s">
        <v>423</v>
      </c>
      <c r="Z94" s="82" t="s">
        <v>495</v>
      </c>
      <c r="AA94" s="79"/>
      <c r="AB94" s="79"/>
      <c r="AC94" s="87" t="s">
        <v>569</v>
      </c>
      <c r="AD94" s="79"/>
      <c r="AE94" s="79" t="b">
        <v>0</v>
      </c>
      <c r="AF94" s="79">
        <v>0</v>
      </c>
      <c r="AG94" s="87" t="s">
        <v>606</v>
      </c>
      <c r="AH94" s="79" t="b">
        <v>0</v>
      </c>
      <c r="AI94" s="79" t="s">
        <v>608</v>
      </c>
      <c r="AJ94" s="79"/>
      <c r="AK94" s="87" t="s">
        <v>606</v>
      </c>
      <c r="AL94" s="79" t="b">
        <v>0</v>
      </c>
      <c r="AM94" s="79">
        <v>0</v>
      </c>
      <c r="AN94" s="87" t="s">
        <v>606</v>
      </c>
      <c r="AO94" s="79" t="s">
        <v>619</v>
      </c>
      <c r="AP94" s="79" t="b">
        <v>0</v>
      </c>
      <c r="AQ94" s="87" t="s">
        <v>569</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16</v>
      </c>
      <c r="BM94" s="49">
        <v>100</v>
      </c>
      <c r="BN94" s="48">
        <v>16</v>
      </c>
    </row>
    <row r="95" spans="1:66" ht="15">
      <c r="A95" s="64" t="s">
        <v>224</v>
      </c>
      <c r="B95" s="64" t="s">
        <v>227</v>
      </c>
      <c r="C95" s="65" t="s">
        <v>1230</v>
      </c>
      <c r="D95" s="66">
        <v>10</v>
      </c>
      <c r="E95" s="67" t="s">
        <v>136</v>
      </c>
      <c r="F95" s="68">
        <v>16.4</v>
      </c>
      <c r="G95" s="65"/>
      <c r="H95" s="69"/>
      <c r="I95" s="70"/>
      <c r="J95" s="70"/>
      <c r="K95" s="34" t="s">
        <v>66</v>
      </c>
      <c r="L95" s="77">
        <v>95</v>
      </c>
      <c r="M95" s="77"/>
      <c r="N95" s="72"/>
      <c r="O95" s="79" t="s">
        <v>241</v>
      </c>
      <c r="P95" s="81">
        <v>43759.53689814815</v>
      </c>
      <c r="Q95" s="79" t="s">
        <v>252</v>
      </c>
      <c r="R95" s="79"/>
      <c r="S95" s="79"/>
      <c r="T95" s="79" t="s">
        <v>323</v>
      </c>
      <c r="U95" s="79"/>
      <c r="V95" s="82" t="s">
        <v>380</v>
      </c>
      <c r="W95" s="81">
        <v>43759.53689814815</v>
      </c>
      <c r="X95" s="85">
        <v>43759</v>
      </c>
      <c r="Y95" s="87" t="s">
        <v>424</v>
      </c>
      <c r="Z95" s="82" t="s">
        <v>496</v>
      </c>
      <c r="AA95" s="79"/>
      <c r="AB95" s="79"/>
      <c r="AC95" s="87" t="s">
        <v>570</v>
      </c>
      <c r="AD95" s="79"/>
      <c r="AE95" s="79" t="b">
        <v>0</v>
      </c>
      <c r="AF95" s="79">
        <v>0</v>
      </c>
      <c r="AG95" s="87" t="s">
        <v>606</v>
      </c>
      <c r="AH95" s="79" t="b">
        <v>0</v>
      </c>
      <c r="AI95" s="79" t="s">
        <v>608</v>
      </c>
      <c r="AJ95" s="79"/>
      <c r="AK95" s="87" t="s">
        <v>606</v>
      </c>
      <c r="AL95" s="79" t="b">
        <v>0</v>
      </c>
      <c r="AM95" s="79">
        <v>4</v>
      </c>
      <c r="AN95" s="87" t="s">
        <v>598</v>
      </c>
      <c r="AO95" s="79" t="s">
        <v>614</v>
      </c>
      <c r="AP95" s="79" t="b">
        <v>0</v>
      </c>
      <c r="AQ95" s="87" t="s">
        <v>598</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2</v>
      </c>
      <c r="BF95" s="48">
        <v>1</v>
      </c>
      <c r="BG95" s="49">
        <v>2.5641025641025643</v>
      </c>
      <c r="BH95" s="48">
        <v>0</v>
      </c>
      <c r="BI95" s="49">
        <v>0</v>
      </c>
      <c r="BJ95" s="48">
        <v>0</v>
      </c>
      <c r="BK95" s="49">
        <v>0</v>
      </c>
      <c r="BL95" s="48">
        <v>38</v>
      </c>
      <c r="BM95" s="49">
        <v>97.43589743589743</v>
      </c>
      <c r="BN95" s="48">
        <v>39</v>
      </c>
    </row>
    <row r="96" spans="1:66" ht="15">
      <c r="A96" s="64" t="s">
        <v>224</v>
      </c>
      <c r="B96" s="64" t="s">
        <v>224</v>
      </c>
      <c r="C96" s="65" t="s">
        <v>1231</v>
      </c>
      <c r="D96" s="66">
        <v>10</v>
      </c>
      <c r="E96" s="67" t="s">
        <v>136</v>
      </c>
      <c r="F96" s="68">
        <v>21.6</v>
      </c>
      <c r="G96" s="65"/>
      <c r="H96" s="69"/>
      <c r="I96" s="70"/>
      <c r="J96" s="70"/>
      <c r="K96" s="34" t="s">
        <v>65</v>
      </c>
      <c r="L96" s="77">
        <v>96</v>
      </c>
      <c r="M96" s="77"/>
      <c r="N96" s="72"/>
      <c r="O96" s="79" t="s">
        <v>176</v>
      </c>
      <c r="P96" s="81">
        <v>43759.797430555554</v>
      </c>
      <c r="Q96" s="79" t="s">
        <v>266</v>
      </c>
      <c r="R96" s="82" t="s">
        <v>285</v>
      </c>
      <c r="S96" s="79" t="s">
        <v>306</v>
      </c>
      <c r="T96" s="79" t="s">
        <v>336</v>
      </c>
      <c r="U96" s="82" t="s">
        <v>351</v>
      </c>
      <c r="V96" s="82" t="s">
        <v>351</v>
      </c>
      <c r="W96" s="81">
        <v>43759.797430555554</v>
      </c>
      <c r="X96" s="85">
        <v>43759</v>
      </c>
      <c r="Y96" s="87" t="s">
        <v>425</v>
      </c>
      <c r="Z96" s="82" t="s">
        <v>497</v>
      </c>
      <c r="AA96" s="79"/>
      <c r="AB96" s="79"/>
      <c r="AC96" s="87" t="s">
        <v>571</v>
      </c>
      <c r="AD96" s="79"/>
      <c r="AE96" s="79" t="b">
        <v>0</v>
      </c>
      <c r="AF96" s="79">
        <v>0</v>
      </c>
      <c r="AG96" s="87" t="s">
        <v>606</v>
      </c>
      <c r="AH96" s="79" t="b">
        <v>0</v>
      </c>
      <c r="AI96" s="79" t="s">
        <v>608</v>
      </c>
      <c r="AJ96" s="79"/>
      <c r="AK96" s="87" t="s">
        <v>606</v>
      </c>
      <c r="AL96" s="79" t="b">
        <v>0</v>
      </c>
      <c r="AM96" s="79">
        <v>0</v>
      </c>
      <c r="AN96" s="87" t="s">
        <v>606</v>
      </c>
      <c r="AO96" s="79" t="s">
        <v>619</v>
      </c>
      <c r="AP96" s="79" t="b">
        <v>0</v>
      </c>
      <c r="AQ96" s="87" t="s">
        <v>571</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13</v>
      </c>
      <c r="BM96" s="49">
        <v>100</v>
      </c>
      <c r="BN96" s="48">
        <v>13</v>
      </c>
    </row>
    <row r="97" spans="1:66" ht="15">
      <c r="A97" s="64" t="s">
        <v>224</v>
      </c>
      <c r="B97" s="64" t="s">
        <v>224</v>
      </c>
      <c r="C97" s="65" t="s">
        <v>1231</v>
      </c>
      <c r="D97" s="66">
        <v>10</v>
      </c>
      <c r="E97" s="67" t="s">
        <v>136</v>
      </c>
      <c r="F97" s="68">
        <v>21.6</v>
      </c>
      <c r="G97" s="65"/>
      <c r="H97" s="69"/>
      <c r="I97" s="70"/>
      <c r="J97" s="70"/>
      <c r="K97" s="34" t="s">
        <v>65</v>
      </c>
      <c r="L97" s="77">
        <v>97</v>
      </c>
      <c r="M97" s="77"/>
      <c r="N97" s="72"/>
      <c r="O97" s="79" t="s">
        <v>176</v>
      </c>
      <c r="P97" s="81">
        <v>43760.25166666666</v>
      </c>
      <c r="Q97" s="79" t="s">
        <v>267</v>
      </c>
      <c r="R97" s="82" t="s">
        <v>298</v>
      </c>
      <c r="S97" s="79" t="s">
        <v>306</v>
      </c>
      <c r="T97" s="79" t="s">
        <v>337</v>
      </c>
      <c r="U97" s="82" t="s">
        <v>352</v>
      </c>
      <c r="V97" s="82" t="s">
        <v>352</v>
      </c>
      <c r="W97" s="81">
        <v>43760.25166666666</v>
      </c>
      <c r="X97" s="85">
        <v>43760</v>
      </c>
      <c r="Y97" s="87" t="s">
        <v>426</v>
      </c>
      <c r="Z97" s="82" t="s">
        <v>498</v>
      </c>
      <c r="AA97" s="79"/>
      <c r="AB97" s="79"/>
      <c r="AC97" s="87" t="s">
        <v>572</v>
      </c>
      <c r="AD97" s="79"/>
      <c r="AE97" s="79" t="b">
        <v>0</v>
      </c>
      <c r="AF97" s="79">
        <v>0</v>
      </c>
      <c r="AG97" s="87" t="s">
        <v>606</v>
      </c>
      <c r="AH97" s="79" t="b">
        <v>0</v>
      </c>
      <c r="AI97" s="79" t="s">
        <v>608</v>
      </c>
      <c r="AJ97" s="79"/>
      <c r="AK97" s="87" t="s">
        <v>606</v>
      </c>
      <c r="AL97" s="79" t="b">
        <v>0</v>
      </c>
      <c r="AM97" s="79">
        <v>0</v>
      </c>
      <c r="AN97" s="87" t="s">
        <v>606</v>
      </c>
      <c r="AO97" s="79" t="s">
        <v>619</v>
      </c>
      <c r="AP97" s="79" t="b">
        <v>0</v>
      </c>
      <c r="AQ97" s="87" t="s">
        <v>572</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21</v>
      </c>
      <c r="BM97" s="49">
        <v>100</v>
      </c>
      <c r="BN97" s="48">
        <v>21</v>
      </c>
    </row>
    <row r="98" spans="1:66" ht="15">
      <c r="A98" s="64" t="s">
        <v>224</v>
      </c>
      <c r="B98" s="64" t="s">
        <v>229</v>
      </c>
      <c r="C98" s="65" t="s">
        <v>1234</v>
      </c>
      <c r="D98" s="66">
        <v>8.833333333333332</v>
      </c>
      <c r="E98" s="67" t="s">
        <v>136</v>
      </c>
      <c r="F98" s="68">
        <v>23.333333333333336</v>
      </c>
      <c r="G98" s="65"/>
      <c r="H98" s="69"/>
      <c r="I98" s="70"/>
      <c r="J98" s="70"/>
      <c r="K98" s="34" t="s">
        <v>65</v>
      </c>
      <c r="L98" s="77">
        <v>98</v>
      </c>
      <c r="M98" s="77"/>
      <c r="N98" s="72"/>
      <c r="O98" s="79" t="s">
        <v>242</v>
      </c>
      <c r="P98" s="81">
        <v>43760.31622685185</v>
      </c>
      <c r="Q98" s="79" t="s">
        <v>268</v>
      </c>
      <c r="R98" s="82" t="s">
        <v>299</v>
      </c>
      <c r="S98" s="79" t="s">
        <v>312</v>
      </c>
      <c r="T98" s="79" t="s">
        <v>338</v>
      </c>
      <c r="U98" s="79"/>
      <c r="V98" s="82" t="s">
        <v>380</v>
      </c>
      <c r="W98" s="81">
        <v>43760.31622685185</v>
      </c>
      <c r="X98" s="85">
        <v>43760</v>
      </c>
      <c r="Y98" s="87" t="s">
        <v>427</v>
      </c>
      <c r="Z98" s="82" t="s">
        <v>499</v>
      </c>
      <c r="AA98" s="79"/>
      <c r="AB98" s="79"/>
      <c r="AC98" s="87" t="s">
        <v>573</v>
      </c>
      <c r="AD98" s="79"/>
      <c r="AE98" s="79" t="b">
        <v>0</v>
      </c>
      <c r="AF98" s="79">
        <v>0</v>
      </c>
      <c r="AG98" s="87" t="s">
        <v>606</v>
      </c>
      <c r="AH98" s="79" t="b">
        <v>0</v>
      </c>
      <c r="AI98" s="79" t="s">
        <v>608</v>
      </c>
      <c r="AJ98" s="79"/>
      <c r="AK98" s="87" t="s">
        <v>606</v>
      </c>
      <c r="AL98" s="79" t="b">
        <v>0</v>
      </c>
      <c r="AM98" s="79">
        <v>0</v>
      </c>
      <c r="AN98" s="87" t="s">
        <v>606</v>
      </c>
      <c r="AO98" s="79" t="s">
        <v>618</v>
      </c>
      <c r="AP98" s="79" t="b">
        <v>0</v>
      </c>
      <c r="AQ98" s="87" t="s">
        <v>573</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24</v>
      </c>
      <c r="BM98" s="49">
        <v>100</v>
      </c>
      <c r="BN98" s="48">
        <v>24</v>
      </c>
    </row>
    <row r="99" spans="1:66" ht="15">
      <c r="A99" s="64" t="s">
        <v>224</v>
      </c>
      <c r="B99" s="64" t="s">
        <v>229</v>
      </c>
      <c r="C99" s="65" t="s">
        <v>1234</v>
      </c>
      <c r="D99" s="66">
        <v>8.833333333333332</v>
      </c>
      <c r="E99" s="67" t="s">
        <v>136</v>
      </c>
      <c r="F99" s="68">
        <v>23.333333333333336</v>
      </c>
      <c r="G99" s="65"/>
      <c r="H99" s="69"/>
      <c r="I99" s="70"/>
      <c r="J99" s="70"/>
      <c r="K99" s="34" t="s">
        <v>65</v>
      </c>
      <c r="L99" s="77">
        <v>99</v>
      </c>
      <c r="M99" s="77"/>
      <c r="N99" s="72"/>
      <c r="O99" s="79" t="s">
        <v>242</v>
      </c>
      <c r="P99" s="81">
        <v>43760.316608796296</v>
      </c>
      <c r="Q99" s="79" t="s">
        <v>269</v>
      </c>
      <c r="R99" s="82" t="s">
        <v>300</v>
      </c>
      <c r="S99" s="79" t="s">
        <v>312</v>
      </c>
      <c r="T99" s="79" t="s">
        <v>338</v>
      </c>
      <c r="U99" s="79"/>
      <c r="V99" s="82" t="s">
        <v>380</v>
      </c>
      <c r="W99" s="81">
        <v>43760.316608796296</v>
      </c>
      <c r="X99" s="85">
        <v>43760</v>
      </c>
      <c r="Y99" s="87" t="s">
        <v>428</v>
      </c>
      <c r="Z99" s="82" t="s">
        <v>500</v>
      </c>
      <c r="AA99" s="79"/>
      <c r="AB99" s="79"/>
      <c r="AC99" s="87" t="s">
        <v>574</v>
      </c>
      <c r="AD99" s="79"/>
      <c r="AE99" s="79" t="b">
        <v>0</v>
      </c>
      <c r="AF99" s="79">
        <v>0</v>
      </c>
      <c r="AG99" s="87" t="s">
        <v>606</v>
      </c>
      <c r="AH99" s="79" t="b">
        <v>0</v>
      </c>
      <c r="AI99" s="79" t="s">
        <v>608</v>
      </c>
      <c r="AJ99" s="79"/>
      <c r="AK99" s="87" t="s">
        <v>606</v>
      </c>
      <c r="AL99" s="79" t="b">
        <v>0</v>
      </c>
      <c r="AM99" s="79">
        <v>0</v>
      </c>
      <c r="AN99" s="87" t="s">
        <v>606</v>
      </c>
      <c r="AO99" s="79" t="s">
        <v>618</v>
      </c>
      <c r="AP99" s="79" t="b">
        <v>0</v>
      </c>
      <c r="AQ99" s="87" t="s">
        <v>574</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24</v>
      </c>
      <c r="BM99" s="49">
        <v>100</v>
      </c>
      <c r="BN99" s="48">
        <v>24</v>
      </c>
    </row>
    <row r="100" spans="1:66" ht="15">
      <c r="A100" s="64" t="s">
        <v>224</v>
      </c>
      <c r="B100" s="64" t="s">
        <v>227</v>
      </c>
      <c r="C100" s="65" t="s">
        <v>1230</v>
      </c>
      <c r="D100" s="66">
        <v>10</v>
      </c>
      <c r="E100" s="67" t="s">
        <v>136</v>
      </c>
      <c r="F100" s="68">
        <v>16.4</v>
      </c>
      <c r="G100" s="65"/>
      <c r="H100" s="69"/>
      <c r="I100" s="70"/>
      <c r="J100" s="70"/>
      <c r="K100" s="34" t="s">
        <v>66</v>
      </c>
      <c r="L100" s="77">
        <v>100</v>
      </c>
      <c r="M100" s="77"/>
      <c r="N100" s="72"/>
      <c r="O100" s="79" t="s">
        <v>241</v>
      </c>
      <c r="P100" s="81">
        <v>43760.33175925926</v>
      </c>
      <c r="Q100" s="79" t="s">
        <v>270</v>
      </c>
      <c r="R100" s="79"/>
      <c r="S100" s="79"/>
      <c r="T100" s="79" t="s">
        <v>338</v>
      </c>
      <c r="U100" s="79"/>
      <c r="V100" s="82" t="s">
        <v>380</v>
      </c>
      <c r="W100" s="81">
        <v>43760.33175925926</v>
      </c>
      <c r="X100" s="85">
        <v>43760</v>
      </c>
      <c r="Y100" s="87" t="s">
        <v>429</v>
      </c>
      <c r="Z100" s="82" t="s">
        <v>501</v>
      </c>
      <c r="AA100" s="79"/>
      <c r="AB100" s="79"/>
      <c r="AC100" s="87" t="s">
        <v>575</v>
      </c>
      <c r="AD100" s="79"/>
      <c r="AE100" s="79" t="b">
        <v>0</v>
      </c>
      <c r="AF100" s="79">
        <v>0</v>
      </c>
      <c r="AG100" s="87" t="s">
        <v>606</v>
      </c>
      <c r="AH100" s="79" t="b">
        <v>1</v>
      </c>
      <c r="AI100" s="79" t="s">
        <v>608</v>
      </c>
      <c r="AJ100" s="79"/>
      <c r="AK100" s="87" t="s">
        <v>609</v>
      </c>
      <c r="AL100" s="79" t="b">
        <v>0</v>
      </c>
      <c r="AM100" s="79">
        <v>1</v>
      </c>
      <c r="AN100" s="87" t="s">
        <v>585</v>
      </c>
      <c r="AO100" s="79" t="s">
        <v>614</v>
      </c>
      <c r="AP100" s="79" t="b">
        <v>0</v>
      </c>
      <c r="AQ100" s="87" t="s">
        <v>585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2</v>
      </c>
      <c r="BF100" s="48"/>
      <c r="BG100" s="49"/>
      <c r="BH100" s="48"/>
      <c r="BI100" s="49"/>
      <c r="BJ100" s="48"/>
      <c r="BK100" s="49"/>
      <c r="BL100" s="48"/>
      <c r="BM100" s="49"/>
      <c r="BN100" s="48"/>
    </row>
    <row r="101" spans="1:66" ht="15">
      <c r="A101" s="64" t="s">
        <v>224</v>
      </c>
      <c r="B101" s="64" t="s">
        <v>236</v>
      </c>
      <c r="C101" s="65" t="s">
        <v>1233</v>
      </c>
      <c r="D101" s="66">
        <v>6.5</v>
      </c>
      <c r="E101" s="67" t="s">
        <v>136</v>
      </c>
      <c r="F101" s="68">
        <v>26.8</v>
      </c>
      <c r="G101" s="65"/>
      <c r="H101" s="69"/>
      <c r="I101" s="70"/>
      <c r="J101" s="70"/>
      <c r="K101" s="34" t="s">
        <v>65</v>
      </c>
      <c r="L101" s="77">
        <v>101</v>
      </c>
      <c r="M101" s="77"/>
      <c r="N101" s="72"/>
      <c r="O101" s="79" t="s">
        <v>242</v>
      </c>
      <c r="P101" s="81">
        <v>43760.33175925926</v>
      </c>
      <c r="Q101" s="79" t="s">
        <v>270</v>
      </c>
      <c r="R101" s="79"/>
      <c r="S101" s="79"/>
      <c r="T101" s="79" t="s">
        <v>338</v>
      </c>
      <c r="U101" s="79"/>
      <c r="V101" s="82" t="s">
        <v>380</v>
      </c>
      <c r="W101" s="81">
        <v>43760.33175925926</v>
      </c>
      <c r="X101" s="85">
        <v>43760</v>
      </c>
      <c r="Y101" s="87" t="s">
        <v>429</v>
      </c>
      <c r="Z101" s="82" t="s">
        <v>501</v>
      </c>
      <c r="AA101" s="79"/>
      <c r="AB101" s="79"/>
      <c r="AC101" s="87" t="s">
        <v>575</v>
      </c>
      <c r="AD101" s="79"/>
      <c r="AE101" s="79" t="b">
        <v>0</v>
      </c>
      <c r="AF101" s="79">
        <v>0</v>
      </c>
      <c r="AG101" s="87" t="s">
        <v>606</v>
      </c>
      <c r="AH101" s="79" t="b">
        <v>1</v>
      </c>
      <c r="AI101" s="79" t="s">
        <v>608</v>
      </c>
      <c r="AJ101" s="79"/>
      <c r="AK101" s="87" t="s">
        <v>609</v>
      </c>
      <c r="AL101" s="79" t="b">
        <v>0</v>
      </c>
      <c r="AM101" s="79">
        <v>1</v>
      </c>
      <c r="AN101" s="87" t="s">
        <v>585</v>
      </c>
      <c r="AO101" s="79" t="s">
        <v>614</v>
      </c>
      <c r="AP101" s="79" t="b">
        <v>0</v>
      </c>
      <c r="AQ101" s="87" t="s">
        <v>585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23</v>
      </c>
      <c r="BM101" s="49">
        <v>100</v>
      </c>
      <c r="BN101" s="48">
        <v>23</v>
      </c>
    </row>
    <row r="102" spans="1:66" ht="15">
      <c r="A102" s="64" t="s">
        <v>224</v>
      </c>
      <c r="B102" s="64" t="s">
        <v>229</v>
      </c>
      <c r="C102" s="65" t="s">
        <v>1234</v>
      </c>
      <c r="D102" s="66">
        <v>8.833333333333332</v>
      </c>
      <c r="E102" s="67" t="s">
        <v>136</v>
      </c>
      <c r="F102" s="68">
        <v>23.333333333333336</v>
      </c>
      <c r="G102" s="65"/>
      <c r="H102" s="69"/>
      <c r="I102" s="70"/>
      <c r="J102" s="70"/>
      <c r="K102" s="34" t="s">
        <v>65</v>
      </c>
      <c r="L102" s="77">
        <v>102</v>
      </c>
      <c r="M102" s="77"/>
      <c r="N102" s="72"/>
      <c r="O102" s="79" t="s">
        <v>242</v>
      </c>
      <c r="P102" s="81">
        <v>43760.33175925926</v>
      </c>
      <c r="Q102" s="79" t="s">
        <v>270</v>
      </c>
      <c r="R102" s="79"/>
      <c r="S102" s="79"/>
      <c r="T102" s="79" t="s">
        <v>338</v>
      </c>
      <c r="U102" s="79"/>
      <c r="V102" s="82" t="s">
        <v>380</v>
      </c>
      <c r="W102" s="81">
        <v>43760.33175925926</v>
      </c>
      <c r="X102" s="85">
        <v>43760</v>
      </c>
      <c r="Y102" s="87" t="s">
        <v>429</v>
      </c>
      <c r="Z102" s="82" t="s">
        <v>501</v>
      </c>
      <c r="AA102" s="79"/>
      <c r="AB102" s="79"/>
      <c r="AC102" s="87" t="s">
        <v>575</v>
      </c>
      <c r="AD102" s="79"/>
      <c r="AE102" s="79" t="b">
        <v>0</v>
      </c>
      <c r="AF102" s="79">
        <v>0</v>
      </c>
      <c r="AG102" s="87" t="s">
        <v>606</v>
      </c>
      <c r="AH102" s="79" t="b">
        <v>1</v>
      </c>
      <c r="AI102" s="79" t="s">
        <v>608</v>
      </c>
      <c r="AJ102" s="79"/>
      <c r="AK102" s="87" t="s">
        <v>609</v>
      </c>
      <c r="AL102" s="79" t="b">
        <v>0</v>
      </c>
      <c r="AM102" s="79">
        <v>1</v>
      </c>
      <c r="AN102" s="87" t="s">
        <v>585</v>
      </c>
      <c r="AO102" s="79" t="s">
        <v>614</v>
      </c>
      <c r="AP102" s="79" t="b">
        <v>0</v>
      </c>
      <c r="AQ102" s="87" t="s">
        <v>585</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224</v>
      </c>
      <c r="B103" s="64" t="s">
        <v>227</v>
      </c>
      <c r="C103" s="65" t="s">
        <v>1234</v>
      </c>
      <c r="D103" s="66">
        <v>8.833333333333332</v>
      </c>
      <c r="E103" s="67" t="s">
        <v>136</v>
      </c>
      <c r="F103" s="68">
        <v>23.333333333333336</v>
      </c>
      <c r="G103" s="65"/>
      <c r="H103" s="69"/>
      <c r="I103" s="70"/>
      <c r="J103" s="70"/>
      <c r="K103" s="34" t="s">
        <v>66</v>
      </c>
      <c r="L103" s="77">
        <v>103</v>
      </c>
      <c r="M103" s="77"/>
      <c r="N103" s="72"/>
      <c r="O103" s="79" t="s">
        <v>242</v>
      </c>
      <c r="P103" s="81">
        <v>43760.33175925926</v>
      </c>
      <c r="Q103" s="79" t="s">
        <v>270</v>
      </c>
      <c r="R103" s="79"/>
      <c r="S103" s="79"/>
      <c r="T103" s="79" t="s">
        <v>338</v>
      </c>
      <c r="U103" s="79"/>
      <c r="V103" s="82" t="s">
        <v>380</v>
      </c>
      <c r="W103" s="81">
        <v>43760.33175925926</v>
      </c>
      <c r="X103" s="85">
        <v>43760</v>
      </c>
      <c r="Y103" s="87" t="s">
        <v>429</v>
      </c>
      <c r="Z103" s="82" t="s">
        <v>501</v>
      </c>
      <c r="AA103" s="79"/>
      <c r="AB103" s="79"/>
      <c r="AC103" s="87" t="s">
        <v>575</v>
      </c>
      <c r="AD103" s="79"/>
      <c r="AE103" s="79" t="b">
        <v>0</v>
      </c>
      <c r="AF103" s="79">
        <v>0</v>
      </c>
      <c r="AG103" s="87" t="s">
        <v>606</v>
      </c>
      <c r="AH103" s="79" t="b">
        <v>1</v>
      </c>
      <c r="AI103" s="79" t="s">
        <v>608</v>
      </c>
      <c r="AJ103" s="79"/>
      <c r="AK103" s="87" t="s">
        <v>609</v>
      </c>
      <c r="AL103" s="79" t="b">
        <v>0</v>
      </c>
      <c r="AM103" s="79">
        <v>1</v>
      </c>
      <c r="AN103" s="87" t="s">
        <v>585</v>
      </c>
      <c r="AO103" s="79" t="s">
        <v>614</v>
      </c>
      <c r="AP103" s="79" t="b">
        <v>0</v>
      </c>
      <c r="AQ103" s="87" t="s">
        <v>585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2</v>
      </c>
      <c r="BF103" s="48"/>
      <c r="BG103" s="49"/>
      <c r="BH103" s="48"/>
      <c r="BI103" s="49"/>
      <c r="BJ103" s="48"/>
      <c r="BK103" s="49"/>
      <c r="BL103" s="48"/>
      <c r="BM103" s="49"/>
      <c r="BN103" s="48"/>
    </row>
    <row r="104" spans="1:66" ht="15">
      <c r="A104" s="64" t="s">
        <v>224</v>
      </c>
      <c r="B104" s="64" t="s">
        <v>227</v>
      </c>
      <c r="C104" s="65" t="s">
        <v>1230</v>
      </c>
      <c r="D104" s="66">
        <v>10</v>
      </c>
      <c r="E104" s="67" t="s">
        <v>136</v>
      </c>
      <c r="F104" s="68">
        <v>16.4</v>
      </c>
      <c r="G104" s="65"/>
      <c r="H104" s="69"/>
      <c r="I104" s="70"/>
      <c r="J104" s="70"/>
      <c r="K104" s="34" t="s">
        <v>66</v>
      </c>
      <c r="L104" s="77">
        <v>104</v>
      </c>
      <c r="M104" s="77"/>
      <c r="N104" s="72"/>
      <c r="O104" s="79" t="s">
        <v>241</v>
      </c>
      <c r="P104" s="81">
        <v>43760.33201388889</v>
      </c>
      <c r="Q104" s="79" t="s">
        <v>271</v>
      </c>
      <c r="R104" s="79"/>
      <c r="S104" s="79"/>
      <c r="T104" s="79" t="s">
        <v>338</v>
      </c>
      <c r="U104" s="79"/>
      <c r="V104" s="82" t="s">
        <v>380</v>
      </c>
      <c r="W104" s="81">
        <v>43760.33201388889</v>
      </c>
      <c r="X104" s="85">
        <v>43760</v>
      </c>
      <c r="Y104" s="87" t="s">
        <v>430</v>
      </c>
      <c r="Z104" s="82" t="s">
        <v>502</v>
      </c>
      <c r="AA104" s="79"/>
      <c r="AB104" s="79"/>
      <c r="AC104" s="87" t="s">
        <v>576</v>
      </c>
      <c r="AD104" s="79"/>
      <c r="AE104" s="79" t="b">
        <v>0</v>
      </c>
      <c r="AF104" s="79">
        <v>0</v>
      </c>
      <c r="AG104" s="87" t="s">
        <v>606</v>
      </c>
      <c r="AH104" s="79" t="b">
        <v>1</v>
      </c>
      <c r="AI104" s="79" t="s">
        <v>608</v>
      </c>
      <c r="AJ104" s="79"/>
      <c r="AK104" s="87" t="s">
        <v>610</v>
      </c>
      <c r="AL104" s="79" t="b">
        <v>0</v>
      </c>
      <c r="AM104" s="79">
        <v>1</v>
      </c>
      <c r="AN104" s="87" t="s">
        <v>584</v>
      </c>
      <c r="AO104" s="79" t="s">
        <v>614</v>
      </c>
      <c r="AP104" s="79" t="b">
        <v>0</v>
      </c>
      <c r="AQ104" s="87" t="s">
        <v>584</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2</v>
      </c>
      <c r="BF104" s="48"/>
      <c r="BG104" s="49"/>
      <c r="BH104" s="48"/>
      <c r="BI104" s="49"/>
      <c r="BJ104" s="48"/>
      <c r="BK104" s="49"/>
      <c r="BL104" s="48"/>
      <c r="BM104" s="49"/>
      <c r="BN104" s="48"/>
    </row>
    <row r="105" spans="1:66" ht="15">
      <c r="A105" s="64" t="s">
        <v>224</v>
      </c>
      <c r="B105" s="64" t="s">
        <v>236</v>
      </c>
      <c r="C105" s="65" t="s">
        <v>1233</v>
      </c>
      <c r="D105" s="66">
        <v>6.5</v>
      </c>
      <c r="E105" s="67" t="s">
        <v>136</v>
      </c>
      <c r="F105" s="68">
        <v>26.8</v>
      </c>
      <c r="G105" s="65"/>
      <c r="H105" s="69"/>
      <c r="I105" s="70"/>
      <c r="J105" s="70"/>
      <c r="K105" s="34" t="s">
        <v>65</v>
      </c>
      <c r="L105" s="77">
        <v>105</v>
      </c>
      <c r="M105" s="77"/>
      <c r="N105" s="72"/>
      <c r="O105" s="79" t="s">
        <v>242</v>
      </c>
      <c r="P105" s="81">
        <v>43760.33201388889</v>
      </c>
      <c r="Q105" s="79" t="s">
        <v>271</v>
      </c>
      <c r="R105" s="79"/>
      <c r="S105" s="79"/>
      <c r="T105" s="79" t="s">
        <v>338</v>
      </c>
      <c r="U105" s="79"/>
      <c r="V105" s="82" t="s">
        <v>380</v>
      </c>
      <c r="W105" s="81">
        <v>43760.33201388889</v>
      </c>
      <c r="X105" s="85">
        <v>43760</v>
      </c>
      <c r="Y105" s="87" t="s">
        <v>430</v>
      </c>
      <c r="Z105" s="82" t="s">
        <v>502</v>
      </c>
      <c r="AA105" s="79"/>
      <c r="AB105" s="79"/>
      <c r="AC105" s="87" t="s">
        <v>576</v>
      </c>
      <c r="AD105" s="79"/>
      <c r="AE105" s="79" t="b">
        <v>0</v>
      </c>
      <c r="AF105" s="79">
        <v>0</v>
      </c>
      <c r="AG105" s="87" t="s">
        <v>606</v>
      </c>
      <c r="AH105" s="79" t="b">
        <v>1</v>
      </c>
      <c r="AI105" s="79" t="s">
        <v>608</v>
      </c>
      <c r="AJ105" s="79"/>
      <c r="AK105" s="87" t="s">
        <v>610</v>
      </c>
      <c r="AL105" s="79" t="b">
        <v>0</v>
      </c>
      <c r="AM105" s="79">
        <v>1</v>
      </c>
      <c r="AN105" s="87" t="s">
        <v>584</v>
      </c>
      <c r="AO105" s="79" t="s">
        <v>614</v>
      </c>
      <c r="AP105" s="79" t="b">
        <v>0</v>
      </c>
      <c r="AQ105" s="87" t="s">
        <v>584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23</v>
      </c>
      <c r="BM105" s="49">
        <v>100</v>
      </c>
      <c r="BN105" s="48">
        <v>23</v>
      </c>
    </row>
    <row r="106" spans="1:66" ht="15">
      <c r="A106" s="64" t="s">
        <v>224</v>
      </c>
      <c r="B106" s="64" t="s">
        <v>229</v>
      </c>
      <c r="C106" s="65" t="s">
        <v>1234</v>
      </c>
      <c r="D106" s="66">
        <v>8.833333333333332</v>
      </c>
      <c r="E106" s="67" t="s">
        <v>136</v>
      </c>
      <c r="F106" s="68">
        <v>23.333333333333336</v>
      </c>
      <c r="G106" s="65"/>
      <c r="H106" s="69"/>
      <c r="I106" s="70"/>
      <c r="J106" s="70"/>
      <c r="K106" s="34" t="s">
        <v>65</v>
      </c>
      <c r="L106" s="77">
        <v>106</v>
      </c>
      <c r="M106" s="77"/>
      <c r="N106" s="72"/>
      <c r="O106" s="79" t="s">
        <v>242</v>
      </c>
      <c r="P106" s="81">
        <v>43760.33201388889</v>
      </c>
      <c r="Q106" s="79" t="s">
        <v>271</v>
      </c>
      <c r="R106" s="79"/>
      <c r="S106" s="79"/>
      <c r="T106" s="79" t="s">
        <v>338</v>
      </c>
      <c r="U106" s="79"/>
      <c r="V106" s="82" t="s">
        <v>380</v>
      </c>
      <c r="W106" s="81">
        <v>43760.33201388889</v>
      </c>
      <c r="X106" s="85">
        <v>43760</v>
      </c>
      <c r="Y106" s="87" t="s">
        <v>430</v>
      </c>
      <c r="Z106" s="82" t="s">
        <v>502</v>
      </c>
      <c r="AA106" s="79"/>
      <c r="AB106" s="79"/>
      <c r="AC106" s="87" t="s">
        <v>576</v>
      </c>
      <c r="AD106" s="79"/>
      <c r="AE106" s="79" t="b">
        <v>0</v>
      </c>
      <c r="AF106" s="79">
        <v>0</v>
      </c>
      <c r="AG106" s="87" t="s">
        <v>606</v>
      </c>
      <c r="AH106" s="79" t="b">
        <v>1</v>
      </c>
      <c r="AI106" s="79" t="s">
        <v>608</v>
      </c>
      <c r="AJ106" s="79"/>
      <c r="AK106" s="87" t="s">
        <v>610</v>
      </c>
      <c r="AL106" s="79" t="b">
        <v>0</v>
      </c>
      <c r="AM106" s="79">
        <v>1</v>
      </c>
      <c r="AN106" s="87" t="s">
        <v>584</v>
      </c>
      <c r="AO106" s="79" t="s">
        <v>614</v>
      </c>
      <c r="AP106" s="79" t="b">
        <v>0</v>
      </c>
      <c r="AQ106" s="87" t="s">
        <v>584</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224</v>
      </c>
      <c r="B107" s="64" t="s">
        <v>227</v>
      </c>
      <c r="C107" s="65" t="s">
        <v>1234</v>
      </c>
      <c r="D107" s="66">
        <v>8.833333333333332</v>
      </c>
      <c r="E107" s="67" t="s">
        <v>136</v>
      </c>
      <c r="F107" s="68">
        <v>23.333333333333336</v>
      </c>
      <c r="G107" s="65"/>
      <c r="H107" s="69"/>
      <c r="I107" s="70"/>
      <c r="J107" s="70"/>
      <c r="K107" s="34" t="s">
        <v>66</v>
      </c>
      <c r="L107" s="77">
        <v>107</v>
      </c>
      <c r="M107" s="77"/>
      <c r="N107" s="72"/>
      <c r="O107" s="79" t="s">
        <v>242</v>
      </c>
      <c r="P107" s="81">
        <v>43760.33201388889</v>
      </c>
      <c r="Q107" s="79" t="s">
        <v>271</v>
      </c>
      <c r="R107" s="79"/>
      <c r="S107" s="79"/>
      <c r="T107" s="79" t="s">
        <v>338</v>
      </c>
      <c r="U107" s="79"/>
      <c r="V107" s="82" t="s">
        <v>380</v>
      </c>
      <c r="W107" s="81">
        <v>43760.33201388889</v>
      </c>
      <c r="X107" s="85">
        <v>43760</v>
      </c>
      <c r="Y107" s="87" t="s">
        <v>430</v>
      </c>
      <c r="Z107" s="82" t="s">
        <v>502</v>
      </c>
      <c r="AA107" s="79"/>
      <c r="AB107" s="79"/>
      <c r="AC107" s="87" t="s">
        <v>576</v>
      </c>
      <c r="AD107" s="79"/>
      <c r="AE107" s="79" t="b">
        <v>0</v>
      </c>
      <c r="AF107" s="79">
        <v>0</v>
      </c>
      <c r="AG107" s="87" t="s">
        <v>606</v>
      </c>
      <c r="AH107" s="79" t="b">
        <v>1</v>
      </c>
      <c r="AI107" s="79" t="s">
        <v>608</v>
      </c>
      <c r="AJ107" s="79"/>
      <c r="AK107" s="87" t="s">
        <v>610</v>
      </c>
      <c r="AL107" s="79" t="b">
        <v>0</v>
      </c>
      <c r="AM107" s="79">
        <v>1</v>
      </c>
      <c r="AN107" s="87" t="s">
        <v>584</v>
      </c>
      <c r="AO107" s="79" t="s">
        <v>614</v>
      </c>
      <c r="AP107" s="79" t="b">
        <v>0</v>
      </c>
      <c r="AQ107" s="87" t="s">
        <v>584</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224</v>
      </c>
      <c r="B108" s="64" t="s">
        <v>227</v>
      </c>
      <c r="C108" s="65" t="s">
        <v>1230</v>
      </c>
      <c r="D108" s="66">
        <v>10</v>
      </c>
      <c r="E108" s="67" t="s">
        <v>136</v>
      </c>
      <c r="F108" s="68">
        <v>16.4</v>
      </c>
      <c r="G108" s="65"/>
      <c r="H108" s="69"/>
      <c r="I108" s="70"/>
      <c r="J108" s="70"/>
      <c r="K108" s="34" t="s">
        <v>66</v>
      </c>
      <c r="L108" s="77">
        <v>108</v>
      </c>
      <c r="M108" s="77"/>
      <c r="N108" s="72"/>
      <c r="O108" s="79" t="s">
        <v>241</v>
      </c>
      <c r="P108" s="81">
        <v>43760.33238425926</v>
      </c>
      <c r="Q108" s="79" t="s">
        <v>272</v>
      </c>
      <c r="R108" s="79"/>
      <c r="S108" s="79"/>
      <c r="T108" s="79" t="s">
        <v>339</v>
      </c>
      <c r="U108" s="79"/>
      <c r="V108" s="82" t="s">
        <v>380</v>
      </c>
      <c r="W108" s="81">
        <v>43760.33238425926</v>
      </c>
      <c r="X108" s="85">
        <v>43760</v>
      </c>
      <c r="Y108" s="87" t="s">
        <v>431</v>
      </c>
      <c r="Z108" s="82" t="s">
        <v>503</v>
      </c>
      <c r="AA108" s="79"/>
      <c r="AB108" s="79"/>
      <c r="AC108" s="87" t="s">
        <v>577</v>
      </c>
      <c r="AD108" s="79"/>
      <c r="AE108" s="79" t="b">
        <v>0</v>
      </c>
      <c r="AF108" s="79">
        <v>0</v>
      </c>
      <c r="AG108" s="87" t="s">
        <v>606</v>
      </c>
      <c r="AH108" s="79" t="b">
        <v>0</v>
      </c>
      <c r="AI108" s="79" t="s">
        <v>608</v>
      </c>
      <c r="AJ108" s="79"/>
      <c r="AK108" s="87" t="s">
        <v>606</v>
      </c>
      <c r="AL108" s="79" t="b">
        <v>0</v>
      </c>
      <c r="AM108" s="79">
        <v>1</v>
      </c>
      <c r="AN108" s="87" t="s">
        <v>602</v>
      </c>
      <c r="AO108" s="79" t="s">
        <v>614</v>
      </c>
      <c r="AP108" s="79" t="b">
        <v>0</v>
      </c>
      <c r="AQ108" s="87" t="s">
        <v>602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2</v>
      </c>
      <c r="BF108" s="48">
        <v>0</v>
      </c>
      <c r="BG108" s="49">
        <v>0</v>
      </c>
      <c r="BH108" s="48">
        <v>0</v>
      </c>
      <c r="BI108" s="49">
        <v>0</v>
      </c>
      <c r="BJ108" s="48">
        <v>0</v>
      </c>
      <c r="BK108" s="49">
        <v>0</v>
      </c>
      <c r="BL108" s="48">
        <v>42</v>
      </c>
      <c r="BM108" s="49">
        <v>100</v>
      </c>
      <c r="BN108" s="48">
        <v>42</v>
      </c>
    </row>
    <row r="109" spans="1:66" ht="15">
      <c r="A109" s="64" t="s">
        <v>224</v>
      </c>
      <c r="B109" s="64" t="s">
        <v>227</v>
      </c>
      <c r="C109" s="65" t="s">
        <v>1234</v>
      </c>
      <c r="D109" s="66">
        <v>8.833333333333332</v>
      </c>
      <c r="E109" s="67" t="s">
        <v>136</v>
      </c>
      <c r="F109" s="68">
        <v>23.333333333333336</v>
      </c>
      <c r="G109" s="65"/>
      <c r="H109" s="69"/>
      <c r="I109" s="70"/>
      <c r="J109" s="70"/>
      <c r="K109" s="34" t="s">
        <v>66</v>
      </c>
      <c r="L109" s="77">
        <v>109</v>
      </c>
      <c r="M109" s="77"/>
      <c r="N109" s="72"/>
      <c r="O109" s="79" t="s">
        <v>242</v>
      </c>
      <c r="P109" s="81">
        <v>43760.334502314814</v>
      </c>
      <c r="Q109" s="79" t="s">
        <v>273</v>
      </c>
      <c r="R109" s="82" t="s">
        <v>301</v>
      </c>
      <c r="S109" s="79" t="s">
        <v>308</v>
      </c>
      <c r="T109" s="79" t="s">
        <v>338</v>
      </c>
      <c r="U109" s="79"/>
      <c r="V109" s="82" t="s">
        <v>380</v>
      </c>
      <c r="W109" s="81">
        <v>43760.334502314814</v>
      </c>
      <c r="X109" s="85">
        <v>43760</v>
      </c>
      <c r="Y109" s="87" t="s">
        <v>432</v>
      </c>
      <c r="Z109" s="82" t="s">
        <v>504</v>
      </c>
      <c r="AA109" s="79"/>
      <c r="AB109" s="79"/>
      <c r="AC109" s="87" t="s">
        <v>578</v>
      </c>
      <c r="AD109" s="79"/>
      <c r="AE109" s="79" t="b">
        <v>0</v>
      </c>
      <c r="AF109" s="79">
        <v>0</v>
      </c>
      <c r="AG109" s="87" t="s">
        <v>606</v>
      </c>
      <c r="AH109" s="79" t="b">
        <v>1</v>
      </c>
      <c r="AI109" s="79" t="s">
        <v>608</v>
      </c>
      <c r="AJ109" s="79"/>
      <c r="AK109" s="87" t="s">
        <v>610</v>
      </c>
      <c r="AL109" s="79" t="b">
        <v>0</v>
      </c>
      <c r="AM109" s="79">
        <v>0</v>
      </c>
      <c r="AN109" s="87" t="s">
        <v>606</v>
      </c>
      <c r="AO109" s="79" t="s">
        <v>614</v>
      </c>
      <c r="AP109" s="79" t="b">
        <v>0</v>
      </c>
      <c r="AQ109" s="87" t="s">
        <v>578</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8">
        <v>0</v>
      </c>
      <c r="BG109" s="49">
        <v>0</v>
      </c>
      <c r="BH109" s="48">
        <v>0</v>
      </c>
      <c r="BI109" s="49">
        <v>0</v>
      </c>
      <c r="BJ109" s="48">
        <v>0</v>
      </c>
      <c r="BK109" s="49">
        <v>0</v>
      </c>
      <c r="BL109" s="48">
        <v>21</v>
      </c>
      <c r="BM109" s="49">
        <v>100</v>
      </c>
      <c r="BN109" s="48">
        <v>21</v>
      </c>
    </row>
    <row r="110" spans="1:66" ht="15">
      <c r="A110" s="64" t="s">
        <v>224</v>
      </c>
      <c r="B110" s="64" t="s">
        <v>227</v>
      </c>
      <c r="C110" s="65" t="s">
        <v>1234</v>
      </c>
      <c r="D110" s="66">
        <v>8.833333333333332</v>
      </c>
      <c r="E110" s="67" t="s">
        <v>136</v>
      </c>
      <c r="F110" s="68">
        <v>23.333333333333336</v>
      </c>
      <c r="G110" s="65"/>
      <c r="H110" s="69"/>
      <c r="I110" s="70"/>
      <c r="J110" s="70"/>
      <c r="K110" s="34" t="s">
        <v>66</v>
      </c>
      <c r="L110" s="77">
        <v>110</v>
      </c>
      <c r="M110" s="77"/>
      <c r="N110" s="72"/>
      <c r="O110" s="79" t="s">
        <v>242</v>
      </c>
      <c r="P110" s="81">
        <v>43760.33516203704</v>
      </c>
      <c r="Q110" s="79" t="s">
        <v>274</v>
      </c>
      <c r="R110" s="82" t="s">
        <v>302</v>
      </c>
      <c r="S110" s="79" t="s">
        <v>308</v>
      </c>
      <c r="T110" s="79" t="s">
        <v>338</v>
      </c>
      <c r="U110" s="79"/>
      <c r="V110" s="82" t="s">
        <v>380</v>
      </c>
      <c r="W110" s="81">
        <v>43760.33516203704</v>
      </c>
      <c r="X110" s="85">
        <v>43760</v>
      </c>
      <c r="Y110" s="87" t="s">
        <v>433</v>
      </c>
      <c r="Z110" s="82" t="s">
        <v>505</v>
      </c>
      <c r="AA110" s="79"/>
      <c r="AB110" s="79"/>
      <c r="AC110" s="87" t="s">
        <v>579</v>
      </c>
      <c r="AD110" s="79"/>
      <c r="AE110" s="79" t="b">
        <v>0</v>
      </c>
      <c r="AF110" s="79">
        <v>0</v>
      </c>
      <c r="AG110" s="87" t="s">
        <v>606</v>
      </c>
      <c r="AH110" s="79" t="b">
        <v>1</v>
      </c>
      <c r="AI110" s="79" t="s">
        <v>608</v>
      </c>
      <c r="AJ110" s="79"/>
      <c r="AK110" s="87" t="s">
        <v>547</v>
      </c>
      <c r="AL110" s="79" t="b">
        <v>0</v>
      </c>
      <c r="AM110" s="79">
        <v>0</v>
      </c>
      <c r="AN110" s="87" t="s">
        <v>606</v>
      </c>
      <c r="AO110" s="79" t="s">
        <v>614</v>
      </c>
      <c r="AP110" s="79" t="b">
        <v>0</v>
      </c>
      <c r="AQ110" s="87" t="s">
        <v>579</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2</v>
      </c>
      <c r="BF110" s="48">
        <v>0</v>
      </c>
      <c r="BG110" s="49">
        <v>0</v>
      </c>
      <c r="BH110" s="48">
        <v>0</v>
      </c>
      <c r="BI110" s="49">
        <v>0</v>
      </c>
      <c r="BJ110" s="48">
        <v>0</v>
      </c>
      <c r="BK110" s="49">
        <v>0</v>
      </c>
      <c r="BL110" s="48">
        <v>20</v>
      </c>
      <c r="BM110" s="49">
        <v>100</v>
      </c>
      <c r="BN110" s="48">
        <v>20</v>
      </c>
    </row>
    <row r="111" spans="1:66" ht="15">
      <c r="A111" s="64" t="s">
        <v>224</v>
      </c>
      <c r="B111" s="64" t="s">
        <v>224</v>
      </c>
      <c r="C111" s="65" t="s">
        <v>1231</v>
      </c>
      <c r="D111" s="66">
        <v>10</v>
      </c>
      <c r="E111" s="67" t="s">
        <v>136</v>
      </c>
      <c r="F111" s="68">
        <v>21.6</v>
      </c>
      <c r="G111" s="65"/>
      <c r="H111" s="69"/>
      <c r="I111" s="70"/>
      <c r="J111" s="70"/>
      <c r="K111" s="34" t="s">
        <v>65</v>
      </c>
      <c r="L111" s="77">
        <v>111</v>
      </c>
      <c r="M111" s="77"/>
      <c r="N111" s="72"/>
      <c r="O111" s="79" t="s">
        <v>176</v>
      </c>
      <c r="P111" s="81">
        <v>43760.422314814816</v>
      </c>
      <c r="Q111" s="79" t="s">
        <v>275</v>
      </c>
      <c r="R111" s="82" t="s">
        <v>303</v>
      </c>
      <c r="S111" s="79" t="s">
        <v>316</v>
      </c>
      <c r="T111" s="79" t="s">
        <v>340</v>
      </c>
      <c r="U111" s="79"/>
      <c r="V111" s="82" t="s">
        <v>380</v>
      </c>
      <c r="W111" s="81">
        <v>43760.422314814816</v>
      </c>
      <c r="X111" s="85">
        <v>43760</v>
      </c>
      <c r="Y111" s="87" t="s">
        <v>434</v>
      </c>
      <c r="Z111" s="82" t="s">
        <v>506</v>
      </c>
      <c r="AA111" s="79"/>
      <c r="AB111" s="79"/>
      <c r="AC111" s="87" t="s">
        <v>580</v>
      </c>
      <c r="AD111" s="79"/>
      <c r="AE111" s="79" t="b">
        <v>0</v>
      </c>
      <c r="AF111" s="79">
        <v>0</v>
      </c>
      <c r="AG111" s="87" t="s">
        <v>606</v>
      </c>
      <c r="AH111" s="79" t="b">
        <v>0</v>
      </c>
      <c r="AI111" s="79" t="s">
        <v>608</v>
      </c>
      <c r="AJ111" s="79"/>
      <c r="AK111" s="87" t="s">
        <v>606</v>
      </c>
      <c r="AL111" s="79" t="b">
        <v>0</v>
      </c>
      <c r="AM111" s="79">
        <v>0</v>
      </c>
      <c r="AN111" s="87" t="s">
        <v>606</v>
      </c>
      <c r="AO111" s="79" t="s">
        <v>619</v>
      </c>
      <c r="AP111" s="79" t="b">
        <v>0</v>
      </c>
      <c r="AQ111" s="87" t="s">
        <v>580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8">
        <v>1</v>
      </c>
      <c r="BG111" s="49">
        <v>4.166666666666667</v>
      </c>
      <c r="BH111" s="48">
        <v>0</v>
      </c>
      <c r="BI111" s="49">
        <v>0</v>
      </c>
      <c r="BJ111" s="48">
        <v>0</v>
      </c>
      <c r="BK111" s="49">
        <v>0</v>
      </c>
      <c r="BL111" s="48">
        <v>23</v>
      </c>
      <c r="BM111" s="49">
        <v>95.83333333333333</v>
      </c>
      <c r="BN111" s="48">
        <v>24</v>
      </c>
    </row>
    <row r="112" spans="1:66" ht="15">
      <c r="A112" s="64" t="s">
        <v>227</v>
      </c>
      <c r="B112" s="64" t="s">
        <v>224</v>
      </c>
      <c r="C112" s="65" t="s">
        <v>1228</v>
      </c>
      <c r="D112" s="66">
        <v>3</v>
      </c>
      <c r="E112" s="67" t="s">
        <v>132</v>
      </c>
      <c r="F112" s="68">
        <v>32</v>
      </c>
      <c r="G112" s="65"/>
      <c r="H112" s="69"/>
      <c r="I112" s="70"/>
      <c r="J112" s="70"/>
      <c r="K112" s="34" t="s">
        <v>66</v>
      </c>
      <c r="L112" s="77">
        <v>112</v>
      </c>
      <c r="M112" s="77"/>
      <c r="N112" s="72"/>
      <c r="O112" s="79" t="s">
        <v>241</v>
      </c>
      <c r="P112" s="81">
        <v>43758.53696759259</v>
      </c>
      <c r="Q112" s="79" t="s">
        <v>250</v>
      </c>
      <c r="R112" s="79"/>
      <c r="S112" s="79"/>
      <c r="T112" s="79"/>
      <c r="U112" s="79"/>
      <c r="V112" s="82" t="s">
        <v>383</v>
      </c>
      <c r="W112" s="81">
        <v>43758.53696759259</v>
      </c>
      <c r="X112" s="85">
        <v>43758</v>
      </c>
      <c r="Y112" s="87" t="s">
        <v>435</v>
      </c>
      <c r="Z112" s="82" t="s">
        <v>507</v>
      </c>
      <c r="AA112" s="79"/>
      <c r="AB112" s="79"/>
      <c r="AC112" s="87" t="s">
        <v>581</v>
      </c>
      <c r="AD112" s="79"/>
      <c r="AE112" s="79" t="b">
        <v>0</v>
      </c>
      <c r="AF112" s="79">
        <v>0</v>
      </c>
      <c r="AG112" s="87" t="s">
        <v>606</v>
      </c>
      <c r="AH112" s="79" t="b">
        <v>0</v>
      </c>
      <c r="AI112" s="79" t="s">
        <v>608</v>
      </c>
      <c r="AJ112" s="79"/>
      <c r="AK112" s="87" t="s">
        <v>606</v>
      </c>
      <c r="AL112" s="79" t="b">
        <v>0</v>
      </c>
      <c r="AM112" s="79">
        <v>5</v>
      </c>
      <c r="AN112" s="87" t="s">
        <v>563</v>
      </c>
      <c r="AO112" s="79" t="s">
        <v>612</v>
      </c>
      <c r="AP112" s="79" t="b">
        <v>0</v>
      </c>
      <c r="AQ112" s="87" t="s">
        <v>563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8"/>
      <c r="BG112" s="49"/>
      <c r="BH112" s="48"/>
      <c r="BI112" s="49"/>
      <c r="BJ112" s="48"/>
      <c r="BK112" s="49"/>
      <c r="BL112" s="48"/>
      <c r="BM112" s="49"/>
      <c r="BN112" s="48"/>
    </row>
    <row r="113" spans="1:66" ht="15">
      <c r="A113" s="64" t="s">
        <v>227</v>
      </c>
      <c r="B113" s="64" t="s">
        <v>231</v>
      </c>
      <c r="C113" s="65" t="s">
        <v>1228</v>
      </c>
      <c r="D113" s="66">
        <v>3</v>
      </c>
      <c r="E113" s="67" t="s">
        <v>132</v>
      </c>
      <c r="F113" s="68">
        <v>32</v>
      </c>
      <c r="G113" s="65"/>
      <c r="H113" s="69"/>
      <c r="I113" s="70"/>
      <c r="J113" s="70"/>
      <c r="K113" s="34" t="s">
        <v>65</v>
      </c>
      <c r="L113" s="77">
        <v>113</v>
      </c>
      <c r="M113" s="77"/>
      <c r="N113" s="72"/>
      <c r="O113" s="79" t="s">
        <v>242</v>
      </c>
      <c r="P113" s="81">
        <v>43758.53696759259</v>
      </c>
      <c r="Q113" s="79" t="s">
        <v>250</v>
      </c>
      <c r="R113" s="79"/>
      <c r="S113" s="79"/>
      <c r="T113" s="79"/>
      <c r="U113" s="79"/>
      <c r="V113" s="82" t="s">
        <v>383</v>
      </c>
      <c r="W113" s="81">
        <v>43758.53696759259</v>
      </c>
      <c r="X113" s="85">
        <v>43758</v>
      </c>
      <c r="Y113" s="87" t="s">
        <v>435</v>
      </c>
      <c r="Z113" s="82" t="s">
        <v>507</v>
      </c>
      <c r="AA113" s="79"/>
      <c r="AB113" s="79"/>
      <c r="AC113" s="87" t="s">
        <v>581</v>
      </c>
      <c r="AD113" s="79"/>
      <c r="AE113" s="79" t="b">
        <v>0</v>
      </c>
      <c r="AF113" s="79">
        <v>0</v>
      </c>
      <c r="AG113" s="87" t="s">
        <v>606</v>
      </c>
      <c r="AH113" s="79" t="b">
        <v>0</v>
      </c>
      <c r="AI113" s="79" t="s">
        <v>608</v>
      </c>
      <c r="AJ113" s="79"/>
      <c r="AK113" s="87" t="s">
        <v>606</v>
      </c>
      <c r="AL113" s="79" t="b">
        <v>0</v>
      </c>
      <c r="AM113" s="79">
        <v>5</v>
      </c>
      <c r="AN113" s="87" t="s">
        <v>563</v>
      </c>
      <c r="AO113" s="79" t="s">
        <v>612</v>
      </c>
      <c r="AP113" s="79" t="b">
        <v>0</v>
      </c>
      <c r="AQ113" s="87"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8"/>
      <c r="BG113" s="49"/>
      <c r="BH113" s="48"/>
      <c r="BI113" s="49"/>
      <c r="BJ113" s="48"/>
      <c r="BK113" s="49"/>
      <c r="BL113" s="48"/>
      <c r="BM113" s="49"/>
      <c r="BN113" s="48"/>
    </row>
    <row r="114" spans="1:66" ht="15">
      <c r="A114" s="64" t="s">
        <v>227</v>
      </c>
      <c r="B114" s="64" t="s">
        <v>232</v>
      </c>
      <c r="C114" s="65" t="s">
        <v>1228</v>
      </c>
      <c r="D114" s="66">
        <v>3</v>
      </c>
      <c r="E114" s="67" t="s">
        <v>132</v>
      </c>
      <c r="F114" s="68">
        <v>32</v>
      </c>
      <c r="G114" s="65"/>
      <c r="H114" s="69"/>
      <c r="I114" s="70"/>
      <c r="J114" s="70"/>
      <c r="K114" s="34" t="s">
        <v>65</v>
      </c>
      <c r="L114" s="77">
        <v>114</v>
      </c>
      <c r="M114" s="77"/>
      <c r="N114" s="72"/>
      <c r="O114" s="79" t="s">
        <v>242</v>
      </c>
      <c r="P114" s="81">
        <v>43758.53696759259</v>
      </c>
      <c r="Q114" s="79" t="s">
        <v>250</v>
      </c>
      <c r="R114" s="79"/>
      <c r="S114" s="79"/>
      <c r="T114" s="79"/>
      <c r="U114" s="79"/>
      <c r="V114" s="82" t="s">
        <v>383</v>
      </c>
      <c r="W114" s="81">
        <v>43758.53696759259</v>
      </c>
      <c r="X114" s="85">
        <v>43758</v>
      </c>
      <c r="Y114" s="87" t="s">
        <v>435</v>
      </c>
      <c r="Z114" s="82" t="s">
        <v>507</v>
      </c>
      <c r="AA114" s="79"/>
      <c r="AB114" s="79"/>
      <c r="AC114" s="87" t="s">
        <v>581</v>
      </c>
      <c r="AD114" s="79"/>
      <c r="AE114" s="79" t="b">
        <v>0</v>
      </c>
      <c r="AF114" s="79">
        <v>0</v>
      </c>
      <c r="AG114" s="87" t="s">
        <v>606</v>
      </c>
      <c r="AH114" s="79" t="b">
        <v>0</v>
      </c>
      <c r="AI114" s="79" t="s">
        <v>608</v>
      </c>
      <c r="AJ114" s="79"/>
      <c r="AK114" s="87" t="s">
        <v>606</v>
      </c>
      <c r="AL114" s="79" t="b">
        <v>0</v>
      </c>
      <c r="AM114" s="79">
        <v>5</v>
      </c>
      <c r="AN114" s="87" t="s">
        <v>563</v>
      </c>
      <c r="AO114" s="79" t="s">
        <v>612</v>
      </c>
      <c r="AP114" s="79" t="b">
        <v>0</v>
      </c>
      <c r="AQ114" s="87" t="s">
        <v>563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8"/>
      <c r="BG114" s="49"/>
      <c r="BH114" s="48"/>
      <c r="BI114" s="49"/>
      <c r="BJ114" s="48"/>
      <c r="BK114" s="49"/>
      <c r="BL114" s="48"/>
      <c r="BM114" s="49"/>
      <c r="BN114" s="48"/>
    </row>
    <row r="115" spans="1:66" ht="15">
      <c r="A115" s="64" t="s">
        <v>227</v>
      </c>
      <c r="B115" s="64" t="s">
        <v>233</v>
      </c>
      <c r="C115" s="65" t="s">
        <v>1228</v>
      </c>
      <c r="D115" s="66">
        <v>3</v>
      </c>
      <c r="E115" s="67" t="s">
        <v>132</v>
      </c>
      <c r="F115" s="68">
        <v>32</v>
      </c>
      <c r="G115" s="65"/>
      <c r="H115" s="69"/>
      <c r="I115" s="70"/>
      <c r="J115" s="70"/>
      <c r="K115" s="34" t="s">
        <v>65</v>
      </c>
      <c r="L115" s="77">
        <v>115</v>
      </c>
      <c r="M115" s="77"/>
      <c r="N115" s="72"/>
      <c r="O115" s="79" t="s">
        <v>242</v>
      </c>
      <c r="P115" s="81">
        <v>43758.53696759259</v>
      </c>
      <c r="Q115" s="79" t="s">
        <v>250</v>
      </c>
      <c r="R115" s="79"/>
      <c r="S115" s="79"/>
      <c r="T115" s="79"/>
      <c r="U115" s="79"/>
      <c r="V115" s="82" t="s">
        <v>383</v>
      </c>
      <c r="W115" s="81">
        <v>43758.53696759259</v>
      </c>
      <c r="X115" s="85">
        <v>43758</v>
      </c>
      <c r="Y115" s="87" t="s">
        <v>435</v>
      </c>
      <c r="Z115" s="82" t="s">
        <v>507</v>
      </c>
      <c r="AA115" s="79"/>
      <c r="AB115" s="79"/>
      <c r="AC115" s="87" t="s">
        <v>581</v>
      </c>
      <c r="AD115" s="79"/>
      <c r="AE115" s="79" t="b">
        <v>0</v>
      </c>
      <c r="AF115" s="79">
        <v>0</v>
      </c>
      <c r="AG115" s="87" t="s">
        <v>606</v>
      </c>
      <c r="AH115" s="79" t="b">
        <v>0</v>
      </c>
      <c r="AI115" s="79" t="s">
        <v>608</v>
      </c>
      <c r="AJ115" s="79"/>
      <c r="AK115" s="87" t="s">
        <v>606</v>
      </c>
      <c r="AL115" s="79" t="b">
        <v>0</v>
      </c>
      <c r="AM115" s="79">
        <v>5</v>
      </c>
      <c r="AN115" s="87" t="s">
        <v>563</v>
      </c>
      <c r="AO115" s="79" t="s">
        <v>612</v>
      </c>
      <c r="AP115" s="79" t="b">
        <v>0</v>
      </c>
      <c r="AQ115" s="87" t="s">
        <v>563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227</v>
      </c>
      <c r="B116" s="64" t="s">
        <v>234</v>
      </c>
      <c r="C116" s="65" t="s">
        <v>1228</v>
      </c>
      <c r="D116" s="66">
        <v>3</v>
      </c>
      <c r="E116" s="67" t="s">
        <v>132</v>
      </c>
      <c r="F116" s="68">
        <v>32</v>
      </c>
      <c r="G116" s="65"/>
      <c r="H116" s="69"/>
      <c r="I116" s="70"/>
      <c r="J116" s="70"/>
      <c r="K116" s="34" t="s">
        <v>65</v>
      </c>
      <c r="L116" s="77">
        <v>116</v>
      </c>
      <c r="M116" s="77"/>
      <c r="N116" s="72"/>
      <c r="O116" s="79" t="s">
        <v>242</v>
      </c>
      <c r="P116" s="81">
        <v>43758.53696759259</v>
      </c>
      <c r="Q116" s="79" t="s">
        <v>250</v>
      </c>
      <c r="R116" s="79"/>
      <c r="S116" s="79"/>
      <c r="T116" s="79"/>
      <c r="U116" s="79"/>
      <c r="V116" s="82" t="s">
        <v>383</v>
      </c>
      <c r="W116" s="81">
        <v>43758.53696759259</v>
      </c>
      <c r="X116" s="85">
        <v>43758</v>
      </c>
      <c r="Y116" s="87" t="s">
        <v>435</v>
      </c>
      <c r="Z116" s="82" t="s">
        <v>507</v>
      </c>
      <c r="AA116" s="79"/>
      <c r="AB116" s="79"/>
      <c r="AC116" s="87" t="s">
        <v>581</v>
      </c>
      <c r="AD116" s="79"/>
      <c r="AE116" s="79" t="b">
        <v>0</v>
      </c>
      <c r="AF116" s="79">
        <v>0</v>
      </c>
      <c r="AG116" s="87" t="s">
        <v>606</v>
      </c>
      <c r="AH116" s="79" t="b">
        <v>0</v>
      </c>
      <c r="AI116" s="79" t="s">
        <v>608</v>
      </c>
      <c r="AJ116" s="79"/>
      <c r="AK116" s="87" t="s">
        <v>606</v>
      </c>
      <c r="AL116" s="79" t="b">
        <v>0</v>
      </c>
      <c r="AM116" s="79">
        <v>5</v>
      </c>
      <c r="AN116" s="87" t="s">
        <v>563</v>
      </c>
      <c r="AO116" s="79" t="s">
        <v>612</v>
      </c>
      <c r="AP116" s="79" t="b">
        <v>0</v>
      </c>
      <c r="AQ116" s="87" t="s">
        <v>563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8"/>
      <c r="BG116" s="49"/>
      <c r="BH116" s="48"/>
      <c r="BI116" s="49"/>
      <c r="BJ116" s="48"/>
      <c r="BK116" s="49"/>
      <c r="BL116" s="48"/>
      <c r="BM116" s="49"/>
      <c r="BN116" s="48"/>
    </row>
    <row r="117" spans="1:66" ht="15">
      <c r="A117" s="64" t="s">
        <v>227</v>
      </c>
      <c r="B117" s="64" t="s">
        <v>235</v>
      </c>
      <c r="C117" s="65" t="s">
        <v>1228</v>
      </c>
      <c r="D117" s="66">
        <v>3</v>
      </c>
      <c r="E117" s="67" t="s">
        <v>132</v>
      </c>
      <c r="F117" s="68">
        <v>32</v>
      </c>
      <c r="G117" s="65"/>
      <c r="H117" s="69"/>
      <c r="I117" s="70"/>
      <c r="J117" s="70"/>
      <c r="K117" s="34" t="s">
        <v>65</v>
      </c>
      <c r="L117" s="77">
        <v>117</v>
      </c>
      <c r="M117" s="77"/>
      <c r="N117" s="72"/>
      <c r="O117" s="79" t="s">
        <v>242</v>
      </c>
      <c r="P117" s="81">
        <v>43758.53696759259</v>
      </c>
      <c r="Q117" s="79" t="s">
        <v>250</v>
      </c>
      <c r="R117" s="79"/>
      <c r="S117" s="79"/>
      <c r="T117" s="79"/>
      <c r="U117" s="79"/>
      <c r="V117" s="82" t="s">
        <v>383</v>
      </c>
      <c r="W117" s="81">
        <v>43758.53696759259</v>
      </c>
      <c r="X117" s="85">
        <v>43758</v>
      </c>
      <c r="Y117" s="87" t="s">
        <v>435</v>
      </c>
      <c r="Z117" s="82" t="s">
        <v>507</v>
      </c>
      <c r="AA117" s="79"/>
      <c r="AB117" s="79"/>
      <c r="AC117" s="87" t="s">
        <v>581</v>
      </c>
      <c r="AD117" s="79"/>
      <c r="AE117" s="79" t="b">
        <v>0</v>
      </c>
      <c r="AF117" s="79">
        <v>0</v>
      </c>
      <c r="AG117" s="87" t="s">
        <v>606</v>
      </c>
      <c r="AH117" s="79" t="b">
        <v>0</v>
      </c>
      <c r="AI117" s="79" t="s">
        <v>608</v>
      </c>
      <c r="AJ117" s="79"/>
      <c r="AK117" s="87" t="s">
        <v>606</v>
      </c>
      <c r="AL117" s="79" t="b">
        <v>0</v>
      </c>
      <c r="AM117" s="79">
        <v>5</v>
      </c>
      <c r="AN117" s="87" t="s">
        <v>563</v>
      </c>
      <c r="AO117" s="79" t="s">
        <v>612</v>
      </c>
      <c r="AP117" s="79" t="b">
        <v>0</v>
      </c>
      <c r="AQ117" s="87" t="s">
        <v>563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8"/>
      <c r="BG117" s="49"/>
      <c r="BH117" s="48"/>
      <c r="BI117" s="49"/>
      <c r="BJ117" s="48"/>
      <c r="BK117" s="49"/>
      <c r="BL117" s="48"/>
      <c r="BM117" s="49"/>
      <c r="BN117" s="48"/>
    </row>
    <row r="118" spans="1:66" ht="15">
      <c r="A118" s="64" t="s">
        <v>227</v>
      </c>
      <c r="B118" s="64" t="s">
        <v>237</v>
      </c>
      <c r="C118" s="65" t="s">
        <v>1228</v>
      </c>
      <c r="D118" s="66">
        <v>3</v>
      </c>
      <c r="E118" s="67" t="s">
        <v>132</v>
      </c>
      <c r="F118" s="68">
        <v>32</v>
      </c>
      <c r="G118" s="65"/>
      <c r="H118" s="69"/>
      <c r="I118" s="70"/>
      <c r="J118" s="70"/>
      <c r="K118" s="34" t="s">
        <v>65</v>
      </c>
      <c r="L118" s="77">
        <v>118</v>
      </c>
      <c r="M118" s="77"/>
      <c r="N118" s="72"/>
      <c r="O118" s="79" t="s">
        <v>243</v>
      </c>
      <c r="P118" s="81">
        <v>43758.53696759259</v>
      </c>
      <c r="Q118" s="79" t="s">
        <v>250</v>
      </c>
      <c r="R118" s="79"/>
      <c r="S118" s="79"/>
      <c r="T118" s="79"/>
      <c r="U118" s="79"/>
      <c r="V118" s="82" t="s">
        <v>383</v>
      </c>
      <c r="W118" s="81">
        <v>43758.53696759259</v>
      </c>
      <c r="X118" s="85">
        <v>43758</v>
      </c>
      <c r="Y118" s="87" t="s">
        <v>435</v>
      </c>
      <c r="Z118" s="82" t="s">
        <v>507</v>
      </c>
      <c r="AA118" s="79"/>
      <c r="AB118" s="79"/>
      <c r="AC118" s="87" t="s">
        <v>581</v>
      </c>
      <c r="AD118" s="79"/>
      <c r="AE118" s="79" t="b">
        <v>0</v>
      </c>
      <c r="AF118" s="79">
        <v>0</v>
      </c>
      <c r="AG118" s="87" t="s">
        <v>606</v>
      </c>
      <c r="AH118" s="79" t="b">
        <v>0</v>
      </c>
      <c r="AI118" s="79" t="s">
        <v>608</v>
      </c>
      <c r="AJ118" s="79"/>
      <c r="AK118" s="87" t="s">
        <v>606</v>
      </c>
      <c r="AL118" s="79" t="b">
        <v>0</v>
      </c>
      <c r="AM118" s="79">
        <v>5</v>
      </c>
      <c r="AN118" s="87" t="s">
        <v>563</v>
      </c>
      <c r="AO118" s="79" t="s">
        <v>612</v>
      </c>
      <c r="AP118" s="79" t="b">
        <v>0</v>
      </c>
      <c r="AQ118" s="87" t="s">
        <v>563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v>1</v>
      </c>
      <c r="BG118" s="49">
        <v>2.1739130434782608</v>
      </c>
      <c r="BH118" s="48">
        <v>0</v>
      </c>
      <c r="BI118" s="49">
        <v>0</v>
      </c>
      <c r="BJ118" s="48">
        <v>0</v>
      </c>
      <c r="BK118" s="49">
        <v>0</v>
      </c>
      <c r="BL118" s="48">
        <v>45</v>
      </c>
      <c r="BM118" s="49">
        <v>97.82608695652173</v>
      </c>
      <c r="BN118" s="48">
        <v>46</v>
      </c>
    </row>
    <row r="119" spans="1:66" ht="15">
      <c r="A119" s="64" t="s">
        <v>228</v>
      </c>
      <c r="B119" s="64" t="s">
        <v>227</v>
      </c>
      <c r="C119" s="65" t="s">
        <v>1228</v>
      </c>
      <c r="D119" s="66">
        <v>3</v>
      </c>
      <c r="E119" s="67" t="s">
        <v>132</v>
      </c>
      <c r="F119" s="68">
        <v>32</v>
      </c>
      <c r="G119" s="65"/>
      <c r="H119" s="69"/>
      <c r="I119" s="70"/>
      <c r="J119" s="70"/>
      <c r="K119" s="34" t="s">
        <v>66</v>
      </c>
      <c r="L119" s="77">
        <v>119</v>
      </c>
      <c r="M119" s="77"/>
      <c r="N119" s="72"/>
      <c r="O119" s="79" t="s">
        <v>241</v>
      </c>
      <c r="P119" s="81">
        <v>43756.80931712963</v>
      </c>
      <c r="Q119" s="79" t="s">
        <v>244</v>
      </c>
      <c r="R119" s="79"/>
      <c r="S119" s="79"/>
      <c r="T119" s="79" t="s">
        <v>317</v>
      </c>
      <c r="U119" s="79"/>
      <c r="V119" s="82" t="s">
        <v>384</v>
      </c>
      <c r="W119" s="81">
        <v>43756.80931712963</v>
      </c>
      <c r="X119" s="85">
        <v>43756</v>
      </c>
      <c r="Y119" s="87" t="s">
        <v>436</v>
      </c>
      <c r="Z119" s="82" t="s">
        <v>508</v>
      </c>
      <c r="AA119" s="79"/>
      <c r="AB119" s="79"/>
      <c r="AC119" s="87" t="s">
        <v>582</v>
      </c>
      <c r="AD119" s="79"/>
      <c r="AE119" s="79" t="b">
        <v>0</v>
      </c>
      <c r="AF119" s="79">
        <v>0</v>
      </c>
      <c r="AG119" s="87" t="s">
        <v>606</v>
      </c>
      <c r="AH119" s="79" t="b">
        <v>0</v>
      </c>
      <c r="AI119" s="79" t="s">
        <v>608</v>
      </c>
      <c r="AJ119" s="79"/>
      <c r="AK119" s="87" t="s">
        <v>606</v>
      </c>
      <c r="AL119" s="79" t="b">
        <v>0</v>
      </c>
      <c r="AM119" s="79">
        <v>3</v>
      </c>
      <c r="AN119" s="87" t="s">
        <v>589</v>
      </c>
      <c r="AO119" s="79" t="s">
        <v>620</v>
      </c>
      <c r="AP119" s="79" t="b">
        <v>0</v>
      </c>
      <c r="AQ119" s="87" t="s">
        <v>589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8">
        <v>0</v>
      </c>
      <c r="BG119" s="49">
        <v>0</v>
      </c>
      <c r="BH119" s="48">
        <v>0</v>
      </c>
      <c r="BI119" s="49">
        <v>0</v>
      </c>
      <c r="BJ119" s="48">
        <v>0</v>
      </c>
      <c r="BK119" s="49">
        <v>0</v>
      </c>
      <c r="BL119" s="48">
        <v>35</v>
      </c>
      <c r="BM119" s="49">
        <v>100</v>
      </c>
      <c r="BN119" s="48">
        <v>35</v>
      </c>
    </row>
    <row r="120" spans="1:66" ht="15">
      <c r="A120" s="64" t="s">
        <v>227</v>
      </c>
      <c r="B120" s="64" t="s">
        <v>228</v>
      </c>
      <c r="C120" s="65" t="s">
        <v>1229</v>
      </c>
      <c r="D120" s="66">
        <v>4.166666666666667</v>
      </c>
      <c r="E120" s="67" t="s">
        <v>136</v>
      </c>
      <c r="F120" s="68">
        <v>30.266666666666666</v>
      </c>
      <c r="G120" s="65"/>
      <c r="H120" s="69"/>
      <c r="I120" s="70"/>
      <c r="J120" s="70"/>
      <c r="K120" s="34" t="s">
        <v>66</v>
      </c>
      <c r="L120" s="77">
        <v>120</v>
      </c>
      <c r="M120" s="77"/>
      <c r="N120" s="72"/>
      <c r="O120" s="79" t="s">
        <v>242</v>
      </c>
      <c r="P120" s="81">
        <v>43758.53696759259</v>
      </c>
      <c r="Q120" s="79" t="s">
        <v>250</v>
      </c>
      <c r="R120" s="79"/>
      <c r="S120" s="79"/>
      <c r="T120" s="79"/>
      <c r="U120" s="79"/>
      <c r="V120" s="82" t="s">
        <v>383</v>
      </c>
      <c r="W120" s="81">
        <v>43758.53696759259</v>
      </c>
      <c r="X120" s="85">
        <v>43758</v>
      </c>
      <c r="Y120" s="87" t="s">
        <v>435</v>
      </c>
      <c r="Z120" s="82" t="s">
        <v>507</v>
      </c>
      <c r="AA120" s="79"/>
      <c r="AB120" s="79"/>
      <c r="AC120" s="87" t="s">
        <v>581</v>
      </c>
      <c r="AD120" s="79"/>
      <c r="AE120" s="79" t="b">
        <v>0</v>
      </c>
      <c r="AF120" s="79">
        <v>0</v>
      </c>
      <c r="AG120" s="87" t="s">
        <v>606</v>
      </c>
      <c r="AH120" s="79" t="b">
        <v>0</v>
      </c>
      <c r="AI120" s="79" t="s">
        <v>608</v>
      </c>
      <c r="AJ120" s="79"/>
      <c r="AK120" s="87" t="s">
        <v>606</v>
      </c>
      <c r="AL120" s="79" t="b">
        <v>0</v>
      </c>
      <c r="AM120" s="79">
        <v>5</v>
      </c>
      <c r="AN120" s="87" t="s">
        <v>563</v>
      </c>
      <c r="AO120" s="79" t="s">
        <v>612</v>
      </c>
      <c r="AP120" s="79" t="b">
        <v>0</v>
      </c>
      <c r="AQ120" s="87" t="s">
        <v>563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227</v>
      </c>
      <c r="B121" s="64" t="s">
        <v>228</v>
      </c>
      <c r="C121" s="65" t="s">
        <v>1229</v>
      </c>
      <c r="D121" s="66">
        <v>4.166666666666667</v>
      </c>
      <c r="E121" s="67" t="s">
        <v>136</v>
      </c>
      <c r="F121" s="68">
        <v>30.266666666666666</v>
      </c>
      <c r="G121" s="65"/>
      <c r="H121" s="69"/>
      <c r="I121" s="70"/>
      <c r="J121" s="70"/>
      <c r="K121" s="34" t="s">
        <v>66</v>
      </c>
      <c r="L121" s="77">
        <v>121</v>
      </c>
      <c r="M121" s="77"/>
      <c r="N121" s="72"/>
      <c r="O121" s="79" t="s">
        <v>242</v>
      </c>
      <c r="P121" s="81">
        <v>43758.54133101852</v>
      </c>
      <c r="Q121" s="79" t="s">
        <v>276</v>
      </c>
      <c r="R121" s="82" t="s">
        <v>295</v>
      </c>
      <c r="S121" s="79" t="s">
        <v>315</v>
      </c>
      <c r="T121" s="79" t="s">
        <v>341</v>
      </c>
      <c r="U121" s="82" t="s">
        <v>353</v>
      </c>
      <c r="V121" s="82" t="s">
        <v>353</v>
      </c>
      <c r="W121" s="81">
        <v>43758.54133101852</v>
      </c>
      <c r="X121" s="85">
        <v>43758</v>
      </c>
      <c r="Y121" s="87" t="s">
        <v>437</v>
      </c>
      <c r="Z121" s="82" t="s">
        <v>509</v>
      </c>
      <c r="AA121" s="79"/>
      <c r="AB121" s="79"/>
      <c r="AC121" s="87" t="s">
        <v>583</v>
      </c>
      <c r="AD121" s="79"/>
      <c r="AE121" s="79" t="b">
        <v>0</v>
      </c>
      <c r="AF121" s="79">
        <v>4</v>
      </c>
      <c r="AG121" s="87" t="s">
        <v>606</v>
      </c>
      <c r="AH121" s="79" t="b">
        <v>0</v>
      </c>
      <c r="AI121" s="79" t="s">
        <v>608</v>
      </c>
      <c r="AJ121" s="79"/>
      <c r="AK121" s="87" t="s">
        <v>606</v>
      </c>
      <c r="AL121" s="79" t="b">
        <v>0</v>
      </c>
      <c r="AM121" s="79">
        <v>0</v>
      </c>
      <c r="AN121" s="87" t="s">
        <v>606</v>
      </c>
      <c r="AO121" s="79" t="s">
        <v>612</v>
      </c>
      <c r="AP121" s="79" t="b">
        <v>0</v>
      </c>
      <c r="AQ121" s="87" t="s">
        <v>583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227</v>
      </c>
      <c r="B122" s="64" t="s">
        <v>240</v>
      </c>
      <c r="C122" s="65" t="s">
        <v>1228</v>
      </c>
      <c r="D122" s="66">
        <v>3</v>
      </c>
      <c r="E122" s="67" t="s">
        <v>132</v>
      </c>
      <c r="F122" s="68">
        <v>32</v>
      </c>
      <c r="G122" s="65"/>
      <c r="H122" s="69"/>
      <c r="I122" s="70"/>
      <c r="J122" s="70"/>
      <c r="K122" s="34" t="s">
        <v>65</v>
      </c>
      <c r="L122" s="77">
        <v>122</v>
      </c>
      <c r="M122" s="77"/>
      <c r="N122" s="72"/>
      <c r="O122" s="79" t="s">
        <v>242</v>
      </c>
      <c r="P122" s="81">
        <v>43758.54133101852</v>
      </c>
      <c r="Q122" s="79" t="s">
        <v>276</v>
      </c>
      <c r="R122" s="82" t="s">
        <v>295</v>
      </c>
      <c r="S122" s="79" t="s">
        <v>315</v>
      </c>
      <c r="T122" s="79" t="s">
        <v>341</v>
      </c>
      <c r="U122" s="82" t="s">
        <v>353</v>
      </c>
      <c r="V122" s="82" t="s">
        <v>353</v>
      </c>
      <c r="W122" s="81">
        <v>43758.54133101852</v>
      </c>
      <c r="X122" s="85">
        <v>43758</v>
      </c>
      <c r="Y122" s="87" t="s">
        <v>437</v>
      </c>
      <c r="Z122" s="82" t="s">
        <v>509</v>
      </c>
      <c r="AA122" s="79"/>
      <c r="AB122" s="79"/>
      <c r="AC122" s="87" t="s">
        <v>583</v>
      </c>
      <c r="AD122" s="79"/>
      <c r="AE122" s="79" t="b">
        <v>0</v>
      </c>
      <c r="AF122" s="79">
        <v>4</v>
      </c>
      <c r="AG122" s="87" t="s">
        <v>606</v>
      </c>
      <c r="AH122" s="79" t="b">
        <v>0</v>
      </c>
      <c r="AI122" s="79" t="s">
        <v>608</v>
      </c>
      <c r="AJ122" s="79"/>
      <c r="AK122" s="87" t="s">
        <v>606</v>
      </c>
      <c r="AL122" s="79" t="b">
        <v>0</v>
      </c>
      <c r="AM122" s="79">
        <v>0</v>
      </c>
      <c r="AN122" s="87" t="s">
        <v>606</v>
      </c>
      <c r="AO122" s="79" t="s">
        <v>612</v>
      </c>
      <c r="AP122" s="79" t="b">
        <v>0</v>
      </c>
      <c r="AQ122" s="87" t="s">
        <v>583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1</v>
      </c>
      <c r="BG122" s="49">
        <v>3.0303030303030303</v>
      </c>
      <c r="BH122" s="48">
        <v>0</v>
      </c>
      <c r="BI122" s="49">
        <v>0</v>
      </c>
      <c r="BJ122" s="48">
        <v>0</v>
      </c>
      <c r="BK122" s="49">
        <v>0</v>
      </c>
      <c r="BL122" s="48">
        <v>32</v>
      </c>
      <c r="BM122" s="49">
        <v>96.96969696969697</v>
      </c>
      <c r="BN122" s="48">
        <v>33</v>
      </c>
    </row>
    <row r="123" spans="1:66" ht="15">
      <c r="A123" s="64" t="s">
        <v>227</v>
      </c>
      <c r="B123" s="64" t="s">
        <v>236</v>
      </c>
      <c r="C123" s="65" t="s">
        <v>1232</v>
      </c>
      <c r="D123" s="66">
        <v>5.333333333333334</v>
      </c>
      <c r="E123" s="67" t="s">
        <v>136</v>
      </c>
      <c r="F123" s="68">
        <v>28.53333333333333</v>
      </c>
      <c r="G123" s="65"/>
      <c r="H123" s="69"/>
      <c r="I123" s="70"/>
      <c r="J123" s="70"/>
      <c r="K123" s="34" t="s">
        <v>65</v>
      </c>
      <c r="L123" s="77">
        <v>123</v>
      </c>
      <c r="M123" s="77"/>
      <c r="N123" s="72"/>
      <c r="O123" s="79" t="s">
        <v>242</v>
      </c>
      <c r="P123" s="81">
        <v>43758.53696759259</v>
      </c>
      <c r="Q123" s="79" t="s">
        <v>250</v>
      </c>
      <c r="R123" s="79"/>
      <c r="S123" s="79"/>
      <c r="T123" s="79"/>
      <c r="U123" s="79"/>
      <c r="V123" s="82" t="s">
        <v>383</v>
      </c>
      <c r="W123" s="81">
        <v>43758.53696759259</v>
      </c>
      <c r="X123" s="85">
        <v>43758</v>
      </c>
      <c r="Y123" s="87" t="s">
        <v>435</v>
      </c>
      <c r="Z123" s="82" t="s">
        <v>507</v>
      </c>
      <c r="AA123" s="79"/>
      <c r="AB123" s="79"/>
      <c r="AC123" s="87" t="s">
        <v>581</v>
      </c>
      <c r="AD123" s="79"/>
      <c r="AE123" s="79" t="b">
        <v>0</v>
      </c>
      <c r="AF123" s="79">
        <v>0</v>
      </c>
      <c r="AG123" s="87" t="s">
        <v>606</v>
      </c>
      <c r="AH123" s="79" t="b">
        <v>0</v>
      </c>
      <c r="AI123" s="79" t="s">
        <v>608</v>
      </c>
      <c r="AJ123" s="79"/>
      <c r="AK123" s="87" t="s">
        <v>606</v>
      </c>
      <c r="AL123" s="79" t="b">
        <v>0</v>
      </c>
      <c r="AM123" s="79">
        <v>5</v>
      </c>
      <c r="AN123" s="87" t="s">
        <v>563</v>
      </c>
      <c r="AO123" s="79" t="s">
        <v>612</v>
      </c>
      <c r="AP123" s="79" t="b">
        <v>0</v>
      </c>
      <c r="AQ123" s="87" t="s">
        <v>563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8"/>
      <c r="BG123" s="49"/>
      <c r="BH123" s="48"/>
      <c r="BI123" s="49"/>
      <c r="BJ123" s="48"/>
      <c r="BK123" s="49"/>
      <c r="BL123" s="48"/>
      <c r="BM123" s="49"/>
      <c r="BN123" s="48"/>
    </row>
    <row r="124" spans="1:66" ht="15">
      <c r="A124" s="64" t="s">
        <v>227</v>
      </c>
      <c r="B124" s="64" t="s">
        <v>236</v>
      </c>
      <c r="C124" s="65" t="s">
        <v>1232</v>
      </c>
      <c r="D124" s="66">
        <v>5.333333333333334</v>
      </c>
      <c r="E124" s="67" t="s">
        <v>136</v>
      </c>
      <c r="F124" s="68">
        <v>28.53333333333333</v>
      </c>
      <c r="G124" s="65"/>
      <c r="H124" s="69"/>
      <c r="I124" s="70"/>
      <c r="J124" s="70"/>
      <c r="K124" s="34" t="s">
        <v>65</v>
      </c>
      <c r="L124" s="77">
        <v>124</v>
      </c>
      <c r="M124" s="77"/>
      <c r="N124" s="72"/>
      <c r="O124" s="79" t="s">
        <v>242</v>
      </c>
      <c r="P124" s="81">
        <v>43760.31851851852</v>
      </c>
      <c r="Q124" s="79" t="s">
        <v>271</v>
      </c>
      <c r="R124" s="82" t="s">
        <v>301</v>
      </c>
      <c r="S124" s="79" t="s">
        <v>308</v>
      </c>
      <c r="T124" s="79" t="s">
        <v>338</v>
      </c>
      <c r="U124" s="79"/>
      <c r="V124" s="82" t="s">
        <v>383</v>
      </c>
      <c r="W124" s="81">
        <v>43760.31851851852</v>
      </c>
      <c r="X124" s="85">
        <v>43760</v>
      </c>
      <c r="Y124" s="87" t="s">
        <v>438</v>
      </c>
      <c r="Z124" s="82" t="s">
        <v>510</v>
      </c>
      <c r="AA124" s="79"/>
      <c r="AB124" s="79"/>
      <c r="AC124" s="87" t="s">
        <v>584</v>
      </c>
      <c r="AD124" s="79"/>
      <c r="AE124" s="79" t="b">
        <v>0</v>
      </c>
      <c r="AF124" s="79">
        <v>1</v>
      </c>
      <c r="AG124" s="87" t="s">
        <v>606</v>
      </c>
      <c r="AH124" s="79" t="b">
        <v>1</v>
      </c>
      <c r="AI124" s="79" t="s">
        <v>608</v>
      </c>
      <c r="AJ124" s="79"/>
      <c r="AK124" s="87" t="s">
        <v>610</v>
      </c>
      <c r="AL124" s="79" t="b">
        <v>0</v>
      </c>
      <c r="AM124" s="79">
        <v>1</v>
      </c>
      <c r="AN124" s="87" t="s">
        <v>606</v>
      </c>
      <c r="AO124" s="79" t="s">
        <v>614</v>
      </c>
      <c r="AP124" s="79" t="b">
        <v>0</v>
      </c>
      <c r="AQ124" s="87" t="s">
        <v>584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8">
        <v>0</v>
      </c>
      <c r="BG124" s="49">
        <v>0</v>
      </c>
      <c r="BH124" s="48">
        <v>0</v>
      </c>
      <c r="BI124" s="49">
        <v>0</v>
      </c>
      <c r="BJ124" s="48">
        <v>0</v>
      </c>
      <c r="BK124" s="49">
        <v>0</v>
      </c>
      <c r="BL124" s="48">
        <v>23</v>
      </c>
      <c r="BM124" s="49">
        <v>100</v>
      </c>
      <c r="BN124" s="48">
        <v>23</v>
      </c>
    </row>
    <row r="125" spans="1:66" ht="15">
      <c r="A125" s="64" t="s">
        <v>227</v>
      </c>
      <c r="B125" s="64" t="s">
        <v>236</v>
      </c>
      <c r="C125" s="65" t="s">
        <v>1232</v>
      </c>
      <c r="D125" s="66">
        <v>5.333333333333334</v>
      </c>
      <c r="E125" s="67" t="s">
        <v>136</v>
      </c>
      <c r="F125" s="68">
        <v>28.53333333333333</v>
      </c>
      <c r="G125" s="65"/>
      <c r="H125" s="69"/>
      <c r="I125" s="70"/>
      <c r="J125" s="70"/>
      <c r="K125" s="34" t="s">
        <v>65</v>
      </c>
      <c r="L125" s="77">
        <v>125</v>
      </c>
      <c r="M125" s="77"/>
      <c r="N125" s="72"/>
      <c r="O125" s="79" t="s">
        <v>242</v>
      </c>
      <c r="P125" s="81">
        <v>43760.31928240741</v>
      </c>
      <c r="Q125" s="79" t="s">
        <v>270</v>
      </c>
      <c r="R125" s="82" t="s">
        <v>304</v>
      </c>
      <c r="S125" s="79" t="s">
        <v>308</v>
      </c>
      <c r="T125" s="79" t="s">
        <v>338</v>
      </c>
      <c r="U125" s="79"/>
      <c r="V125" s="82" t="s">
        <v>383</v>
      </c>
      <c r="W125" s="81">
        <v>43760.31928240741</v>
      </c>
      <c r="X125" s="85">
        <v>43760</v>
      </c>
      <c r="Y125" s="87" t="s">
        <v>439</v>
      </c>
      <c r="Z125" s="82" t="s">
        <v>511</v>
      </c>
      <c r="AA125" s="79"/>
      <c r="AB125" s="79"/>
      <c r="AC125" s="87" t="s">
        <v>585</v>
      </c>
      <c r="AD125" s="79"/>
      <c r="AE125" s="79" t="b">
        <v>0</v>
      </c>
      <c r="AF125" s="79">
        <v>1</v>
      </c>
      <c r="AG125" s="87" t="s">
        <v>606</v>
      </c>
      <c r="AH125" s="79" t="b">
        <v>1</v>
      </c>
      <c r="AI125" s="79" t="s">
        <v>608</v>
      </c>
      <c r="AJ125" s="79"/>
      <c r="AK125" s="87" t="s">
        <v>609</v>
      </c>
      <c r="AL125" s="79" t="b">
        <v>0</v>
      </c>
      <c r="AM125" s="79">
        <v>1</v>
      </c>
      <c r="AN125" s="87" t="s">
        <v>606</v>
      </c>
      <c r="AO125" s="79" t="s">
        <v>614</v>
      </c>
      <c r="AP125" s="79" t="b">
        <v>0</v>
      </c>
      <c r="AQ125" s="87" t="s">
        <v>585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1</v>
      </c>
      <c r="BF125" s="48">
        <v>0</v>
      </c>
      <c r="BG125" s="49">
        <v>0</v>
      </c>
      <c r="BH125" s="48">
        <v>0</v>
      </c>
      <c r="BI125" s="49">
        <v>0</v>
      </c>
      <c r="BJ125" s="48">
        <v>0</v>
      </c>
      <c r="BK125" s="49">
        <v>0</v>
      </c>
      <c r="BL125" s="48">
        <v>23</v>
      </c>
      <c r="BM125" s="49">
        <v>100</v>
      </c>
      <c r="BN125" s="48">
        <v>23</v>
      </c>
    </row>
    <row r="126" spans="1:66" ht="15">
      <c r="A126" s="64" t="s">
        <v>229</v>
      </c>
      <c r="B126" s="64" t="s">
        <v>229</v>
      </c>
      <c r="C126" s="65" t="s">
        <v>1228</v>
      </c>
      <c r="D126" s="66">
        <v>3</v>
      </c>
      <c r="E126" s="67" t="s">
        <v>132</v>
      </c>
      <c r="F126" s="68">
        <v>32</v>
      </c>
      <c r="G126" s="65"/>
      <c r="H126" s="69"/>
      <c r="I126" s="70"/>
      <c r="J126" s="70"/>
      <c r="K126" s="34" t="s">
        <v>65</v>
      </c>
      <c r="L126" s="77">
        <v>126</v>
      </c>
      <c r="M126" s="77"/>
      <c r="N126" s="72"/>
      <c r="O126" s="79" t="s">
        <v>176</v>
      </c>
      <c r="P126" s="81">
        <v>43756.735451388886</v>
      </c>
      <c r="Q126" s="79" t="s">
        <v>249</v>
      </c>
      <c r="R126" s="82" t="s">
        <v>287</v>
      </c>
      <c r="S126" s="79" t="s">
        <v>308</v>
      </c>
      <c r="T126" s="79" t="s">
        <v>321</v>
      </c>
      <c r="U126" s="79"/>
      <c r="V126" s="82" t="s">
        <v>385</v>
      </c>
      <c r="W126" s="81">
        <v>43756.735451388886</v>
      </c>
      <c r="X126" s="85">
        <v>43756</v>
      </c>
      <c r="Y126" s="87" t="s">
        <v>440</v>
      </c>
      <c r="Z126" s="82" t="s">
        <v>512</v>
      </c>
      <c r="AA126" s="79"/>
      <c r="AB126" s="79"/>
      <c r="AC126" s="87" t="s">
        <v>586</v>
      </c>
      <c r="AD126" s="79"/>
      <c r="AE126" s="79" t="b">
        <v>0</v>
      </c>
      <c r="AF126" s="79">
        <v>5</v>
      </c>
      <c r="AG126" s="87" t="s">
        <v>606</v>
      </c>
      <c r="AH126" s="79" t="b">
        <v>1</v>
      </c>
      <c r="AI126" s="79" t="s">
        <v>608</v>
      </c>
      <c r="AJ126" s="79"/>
      <c r="AK126" s="87" t="s">
        <v>589</v>
      </c>
      <c r="AL126" s="79" t="b">
        <v>0</v>
      </c>
      <c r="AM126" s="79">
        <v>4</v>
      </c>
      <c r="AN126" s="87" t="s">
        <v>606</v>
      </c>
      <c r="AO126" s="79" t="s">
        <v>612</v>
      </c>
      <c r="AP126" s="79" t="b">
        <v>0</v>
      </c>
      <c r="AQ126" s="87" t="s">
        <v>586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7</v>
      </c>
      <c r="BM126" s="49">
        <v>100</v>
      </c>
      <c r="BN126" s="48">
        <v>7</v>
      </c>
    </row>
    <row r="127" spans="1:66" ht="15">
      <c r="A127" s="64" t="s">
        <v>229</v>
      </c>
      <c r="B127" s="64" t="s">
        <v>227</v>
      </c>
      <c r="C127" s="65" t="s">
        <v>1228</v>
      </c>
      <c r="D127" s="66">
        <v>3</v>
      </c>
      <c r="E127" s="67" t="s">
        <v>132</v>
      </c>
      <c r="F127" s="68">
        <v>32</v>
      </c>
      <c r="G127" s="65"/>
      <c r="H127" s="69"/>
      <c r="I127" s="70"/>
      <c r="J127" s="70"/>
      <c r="K127" s="34" t="s">
        <v>66</v>
      </c>
      <c r="L127" s="77">
        <v>127</v>
      </c>
      <c r="M127" s="77"/>
      <c r="N127" s="72"/>
      <c r="O127" s="79" t="s">
        <v>241</v>
      </c>
      <c r="P127" s="81">
        <v>43759.133784722224</v>
      </c>
      <c r="Q127" s="79" t="s">
        <v>277</v>
      </c>
      <c r="R127" s="79"/>
      <c r="S127" s="79"/>
      <c r="T127" s="79" t="s">
        <v>333</v>
      </c>
      <c r="U127" s="79"/>
      <c r="V127" s="82" t="s">
        <v>385</v>
      </c>
      <c r="W127" s="81">
        <v>43759.133784722224</v>
      </c>
      <c r="X127" s="85">
        <v>43759</v>
      </c>
      <c r="Y127" s="87" t="s">
        <v>441</v>
      </c>
      <c r="Z127" s="82" t="s">
        <v>513</v>
      </c>
      <c r="AA127" s="79"/>
      <c r="AB127" s="79"/>
      <c r="AC127" s="87" t="s">
        <v>587</v>
      </c>
      <c r="AD127" s="79"/>
      <c r="AE127" s="79" t="b">
        <v>0</v>
      </c>
      <c r="AF127" s="79">
        <v>0</v>
      </c>
      <c r="AG127" s="87" t="s">
        <v>606</v>
      </c>
      <c r="AH127" s="79" t="b">
        <v>0</v>
      </c>
      <c r="AI127" s="79" t="s">
        <v>608</v>
      </c>
      <c r="AJ127" s="79"/>
      <c r="AK127" s="87" t="s">
        <v>606</v>
      </c>
      <c r="AL127" s="79" t="b">
        <v>0</v>
      </c>
      <c r="AM127" s="79">
        <v>2</v>
      </c>
      <c r="AN127" s="87" t="s">
        <v>595</v>
      </c>
      <c r="AO127" s="79" t="s">
        <v>614</v>
      </c>
      <c r="AP127" s="79" t="b">
        <v>0</v>
      </c>
      <c r="AQ127" s="87" t="s">
        <v>595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8">
        <v>0</v>
      </c>
      <c r="BG127" s="49">
        <v>0</v>
      </c>
      <c r="BH127" s="48">
        <v>0</v>
      </c>
      <c r="BI127" s="49">
        <v>0</v>
      </c>
      <c r="BJ127" s="48">
        <v>0</v>
      </c>
      <c r="BK127" s="49">
        <v>0</v>
      </c>
      <c r="BL127" s="48">
        <v>21</v>
      </c>
      <c r="BM127" s="49">
        <v>100</v>
      </c>
      <c r="BN127" s="48">
        <v>21</v>
      </c>
    </row>
    <row r="128" spans="1:66" ht="15">
      <c r="A128" s="64" t="s">
        <v>227</v>
      </c>
      <c r="B128" s="64" t="s">
        <v>229</v>
      </c>
      <c r="C128" s="65" t="s">
        <v>1228</v>
      </c>
      <c r="D128" s="66">
        <v>3</v>
      </c>
      <c r="E128" s="67" t="s">
        <v>132</v>
      </c>
      <c r="F128" s="68">
        <v>32</v>
      </c>
      <c r="G128" s="65"/>
      <c r="H128" s="69"/>
      <c r="I128" s="70"/>
      <c r="J128" s="70"/>
      <c r="K128" s="34" t="s">
        <v>66</v>
      </c>
      <c r="L128" s="77">
        <v>128</v>
      </c>
      <c r="M128" s="77"/>
      <c r="N128" s="72"/>
      <c r="O128" s="79" t="s">
        <v>241</v>
      </c>
      <c r="P128" s="81">
        <v>43757.16664351852</v>
      </c>
      <c r="Q128" s="79" t="s">
        <v>249</v>
      </c>
      <c r="R128" s="82" t="s">
        <v>287</v>
      </c>
      <c r="S128" s="79" t="s">
        <v>308</v>
      </c>
      <c r="T128" s="79" t="s">
        <v>321</v>
      </c>
      <c r="U128" s="79"/>
      <c r="V128" s="82" t="s">
        <v>383</v>
      </c>
      <c r="W128" s="81">
        <v>43757.16664351852</v>
      </c>
      <c r="X128" s="85">
        <v>43757</v>
      </c>
      <c r="Y128" s="87" t="s">
        <v>442</v>
      </c>
      <c r="Z128" s="82" t="s">
        <v>514</v>
      </c>
      <c r="AA128" s="79"/>
      <c r="AB128" s="79"/>
      <c r="AC128" s="87" t="s">
        <v>588</v>
      </c>
      <c r="AD128" s="79"/>
      <c r="AE128" s="79" t="b">
        <v>0</v>
      </c>
      <c r="AF128" s="79">
        <v>0</v>
      </c>
      <c r="AG128" s="87" t="s">
        <v>606</v>
      </c>
      <c r="AH128" s="79" t="b">
        <v>1</v>
      </c>
      <c r="AI128" s="79" t="s">
        <v>608</v>
      </c>
      <c r="AJ128" s="79"/>
      <c r="AK128" s="87" t="s">
        <v>589</v>
      </c>
      <c r="AL128" s="79" t="b">
        <v>0</v>
      </c>
      <c r="AM128" s="79">
        <v>4</v>
      </c>
      <c r="AN128" s="87" t="s">
        <v>586</v>
      </c>
      <c r="AO128" s="79" t="s">
        <v>612</v>
      </c>
      <c r="AP128" s="79" t="b">
        <v>0</v>
      </c>
      <c r="AQ128" s="87" t="s">
        <v>586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v>0</v>
      </c>
      <c r="BG128" s="49">
        <v>0</v>
      </c>
      <c r="BH128" s="48">
        <v>0</v>
      </c>
      <c r="BI128" s="49">
        <v>0</v>
      </c>
      <c r="BJ128" s="48">
        <v>0</v>
      </c>
      <c r="BK128" s="49">
        <v>0</v>
      </c>
      <c r="BL128" s="48">
        <v>7</v>
      </c>
      <c r="BM128" s="49">
        <v>100</v>
      </c>
      <c r="BN128" s="48">
        <v>7</v>
      </c>
    </row>
    <row r="129" spans="1:66" ht="15">
      <c r="A129" s="64" t="s">
        <v>227</v>
      </c>
      <c r="B129" s="64" t="s">
        <v>229</v>
      </c>
      <c r="C129" s="65" t="s">
        <v>1232</v>
      </c>
      <c r="D129" s="66">
        <v>5.333333333333334</v>
      </c>
      <c r="E129" s="67" t="s">
        <v>136</v>
      </c>
      <c r="F129" s="68">
        <v>28.53333333333333</v>
      </c>
      <c r="G129" s="65"/>
      <c r="H129" s="69"/>
      <c r="I129" s="70"/>
      <c r="J129" s="70"/>
      <c r="K129" s="34" t="s">
        <v>66</v>
      </c>
      <c r="L129" s="77">
        <v>129</v>
      </c>
      <c r="M129" s="77"/>
      <c r="N129" s="72"/>
      <c r="O129" s="79" t="s">
        <v>242</v>
      </c>
      <c r="P129" s="81">
        <v>43758.53696759259</v>
      </c>
      <c r="Q129" s="79" t="s">
        <v>250</v>
      </c>
      <c r="R129" s="79"/>
      <c r="S129" s="79"/>
      <c r="T129" s="79"/>
      <c r="U129" s="79"/>
      <c r="V129" s="82" t="s">
        <v>383</v>
      </c>
      <c r="W129" s="81">
        <v>43758.53696759259</v>
      </c>
      <c r="X129" s="85">
        <v>43758</v>
      </c>
      <c r="Y129" s="87" t="s">
        <v>435</v>
      </c>
      <c r="Z129" s="82" t="s">
        <v>507</v>
      </c>
      <c r="AA129" s="79"/>
      <c r="AB129" s="79"/>
      <c r="AC129" s="87" t="s">
        <v>581</v>
      </c>
      <c r="AD129" s="79"/>
      <c r="AE129" s="79" t="b">
        <v>0</v>
      </c>
      <c r="AF129" s="79">
        <v>0</v>
      </c>
      <c r="AG129" s="87" t="s">
        <v>606</v>
      </c>
      <c r="AH129" s="79" t="b">
        <v>0</v>
      </c>
      <c r="AI129" s="79" t="s">
        <v>608</v>
      </c>
      <c r="AJ129" s="79"/>
      <c r="AK129" s="87" t="s">
        <v>606</v>
      </c>
      <c r="AL129" s="79" t="b">
        <v>0</v>
      </c>
      <c r="AM129" s="79">
        <v>5</v>
      </c>
      <c r="AN129" s="87" t="s">
        <v>563</v>
      </c>
      <c r="AO129" s="79" t="s">
        <v>612</v>
      </c>
      <c r="AP129" s="79" t="b">
        <v>0</v>
      </c>
      <c r="AQ129" s="87" t="s">
        <v>563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227</v>
      </c>
      <c r="B130" s="64" t="s">
        <v>229</v>
      </c>
      <c r="C130" s="65" t="s">
        <v>1232</v>
      </c>
      <c r="D130" s="66">
        <v>5.333333333333334</v>
      </c>
      <c r="E130" s="67" t="s">
        <v>136</v>
      </c>
      <c r="F130" s="68">
        <v>28.53333333333333</v>
      </c>
      <c r="G130" s="65"/>
      <c r="H130" s="69"/>
      <c r="I130" s="70"/>
      <c r="J130" s="70"/>
      <c r="K130" s="34" t="s">
        <v>66</v>
      </c>
      <c r="L130" s="77">
        <v>130</v>
      </c>
      <c r="M130" s="77"/>
      <c r="N130" s="72"/>
      <c r="O130" s="79" t="s">
        <v>242</v>
      </c>
      <c r="P130" s="81">
        <v>43760.31851851852</v>
      </c>
      <c r="Q130" s="79" t="s">
        <v>271</v>
      </c>
      <c r="R130" s="82" t="s">
        <v>301</v>
      </c>
      <c r="S130" s="79" t="s">
        <v>308</v>
      </c>
      <c r="T130" s="79" t="s">
        <v>338</v>
      </c>
      <c r="U130" s="79"/>
      <c r="V130" s="82" t="s">
        <v>383</v>
      </c>
      <c r="W130" s="81">
        <v>43760.31851851852</v>
      </c>
      <c r="X130" s="85">
        <v>43760</v>
      </c>
      <c r="Y130" s="87" t="s">
        <v>438</v>
      </c>
      <c r="Z130" s="82" t="s">
        <v>510</v>
      </c>
      <c r="AA130" s="79"/>
      <c r="AB130" s="79"/>
      <c r="AC130" s="87" t="s">
        <v>584</v>
      </c>
      <c r="AD130" s="79"/>
      <c r="AE130" s="79" t="b">
        <v>0</v>
      </c>
      <c r="AF130" s="79">
        <v>1</v>
      </c>
      <c r="AG130" s="87" t="s">
        <v>606</v>
      </c>
      <c r="AH130" s="79" t="b">
        <v>1</v>
      </c>
      <c r="AI130" s="79" t="s">
        <v>608</v>
      </c>
      <c r="AJ130" s="79"/>
      <c r="AK130" s="87" t="s">
        <v>610</v>
      </c>
      <c r="AL130" s="79" t="b">
        <v>0</v>
      </c>
      <c r="AM130" s="79">
        <v>1</v>
      </c>
      <c r="AN130" s="87" t="s">
        <v>606</v>
      </c>
      <c r="AO130" s="79" t="s">
        <v>614</v>
      </c>
      <c r="AP130" s="79" t="b">
        <v>0</v>
      </c>
      <c r="AQ130" s="87" t="s">
        <v>584</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227</v>
      </c>
      <c r="B131" s="64" t="s">
        <v>229</v>
      </c>
      <c r="C131" s="65" t="s">
        <v>1232</v>
      </c>
      <c r="D131" s="66">
        <v>5.333333333333334</v>
      </c>
      <c r="E131" s="67" t="s">
        <v>136</v>
      </c>
      <c r="F131" s="68">
        <v>28.53333333333333</v>
      </c>
      <c r="G131" s="65"/>
      <c r="H131" s="69"/>
      <c r="I131" s="70"/>
      <c r="J131" s="70"/>
      <c r="K131" s="34" t="s">
        <v>66</v>
      </c>
      <c r="L131" s="77">
        <v>131</v>
      </c>
      <c r="M131" s="77"/>
      <c r="N131" s="72"/>
      <c r="O131" s="79" t="s">
        <v>242</v>
      </c>
      <c r="P131" s="81">
        <v>43760.31928240741</v>
      </c>
      <c r="Q131" s="79" t="s">
        <v>270</v>
      </c>
      <c r="R131" s="82" t="s">
        <v>304</v>
      </c>
      <c r="S131" s="79" t="s">
        <v>308</v>
      </c>
      <c r="T131" s="79" t="s">
        <v>338</v>
      </c>
      <c r="U131" s="79"/>
      <c r="V131" s="82" t="s">
        <v>383</v>
      </c>
      <c r="W131" s="81">
        <v>43760.31928240741</v>
      </c>
      <c r="X131" s="85">
        <v>43760</v>
      </c>
      <c r="Y131" s="87" t="s">
        <v>439</v>
      </c>
      <c r="Z131" s="82" t="s">
        <v>511</v>
      </c>
      <c r="AA131" s="79"/>
      <c r="AB131" s="79"/>
      <c r="AC131" s="87" t="s">
        <v>585</v>
      </c>
      <c r="AD131" s="79"/>
      <c r="AE131" s="79" t="b">
        <v>0</v>
      </c>
      <c r="AF131" s="79">
        <v>1</v>
      </c>
      <c r="AG131" s="87" t="s">
        <v>606</v>
      </c>
      <c r="AH131" s="79" t="b">
        <v>1</v>
      </c>
      <c r="AI131" s="79" t="s">
        <v>608</v>
      </c>
      <c r="AJ131" s="79"/>
      <c r="AK131" s="87" t="s">
        <v>609</v>
      </c>
      <c r="AL131" s="79" t="b">
        <v>0</v>
      </c>
      <c r="AM131" s="79">
        <v>1</v>
      </c>
      <c r="AN131" s="87" t="s">
        <v>606</v>
      </c>
      <c r="AO131" s="79" t="s">
        <v>614</v>
      </c>
      <c r="AP131" s="79" t="b">
        <v>0</v>
      </c>
      <c r="AQ131" s="87" t="s">
        <v>585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227</v>
      </c>
      <c r="B132" s="64" t="s">
        <v>227</v>
      </c>
      <c r="C132" s="65" t="s">
        <v>1235</v>
      </c>
      <c r="D132" s="66">
        <v>10</v>
      </c>
      <c r="E132" s="67" t="s">
        <v>136</v>
      </c>
      <c r="F132" s="68">
        <v>6</v>
      </c>
      <c r="G132" s="65"/>
      <c r="H132" s="69"/>
      <c r="I132" s="70"/>
      <c r="J132" s="70"/>
      <c r="K132" s="34" t="s">
        <v>65</v>
      </c>
      <c r="L132" s="77">
        <v>132</v>
      </c>
      <c r="M132" s="77"/>
      <c r="N132" s="72"/>
      <c r="O132" s="79" t="s">
        <v>176</v>
      </c>
      <c r="P132" s="81">
        <v>43756.63784722222</v>
      </c>
      <c r="Q132" s="79" t="s">
        <v>244</v>
      </c>
      <c r="R132" s="82" t="s">
        <v>295</v>
      </c>
      <c r="S132" s="79" t="s">
        <v>315</v>
      </c>
      <c r="T132" s="79" t="s">
        <v>342</v>
      </c>
      <c r="U132" s="82" t="s">
        <v>354</v>
      </c>
      <c r="V132" s="82" t="s">
        <v>354</v>
      </c>
      <c r="W132" s="81">
        <v>43756.63784722222</v>
      </c>
      <c r="X132" s="85">
        <v>43756</v>
      </c>
      <c r="Y132" s="87" t="s">
        <v>443</v>
      </c>
      <c r="Z132" s="82" t="s">
        <v>515</v>
      </c>
      <c r="AA132" s="79"/>
      <c r="AB132" s="79"/>
      <c r="AC132" s="87" t="s">
        <v>589</v>
      </c>
      <c r="AD132" s="79"/>
      <c r="AE132" s="79" t="b">
        <v>0</v>
      </c>
      <c r="AF132" s="79">
        <v>6</v>
      </c>
      <c r="AG132" s="87" t="s">
        <v>606</v>
      </c>
      <c r="AH132" s="79" t="b">
        <v>0</v>
      </c>
      <c r="AI132" s="79" t="s">
        <v>608</v>
      </c>
      <c r="AJ132" s="79"/>
      <c r="AK132" s="87" t="s">
        <v>606</v>
      </c>
      <c r="AL132" s="79" t="b">
        <v>0</v>
      </c>
      <c r="AM132" s="79">
        <v>3</v>
      </c>
      <c r="AN132" s="87" t="s">
        <v>606</v>
      </c>
      <c r="AO132" s="79" t="s">
        <v>612</v>
      </c>
      <c r="AP132" s="79" t="b">
        <v>0</v>
      </c>
      <c r="AQ132" s="87" t="s">
        <v>589</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35</v>
      </c>
      <c r="BM132" s="49">
        <v>100</v>
      </c>
      <c r="BN132" s="48">
        <v>35</v>
      </c>
    </row>
    <row r="133" spans="1:66" ht="15">
      <c r="A133" s="64" t="s">
        <v>227</v>
      </c>
      <c r="B133" s="64" t="s">
        <v>227</v>
      </c>
      <c r="C133" s="65" t="s">
        <v>1235</v>
      </c>
      <c r="D133" s="66">
        <v>10</v>
      </c>
      <c r="E133" s="67" t="s">
        <v>136</v>
      </c>
      <c r="F133" s="68">
        <v>6</v>
      </c>
      <c r="G133" s="65"/>
      <c r="H133" s="69"/>
      <c r="I133" s="70"/>
      <c r="J133" s="70"/>
      <c r="K133" s="34" t="s">
        <v>65</v>
      </c>
      <c r="L133" s="77">
        <v>133</v>
      </c>
      <c r="M133" s="77"/>
      <c r="N133" s="72"/>
      <c r="O133" s="79" t="s">
        <v>176</v>
      </c>
      <c r="P133" s="81">
        <v>43757.19662037037</v>
      </c>
      <c r="Q133" s="79" t="s">
        <v>261</v>
      </c>
      <c r="R133" s="82" t="s">
        <v>295</v>
      </c>
      <c r="S133" s="79" t="s">
        <v>315</v>
      </c>
      <c r="T133" s="79" t="s">
        <v>343</v>
      </c>
      <c r="U133" s="82" t="s">
        <v>355</v>
      </c>
      <c r="V133" s="82" t="s">
        <v>355</v>
      </c>
      <c r="W133" s="81">
        <v>43757.19662037037</v>
      </c>
      <c r="X133" s="85">
        <v>43757</v>
      </c>
      <c r="Y133" s="87" t="s">
        <v>444</v>
      </c>
      <c r="Z133" s="82" t="s">
        <v>516</v>
      </c>
      <c r="AA133" s="79"/>
      <c r="AB133" s="79"/>
      <c r="AC133" s="87" t="s">
        <v>590</v>
      </c>
      <c r="AD133" s="79"/>
      <c r="AE133" s="79" t="b">
        <v>0</v>
      </c>
      <c r="AF133" s="79">
        <v>3</v>
      </c>
      <c r="AG133" s="87" t="s">
        <v>606</v>
      </c>
      <c r="AH133" s="79" t="b">
        <v>0</v>
      </c>
      <c r="AI133" s="79" t="s">
        <v>608</v>
      </c>
      <c r="AJ133" s="79"/>
      <c r="AK133" s="87" t="s">
        <v>606</v>
      </c>
      <c r="AL133" s="79" t="b">
        <v>0</v>
      </c>
      <c r="AM133" s="79">
        <v>1</v>
      </c>
      <c r="AN133" s="87" t="s">
        <v>606</v>
      </c>
      <c r="AO133" s="79" t="s">
        <v>612</v>
      </c>
      <c r="AP133" s="79" t="b">
        <v>0</v>
      </c>
      <c r="AQ133" s="87" t="s">
        <v>590</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25</v>
      </c>
      <c r="BM133" s="49">
        <v>100</v>
      </c>
      <c r="BN133" s="48">
        <v>25</v>
      </c>
    </row>
    <row r="134" spans="1:66" ht="15">
      <c r="A134" s="64" t="s">
        <v>227</v>
      </c>
      <c r="B134" s="64" t="s">
        <v>227</v>
      </c>
      <c r="C134" s="65" t="s">
        <v>1235</v>
      </c>
      <c r="D134" s="66">
        <v>10</v>
      </c>
      <c r="E134" s="67" t="s">
        <v>136</v>
      </c>
      <c r="F134" s="68">
        <v>6</v>
      </c>
      <c r="G134" s="65"/>
      <c r="H134" s="69"/>
      <c r="I134" s="70"/>
      <c r="J134" s="70"/>
      <c r="K134" s="34" t="s">
        <v>65</v>
      </c>
      <c r="L134" s="77">
        <v>134</v>
      </c>
      <c r="M134" s="77"/>
      <c r="N134" s="72"/>
      <c r="O134" s="79" t="s">
        <v>176</v>
      </c>
      <c r="P134" s="81">
        <v>43757.292083333334</v>
      </c>
      <c r="Q134" s="79" t="s">
        <v>262</v>
      </c>
      <c r="R134" s="82" t="s">
        <v>295</v>
      </c>
      <c r="S134" s="79" t="s">
        <v>315</v>
      </c>
      <c r="T134" s="79" t="s">
        <v>344</v>
      </c>
      <c r="U134" s="82" t="s">
        <v>356</v>
      </c>
      <c r="V134" s="82" t="s">
        <v>356</v>
      </c>
      <c r="W134" s="81">
        <v>43757.292083333334</v>
      </c>
      <c r="X134" s="85">
        <v>43757</v>
      </c>
      <c r="Y134" s="87" t="s">
        <v>445</v>
      </c>
      <c r="Z134" s="82" t="s">
        <v>517</v>
      </c>
      <c r="AA134" s="79"/>
      <c r="AB134" s="79"/>
      <c r="AC134" s="87" t="s">
        <v>591</v>
      </c>
      <c r="AD134" s="79"/>
      <c r="AE134" s="79" t="b">
        <v>0</v>
      </c>
      <c r="AF134" s="79">
        <v>4</v>
      </c>
      <c r="AG134" s="87" t="s">
        <v>606</v>
      </c>
      <c r="AH134" s="79" t="b">
        <v>0</v>
      </c>
      <c r="AI134" s="79" t="s">
        <v>608</v>
      </c>
      <c r="AJ134" s="79"/>
      <c r="AK134" s="87" t="s">
        <v>606</v>
      </c>
      <c r="AL134" s="79" t="b">
        <v>0</v>
      </c>
      <c r="AM134" s="79">
        <v>1</v>
      </c>
      <c r="AN134" s="87" t="s">
        <v>606</v>
      </c>
      <c r="AO134" s="79" t="s">
        <v>612</v>
      </c>
      <c r="AP134" s="79" t="b">
        <v>0</v>
      </c>
      <c r="AQ134" s="87" t="s">
        <v>591</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32</v>
      </c>
      <c r="BM134" s="49">
        <v>100</v>
      </c>
      <c r="BN134" s="48">
        <v>32</v>
      </c>
    </row>
    <row r="135" spans="1:66" ht="15">
      <c r="A135" s="64" t="s">
        <v>227</v>
      </c>
      <c r="B135" s="64" t="s">
        <v>227</v>
      </c>
      <c r="C135" s="65" t="s">
        <v>1235</v>
      </c>
      <c r="D135" s="66">
        <v>10</v>
      </c>
      <c r="E135" s="67" t="s">
        <v>136</v>
      </c>
      <c r="F135" s="68">
        <v>6</v>
      </c>
      <c r="G135" s="65"/>
      <c r="H135" s="69"/>
      <c r="I135" s="70"/>
      <c r="J135" s="70"/>
      <c r="K135" s="34" t="s">
        <v>65</v>
      </c>
      <c r="L135" s="77">
        <v>135</v>
      </c>
      <c r="M135" s="77"/>
      <c r="N135" s="72"/>
      <c r="O135" s="79" t="s">
        <v>176</v>
      </c>
      <c r="P135" s="81">
        <v>43757.76097222222</v>
      </c>
      <c r="Q135" s="79" t="s">
        <v>264</v>
      </c>
      <c r="R135" s="82" t="s">
        <v>295</v>
      </c>
      <c r="S135" s="79" t="s">
        <v>315</v>
      </c>
      <c r="T135" s="79" t="s">
        <v>343</v>
      </c>
      <c r="U135" s="82" t="s">
        <v>357</v>
      </c>
      <c r="V135" s="82" t="s">
        <v>357</v>
      </c>
      <c r="W135" s="81">
        <v>43757.76097222222</v>
      </c>
      <c r="X135" s="85">
        <v>43757</v>
      </c>
      <c r="Y135" s="87" t="s">
        <v>446</v>
      </c>
      <c r="Z135" s="82" t="s">
        <v>518</v>
      </c>
      <c r="AA135" s="79"/>
      <c r="AB135" s="79"/>
      <c r="AC135" s="87" t="s">
        <v>592</v>
      </c>
      <c r="AD135" s="79"/>
      <c r="AE135" s="79" t="b">
        <v>0</v>
      </c>
      <c r="AF135" s="79">
        <v>2</v>
      </c>
      <c r="AG135" s="87" t="s">
        <v>606</v>
      </c>
      <c r="AH135" s="79" t="b">
        <v>0</v>
      </c>
      <c r="AI135" s="79" t="s">
        <v>608</v>
      </c>
      <c r="AJ135" s="79"/>
      <c r="AK135" s="87" t="s">
        <v>606</v>
      </c>
      <c r="AL135" s="79" t="b">
        <v>0</v>
      </c>
      <c r="AM135" s="79">
        <v>1</v>
      </c>
      <c r="AN135" s="87" t="s">
        <v>606</v>
      </c>
      <c r="AO135" s="79" t="s">
        <v>614</v>
      </c>
      <c r="AP135" s="79" t="b">
        <v>0</v>
      </c>
      <c r="AQ135" s="87" t="s">
        <v>592</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25</v>
      </c>
      <c r="BM135" s="49">
        <v>100</v>
      </c>
      <c r="BN135" s="48">
        <v>25</v>
      </c>
    </row>
    <row r="136" spans="1:66" ht="15">
      <c r="A136" s="64" t="s">
        <v>227</v>
      </c>
      <c r="B136" s="64" t="s">
        <v>227</v>
      </c>
      <c r="C136" s="65" t="s">
        <v>1235</v>
      </c>
      <c r="D136" s="66">
        <v>10</v>
      </c>
      <c r="E136" s="67" t="s">
        <v>136</v>
      </c>
      <c r="F136" s="68">
        <v>6</v>
      </c>
      <c r="G136" s="65"/>
      <c r="H136" s="69"/>
      <c r="I136" s="70"/>
      <c r="J136" s="70"/>
      <c r="K136" s="34" t="s">
        <v>65</v>
      </c>
      <c r="L136" s="77">
        <v>136</v>
      </c>
      <c r="M136" s="77"/>
      <c r="N136" s="72"/>
      <c r="O136" s="79" t="s">
        <v>176</v>
      </c>
      <c r="P136" s="81">
        <v>43758.41333333333</v>
      </c>
      <c r="Q136" s="79" t="s">
        <v>263</v>
      </c>
      <c r="R136" s="82" t="s">
        <v>305</v>
      </c>
      <c r="S136" s="79" t="s">
        <v>306</v>
      </c>
      <c r="T136" s="79" t="s">
        <v>337</v>
      </c>
      <c r="U136" s="82" t="s">
        <v>358</v>
      </c>
      <c r="V136" s="82" t="s">
        <v>358</v>
      </c>
      <c r="W136" s="81">
        <v>43758.41333333333</v>
      </c>
      <c r="X136" s="85">
        <v>43758</v>
      </c>
      <c r="Y136" s="87" t="s">
        <v>447</v>
      </c>
      <c r="Z136" s="82" t="s">
        <v>519</v>
      </c>
      <c r="AA136" s="79"/>
      <c r="AB136" s="79"/>
      <c r="AC136" s="87" t="s">
        <v>593</v>
      </c>
      <c r="AD136" s="79"/>
      <c r="AE136" s="79" t="b">
        <v>0</v>
      </c>
      <c r="AF136" s="79">
        <v>4</v>
      </c>
      <c r="AG136" s="87" t="s">
        <v>606</v>
      </c>
      <c r="AH136" s="79" t="b">
        <v>0</v>
      </c>
      <c r="AI136" s="79" t="s">
        <v>608</v>
      </c>
      <c r="AJ136" s="79"/>
      <c r="AK136" s="87" t="s">
        <v>606</v>
      </c>
      <c r="AL136" s="79" t="b">
        <v>0</v>
      </c>
      <c r="AM136" s="79">
        <v>1</v>
      </c>
      <c r="AN136" s="87" t="s">
        <v>606</v>
      </c>
      <c r="AO136" s="79" t="s">
        <v>612</v>
      </c>
      <c r="AP136" s="79" t="b">
        <v>0</v>
      </c>
      <c r="AQ136" s="87" t="s">
        <v>593</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21</v>
      </c>
      <c r="BM136" s="49">
        <v>100</v>
      </c>
      <c r="BN136" s="48">
        <v>21</v>
      </c>
    </row>
    <row r="137" spans="1:66" ht="15">
      <c r="A137" s="64" t="s">
        <v>227</v>
      </c>
      <c r="B137" s="64" t="s">
        <v>227</v>
      </c>
      <c r="C137" s="65" t="s">
        <v>1235</v>
      </c>
      <c r="D137" s="66">
        <v>10</v>
      </c>
      <c r="E137" s="67" t="s">
        <v>136</v>
      </c>
      <c r="F137" s="68">
        <v>6</v>
      </c>
      <c r="G137" s="65"/>
      <c r="H137" s="69"/>
      <c r="I137" s="70"/>
      <c r="J137" s="70"/>
      <c r="K137" s="34" t="s">
        <v>65</v>
      </c>
      <c r="L137" s="77">
        <v>137</v>
      </c>
      <c r="M137" s="77"/>
      <c r="N137" s="72"/>
      <c r="O137" s="79" t="s">
        <v>176</v>
      </c>
      <c r="P137" s="81">
        <v>43758.42429398148</v>
      </c>
      <c r="Q137" s="79" t="s">
        <v>245</v>
      </c>
      <c r="R137" s="82" t="s">
        <v>295</v>
      </c>
      <c r="S137" s="79" t="s">
        <v>315</v>
      </c>
      <c r="T137" s="79" t="s">
        <v>342</v>
      </c>
      <c r="U137" s="82" t="s">
        <v>359</v>
      </c>
      <c r="V137" s="82" t="s">
        <v>359</v>
      </c>
      <c r="W137" s="81">
        <v>43758.42429398148</v>
      </c>
      <c r="X137" s="85">
        <v>43758</v>
      </c>
      <c r="Y137" s="87" t="s">
        <v>448</v>
      </c>
      <c r="Z137" s="82" t="s">
        <v>520</v>
      </c>
      <c r="AA137" s="79"/>
      <c r="AB137" s="79"/>
      <c r="AC137" s="87" t="s">
        <v>594</v>
      </c>
      <c r="AD137" s="79"/>
      <c r="AE137" s="79" t="b">
        <v>0</v>
      </c>
      <c r="AF137" s="79">
        <v>4</v>
      </c>
      <c r="AG137" s="87" t="s">
        <v>606</v>
      </c>
      <c r="AH137" s="79" t="b">
        <v>0</v>
      </c>
      <c r="AI137" s="79" t="s">
        <v>608</v>
      </c>
      <c r="AJ137" s="79"/>
      <c r="AK137" s="87" t="s">
        <v>606</v>
      </c>
      <c r="AL137" s="79" t="b">
        <v>0</v>
      </c>
      <c r="AM137" s="79">
        <v>4</v>
      </c>
      <c r="AN137" s="87" t="s">
        <v>606</v>
      </c>
      <c r="AO137" s="79" t="s">
        <v>612</v>
      </c>
      <c r="AP137" s="79" t="b">
        <v>0</v>
      </c>
      <c r="AQ137" s="87" t="s">
        <v>594</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35</v>
      </c>
      <c r="BM137" s="49">
        <v>100</v>
      </c>
      <c r="BN137" s="48">
        <v>35</v>
      </c>
    </row>
    <row r="138" spans="1:66" ht="15">
      <c r="A138" s="64" t="s">
        <v>227</v>
      </c>
      <c r="B138" s="64" t="s">
        <v>227</v>
      </c>
      <c r="C138" s="65" t="s">
        <v>1235</v>
      </c>
      <c r="D138" s="66">
        <v>10</v>
      </c>
      <c r="E138" s="67" t="s">
        <v>136</v>
      </c>
      <c r="F138" s="68">
        <v>6</v>
      </c>
      <c r="G138" s="65"/>
      <c r="H138" s="69"/>
      <c r="I138" s="70"/>
      <c r="J138" s="70"/>
      <c r="K138" s="34" t="s">
        <v>65</v>
      </c>
      <c r="L138" s="77">
        <v>138</v>
      </c>
      <c r="M138" s="77"/>
      <c r="N138" s="72"/>
      <c r="O138" s="79" t="s">
        <v>176</v>
      </c>
      <c r="P138" s="81">
        <v>43758.75525462963</v>
      </c>
      <c r="Q138" s="79" t="s">
        <v>277</v>
      </c>
      <c r="R138" s="82" t="s">
        <v>298</v>
      </c>
      <c r="S138" s="79" t="s">
        <v>306</v>
      </c>
      <c r="T138" s="79" t="s">
        <v>337</v>
      </c>
      <c r="U138" s="82" t="s">
        <v>360</v>
      </c>
      <c r="V138" s="82" t="s">
        <v>360</v>
      </c>
      <c r="W138" s="81">
        <v>43758.75525462963</v>
      </c>
      <c r="X138" s="85">
        <v>43758</v>
      </c>
      <c r="Y138" s="87" t="s">
        <v>449</v>
      </c>
      <c r="Z138" s="82" t="s">
        <v>521</v>
      </c>
      <c r="AA138" s="79"/>
      <c r="AB138" s="79"/>
      <c r="AC138" s="87" t="s">
        <v>595</v>
      </c>
      <c r="AD138" s="79"/>
      <c r="AE138" s="79" t="b">
        <v>0</v>
      </c>
      <c r="AF138" s="79">
        <v>4</v>
      </c>
      <c r="AG138" s="87" t="s">
        <v>606</v>
      </c>
      <c r="AH138" s="79" t="b">
        <v>0</v>
      </c>
      <c r="AI138" s="79" t="s">
        <v>608</v>
      </c>
      <c r="AJ138" s="79"/>
      <c r="AK138" s="87" t="s">
        <v>606</v>
      </c>
      <c r="AL138" s="79" t="b">
        <v>0</v>
      </c>
      <c r="AM138" s="79">
        <v>2</v>
      </c>
      <c r="AN138" s="87" t="s">
        <v>606</v>
      </c>
      <c r="AO138" s="79" t="s">
        <v>621</v>
      </c>
      <c r="AP138" s="79" t="b">
        <v>0</v>
      </c>
      <c r="AQ138" s="87" t="s">
        <v>595</v>
      </c>
      <c r="AR138" s="79" t="s">
        <v>176</v>
      </c>
      <c r="AS138" s="79">
        <v>0</v>
      </c>
      <c r="AT138" s="79">
        <v>0</v>
      </c>
      <c r="AU138" s="79"/>
      <c r="AV138" s="79"/>
      <c r="AW138" s="79"/>
      <c r="AX138" s="79"/>
      <c r="AY138" s="79"/>
      <c r="AZ138" s="79"/>
      <c r="BA138" s="79"/>
      <c r="BB138" s="79"/>
      <c r="BC138">
        <v>16</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21</v>
      </c>
      <c r="BM138" s="49">
        <v>100</v>
      </c>
      <c r="BN138" s="48">
        <v>21</v>
      </c>
    </row>
    <row r="139" spans="1:66" ht="15">
      <c r="A139" s="64" t="s">
        <v>227</v>
      </c>
      <c r="B139" s="64" t="s">
        <v>227</v>
      </c>
      <c r="C139" s="65" t="s">
        <v>1235</v>
      </c>
      <c r="D139" s="66">
        <v>10</v>
      </c>
      <c r="E139" s="67" t="s">
        <v>136</v>
      </c>
      <c r="F139" s="68">
        <v>6</v>
      </c>
      <c r="G139" s="65"/>
      <c r="H139" s="69"/>
      <c r="I139" s="70"/>
      <c r="J139" s="70"/>
      <c r="K139" s="34" t="s">
        <v>65</v>
      </c>
      <c r="L139" s="77">
        <v>139</v>
      </c>
      <c r="M139" s="77"/>
      <c r="N139" s="72"/>
      <c r="O139" s="79" t="s">
        <v>176</v>
      </c>
      <c r="P139" s="81">
        <v>43759.33762731482</v>
      </c>
      <c r="Q139" s="79" t="s">
        <v>278</v>
      </c>
      <c r="R139" s="82" t="s">
        <v>296</v>
      </c>
      <c r="S139" s="79" t="s">
        <v>306</v>
      </c>
      <c r="T139" s="79" t="s">
        <v>334</v>
      </c>
      <c r="U139" s="82" t="s">
        <v>361</v>
      </c>
      <c r="V139" s="82" t="s">
        <v>361</v>
      </c>
      <c r="W139" s="81">
        <v>43759.33762731482</v>
      </c>
      <c r="X139" s="85">
        <v>43759</v>
      </c>
      <c r="Y139" s="87" t="s">
        <v>450</v>
      </c>
      <c r="Z139" s="82" t="s">
        <v>522</v>
      </c>
      <c r="AA139" s="79"/>
      <c r="AB139" s="79"/>
      <c r="AC139" s="87" t="s">
        <v>596</v>
      </c>
      <c r="AD139" s="79"/>
      <c r="AE139" s="79" t="b">
        <v>0</v>
      </c>
      <c r="AF139" s="79">
        <v>1</v>
      </c>
      <c r="AG139" s="87" t="s">
        <v>606</v>
      </c>
      <c r="AH139" s="79" t="b">
        <v>0</v>
      </c>
      <c r="AI139" s="79" t="s">
        <v>608</v>
      </c>
      <c r="AJ139" s="79"/>
      <c r="AK139" s="87" t="s">
        <v>606</v>
      </c>
      <c r="AL139" s="79" t="b">
        <v>0</v>
      </c>
      <c r="AM139" s="79">
        <v>1</v>
      </c>
      <c r="AN139" s="87" t="s">
        <v>606</v>
      </c>
      <c r="AO139" s="79" t="s">
        <v>621</v>
      </c>
      <c r="AP139" s="79" t="b">
        <v>0</v>
      </c>
      <c r="AQ139" s="87" t="s">
        <v>596</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13</v>
      </c>
      <c r="BM139" s="49">
        <v>100</v>
      </c>
      <c r="BN139" s="48">
        <v>13</v>
      </c>
    </row>
    <row r="140" spans="1:66" ht="15">
      <c r="A140" s="64" t="s">
        <v>227</v>
      </c>
      <c r="B140" s="64" t="s">
        <v>227</v>
      </c>
      <c r="C140" s="65" t="s">
        <v>1235</v>
      </c>
      <c r="D140" s="66">
        <v>10</v>
      </c>
      <c r="E140" s="67" t="s">
        <v>136</v>
      </c>
      <c r="F140" s="68">
        <v>6</v>
      </c>
      <c r="G140" s="65"/>
      <c r="H140" s="69"/>
      <c r="I140" s="70"/>
      <c r="J140" s="70"/>
      <c r="K140" s="34" t="s">
        <v>65</v>
      </c>
      <c r="L140" s="77">
        <v>140</v>
      </c>
      <c r="M140" s="77"/>
      <c r="N140" s="72"/>
      <c r="O140" s="79" t="s">
        <v>176</v>
      </c>
      <c r="P140" s="81">
        <v>43759.470289351855</v>
      </c>
      <c r="Q140" s="79" t="s">
        <v>279</v>
      </c>
      <c r="R140" s="82" t="s">
        <v>295</v>
      </c>
      <c r="S140" s="79" t="s">
        <v>315</v>
      </c>
      <c r="T140" s="79" t="s">
        <v>342</v>
      </c>
      <c r="U140" s="82" t="s">
        <v>362</v>
      </c>
      <c r="V140" s="82" t="s">
        <v>362</v>
      </c>
      <c r="W140" s="81">
        <v>43759.470289351855</v>
      </c>
      <c r="X140" s="85">
        <v>43759</v>
      </c>
      <c r="Y140" s="87" t="s">
        <v>451</v>
      </c>
      <c r="Z140" s="82" t="s">
        <v>523</v>
      </c>
      <c r="AA140" s="79"/>
      <c r="AB140" s="79"/>
      <c r="AC140" s="87" t="s">
        <v>597</v>
      </c>
      <c r="AD140" s="79"/>
      <c r="AE140" s="79" t="b">
        <v>0</v>
      </c>
      <c r="AF140" s="79">
        <v>2</v>
      </c>
      <c r="AG140" s="87" t="s">
        <v>606</v>
      </c>
      <c r="AH140" s="79" t="b">
        <v>0</v>
      </c>
      <c r="AI140" s="79" t="s">
        <v>608</v>
      </c>
      <c r="AJ140" s="79"/>
      <c r="AK140" s="87" t="s">
        <v>606</v>
      </c>
      <c r="AL140" s="79" t="b">
        <v>0</v>
      </c>
      <c r="AM140" s="79">
        <v>1</v>
      </c>
      <c r="AN140" s="87" t="s">
        <v>606</v>
      </c>
      <c r="AO140" s="79" t="s">
        <v>621</v>
      </c>
      <c r="AP140" s="79" t="b">
        <v>0</v>
      </c>
      <c r="AQ140" s="87" t="s">
        <v>597</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35</v>
      </c>
      <c r="BM140" s="49">
        <v>100</v>
      </c>
      <c r="BN140" s="48">
        <v>35</v>
      </c>
    </row>
    <row r="141" spans="1:66" ht="15">
      <c r="A141" s="64" t="s">
        <v>227</v>
      </c>
      <c r="B141" s="64" t="s">
        <v>227</v>
      </c>
      <c r="C141" s="65" t="s">
        <v>1235</v>
      </c>
      <c r="D141" s="66">
        <v>10</v>
      </c>
      <c r="E141" s="67" t="s">
        <v>136</v>
      </c>
      <c r="F141" s="68">
        <v>6</v>
      </c>
      <c r="G141" s="65"/>
      <c r="H141" s="69"/>
      <c r="I141" s="70"/>
      <c r="J141" s="70"/>
      <c r="K141" s="34" t="s">
        <v>65</v>
      </c>
      <c r="L141" s="77">
        <v>141</v>
      </c>
      <c r="M141" s="77"/>
      <c r="N141" s="72"/>
      <c r="O141" s="79" t="s">
        <v>176</v>
      </c>
      <c r="P141" s="81">
        <v>43759.490590277775</v>
      </c>
      <c r="Q141" s="79" t="s">
        <v>252</v>
      </c>
      <c r="R141" s="82" t="s">
        <v>295</v>
      </c>
      <c r="S141" s="79" t="s">
        <v>315</v>
      </c>
      <c r="T141" s="79" t="s">
        <v>345</v>
      </c>
      <c r="U141" s="82" t="s">
        <v>363</v>
      </c>
      <c r="V141" s="82" t="s">
        <v>363</v>
      </c>
      <c r="W141" s="81">
        <v>43759.490590277775</v>
      </c>
      <c r="X141" s="85">
        <v>43759</v>
      </c>
      <c r="Y141" s="87" t="s">
        <v>452</v>
      </c>
      <c r="Z141" s="82" t="s">
        <v>524</v>
      </c>
      <c r="AA141" s="79"/>
      <c r="AB141" s="79"/>
      <c r="AC141" s="87" t="s">
        <v>598</v>
      </c>
      <c r="AD141" s="79"/>
      <c r="AE141" s="79" t="b">
        <v>0</v>
      </c>
      <c r="AF141" s="79">
        <v>4</v>
      </c>
      <c r="AG141" s="87" t="s">
        <v>606</v>
      </c>
      <c r="AH141" s="79" t="b">
        <v>0</v>
      </c>
      <c r="AI141" s="79" t="s">
        <v>608</v>
      </c>
      <c r="AJ141" s="79"/>
      <c r="AK141" s="87" t="s">
        <v>606</v>
      </c>
      <c r="AL141" s="79" t="b">
        <v>0</v>
      </c>
      <c r="AM141" s="79">
        <v>4</v>
      </c>
      <c r="AN141" s="87" t="s">
        <v>606</v>
      </c>
      <c r="AO141" s="79" t="s">
        <v>612</v>
      </c>
      <c r="AP141" s="79" t="b">
        <v>0</v>
      </c>
      <c r="AQ141" s="87" t="s">
        <v>598</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2</v>
      </c>
      <c r="BE141" s="78" t="str">
        <f>REPLACE(INDEX(GroupVertices[Group],MATCH(Edges[[#This Row],[Vertex 2]],GroupVertices[Vertex],0)),1,1,"")</f>
        <v>2</v>
      </c>
      <c r="BF141" s="48">
        <v>1</v>
      </c>
      <c r="BG141" s="49">
        <v>2.5641025641025643</v>
      </c>
      <c r="BH141" s="48">
        <v>0</v>
      </c>
      <c r="BI141" s="49">
        <v>0</v>
      </c>
      <c r="BJ141" s="48">
        <v>0</v>
      </c>
      <c r="BK141" s="49">
        <v>0</v>
      </c>
      <c r="BL141" s="48">
        <v>38</v>
      </c>
      <c r="BM141" s="49">
        <v>97.43589743589743</v>
      </c>
      <c r="BN141" s="48">
        <v>39</v>
      </c>
    </row>
    <row r="142" spans="1:66" ht="15">
      <c r="A142" s="64" t="s">
        <v>227</v>
      </c>
      <c r="B142" s="64" t="s">
        <v>227</v>
      </c>
      <c r="C142" s="65" t="s">
        <v>1235</v>
      </c>
      <c r="D142" s="66">
        <v>10</v>
      </c>
      <c r="E142" s="67" t="s">
        <v>136</v>
      </c>
      <c r="F142" s="68">
        <v>6</v>
      </c>
      <c r="G142" s="65"/>
      <c r="H142" s="69"/>
      <c r="I142" s="70"/>
      <c r="J142" s="70"/>
      <c r="K142" s="34" t="s">
        <v>65</v>
      </c>
      <c r="L142" s="77">
        <v>142</v>
      </c>
      <c r="M142" s="77"/>
      <c r="N142" s="72"/>
      <c r="O142" s="79" t="s">
        <v>176</v>
      </c>
      <c r="P142" s="81">
        <v>43759.75497685185</v>
      </c>
      <c r="Q142" s="79" t="s">
        <v>280</v>
      </c>
      <c r="R142" s="82" t="s">
        <v>297</v>
      </c>
      <c r="S142" s="79" t="s">
        <v>306</v>
      </c>
      <c r="T142" s="79" t="s">
        <v>335</v>
      </c>
      <c r="U142" s="82" t="s">
        <v>364</v>
      </c>
      <c r="V142" s="82" t="s">
        <v>364</v>
      </c>
      <c r="W142" s="81">
        <v>43759.75497685185</v>
      </c>
      <c r="X142" s="85">
        <v>43759</v>
      </c>
      <c r="Y142" s="87" t="s">
        <v>453</v>
      </c>
      <c r="Z142" s="82" t="s">
        <v>525</v>
      </c>
      <c r="AA142" s="79"/>
      <c r="AB142" s="79"/>
      <c r="AC142" s="87" t="s">
        <v>599</v>
      </c>
      <c r="AD142" s="79"/>
      <c r="AE142" s="79" t="b">
        <v>0</v>
      </c>
      <c r="AF142" s="79">
        <v>0</v>
      </c>
      <c r="AG142" s="87" t="s">
        <v>606</v>
      </c>
      <c r="AH142" s="79" t="b">
        <v>0</v>
      </c>
      <c r="AI142" s="79" t="s">
        <v>608</v>
      </c>
      <c r="AJ142" s="79"/>
      <c r="AK142" s="87" t="s">
        <v>606</v>
      </c>
      <c r="AL142" s="79" t="b">
        <v>0</v>
      </c>
      <c r="AM142" s="79">
        <v>0</v>
      </c>
      <c r="AN142" s="87" t="s">
        <v>606</v>
      </c>
      <c r="AO142" s="79" t="s">
        <v>621</v>
      </c>
      <c r="AP142" s="79" t="b">
        <v>0</v>
      </c>
      <c r="AQ142" s="87" t="s">
        <v>599</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16</v>
      </c>
      <c r="BM142" s="49">
        <v>100</v>
      </c>
      <c r="BN142" s="48">
        <v>16</v>
      </c>
    </row>
    <row r="143" spans="1:66" ht="15">
      <c r="A143" s="64" t="s">
        <v>227</v>
      </c>
      <c r="B143" s="64" t="s">
        <v>227</v>
      </c>
      <c r="C143" s="65" t="s">
        <v>1235</v>
      </c>
      <c r="D143" s="66">
        <v>10</v>
      </c>
      <c r="E143" s="67" t="s">
        <v>136</v>
      </c>
      <c r="F143" s="68">
        <v>6</v>
      </c>
      <c r="G143" s="65"/>
      <c r="H143" s="69"/>
      <c r="I143" s="70"/>
      <c r="J143" s="70"/>
      <c r="K143" s="34" t="s">
        <v>65</v>
      </c>
      <c r="L143" s="77">
        <v>143</v>
      </c>
      <c r="M143" s="77"/>
      <c r="N143" s="72"/>
      <c r="O143" s="79" t="s">
        <v>176</v>
      </c>
      <c r="P143" s="81">
        <v>43759.763402777775</v>
      </c>
      <c r="Q143" s="79" t="s">
        <v>281</v>
      </c>
      <c r="R143" s="82" t="s">
        <v>295</v>
      </c>
      <c r="S143" s="79" t="s">
        <v>315</v>
      </c>
      <c r="T143" s="79" t="s">
        <v>342</v>
      </c>
      <c r="U143" s="82" t="s">
        <v>365</v>
      </c>
      <c r="V143" s="82" t="s">
        <v>365</v>
      </c>
      <c r="W143" s="81">
        <v>43759.763402777775</v>
      </c>
      <c r="X143" s="85">
        <v>43759</v>
      </c>
      <c r="Y143" s="87" t="s">
        <v>454</v>
      </c>
      <c r="Z143" s="82" t="s">
        <v>526</v>
      </c>
      <c r="AA143" s="79"/>
      <c r="AB143" s="79"/>
      <c r="AC143" s="87" t="s">
        <v>600</v>
      </c>
      <c r="AD143" s="79"/>
      <c r="AE143" s="79" t="b">
        <v>0</v>
      </c>
      <c r="AF143" s="79">
        <v>1</v>
      </c>
      <c r="AG143" s="87" t="s">
        <v>606</v>
      </c>
      <c r="AH143" s="79" t="b">
        <v>0</v>
      </c>
      <c r="AI143" s="79" t="s">
        <v>608</v>
      </c>
      <c r="AJ143" s="79"/>
      <c r="AK143" s="87" t="s">
        <v>606</v>
      </c>
      <c r="AL143" s="79" t="b">
        <v>0</v>
      </c>
      <c r="AM143" s="79">
        <v>0</v>
      </c>
      <c r="AN143" s="87" t="s">
        <v>606</v>
      </c>
      <c r="AO143" s="79" t="s">
        <v>621</v>
      </c>
      <c r="AP143" s="79" t="b">
        <v>0</v>
      </c>
      <c r="AQ143" s="87" t="s">
        <v>600</v>
      </c>
      <c r="AR143" s="79" t="s">
        <v>176</v>
      </c>
      <c r="AS143" s="79">
        <v>0</v>
      </c>
      <c r="AT143" s="79">
        <v>0</v>
      </c>
      <c r="AU143" s="79"/>
      <c r="AV143" s="79"/>
      <c r="AW143" s="79"/>
      <c r="AX143" s="79"/>
      <c r="AY143" s="79"/>
      <c r="AZ143" s="79"/>
      <c r="BA143" s="79"/>
      <c r="BB143" s="79"/>
      <c r="BC143">
        <v>16</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40</v>
      </c>
      <c r="BM143" s="49">
        <v>100</v>
      </c>
      <c r="BN143" s="48">
        <v>40</v>
      </c>
    </row>
    <row r="144" spans="1:66" ht="15">
      <c r="A144" s="64" t="s">
        <v>227</v>
      </c>
      <c r="B144" s="64" t="s">
        <v>227</v>
      </c>
      <c r="C144" s="65" t="s">
        <v>1235</v>
      </c>
      <c r="D144" s="66">
        <v>10</v>
      </c>
      <c r="E144" s="67" t="s">
        <v>136</v>
      </c>
      <c r="F144" s="68">
        <v>6</v>
      </c>
      <c r="G144" s="65"/>
      <c r="H144" s="69"/>
      <c r="I144" s="70"/>
      <c r="J144" s="70"/>
      <c r="K144" s="34" t="s">
        <v>65</v>
      </c>
      <c r="L144" s="77">
        <v>144</v>
      </c>
      <c r="M144" s="77"/>
      <c r="N144" s="72"/>
      <c r="O144" s="79" t="s">
        <v>176</v>
      </c>
      <c r="P144" s="81">
        <v>43760.17101851852</v>
      </c>
      <c r="Q144" s="79" t="s">
        <v>282</v>
      </c>
      <c r="R144" s="82" t="s">
        <v>285</v>
      </c>
      <c r="S144" s="79" t="s">
        <v>306</v>
      </c>
      <c r="T144" s="79" t="s">
        <v>336</v>
      </c>
      <c r="U144" s="82" t="s">
        <v>366</v>
      </c>
      <c r="V144" s="82" t="s">
        <v>366</v>
      </c>
      <c r="W144" s="81">
        <v>43760.17101851852</v>
      </c>
      <c r="X144" s="85">
        <v>43760</v>
      </c>
      <c r="Y144" s="87" t="s">
        <v>455</v>
      </c>
      <c r="Z144" s="82" t="s">
        <v>527</v>
      </c>
      <c r="AA144" s="79"/>
      <c r="AB144" s="79"/>
      <c r="AC144" s="87" t="s">
        <v>601</v>
      </c>
      <c r="AD144" s="79"/>
      <c r="AE144" s="79" t="b">
        <v>0</v>
      </c>
      <c r="AF144" s="79">
        <v>1</v>
      </c>
      <c r="AG144" s="87" t="s">
        <v>606</v>
      </c>
      <c r="AH144" s="79" t="b">
        <v>0</v>
      </c>
      <c r="AI144" s="79" t="s">
        <v>608</v>
      </c>
      <c r="AJ144" s="79"/>
      <c r="AK144" s="87" t="s">
        <v>606</v>
      </c>
      <c r="AL144" s="79" t="b">
        <v>0</v>
      </c>
      <c r="AM144" s="79">
        <v>0</v>
      </c>
      <c r="AN144" s="87" t="s">
        <v>606</v>
      </c>
      <c r="AO144" s="79" t="s">
        <v>621</v>
      </c>
      <c r="AP144" s="79" t="b">
        <v>0</v>
      </c>
      <c r="AQ144" s="87" t="s">
        <v>601</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12</v>
      </c>
      <c r="BM144" s="49">
        <v>100</v>
      </c>
      <c r="BN144" s="48">
        <v>12</v>
      </c>
    </row>
    <row r="145" spans="1:66" ht="15">
      <c r="A145" s="64" t="s">
        <v>227</v>
      </c>
      <c r="B145" s="64" t="s">
        <v>227</v>
      </c>
      <c r="C145" s="65" t="s">
        <v>1235</v>
      </c>
      <c r="D145" s="66">
        <v>10</v>
      </c>
      <c r="E145" s="67" t="s">
        <v>136</v>
      </c>
      <c r="F145" s="68">
        <v>6</v>
      </c>
      <c r="G145" s="65"/>
      <c r="H145" s="69"/>
      <c r="I145" s="70"/>
      <c r="J145" s="70"/>
      <c r="K145" s="34" t="s">
        <v>65</v>
      </c>
      <c r="L145" s="77">
        <v>145</v>
      </c>
      <c r="M145" s="77"/>
      <c r="N145" s="72"/>
      <c r="O145" s="79" t="s">
        <v>176</v>
      </c>
      <c r="P145" s="81">
        <v>43760.17890046296</v>
      </c>
      <c r="Q145" s="79" t="s">
        <v>272</v>
      </c>
      <c r="R145" s="82" t="s">
        <v>295</v>
      </c>
      <c r="S145" s="79" t="s">
        <v>315</v>
      </c>
      <c r="T145" s="79" t="s">
        <v>346</v>
      </c>
      <c r="U145" s="82" t="s">
        <v>367</v>
      </c>
      <c r="V145" s="82" t="s">
        <v>367</v>
      </c>
      <c r="W145" s="81">
        <v>43760.17890046296</v>
      </c>
      <c r="X145" s="85">
        <v>43760</v>
      </c>
      <c r="Y145" s="87" t="s">
        <v>456</v>
      </c>
      <c r="Z145" s="82" t="s">
        <v>528</v>
      </c>
      <c r="AA145" s="79"/>
      <c r="AB145" s="79"/>
      <c r="AC145" s="87" t="s">
        <v>602</v>
      </c>
      <c r="AD145" s="79"/>
      <c r="AE145" s="79" t="b">
        <v>0</v>
      </c>
      <c r="AF145" s="79">
        <v>1</v>
      </c>
      <c r="AG145" s="87" t="s">
        <v>606</v>
      </c>
      <c r="AH145" s="79" t="b">
        <v>0</v>
      </c>
      <c r="AI145" s="79" t="s">
        <v>608</v>
      </c>
      <c r="AJ145" s="79"/>
      <c r="AK145" s="87" t="s">
        <v>606</v>
      </c>
      <c r="AL145" s="79" t="b">
        <v>0</v>
      </c>
      <c r="AM145" s="79">
        <v>1</v>
      </c>
      <c r="AN145" s="87" t="s">
        <v>606</v>
      </c>
      <c r="AO145" s="79" t="s">
        <v>621</v>
      </c>
      <c r="AP145" s="79" t="b">
        <v>0</v>
      </c>
      <c r="AQ145" s="87" t="s">
        <v>602</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42</v>
      </c>
      <c r="BM145" s="49">
        <v>100</v>
      </c>
      <c r="BN145" s="48">
        <v>42</v>
      </c>
    </row>
    <row r="146" spans="1:66" ht="15">
      <c r="A146" s="64" t="s">
        <v>227</v>
      </c>
      <c r="B146" s="64" t="s">
        <v>227</v>
      </c>
      <c r="C146" s="65" t="s">
        <v>1228</v>
      </c>
      <c r="D146" s="66">
        <v>3</v>
      </c>
      <c r="E146" s="67" t="s">
        <v>132</v>
      </c>
      <c r="F146" s="68">
        <v>32</v>
      </c>
      <c r="G146" s="65"/>
      <c r="H146" s="69"/>
      <c r="I146" s="70"/>
      <c r="J146" s="70"/>
      <c r="K146" s="34" t="s">
        <v>65</v>
      </c>
      <c r="L146" s="77">
        <v>146</v>
      </c>
      <c r="M146" s="77"/>
      <c r="N146" s="72"/>
      <c r="O146" s="79" t="s">
        <v>241</v>
      </c>
      <c r="P146" s="81">
        <v>43760.32019675926</v>
      </c>
      <c r="Q146" s="79" t="s">
        <v>252</v>
      </c>
      <c r="R146" s="79"/>
      <c r="S146" s="79"/>
      <c r="T146" s="79" t="s">
        <v>323</v>
      </c>
      <c r="U146" s="79"/>
      <c r="V146" s="82" t="s">
        <v>383</v>
      </c>
      <c r="W146" s="81">
        <v>43760.32019675926</v>
      </c>
      <c r="X146" s="85">
        <v>43760</v>
      </c>
      <c r="Y146" s="87" t="s">
        <v>457</v>
      </c>
      <c r="Z146" s="82" t="s">
        <v>529</v>
      </c>
      <c r="AA146" s="79"/>
      <c r="AB146" s="79"/>
      <c r="AC146" s="87" t="s">
        <v>603</v>
      </c>
      <c r="AD146" s="79"/>
      <c r="AE146" s="79" t="b">
        <v>0</v>
      </c>
      <c r="AF146" s="79">
        <v>0</v>
      </c>
      <c r="AG146" s="87" t="s">
        <v>606</v>
      </c>
      <c r="AH146" s="79" t="b">
        <v>0</v>
      </c>
      <c r="AI146" s="79" t="s">
        <v>608</v>
      </c>
      <c r="AJ146" s="79"/>
      <c r="AK146" s="87" t="s">
        <v>606</v>
      </c>
      <c r="AL146" s="79" t="b">
        <v>0</v>
      </c>
      <c r="AM146" s="79">
        <v>4</v>
      </c>
      <c r="AN146" s="87" t="s">
        <v>598</v>
      </c>
      <c r="AO146" s="79" t="s">
        <v>614</v>
      </c>
      <c r="AP146" s="79" t="b">
        <v>0</v>
      </c>
      <c r="AQ146" s="87" t="s">
        <v>598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1</v>
      </c>
      <c r="BG146" s="49">
        <v>2.5641025641025643</v>
      </c>
      <c r="BH146" s="48">
        <v>0</v>
      </c>
      <c r="BI146" s="49">
        <v>0</v>
      </c>
      <c r="BJ146" s="48">
        <v>0</v>
      </c>
      <c r="BK146" s="49">
        <v>0</v>
      </c>
      <c r="BL146" s="48">
        <v>38</v>
      </c>
      <c r="BM146" s="49">
        <v>97.43589743589743</v>
      </c>
      <c r="BN146" s="48">
        <v>39</v>
      </c>
    </row>
    <row r="147" spans="1:66" ht="15">
      <c r="A147" s="64" t="s">
        <v>227</v>
      </c>
      <c r="B147" s="64" t="s">
        <v>227</v>
      </c>
      <c r="C147" s="65" t="s">
        <v>1235</v>
      </c>
      <c r="D147" s="66">
        <v>10</v>
      </c>
      <c r="E147" s="67" t="s">
        <v>136</v>
      </c>
      <c r="F147" s="68">
        <v>6</v>
      </c>
      <c r="G147" s="65"/>
      <c r="H147" s="69"/>
      <c r="I147" s="70"/>
      <c r="J147" s="70"/>
      <c r="K147" s="34" t="s">
        <v>65</v>
      </c>
      <c r="L147" s="77">
        <v>147</v>
      </c>
      <c r="M147" s="77"/>
      <c r="N147" s="72"/>
      <c r="O147" s="79" t="s">
        <v>176</v>
      </c>
      <c r="P147" s="81">
        <v>43760.33762731482</v>
      </c>
      <c r="Q147" s="79" t="s">
        <v>283</v>
      </c>
      <c r="R147" s="82" t="s">
        <v>298</v>
      </c>
      <c r="S147" s="79" t="s">
        <v>306</v>
      </c>
      <c r="T147" s="79" t="s">
        <v>337</v>
      </c>
      <c r="U147" s="82" t="s">
        <v>368</v>
      </c>
      <c r="V147" s="82" t="s">
        <v>368</v>
      </c>
      <c r="W147" s="81">
        <v>43760.33762731482</v>
      </c>
      <c r="X147" s="85">
        <v>43760</v>
      </c>
      <c r="Y147" s="87" t="s">
        <v>450</v>
      </c>
      <c r="Z147" s="82" t="s">
        <v>530</v>
      </c>
      <c r="AA147" s="79"/>
      <c r="AB147" s="79"/>
      <c r="AC147" s="87" t="s">
        <v>604</v>
      </c>
      <c r="AD147" s="79"/>
      <c r="AE147" s="79" t="b">
        <v>0</v>
      </c>
      <c r="AF147" s="79">
        <v>0</v>
      </c>
      <c r="AG147" s="87" t="s">
        <v>606</v>
      </c>
      <c r="AH147" s="79" t="b">
        <v>0</v>
      </c>
      <c r="AI147" s="79" t="s">
        <v>608</v>
      </c>
      <c r="AJ147" s="79"/>
      <c r="AK147" s="87" t="s">
        <v>606</v>
      </c>
      <c r="AL147" s="79" t="b">
        <v>0</v>
      </c>
      <c r="AM147" s="79">
        <v>0</v>
      </c>
      <c r="AN147" s="87" t="s">
        <v>606</v>
      </c>
      <c r="AO147" s="79" t="s">
        <v>621</v>
      </c>
      <c r="AP147" s="79" t="b">
        <v>0</v>
      </c>
      <c r="AQ147" s="87" t="s">
        <v>604</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21</v>
      </c>
      <c r="BM147" s="49">
        <v>100</v>
      </c>
      <c r="BN147" s="48">
        <v>21</v>
      </c>
    </row>
    <row r="148" spans="1:66" ht="15">
      <c r="A148" s="64" t="s">
        <v>227</v>
      </c>
      <c r="B148" s="64" t="s">
        <v>227</v>
      </c>
      <c r="C148" s="65" t="s">
        <v>1235</v>
      </c>
      <c r="D148" s="66">
        <v>10</v>
      </c>
      <c r="E148" s="67" t="s">
        <v>136</v>
      </c>
      <c r="F148" s="68">
        <v>6</v>
      </c>
      <c r="G148" s="65"/>
      <c r="H148" s="69"/>
      <c r="I148" s="70"/>
      <c r="J148" s="70"/>
      <c r="K148" s="34" t="s">
        <v>65</v>
      </c>
      <c r="L148" s="77">
        <v>148</v>
      </c>
      <c r="M148" s="77"/>
      <c r="N148" s="72"/>
      <c r="O148" s="79" t="s">
        <v>176</v>
      </c>
      <c r="P148" s="81">
        <v>43760.470289351855</v>
      </c>
      <c r="Q148" s="79" t="s">
        <v>284</v>
      </c>
      <c r="R148" s="82" t="s">
        <v>295</v>
      </c>
      <c r="S148" s="79" t="s">
        <v>315</v>
      </c>
      <c r="T148" s="79" t="s">
        <v>342</v>
      </c>
      <c r="U148" s="82" t="s">
        <v>369</v>
      </c>
      <c r="V148" s="82" t="s">
        <v>369</v>
      </c>
      <c r="W148" s="81">
        <v>43760.470289351855</v>
      </c>
      <c r="X148" s="85">
        <v>43760</v>
      </c>
      <c r="Y148" s="87" t="s">
        <v>451</v>
      </c>
      <c r="Z148" s="82" t="s">
        <v>531</v>
      </c>
      <c r="AA148" s="79"/>
      <c r="AB148" s="79"/>
      <c r="AC148" s="87" t="s">
        <v>605</v>
      </c>
      <c r="AD148" s="79"/>
      <c r="AE148" s="79" t="b">
        <v>0</v>
      </c>
      <c r="AF148" s="79">
        <v>0</v>
      </c>
      <c r="AG148" s="87" t="s">
        <v>606</v>
      </c>
      <c r="AH148" s="79" t="b">
        <v>0</v>
      </c>
      <c r="AI148" s="79" t="s">
        <v>608</v>
      </c>
      <c r="AJ148" s="79"/>
      <c r="AK148" s="87" t="s">
        <v>606</v>
      </c>
      <c r="AL148" s="79" t="b">
        <v>0</v>
      </c>
      <c r="AM148" s="79">
        <v>0</v>
      </c>
      <c r="AN148" s="87" t="s">
        <v>606</v>
      </c>
      <c r="AO148" s="79" t="s">
        <v>621</v>
      </c>
      <c r="AP148" s="79" t="b">
        <v>0</v>
      </c>
      <c r="AQ148" s="87" t="s">
        <v>605</v>
      </c>
      <c r="AR148" s="79" t="s">
        <v>176</v>
      </c>
      <c r="AS148" s="79">
        <v>0</v>
      </c>
      <c r="AT148" s="79">
        <v>0</v>
      </c>
      <c r="AU148" s="79"/>
      <c r="AV148" s="79"/>
      <c r="AW148" s="79"/>
      <c r="AX148" s="79"/>
      <c r="AY148" s="79"/>
      <c r="AZ148" s="79"/>
      <c r="BA148" s="79"/>
      <c r="BB148" s="79"/>
      <c r="BC148">
        <v>16</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35</v>
      </c>
      <c r="BM148" s="49">
        <v>100</v>
      </c>
      <c r="BN148"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5" r:id="rId1" display="http://datasys.la/blog/datasys-presente-en-ciscolivela-con-appdinamycs/"/>
    <hyperlink ref="R7" r:id="rId2" display="https://www.youtube.com/watch?v=T2K59YOZDME&amp;feature=youtu.be"/>
    <hyperlink ref="R9" r:id="rId3" display="https://twitter.com/DataSysLA/status/1185213571866775552"/>
    <hyperlink ref="R37" r:id="rId4" display="https://twitter.com/DataSysLA/status/1185213571866775552"/>
    <hyperlink ref="R39" r:id="rId5" display="https://www.facebook.com/626769037/posts/10157631080174038/"/>
    <hyperlink ref="R41" r:id="rId6" display="http://datasys.la/blog/datasys-presente-en-ciscolivela-con-appdinamycs/"/>
    <hyperlink ref="R42" r:id="rId7" display="https://expansion.mx/tecnologia/2017/11/09/latinoamerica-lider-en-capacitacion-tecnologica-cisco"/>
    <hyperlink ref="R43" r:id="rId8" display="https://expansion.mx/tecnologia/2017/11/09/latinoamerica-lider-en-capacitacion-tecnologica-cisco"/>
    <hyperlink ref="R56" r:id="rId9" display="https://www.linkedin.com/slink?code=eJ3Vvsj"/>
    <hyperlink ref="R58" r:id="rId10" display="http://datasys.la/blog/datasys-presente-en-ciscolivela-con-appdinamycs/"/>
    <hyperlink ref="R64" r:id="rId11" display="https://twitter.com/DataSysLA/status/1185213571866775552"/>
    <hyperlink ref="R65" r:id="rId12" display="https://vivianfrancos.com/ciscolivela-llega-con-lo-maximo-en-tecnologia/"/>
    <hyperlink ref="R66" r:id="rId13" display="https://datasys.bitrix24.site/ciscolivela_2019/"/>
    <hyperlink ref="R67" r:id="rId14" display="https://datasys.bitrix24.site/ciscolivela_2019/"/>
    <hyperlink ref="R68" r:id="rId15" display="https://datasys.bitrix24.site/ciscolivela_2019/"/>
    <hyperlink ref="R69" r:id="rId16" display="https://datasys.bitrix24.site/ciscolivela_2019/"/>
    <hyperlink ref="R70" r:id="rId17" display="https://datasys.bitrix24.site/ciscolivela_2019/"/>
    <hyperlink ref="R71" r:id="rId18" display="https://datasys.bitrix24.site/ciscolivela_2019/"/>
    <hyperlink ref="R72" r:id="rId19" display="https://datasys.bitrix24.site/ciscolivela_2019/"/>
    <hyperlink ref="R73" r:id="rId20" display="https://datasys.bitrix24.site/ciscolivela_2019/"/>
    <hyperlink ref="R74" r:id="rId21" display="https://datasys.bitrix24.site/ciscolivela_2019/"/>
    <hyperlink ref="R75" r:id="rId22" display="https://datasys.bitrix24.site/ciscolivela_2019/"/>
    <hyperlink ref="R90" r:id="rId23" display="https://expansion.mx/tecnologia/2017/11/09/latinoamerica-lider-en-capacitacion-tecnologica-cisco"/>
    <hyperlink ref="R91" r:id="rId24" display="https://expansion.mx/tecnologia/2017/11/09/latinoamerica-lider-en-capacitacion-tecnologica-cisco"/>
    <hyperlink ref="R92" r:id="rId25" display="https://expansion.mx/tecnologia/2017/11/09/latinoamerica-lider-en-capacitacion-tecnologica-cisco"/>
    <hyperlink ref="R93" r:id="rId26" display="http://datasys.la/blog/application-performance-monitoring-appdynamics/"/>
    <hyperlink ref="R94" r:id="rId27" display="http://datasys.la/blog/beneficios-del-desarrollo-de-ciudades-inteligentes/"/>
    <hyperlink ref="R96" r:id="rId28" display="http://datasys.la/blog/datasys-presente-en-ciscolivela-con-appdinamycs/"/>
    <hyperlink ref="R97" r:id="rId29" display="http://datasys.la/blog/que-hay-detras-de-la-estrategia-de-ux-dentro-de-la-organizacion"/>
    <hyperlink ref="R98" r:id="rId30" display="https://www.linkedin.com/slink?code=d7Nxmmk"/>
    <hyperlink ref="R99" r:id="rId31" display="https://www.linkedin.com/slink?code=dM5xJEe"/>
    <hyperlink ref="R109" r:id="rId32" display="https://twitter.com/CiscoDevNet/status/1186416876404072448"/>
    <hyperlink ref="R110" r:id="rId33" display="https://twitter.com/NRS_Solutions/status/1186389101592956928"/>
    <hyperlink ref="R111" r:id="rId34" display="https://youtu.be/T2K59YOZDME"/>
    <hyperlink ref="R121" r:id="rId35" display="https://datasys.bitrix24.site/ciscolivela_2019/"/>
    <hyperlink ref="R122" r:id="rId36" display="https://datasys.bitrix24.site/ciscolivela_2019/"/>
    <hyperlink ref="R124" r:id="rId37" display="https://twitter.com/CiscoDevNet/status/1186416876404072448"/>
    <hyperlink ref="R125" r:id="rId38" display="https://twitter.com/ciscolivelatam/status/1162469081620070401"/>
    <hyperlink ref="R126" r:id="rId39" display="https://twitter.com/DataSysLA/status/1185213571866775552"/>
    <hyperlink ref="R128" r:id="rId40" display="https://twitter.com/DataSysLA/status/1185213571866775552"/>
    <hyperlink ref="R130" r:id="rId41" display="https://twitter.com/CiscoDevNet/status/1186416876404072448"/>
    <hyperlink ref="R131" r:id="rId42" display="https://twitter.com/ciscolivelatam/status/1162469081620070401"/>
    <hyperlink ref="R132" r:id="rId43" display="https://datasys.bitrix24.site/ciscolivela_2019/"/>
    <hyperlink ref="R133" r:id="rId44" display="https://datasys.bitrix24.site/ciscolivela_2019/"/>
    <hyperlink ref="R134" r:id="rId45" display="https://datasys.bitrix24.site/ciscolivela_2019/"/>
    <hyperlink ref="R135" r:id="rId46" display="https://datasys.bitrix24.site/ciscolivela_2019/"/>
    <hyperlink ref="R136" r:id="rId47" display="http://datasys.la/blog/que-hay-detras-de-la-estrategia-de-ux-dentro-de-la-organizacion/"/>
    <hyperlink ref="R137" r:id="rId48" display="https://datasys.bitrix24.site/ciscolivela_2019/"/>
    <hyperlink ref="R138" r:id="rId49" display="http://datasys.la/blog/que-hay-detras-de-la-estrategia-de-ux-dentro-de-la-organizacion"/>
    <hyperlink ref="R139" r:id="rId50" display="http://datasys.la/blog/application-performance-monitoring-appdynamics/"/>
    <hyperlink ref="R140" r:id="rId51" display="https://datasys.bitrix24.site/ciscolivela_2019/"/>
    <hyperlink ref="R141" r:id="rId52" display="https://datasys.bitrix24.site/ciscolivela_2019/"/>
    <hyperlink ref="R142" r:id="rId53" display="http://datasys.la/blog/beneficios-del-desarrollo-de-ciudades-inteligentes/"/>
    <hyperlink ref="R143" r:id="rId54" display="https://datasys.bitrix24.site/ciscolivela_2019/"/>
    <hyperlink ref="R144" r:id="rId55" display="http://datasys.la/blog/datasys-presente-en-ciscolivela-con-appdinamycs/"/>
    <hyperlink ref="R145" r:id="rId56" display="https://datasys.bitrix24.site/ciscolivela_2019/"/>
    <hyperlink ref="R147" r:id="rId57" display="http://datasys.la/blog/que-hay-detras-de-la-estrategia-de-ux-dentro-de-la-organizacion"/>
    <hyperlink ref="R148" r:id="rId58" display="https://datasys.bitrix24.site/ciscolivela_2019/"/>
    <hyperlink ref="U65" r:id="rId59" display="https://pbs.twimg.com/media/EHUPoiMXUAAmcRI.png"/>
    <hyperlink ref="U66" r:id="rId60" display="https://pbs.twimg.com/media/EHURojmXUAAB3Sa.png"/>
    <hyperlink ref="U67" r:id="rId61" display="https://pbs.twimg.com/media/EHURojmXUAAB3Sa.png"/>
    <hyperlink ref="U68" r:id="rId62" display="https://pbs.twimg.com/media/EHURojmXUAAB3Sa.png"/>
    <hyperlink ref="U69" r:id="rId63" display="https://pbs.twimg.com/media/EHURojmXUAAB3Sa.png"/>
    <hyperlink ref="U70" r:id="rId64" display="https://pbs.twimg.com/media/EHURojmXUAAB3Sa.png"/>
    <hyperlink ref="U71" r:id="rId65" display="https://pbs.twimg.com/media/EHURojmXUAAB3Sa.png"/>
    <hyperlink ref="U72" r:id="rId66" display="https://pbs.twimg.com/media/EHURojmXUAAB3Sa.png"/>
    <hyperlink ref="U73" r:id="rId67" display="https://pbs.twimg.com/media/EHURojmXUAAB3Sa.png"/>
    <hyperlink ref="U74" r:id="rId68" display="https://pbs.twimg.com/media/EHURojmXUAAB3Sa.png"/>
    <hyperlink ref="U75" r:id="rId69" display="https://pbs.twimg.com/media/EHURojmXUAAB3Sa.png"/>
    <hyperlink ref="U93" r:id="rId70" display="https://pbs.twimg.com/media/EHYW9iIWsAAB_qb.jpg"/>
    <hyperlink ref="U94" r:id="rId71" display="https://pbs.twimg.com/media/EHZPM_3XkAsDYvn.jpg"/>
    <hyperlink ref="U96" r:id="rId72" display="https://pbs.twimg.com/media/EHbK1EJWwAEGEnR.jpg"/>
    <hyperlink ref="U97" r:id="rId73" display="https://pbs.twimg.com/media/EHdgijDX4AUev4Q.jpg"/>
    <hyperlink ref="U121" r:id="rId74" display="https://pbs.twimg.com/ext_tw_video_thumb/1185903135895801856/pu/img/JsD0lVW_ObNDdXDZ.jpg"/>
    <hyperlink ref="U122" r:id="rId75" display="https://pbs.twimg.com/ext_tw_video_thumb/1185903135895801856/pu/img/JsD0lVW_ObNDdXDZ.jpg"/>
    <hyperlink ref="U132" r:id="rId76" display="https://pbs.twimg.com/media/EHK5cyRXYAMG1E9.jpg"/>
    <hyperlink ref="U133" r:id="rId77" display="https://pbs.twimg.com/media/EHNxnwbW4AY-2kg.png"/>
    <hyperlink ref="U134" r:id="rId78" display="https://pbs.twimg.com/ext_tw_video_thumb/1185449407480827905/pu/img/zai7CEAwReBvUKXg.jpg"/>
    <hyperlink ref="U135" r:id="rId79" display="https://pbs.twimg.com/tweet_video_thumb/EHQroIFX0AAkFwd.jpg"/>
    <hyperlink ref="U136" r:id="rId80" display="https://pbs.twimg.com/media/EHUCoeCWwAEVRnY.jpg"/>
    <hyperlink ref="U137" r:id="rId81" display="https://pbs.twimg.com/media/EHUGPcLWwAElEBf.jpg"/>
    <hyperlink ref="U138" r:id="rId82" display="https://pbs.twimg.com/media/EHVzVhRWoAE2x3V.jpg"/>
    <hyperlink ref="U139" r:id="rId83" display="https://pbs.twimg.com/media/EHYzSCxWsAA5yUM.jpg"/>
    <hyperlink ref="U140" r:id="rId84" display="https://pbs.twimg.com/media/EHZfAZBWsAIoxca.jpg"/>
    <hyperlink ref="U141" r:id="rId85" display="https://pbs.twimg.com/ext_tw_video_thumb/1186247183328251905/pu/img/4rbCf8udPn_AHRv_.jpg"/>
    <hyperlink ref="U142" r:id="rId86" display="https://pbs.twimg.com/media/EHa81faW4AEU9_b.jpg"/>
    <hyperlink ref="U143" r:id="rId87" display="https://pbs.twimg.com/media/EHa_nSSWkAA8rnr.jpg"/>
    <hyperlink ref="U144" r:id="rId88" display="https://pbs.twimg.com/media/EHdF9VZXYAAvTw7.jpg"/>
    <hyperlink ref="U145" r:id="rId89" display="https://pbs.twimg.com/media/EHdIjmNWkAA1Rgw.jpg"/>
    <hyperlink ref="U147" r:id="rId90" display="https://pbs.twimg.com/media/EHd83wtXYAAd9Lm.jpg"/>
    <hyperlink ref="U148" r:id="rId91" display="https://pbs.twimg.com/media/EHeomEfXUAEv8yr.jpg"/>
    <hyperlink ref="V3" r:id="rId92" display="http://pbs.twimg.com/profile_images/1062451242155163648/M3qe8Gqa_normal.jpg"/>
    <hyperlink ref="V4" r:id="rId93" display="http://pbs.twimg.com/profile_images/1074199879776391168/Ep_dTo5-_normal.jpg"/>
    <hyperlink ref="V5" r:id="rId94" display="http://pbs.twimg.com/profile_images/1105091465758363649/L9590gmE_normal.jpg"/>
    <hyperlink ref="V6" r:id="rId95" display="http://pbs.twimg.com/profile_images/1053370373230747648/ydCamFgF_normal.jpg"/>
    <hyperlink ref="V7" r:id="rId96" display="http://pbs.twimg.com/profile_images/775315922785538048/mWzEN1W1_normal.jpg"/>
    <hyperlink ref="V8" r:id="rId97" display="http://pbs.twimg.com/profile_images/775315922785538048/mWzEN1W1_normal.jpg"/>
    <hyperlink ref="V9" r:id="rId98" display="http://pbs.twimg.com/profile_images/1012552959698325505/avZOHudc_normal.jpg"/>
    <hyperlink ref="V10" r:id="rId99" display="http://pbs.twimg.com/profile_images/1012552959698325505/avZOHudc_normal.jpg"/>
    <hyperlink ref="V11" r:id="rId100" display="http://pbs.twimg.com/profile_images/1012552959698325505/avZOHudc_normal.jpg"/>
    <hyperlink ref="V12" r:id="rId101" display="http://pbs.twimg.com/profile_images/1012552959698325505/avZOHudc_normal.jpg"/>
    <hyperlink ref="V13" r:id="rId102" display="http://pbs.twimg.com/profile_images/1012552959698325505/avZOHudc_normal.jpg"/>
    <hyperlink ref="V14" r:id="rId103" display="http://pbs.twimg.com/profile_images/1012552959698325505/avZOHudc_normal.jpg"/>
    <hyperlink ref="V15" r:id="rId104" display="http://pbs.twimg.com/profile_images/1012552959698325505/avZOHudc_normal.jpg"/>
    <hyperlink ref="V16" r:id="rId105" display="http://pbs.twimg.com/profile_images/1012552959698325505/avZOHudc_normal.jpg"/>
    <hyperlink ref="V17" r:id="rId106" display="http://pbs.twimg.com/profile_images/1012552959698325505/avZOHudc_normal.jpg"/>
    <hyperlink ref="V18" r:id="rId107" display="http://pbs.twimg.com/profile_images/1012552959698325505/avZOHudc_normal.jpg"/>
    <hyperlink ref="V19" r:id="rId108" display="http://pbs.twimg.com/profile_images/1012552959698325505/avZOHudc_normal.jpg"/>
    <hyperlink ref="V20" r:id="rId109" display="http://pbs.twimg.com/profile_images/1012552959698325505/avZOHudc_normal.jpg"/>
    <hyperlink ref="V21" r:id="rId110" display="http://pbs.twimg.com/profile_images/1012552959698325505/avZOHudc_normal.jpg"/>
    <hyperlink ref="V22" r:id="rId111" display="http://pbs.twimg.com/profile_images/1012552959698325505/avZOHudc_normal.jpg"/>
    <hyperlink ref="V23" r:id="rId112" display="http://pbs.twimg.com/profile_images/1012552959698325505/avZOHudc_normal.jpg"/>
    <hyperlink ref="V24" r:id="rId113" display="http://pbs.twimg.com/profile_images/1184813969632051201/984PyrFz_normal.jpg"/>
    <hyperlink ref="V25" r:id="rId114" display="http://pbs.twimg.com/profile_images/1184813969632051201/984PyrFz_normal.jpg"/>
    <hyperlink ref="V26" r:id="rId115" display="http://pbs.twimg.com/profile_images/1184813969632051201/984PyrFz_normal.jpg"/>
    <hyperlink ref="V27" r:id="rId116" display="http://pbs.twimg.com/profile_images/1184813969632051201/984PyrFz_normal.jpg"/>
    <hyperlink ref="V28" r:id="rId117" display="http://pbs.twimg.com/profile_images/1184813969632051201/984PyrFz_normal.jpg"/>
    <hyperlink ref="V29" r:id="rId118" display="http://pbs.twimg.com/profile_images/1184813969632051201/984PyrFz_normal.jpg"/>
    <hyperlink ref="V30" r:id="rId119" display="http://pbs.twimg.com/profile_images/1184813969632051201/984PyrFz_normal.jpg"/>
    <hyperlink ref="V31" r:id="rId120" display="http://pbs.twimg.com/profile_images/1184813969632051201/984PyrFz_normal.jpg"/>
    <hyperlink ref="V32" r:id="rId121" display="http://pbs.twimg.com/profile_images/1184813969632051201/984PyrFz_normal.jpg"/>
    <hyperlink ref="V33" r:id="rId122" display="http://pbs.twimg.com/profile_images/1184813969632051201/984PyrFz_normal.jpg"/>
    <hyperlink ref="V34" r:id="rId123" display="http://pbs.twimg.com/profile_images/1184813969632051201/984PyrFz_normal.jpg"/>
    <hyperlink ref="V35" r:id="rId124" display="http://pbs.twimg.com/profile_images/1184813969632051201/984PyrFz_normal.jpg"/>
    <hyperlink ref="V36" r:id="rId125" display="http://pbs.twimg.com/profile_images/1184813969632051201/984PyrFz_normal.jpg"/>
    <hyperlink ref="V37" r:id="rId126" display="http://pbs.twimg.com/profile_images/1184813969632051201/984PyrFz_normal.jpg"/>
    <hyperlink ref="V38" r:id="rId127" display="http://pbs.twimg.com/profile_images/1184813969632051201/984PyrFz_normal.jpg"/>
    <hyperlink ref="V39" r:id="rId128" display="http://pbs.twimg.com/profile_images/720988732552142848/BzkXPFqR_normal.jpg"/>
    <hyperlink ref="V40" r:id="rId129" display="http://pbs.twimg.com/profile_images/1069631954411110403/L9W3USFN_normal.jpg"/>
    <hyperlink ref="V41" r:id="rId130" display="http://pbs.twimg.com/profile_images/463994444488777729/AnB5nG88_normal.png"/>
    <hyperlink ref="V42" r:id="rId131" display="http://pbs.twimg.com/profile_images/1184702192336490499/xiuYhert_normal.jpg"/>
    <hyperlink ref="V43" r:id="rId132" display="http://pbs.twimg.com/profile_images/1184702192336490499/xiuYhert_normal.jpg"/>
    <hyperlink ref="V44" r:id="rId133" display="http://pbs.twimg.com/profile_images/1095488514358161410/bhFcONbT_normal.png"/>
    <hyperlink ref="V45" r:id="rId134" display="http://pbs.twimg.com/profile_images/1095488514358161410/bhFcONbT_normal.png"/>
    <hyperlink ref="V46" r:id="rId135" display="http://pbs.twimg.com/profile_images/1095488514358161410/bhFcONbT_normal.png"/>
    <hyperlink ref="V47" r:id="rId136" display="http://pbs.twimg.com/profile_images/1095488514358161410/bhFcONbT_normal.png"/>
    <hyperlink ref="V48" r:id="rId137" display="http://pbs.twimg.com/profile_images/1095488514358161410/bhFcONbT_normal.png"/>
    <hyperlink ref="V49" r:id="rId138" display="http://pbs.twimg.com/profile_images/1095488514358161410/bhFcONbT_normal.png"/>
    <hyperlink ref="V50" r:id="rId139" display="http://pbs.twimg.com/profile_images/1095488514358161410/bhFcONbT_normal.png"/>
    <hyperlink ref="V51" r:id="rId140" display="http://pbs.twimg.com/profile_images/1095488514358161410/bhFcONbT_normal.png"/>
    <hyperlink ref="V52" r:id="rId141" display="http://pbs.twimg.com/profile_images/1095488514358161410/bhFcONbT_normal.png"/>
    <hyperlink ref="V53" r:id="rId142" display="http://pbs.twimg.com/profile_images/1095488514358161410/bhFcONbT_normal.png"/>
    <hyperlink ref="V54" r:id="rId143" display="http://pbs.twimg.com/profile_images/1095488514358161410/bhFcONbT_normal.png"/>
    <hyperlink ref="V55" r:id="rId144" display="http://pbs.twimg.com/profile_images/1095488514358161410/bhFcONbT_normal.png"/>
    <hyperlink ref="V56" r:id="rId145" display="http://pbs.twimg.com/profile_images/1095488514358161410/bhFcONbT_normal.png"/>
    <hyperlink ref="V57" r:id="rId146" display="http://pbs.twimg.com/profile_images/1184702192336490499/xiuYhert_normal.jpg"/>
    <hyperlink ref="V58" r:id="rId147" display="http://pbs.twimg.com/profile_images/806593189859774465/JIZm2XRm_normal.jpg"/>
    <hyperlink ref="V59" r:id="rId148" display="http://pbs.twimg.com/profile_images/1184702192336490499/xiuYhert_normal.jpg"/>
    <hyperlink ref="V60" r:id="rId149" display="http://pbs.twimg.com/profile_images/1184702192336490499/xiuYhert_normal.jpg"/>
    <hyperlink ref="V61" r:id="rId150" display="http://pbs.twimg.com/profile_images/1184702192336490499/xiuYhert_normal.jpg"/>
    <hyperlink ref="V62" r:id="rId151" display="http://pbs.twimg.com/profile_images/1184702192336490499/xiuYhert_normal.jpg"/>
    <hyperlink ref="V63" r:id="rId152" display="http://pbs.twimg.com/profile_images/1184702192336490499/xiuYhert_normal.jpg"/>
    <hyperlink ref="V64" r:id="rId153" display="http://pbs.twimg.com/profile_images/1184702192336490499/xiuYhert_normal.jpg"/>
    <hyperlink ref="V65" r:id="rId154" display="https://pbs.twimg.com/media/EHUPoiMXUAAmcRI.png"/>
    <hyperlink ref="V66" r:id="rId155" display="https://pbs.twimg.com/media/EHURojmXUAAB3Sa.png"/>
    <hyperlink ref="V67" r:id="rId156" display="https://pbs.twimg.com/media/EHURojmXUAAB3Sa.png"/>
    <hyperlink ref="V68" r:id="rId157" display="https://pbs.twimg.com/media/EHURojmXUAAB3Sa.png"/>
    <hyperlink ref="V69" r:id="rId158" display="https://pbs.twimg.com/media/EHURojmXUAAB3Sa.png"/>
    <hyperlink ref="V70" r:id="rId159" display="https://pbs.twimg.com/media/EHURojmXUAAB3Sa.png"/>
    <hyperlink ref="V71" r:id="rId160" display="https://pbs.twimg.com/media/EHURojmXUAAB3Sa.png"/>
    <hyperlink ref="V72" r:id="rId161" display="https://pbs.twimg.com/media/EHURojmXUAAB3Sa.png"/>
    <hyperlink ref="V73" r:id="rId162" display="https://pbs.twimg.com/media/EHURojmXUAAB3Sa.png"/>
    <hyperlink ref="V74" r:id="rId163" display="https://pbs.twimg.com/media/EHURojmXUAAB3Sa.png"/>
    <hyperlink ref="V75" r:id="rId164" display="https://pbs.twimg.com/media/EHURojmXUAAB3Sa.png"/>
    <hyperlink ref="V76" r:id="rId165" display="http://pbs.twimg.com/profile_images/1184702192336490499/xiuYhert_normal.jpg"/>
    <hyperlink ref="V77" r:id="rId166" display="http://pbs.twimg.com/profile_images/1184702192336490499/xiuYhert_normal.jpg"/>
    <hyperlink ref="V78" r:id="rId167" display="http://pbs.twimg.com/profile_images/1184702192336490499/xiuYhert_normal.jpg"/>
    <hyperlink ref="V79" r:id="rId168" display="http://pbs.twimg.com/profile_images/1184702192336490499/xiuYhert_normal.jpg"/>
    <hyperlink ref="V80" r:id="rId169" display="http://pbs.twimg.com/profile_images/1184702192336490499/xiuYhert_normal.jpg"/>
    <hyperlink ref="V81" r:id="rId170" display="http://pbs.twimg.com/profile_images/1184702192336490499/xiuYhert_normal.jpg"/>
    <hyperlink ref="V82" r:id="rId171" display="http://pbs.twimg.com/profile_images/1184702192336490499/xiuYhert_normal.jpg"/>
    <hyperlink ref="V83" r:id="rId172" display="http://pbs.twimg.com/profile_images/1184702192336490499/xiuYhert_normal.jpg"/>
    <hyperlink ref="V84" r:id="rId173" display="http://pbs.twimg.com/profile_images/1184702192336490499/xiuYhert_normal.jpg"/>
    <hyperlink ref="V85" r:id="rId174" display="http://pbs.twimg.com/profile_images/1184702192336490499/xiuYhert_normal.jpg"/>
    <hyperlink ref="V86" r:id="rId175" display="http://pbs.twimg.com/profile_images/1184702192336490499/xiuYhert_normal.jpg"/>
    <hyperlink ref="V87" r:id="rId176" display="http://pbs.twimg.com/profile_images/1184702192336490499/xiuYhert_normal.jpg"/>
    <hyperlink ref="V88" r:id="rId177" display="http://pbs.twimg.com/profile_images/1184702192336490499/xiuYhert_normal.jpg"/>
    <hyperlink ref="V89" r:id="rId178" display="http://pbs.twimg.com/profile_images/1184702192336490499/xiuYhert_normal.jpg"/>
    <hyperlink ref="V90" r:id="rId179" display="http://pbs.twimg.com/profile_images/1184702192336490499/xiuYhert_normal.jpg"/>
    <hyperlink ref="V91" r:id="rId180" display="http://pbs.twimg.com/profile_images/1184702192336490499/xiuYhert_normal.jpg"/>
    <hyperlink ref="V92" r:id="rId181" display="http://pbs.twimg.com/profile_images/1184702192336490499/xiuYhert_normal.jpg"/>
    <hyperlink ref="V93" r:id="rId182" display="https://pbs.twimg.com/media/EHYW9iIWsAAB_qb.jpg"/>
    <hyperlink ref="V94" r:id="rId183" display="https://pbs.twimg.com/media/EHZPM_3XkAsDYvn.jpg"/>
    <hyperlink ref="V95" r:id="rId184" display="http://pbs.twimg.com/profile_images/1184702192336490499/xiuYhert_normal.jpg"/>
    <hyperlink ref="V96" r:id="rId185" display="https://pbs.twimg.com/media/EHbK1EJWwAEGEnR.jpg"/>
    <hyperlink ref="V97" r:id="rId186" display="https://pbs.twimg.com/media/EHdgijDX4AUev4Q.jpg"/>
    <hyperlink ref="V98" r:id="rId187" display="http://pbs.twimg.com/profile_images/1184702192336490499/xiuYhert_normal.jpg"/>
    <hyperlink ref="V99" r:id="rId188" display="http://pbs.twimg.com/profile_images/1184702192336490499/xiuYhert_normal.jpg"/>
    <hyperlink ref="V100" r:id="rId189" display="http://pbs.twimg.com/profile_images/1184702192336490499/xiuYhert_normal.jpg"/>
    <hyperlink ref="V101" r:id="rId190" display="http://pbs.twimg.com/profile_images/1184702192336490499/xiuYhert_normal.jpg"/>
    <hyperlink ref="V102" r:id="rId191" display="http://pbs.twimg.com/profile_images/1184702192336490499/xiuYhert_normal.jpg"/>
    <hyperlink ref="V103" r:id="rId192" display="http://pbs.twimg.com/profile_images/1184702192336490499/xiuYhert_normal.jpg"/>
    <hyperlink ref="V104" r:id="rId193" display="http://pbs.twimg.com/profile_images/1184702192336490499/xiuYhert_normal.jpg"/>
    <hyperlink ref="V105" r:id="rId194" display="http://pbs.twimg.com/profile_images/1184702192336490499/xiuYhert_normal.jpg"/>
    <hyperlink ref="V106" r:id="rId195" display="http://pbs.twimg.com/profile_images/1184702192336490499/xiuYhert_normal.jpg"/>
    <hyperlink ref="V107" r:id="rId196" display="http://pbs.twimg.com/profile_images/1184702192336490499/xiuYhert_normal.jpg"/>
    <hyperlink ref="V108" r:id="rId197" display="http://pbs.twimg.com/profile_images/1184702192336490499/xiuYhert_normal.jpg"/>
    <hyperlink ref="V109" r:id="rId198" display="http://pbs.twimg.com/profile_images/1184702192336490499/xiuYhert_normal.jpg"/>
    <hyperlink ref="V110" r:id="rId199" display="http://pbs.twimg.com/profile_images/1184702192336490499/xiuYhert_normal.jpg"/>
    <hyperlink ref="V111" r:id="rId200" display="http://pbs.twimg.com/profile_images/1184702192336490499/xiuYhert_normal.jpg"/>
    <hyperlink ref="V112" r:id="rId201" display="http://pbs.twimg.com/profile_images/1185222105601921025/nM2LJOwL_normal.jpg"/>
    <hyperlink ref="V113" r:id="rId202" display="http://pbs.twimg.com/profile_images/1185222105601921025/nM2LJOwL_normal.jpg"/>
    <hyperlink ref="V114" r:id="rId203" display="http://pbs.twimg.com/profile_images/1185222105601921025/nM2LJOwL_normal.jpg"/>
    <hyperlink ref="V115" r:id="rId204" display="http://pbs.twimg.com/profile_images/1185222105601921025/nM2LJOwL_normal.jpg"/>
    <hyperlink ref="V116" r:id="rId205" display="http://pbs.twimg.com/profile_images/1185222105601921025/nM2LJOwL_normal.jpg"/>
    <hyperlink ref="V117" r:id="rId206" display="http://pbs.twimg.com/profile_images/1185222105601921025/nM2LJOwL_normal.jpg"/>
    <hyperlink ref="V118" r:id="rId207" display="http://pbs.twimg.com/profile_images/1185222105601921025/nM2LJOwL_normal.jpg"/>
    <hyperlink ref="V119" r:id="rId208" display="http://pbs.twimg.com/profile_images/1108050462186659840/eCQyWPaL_normal.png"/>
    <hyperlink ref="V120" r:id="rId209" display="http://pbs.twimg.com/profile_images/1185222105601921025/nM2LJOwL_normal.jpg"/>
    <hyperlink ref="V121" r:id="rId210" display="https://pbs.twimg.com/ext_tw_video_thumb/1185903135895801856/pu/img/JsD0lVW_ObNDdXDZ.jpg"/>
    <hyperlink ref="V122" r:id="rId211" display="https://pbs.twimg.com/ext_tw_video_thumb/1185903135895801856/pu/img/JsD0lVW_ObNDdXDZ.jpg"/>
    <hyperlink ref="V123" r:id="rId212" display="http://pbs.twimg.com/profile_images/1185222105601921025/nM2LJOwL_normal.jpg"/>
    <hyperlink ref="V124" r:id="rId213" display="http://pbs.twimg.com/profile_images/1185222105601921025/nM2LJOwL_normal.jpg"/>
    <hyperlink ref="V125" r:id="rId214" display="http://pbs.twimg.com/profile_images/1185222105601921025/nM2LJOwL_normal.jpg"/>
    <hyperlink ref="V126" r:id="rId215" display="http://pbs.twimg.com/profile_images/1101294846411767809/T-ZMwf7a_normal.png"/>
    <hyperlink ref="V127" r:id="rId216" display="http://pbs.twimg.com/profile_images/1101294846411767809/T-ZMwf7a_normal.png"/>
    <hyperlink ref="V128" r:id="rId217" display="http://pbs.twimg.com/profile_images/1185222105601921025/nM2LJOwL_normal.jpg"/>
    <hyperlink ref="V129" r:id="rId218" display="http://pbs.twimg.com/profile_images/1185222105601921025/nM2LJOwL_normal.jpg"/>
    <hyperlink ref="V130" r:id="rId219" display="http://pbs.twimg.com/profile_images/1185222105601921025/nM2LJOwL_normal.jpg"/>
    <hyperlink ref="V131" r:id="rId220" display="http://pbs.twimg.com/profile_images/1185222105601921025/nM2LJOwL_normal.jpg"/>
    <hyperlink ref="V132" r:id="rId221" display="https://pbs.twimg.com/media/EHK5cyRXYAMG1E9.jpg"/>
    <hyperlink ref="V133" r:id="rId222" display="https://pbs.twimg.com/media/EHNxnwbW4AY-2kg.png"/>
    <hyperlink ref="V134" r:id="rId223" display="https://pbs.twimg.com/ext_tw_video_thumb/1185449407480827905/pu/img/zai7CEAwReBvUKXg.jpg"/>
    <hyperlink ref="V135" r:id="rId224" display="https://pbs.twimg.com/tweet_video_thumb/EHQroIFX0AAkFwd.jpg"/>
    <hyperlink ref="V136" r:id="rId225" display="https://pbs.twimg.com/media/EHUCoeCWwAEVRnY.jpg"/>
    <hyperlink ref="V137" r:id="rId226" display="https://pbs.twimg.com/media/EHUGPcLWwAElEBf.jpg"/>
    <hyperlink ref="V138" r:id="rId227" display="https://pbs.twimg.com/media/EHVzVhRWoAE2x3V.jpg"/>
    <hyperlink ref="V139" r:id="rId228" display="https://pbs.twimg.com/media/EHYzSCxWsAA5yUM.jpg"/>
    <hyperlink ref="V140" r:id="rId229" display="https://pbs.twimg.com/media/EHZfAZBWsAIoxca.jpg"/>
    <hyperlink ref="V141" r:id="rId230" display="https://pbs.twimg.com/ext_tw_video_thumb/1186247183328251905/pu/img/4rbCf8udPn_AHRv_.jpg"/>
    <hyperlink ref="V142" r:id="rId231" display="https://pbs.twimg.com/media/EHa81faW4AEU9_b.jpg"/>
    <hyperlink ref="V143" r:id="rId232" display="https://pbs.twimg.com/media/EHa_nSSWkAA8rnr.jpg"/>
    <hyperlink ref="V144" r:id="rId233" display="https://pbs.twimg.com/media/EHdF9VZXYAAvTw7.jpg"/>
    <hyperlink ref="V145" r:id="rId234" display="https://pbs.twimg.com/media/EHdIjmNWkAA1Rgw.jpg"/>
    <hyperlink ref="V146" r:id="rId235" display="http://pbs.twimg.com/profile_images/1185222105601921025/nM2LJOwL_normal.jpg"/>
    <hyperlink ref="V147" r:id="rId236" display="https://pbs.twimg.com/media/EHd83wtXYAAd9Lm.jpg"/>
    <hyperlink ref="V148" r:id="rId237" display="https://pbs.twimg.com/media/EHeomEfXUAEv8yr.jpg"/>
    <hyperlink ref="Z3" r:id="rId238" display="https://twitter.com/olatapi/status/1185351749588008960"/>
    <hyperlink ref="Z4" r:id="rId239" display="https://twitter.com/darbyacademy_/status/1186180175148519424"/>
    <hyperlink ref="Z5" r:id="rId240" display="https://twitter.com/bloguero_pro/status/1186254062024642560"/>
    <hyperlink ref="Z6" r:id="rId241" display="https://twitter.com/montsemansilla/status/1186257316372504576"/>
    <hyperlink ref="Z7" r:id="rId242" display="https://twitter.com/leikoleo/status/1186257236747788288"/>
    <hyperlink ref="Z8" r:id="rId243" display="https://twitter.com/leikoleo/status/1186258147394162690"/>
    <hyperlink ref="Z9" r:id="rId244" display="https://twitter.com/impulsaeventos/status/1186182963580559360"/>
    <hyperlink ref="Z10" r:id="rId245" display="https://twitter.com/impulsaeventos/status/1186183050817880065"/>
    <hyperlink ref="Z11" r:id="rId246" display="https://twitter.com/impulsaeventos/status/1186183050817880065"/>
    <hyperlink ref="Z12" r:id="rId247" display="https://twitter.com/impulsaeventos/status/1186183050817880065"/>
    <hyperlink ref="Z13" r:id="rId248" display="https://twitter.com/impulsaeventos/status/1186183050817880065"/>
    <hyperlink ref="Z14" r:id="rId249" display="https://twitter.com/impulsaeventos/status/1186183050817880065"/>
    <hyperlink ref="Z15" r:id="rId250" display="https://twitter.com/impulsaeventos/status/1186183050817880065"/>
    <hyperlink ref="Z16" r:id="rId251" display="https://twitter.com/impulsaeventos/status/1186183050817880065"/>
    <hyperlink ref="Z17" r:id="rId252" display="https://twitter.com/impulsaeventos/status/1186183050817880065"/>
    <hyperlink ref="Z18" r:id="rId253" display="https://twitter.com/impulsaeventos/status/1186183050817880065"/>
    <hyperlink ref="Z19" r:id="rId254" display="https://twitter.com/impulsaeventos/status/1186183050817880065"/>
    <hyperlink ref="Z20" r:id="rId255" display="https://twitter.com/impulsaeventos/status/1186183050817880065"/>
    <hyperlink ref="Z21" r:id="rId256" display="https://twitter.com/impulsaeventos/status/1186183077363617792"/>
    <hyperlink ref="Z22" r:id="rId257" display="https://twitter.com/impulsaeventos/status/1186183077363617792"/>
    <hyperlink ref="Z23" r:id="rId258" display="https://twitter.com/impulsaeventos/status/1186264264195133440"/>
    <hyperlink ref="Z24" r:id="rId259" display="https://twitter.com/seohashtag/status/1186180425351344128"/>
    <hyperlink ref="Z25" r:id="rId260" display="https://twitter.com/seohashtag/status/1186182489632624641"/>
    <hyperlink ref="Z26" r:id="rId261" display="https://twitter.com/seohashtag/status/1186182489632624641"/>
    <hyperlink ref="Z27" r:id="rId262" display="https://twitter.com/seohashtag/status/1186182489632624641"/>
    <hyperlink ref="Z28" r:id="rId263" display="https://twitter.com/seohashtag/status/1186182489632624641"/>
    <hyperlink ref="Z29" r:id="rId264" display="https://twitter.com/seohashtag/status/1186182489632624641"/>
    <hyperlink ref="Z30" r:id="rId265" display="https://twitter.com/seohashtag/status/1186182489632624641"/>
    <hyperlink ref="Z31" r:id="rId266" display="https://twitter.com/seohashtag/status/1186182489632624641"/>
    <hyperlink ref="Z32" r:id="rId267" display="https://twitter.com/seohashtag/status/1186182489632624641"/>
    <hyperlink ref="Z33" r:id="rId268" display="https://twitter.com/seohashtag/status/1186182489632624641"/>
    <hyperlink ref="Z34" r:id="rId269" display="https://twitter.com/seohashtag/status/1186182489632624641"/>
    <hyperlink ref="Z35" r:id="rId270" display="https://twitter.com/seohashtag/status/1186182489632624641"/>
    <hyperlink ref="Z36" r:id="rId271" display="https://twitter.com/seohashtag/status/1186182500999143424"/>
    <hyperlink ref="Z37" r:id="rId272" display="https://twitter.com/seohashtag/status/1186182596784463872"/>
    <hyperlink ref="Z38" r:id="rId273" display="https://twitter.com/seohashtag/status/1186264427491934208"/>
    <hyperlink ref="Z39" r:id="rId274" display="https://twitter.com/nrs_solutions/status/1186389101592956928"/>
    <hyperlink ref="Z40" r:id="rId275" display="https://twitter.com/amruthasuri/status/1186409346944688128"/>
    <hyperlink ref="Z41" r:id="rId276" display="https://twitter.com/mailrelay/status/1186576688005685248"/>
    <hyperlink ref="Z42" r:id="rId277" display="https://twitter.com/vivianfrancos/status/1185899221351841793"/>
    <hyperlink ref="Z43" r:id="rId278" display="https://twitter.com/vivianfrancos/status/1185899221351841793"/>
    <hyperlink ref="Z44" r:id="rId279" display="https://twitter.com/activithink/status/1185780328968925184"/>
    <hyperlink ref="Z45" r:id="rId280" display="https://twitter.com/activithink/status/1186213566115962885"/>
    <hyperlink ref="Z46" r:id="rId281" display="https://twitter.com/activithink/status/1186213566115962885"/>
    <hyperlink ref="Z47" r:id="rId282" display="https://twitter.com/activithink/status/1186213566115962885"/>
    <hyperlink ref="Z48" r:id="rId283" display="https://twitter.com/activithink/status/1186213566115962885"/>
    <hyperlink ref="Z49" r:id="rId284" display="https://twitter.com/activithink/status/1186213566115962885"/>
    <hyperlink ref="Z50" r:id="rId285" display="https://twitter.com/activithink/status/1186213566115962885"/>
    <hyperlink ref="Z51" r:id="rId286" display="https://twitter.com/activithink/status/1186213566115962885"/>
    <hyperlink ref="Z52" r:id="rId287" display="https://twitter.com/activithink/status/1186213566115962885"/>
    <hyperlink ref="Z53" r:id="rId288" display="https://twitter.com/activithink/status/1186213566115962885"/>
    <hyperlink ref="Z54" r:id="rId289" display="https://twitter.com/activithink/status/1186213566115962885"/>
    <hyperlink ref="Z55" r:id="rId290" display="https://twitter.com/activithink/status/1186213566115962885"/>
    <hyperlink ref="Z56" r:id="rId291" display="https://twitter.com/activithink/status/1186437207059509249"/>
    <hyperlink ref="Z57" r:id="rId292" display="https://twitter.com/vivianfrancos/status/1186552421901914113"/>
    <hyperlink ref="Z58" r:id="rId293" display="https://twitter.com/jose_argudo/status/1186601853863288832"/>
    <hyperlink ref="Z59" r:id="rId294" display="https://twitter.com/vivianfrancos/status/1185228726881128448"/>
    <hyperlink ref="Z60" r:id="rId295" display="https://twitter.com/vivianfrancos/status/1185436373421047808"/>
    <hyperlink ref="Z61" r:id="rId296" display="https://twitter.com/vivianfrancos/status/1185436881716219904"/>
    <hyperlink ref="Z62" r:id="rId297" display="https://twitter.com/vivianfrancos/status/1185469856960974848"/>
    <hyperlink ref="Z63" r:id="rId298" display="https://twitter.com/vivianfrancos/status/1185469904285327360"/>
    <hyperlink ref="Z64" r:id="rId299" display="https://twitter.com/vivianfrancos/status/1185469925441396736"/>
    <hyperlink ref="Z65" r:id="rId300" display="https://twitter.com/vivianfrancos/status/1185871277673897984"/>
    <hyperlink ref="Z66" r:id="rId301" display="https://twitter.com/vivianfrancos/status/1185873493239447553"/>
    <hyperlink ref="Z67" r:id="rId302" display="https://twitter.com/vivianfrancos/status/1185873493239447553"/>
    <hyperlink ref="Z68" r:id="rId303" display="https://twitter.com/vivianfrancos/status/1185873493239447553"/>
    <hyperlink ref="Z69" r:id="rId304" display="https://twitter.com/vivianfrancos/status/1185873493239447553"/>
    <hyperlink ref="Z70" r:id="rId305" display="https://twitter.com/vivianfrancos/status/1185873493239447553"/>
    <hyperlink ref="Z71" r:id="rId306" display="https://twitter.com/vivianfrancos/status/1185873493239447553"/>
    <hyperlink ref="Z72" r:id="rId307" display="https://twitter.com/vivianfrancos/status/1185873493239447553"/>
    <hyperlink ref="Z73" r:id="rId308" display="https://twitter.com/vivianfrancos/status/1185873493239447553"/>
    <hyperlink ref="Z74" r:id="rId309" display="https://twitter.com/vivianfrancos/status/1185873493239447553"/>
    <hyperlink ref="Z75" r:id="rId310" display="https://twitter.com/vivianfrancos/status/1185873493239447553"/>
    <hyperlink ref="Z76" r:id="rId311" display="https://twitter.com/vivianfrancos/status/1185889894775869441"/>
    <hyperlink ref="Z77" r:id="rId312" display="https://twitter.com/vivianfrancos/status/1185889894775869441"/>
    <hyperlink ref="Z78" r:id="rId313" display="https://twitter.com/vivianfrancos/status/1185889894775869441"/>
    <hyperlink ref="Z79" r:id="rId314" display="https://twitter.com/vivianfrancos/status/1185889894775869441"/>
    <hyperlink ref="Z80" r:id="rId315" display="https://twitter.com/vivianfrancos/status/1185889894775869441"/>
    <hyperlink ref="Z81" r:id="rId316" display="https://twitter.com/vivianfrancos/status/1185889894775869441"/>
    <hyperlink ref="Z82" r:id="rId317" display="https://twitter.com/vivianfrancos/status/1185889894775869441"/>
    <hyperlink ref="Z83" r:id="rId318" display="https://twitter.com/vivianfrancos/status/1185889894775869441"/>
    <hyperlink ref="Z84" r:id="rId319" display="https://twitter.com/vivianfrancos/status/1185889894775869441"/>
    <hyperlink ref="Z85" r:id="rId320" display="https://twitter.com/vivianfrancos/status/1185889894775869441"/>
    <hyperlink ref="Z86" r:id="rId321" display="https://twitter.com/vivianfrancos/status/1185889894775869441"/>
    <hyperlink ref="Z87" r:id="rId322" display="https://twitter.com/vivianfrancos/status/1185890305104592896"/>
    <hyperlink ref="Z88" r:id="rId323" display="https://twitter.com/vivianfrancos/status/1185890325694504961"/>
    <hyperlink ref="Z89" r:id="rId324" display="https://twitter.com/vivianfrancos/status/1185890352068214790"/>
    <hyperlink ref="Z90" r:id="rId325" display="https://twitter.com/vivianfrancos/status/1185899221351841793"/>
    <hyperlink ref="Z91" r:id="rId326" display="https://twitter.com/vivianfrancos/status/1185899221351841793"/>
    <hyperlink ref="Z92" r:id="rId327" display="https://twitter.com/vivianfrancos/status/1185899221351841793"/>
    <hyperlink ref="Z93" r:id="rId328" display="https://twitter.com/vivianfrancos/status/1186160800127434752"/>
    <hyperlink ref="Z94" r:id="rId329" display="https://twitter.com/vivianfrancos/status/1186222638626213888"/>
    <hyperlink ref="Z95" r:id="rId330" display="https://twitter.com/vivianfrancos/status/1186264153683628032"/>
    <hyperlink ref="Z96" r:id="rId331" display="https://twitter.com/vivianfrancos/status/1186358567437246467"/>
    <hyperlink ref="Z97" r:id="rId332" display="https://twitter.com/vivianfrancos/status/1186523176592908289"/>
    <hyperlink ref="Z98" r:id="rId333" display="https://twitter.com/vivianfrancos/status/1186546571602747392"/>
    <hyperlink ref="Z99" r:id="rId334" display="https://twitter.com/vivianfrancos/status/1186546712531427328"/>
    <hyperlink ref="Z100" r:id="rId335" display="https://twitter.com/vivianfrancos/status/1186552199696044032"/>
    <hyperlink ref="Z101" r:id="rId336" display="https://twitter.com/vivianfrancos/status/1186552199696044032"/>
    <hyperlink ref="Z102" r:id="rId337" display="https://twitter.com/vivianfrancos/status/1186552199696044032"/>
    <hyperlink ref="Z103" r:id="rId338" display="https://twitter.com/vivianfrancos/status/1186552199696044032"/>
    <hyperlink ref="Z104" r:id="rId339" display="https://twitter.com/vivianfrancos/status/1186552291647770624"/>
    <hyperlink ref="Z105" r:id="rId340" display="https://twitter.com/vivianfrancos/status/1186552291647770624"/>
    <hyperlink ref="Z106" r:id="rId341" display="https://twitter.com/vivianfrancos/status/1186552291647770624"/>
    <hyperlink ref="Z107" r:id="rId342" display="https://twitter.com/vivianfrancos/status/1186552291647770624"/>
    <hyperlink ref="Z108" r:id="rId343" display="https://twitter.com/vivianfrancos/status/1186552425815166976"/>
    <hyperlink ref="Z109" r:id="rId344" display="https://twitter.com/vivianfrancos/status/1186553196640133120"/>
    <hyperlink ref="Z110" r:id="rId345" display="https://twitter.com/vivianfrancos/status/1186553435371528197"/>
    <hyperlink ref="Z111" r:id="rId346" display="https://twitter.com/vivianfrancos/status/1186585015603417088"/>
    <hyperlink ref="Z112" r:id="rId347" display="https://twitter.com/datasysla/status/1185901789176049664"/>
    <hyperlink ref="Z113" r:id="rId348" display="https://twitter.com/datasysla/status/1185901789176049664"/>
    <hyperlink ref="Z114" r:id="rId349" display="https://twitter.com/datasysla/status/1185901789176049664"/>
    <hyperlink ref="Z115" r:id="rId350" display="https://twitter.com/datasysla/status/1185901789176049664"/>
    <hyperlink ref="Z116" r:id="rId351" display="https://twitter.com/datasysla/status/1185901789176049664"/>
    <hyperlink ref="Z117" r:id="rId352" display="https://twitter.com/datasysla/status/1185901789176049664"/>
    <hyperlink ref="Z118" r:id="rId353" display="https://twitter.com/datasysla/status/1185901789176049664"/>
    <hyperlink ref="Z119" r:id="rId354" display="https://twitter.com/ciscolivelatam/status/1185275711654899713"/>
    <hyperlink ref="Z120" r:id="rId355" display="https://twitter.com/datasysla/status/1185901789176049664"/>
    <hyperlink ref="Z121" r:id="rId356" display="https://twitter.com/datasysla/status/1185903372815273984"/>
    <hyperlink ref="Z122" r:id="rId357" display="https://twitter.com/datasysla/status/1185903372815273984"/>
    <hyperlink ref="Z123" r:id="rId358" display="https://twitter.com/datasysla/status/1185901789176049664"/>
    <hyperlink ref="Z124" r:id="rId359" display="https://twitter.com/datasysla/status/1186547403060629504"/>
    <hyperlink ref="Z125" r:id="rId360" display="https://twitter.com/datasysla/status/1186547680639684609"/>
    <hyperlink ref="Z126" r:id="rId361" display="https://twitter.com/gerardo_urzua/status/1185248943501762560"/>
    <hyperlink ref="Z127" r:id="rId362" display="https://twitter.com/gerardo_urzua/status/1186118070466560000"/>
    <hyperlink ref="Z128" r:id="rId363" display="https://twitter.com/datasysla/status/1185405201861267456"/>
    <hyperlink ref="Z129" r:id="rId364" display="https://twitter.com/datasysla/status/1185901789176049664"/>
    <hyperlink ref="Z130" r:id="rId365" display="https://twitter.com/datasysla/status/1186547403060629504"/>
    <hyperlink ref="Z131" r:id="rId366" display="https://twitter.com/datasysla/status/1186547680639684609"/>
    <hyperlink ref="Z132" r:id="rId367" display="https://twitter.com/datasysla/status/1185213571866775552"/>
    <hyperlink ref="Z133" r:id="rId368" display="https://twitter.com/datasysla/status/1185416063703379968"/>
    <hyperlink ref="Z134" r:id="rId369" display="https://twitter.com/datasysla/status/1185450658524213248"/>
    <hyperlink ref="Z135" r:id="rId370" display="https://twitter.com/datasysla/status/1185620580810330112"/>
    <hyperlink ref="Z136" r:id="rId371" display="https://twitter.com/datasysla/status/1185856988116389889"/>
    <hyperlink ref="Z137" r:id="rId372" display="https://twitter.com/datasysla/status/1185860957303648258"/>
    <hyperlink ref="Z138" r:id="rId373" display="https://twitter.com/datasysla/status/1185980893581762561"/>
    <hyperlink ref="Z139" r:id="rId374" display="https://twitter.com/datasysla/status/1186191938933972992"/>
    <hyperlink ref="Z140" r:id="rId375" display="https://twitter.com/datasysla/status/1186240014730043393"/>
    <hyperlink ref="Z141" r:id="rId376" display="https://twitter.com/datasysla/status/1186247372701089792"/>
    <hyperlink ref="Z142" r:id="rId377" display="https://twitter.com/datasysla/status/1186343181291532289"/>
    <hyperlink ref="Z143" r:id="rId378" display="https://twitter.com/datasysla/status/1186346236078632960"/>
    <hyperlink ref="Z144" r:id="rId379" display="https://twitter.com/datasysla/status/1186493948883341313"/>
    <hyperlink ref="Z145" r:id="rId380" display="https://twitter.com/datasysla/status/1186496805795749888"/>
    <hyperlink ref="Z146" r:id="rId381" display="https://twitter.com/datasysla/status/1186548011188604928"/>
    <hyperlink ref="Z147" r:id="rId382" display="https://twitter.com/datasysla/status/1186554327340638208"/>
    <hyperlink ref="Z148" r:id="rId383" display="https://twitter.com/datasysla/status/1186602401488355328"/>
  </hyperlinks>
  <printOptions/>
  <pageMargins left="0.7" right="0.7" top="0.75" bottom="0.75" header="0.3" footer="0.3"/>
  <pageSetup horizontalDpi="600" verticalDpi="600" orientation="portrait" r:id="rId387"/>
  <legacyDrawing r:id="rId385"/>
  <tableParts>
    <tablePart r:id="rId3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1179</v>
      </c>
      <c r="B1" s="13" t="s">
        <v>1180</v>
      </c>
      <c r="C1" s="13" t="s">
        <v>1173</v>
      </c>
      <c r="D1" s="13" t="s">
        <v>1174</v>
      </c>
      <c r="E1" s="13" t="s">
        <v>1181</v>
      </c>
      <c r="F1" s="13" t="s">
        <v>144</v>
      </c>
      <c r="G1" s="13" t="s">
        <v>1182</v>
      </c>
      <c r="H1" s="13" t="s">
        <v>1183</v>
      </c>
      <c r="I1" s="13" t="s">
        <v>1184</v>
      </c>
      <c r="J1" s="13" t="s">
        <v>1185</v>
      </c>
      <c r="K1" s="13" t="s">
        <v>1186</v>
      </c>
      <c r="L1" s="13" t="s">
        <v>1187</v>
      </c>
    </row>
    <row r="2" spans="1:12" ht="15">
      <c r="A2" s="86" t="s">
        <v>936</v>
      </c>
      <c r="B2" s="86" t="s">
        <v>937</v>
      </c>
      <c r="C2" s="86">
        <v>42</v>
      </c>
      <c r="D2" s="121">
        <v>0.008008730257355953</v>
      </c>
      <c r="E2" s="121">
        <v>1.4616842845388156</v>
      </c>
      <c r="F2" s="86" t="s">
        <v>1175</v>
      </c>
      <c r="G2" s="86" t="b">
        <v>0</v>
      </c>
      <c r="H2" s="86" t="b">
        <v>0</v>
      </c>
      <c r="I2" s="86" t="b">
        <v>0</v>
      </c>
      <c r="J2" s="86" t="b">
        <v>0</v>
      </c>
      <c r="K2" s="86" t="b">
        <v>0</v>
      </c>
      <c r="L2" s="86" t="b">
        <v>0</v>
      </c>
    </row>
    <row r="3" spans="1:12" ht="15">
      <c r="A3" s="86" t="s">
        <v>938</v>
      </c>
      <c r="B3" s="86" t="s">
        <v>935</v>
      </c>
      <c r="C3" s="86">
        <v>35</v>
      </c>
      <c r="D3" s="121">
        <v>0.00882227026226707</v>
      </c>
      <c r="E3" s="121">
        <v>1.1857386318282968</v>
      </c>
      <c r="F3" s="86" t="s">
        <v>1175</v>
      </c>
      <c r="G3" s="86" t="b">
        <v>0</v>
      </c>
      <c r="H3" s="86" t="b">
        <v>0</v>
      </c>
      <c r="I3" s="86" t="b">
        <v>0</v>
      </c>
      <c r="J3" s="86" t="b">
        <v>0</v>
      </c>
      <c r="K3" s="86" t="b">
        <v>0</v>
      </c>
      <c r="L3" s="86" t="b">
        <v>0</v>
      </c>
    </row>
    <row r="4" spans="1:12" ht="15">
      <c r="A4" s="86" t="s">
        <v>940</v>
      </c>
      <c r="B4" s="86" t="s">
        <v>941</v>
      </c>
      <c r="C4" s="86">
        <v>31</v>
      </c>
      <c r="D4" s="121">
        <v>0.009080597521548689</v>
      </c>
      <c r="E4" s="121">
        <v>1.5664196350588286</v>
      </c>
      <c r="F4" s="86" t="s">
        <v>1175</v>
      </c>
      <c r="G4" s="86" t="b">
        <v>0</v>
      </c>
      <c r="H4" s="86" t="b">
        <v>0</v>
      </c>
      <c r="I4" s="86" t="b">
        <v>0</v>
      </c>
      <c r="J4" s="86" t="b">
        <v>0</v>
      </c>
      <c r="K4" s="86" t="b">
        <v>0</v>
      </c>
      <c r="L4" s="86" t="b">
        <v>0</v>
      </c>
    </row>
    <row r="5" spans="1:12" ht="15">
      <c r="A5" s="86" t="s">
        <v>944</v>
      </c>
      <c r="B5" s="86" t="s">
        <v>934</v>
      </c>
      <c r="C5" s="86">
        <v>28</v>
      </c>
      <c r="D5" s="121">
        <v>0.00916128936037612</v>
      </c>
      <c r="E5" s="121">
        <v>1.2915423579963357</v>
      </c>
      <c r="F5" s="86" t="s">
        <v>1175</v>
      </c>
      <c r="G5" s="86" t="b">
        <v>0</v>
      </c>
      <c r="H5" s="86" t="b">
        <v>0</v>
      </c>
      <c r="I5" s="86" t="b">
        <v>0</v>
      </c>
      <c r="J5" s="86" t="b">
        <v>0</v>
      </c>
      <c r="K5" s="86" t="b">
        <v>0</v>
      </c>
      <c r="L5" s="86" t="b">
        <v>0</v>
      </c>
    </row>
    <row r="6" spans="1:12" ht="15">
      <c r="A6" s="86" t="s">
        <v>934</v>
      </c>
      <c r="B6" s="86" t="s">
        <v>938</v>
      </c>
      <c r="C6" s="86">
        <v>25</v>
      </c>
      <c r="D6" s="121">
        <v>0.009133560291839895</v>
      </c>
      <c r="E6" s="121">
        <v>0.923445783849264</v>
      </c>
      <c r="F6" s="86" t="s">
        <v>1175</v>
      </c>
      <c r="G6" s="86" t="b">
        <v>0</v>
      </c>
      <c r="H6" s="86" t="b">
        <v>0</v>
      </c>
      <c r="I6" s="86" t="b">
        <v>0</v>
      </c>
      <c r="J6" s="86" t="b">
        <v>0</v>
      </c>
      <c r="K6" s="86" t="b">
        <v>0</v>
      </c>
      <c r="L6" s="86" t="b">
        <v>0</v>
      </c>
    </row>
    <row r="7" spans="1:12" ht="15">
      <c r="A7" s="86" t="s">
        <v>943</v>
      </c>
      <c r="B7" s="86" t="s">
        <v>946</v>
      </c>
      <c r="C7" s="86">
        <v>23</v>
      </c>
      <c r="D7" s="121">
        <v>0.009048518856905283</v>
      </c>
      <c r="E7" s="121">
        <v>1.4680244625698347</v>
      </c>
      <c r="F7" s="86" t="s">
        <v>1175</v>
      </c>
      <c r="G7" s="86" t="b">
        <v>0</v>
      </c>
      <c r="H7" s="86" t="b">
        <v>0</v>
      </c>
      <c r="I7" s="86" t="b">
        <v>0</v>
      </c>
      <c r="J7" s="86" t="b">
        <v>0</v>
      </c>
      <c r="K7" s="86" t="b">
        <v>0</v>
      </c>
      <c r="L7" s="86" t="b">
        <v>0</v>
      </c>
    </row>
    <row r="8" spans="1:12" ht="15">
      <c r="A8" s="86" t="s">
        <v>1061</v>
      </c>
      <c r="B8" s="86" t="s">
        <v>1065</v>
      </c>
      <c r="C8" s="86">
        <v>21</v>
      </c>
      <c r="D8" s="121">
        <v>0.008904853430184647</v>
      </c>
      <c r="E8" s="121">
        <v>1.637775543594497</v>
      </c>
      <c r="F8" s="86" t="s">
        <v>1175</v>
      </c>
      <c r="G8" s="86" t="b">
        <v>0</v>
      </c>
      <c r="H8" s="86" t="b">
        <v>0</v>
      </c>
      <c r="I8" s="86" t="b">
        <v>0</v>
      </c>
      <c r="J8" s="86" t="b">
        <v>0</v>
      </c>
      <c r="K8" s="86" t="b">
        <v>0</v>
      </c>
      <c r="L8" s="86" t="b">
        <v>0</v>
      </c>
    </row>
    <row r="9" spans="1:12" ht="15">
      <c r="A9" s="86" t="s">
        <v>937</v>
      </c>
      <c r="B9" s="86" t="s">
        <v>1061</v>
      </c>
      <c r="C9" s="86">
        <v>18</v>
      </c>
      <c r="D9" s="121">
        <v>0.008566872762246559</v>
      </c>
      <c r="E9" s="121">
        <v>1.3489800043475273</v>
      </c>
      <c r="F9" s="86" t="s">
        <v>1175</v>
      </c>
      <c r="G9" s="86" t="b">
        <v>0</v>
      </c>
      <c r="H9" s="86" t="b">
        <v>0</v>
      </c>
      <c r="I9" s="86" t="b">
        <v>0</v>
      </c>
      <c r="J9" s="86" t="b">
        <v>0</v>
      </c>
      <c r="K9" s="86" t="b">
        <v>0</v>
      </c>
      <c r="L9" s="86" t="b">
        <v>0</v>
      </c>
    </row>
    <row r="10" spans="1:12" ht="15">
      <c r="A10" s="86" t="s">
        <v>935</v>
      </c>
      <c r="B10" s="86" t="s">
        <v>948</v>
      </c>
      <c r="C10" s="86">
        <v>16</v>
      </c>
      <c r="D10" s="121">
        <v>0.008597090985119939</v>
      </c>
      <c r="E10" s="121">
        <v>1.1077817860331793</v>
      </c>
      <c r="F10" s="86" t="s">
        <v>1175</v>
      </c>
      <c r="G10" s="86" t="b">
        <v>0</v>
      </c>
      <c r="H10" s="86" t="b">
        <v>0</v>
      </c>
      <c r="I10" s="86" t="b">
        <v>0</v>
      </c>
      <c r="J10" s="86" t="b">
        <v>0</v>
      </c>
      <c r="K10" s="86" t="b">
        <v>0</v>
      </c>
      <c r="L10" s="86" t="b">
        <v>0</v>
      </c>
    </row>
    <row r="11" spans="1:12" ht="15">
      <c r="A11" s="86" t="s">
        <v>935</v>
      </c>
      <c r="B11" s="86" t="s">
        <v>936</v>
      </c>
      <c r="C11" s="86">
        <v>16</v>
      </c>
      <c r="D11" s="121">
        <v>0.008249447901706064</v>
      </c>
      <c r="E11" s="121">
        <v>0.8462603316528716</v>
      </c>
      <c r="F11" s="86" t="s">
        <v>1175</v>
      </c>
      <c r="G11" s="86" t="b">
        <v>0</v>
      </c>
      <c r="H11" s="86" t="b">
        <v>0</v>
      </c>
      <c r="I11" s="86" t="b">
        <v>0</v>
      </c>
      <c r="J11" s="86" t="b">
        <v>0</v>
      </c>
      <c r="K11" s="86" t="b">
        <v>0</v>
      </c>
      <c r="L11" s="86" t="b">
        <v>0</v>
      </c>
    </row>
    <row r="12" spans="1:12" ht="15">
      <c r="A12" s="86" t="s">
        <v>937</v>
      </c>
      <c r="B12" s="86" t="s">
        <v>942</v>
      </c>
      <c r="C12" s="86">
        <v>16</v>
      </c>
      <c r="D12" s="121">
        <v>0.008249447901706064</v>
      </c>
      <c r="E12" s="121">
        <v>1.297827481900146</v>
      </c>
      <c r="F12" s="86" t="s">
        <v>1175</v>
      </c>
      <c r="G12" s="86" t="b">
        <v>0</v>
      </c>
      <c r="H12" s="86" t="b">
        <v>0</v>
      </c>
      <c r="I12" s="86" t="b">
        <v>0</v>
      </c>
      <c r="J12" s="86" t="b">
        <v>0</v>
      </c>
      <c r="K12" s="86" t="b">
        <v>0</v>
      </c>
      <c r="L12" s="86" t="b">
        <v>0</v>
      </c>
    </row>
    <row r="13" spans="1:12" ht="15">
      <c r="A13" s="86" t="s">
        <v>1068</v>
      </c>
      <c r="B13" s="86" t="s">
        <v>1069</v>
      </c>
      <c r="C13" s="86">
        <v>14</v>
      </c>
      <c r="D13" s="121">
        <v>0.007847636881192508</v>
      </c>
      <c r="E13" s="121">
        <v>1.9388055392584782</v>
      </c>
      <c r="F13" s="86" t="s">
        <v>1175</v>
      </c>
      <c r="G13" s="86" t="b">
        <v>0</v>
      </c>
      <c r="H13" s="86" t="b">
        <v>0</v>
      </c>
      <c r="I13" s="86" t="b">
        <v>0</v>
      </c>
      <c r="J13" s="86" t="b">
        <v>1</v>
      </c>
      <c r="K13" s="86" t="b">
        <v>0</v>
      </c>
      <c r="L13" s="86" t="b">
        <v>0</v>
      </c>
    </row>
    <row r="14" spans="1:12" ht="15">
      <c r="A14" s="86" t="s">
        <v>1069</v>
      </c>
      <c r="B14" s="86" t="s">
        <v>1070</v>
      </c>
      <c r="C14" s="86">
        <v>14</v>
      </c>
      <c r="D14" s="121">
        <v>0.007847636881192508</v>
      </c>
      <c r="E14" s="121">
        <v>1.9388055392584782</v>
      </c>
      <c r="F14" s="86" t="s">
        <v>1175</v>
      </c>
      <c r="G14" s="86" t="b">
        <v>1</v>
      </c>
      <c r="H14" s="86" t="b">
        <v>0</v>
      </c>
      <c r="I14" s="86" t="b">
        <v>0</v>
      </c>
      <c r="J14" s="86" t="b">
        <v>0</v>
      </c>
      <c r="K14" s="86" t="b">
        <v>0</v>
      </c>
      <c r="L14" s="86" t="b">
        <v>0</v>
      </c>
    </row>
    <row r="15" spans="1:12" ht="15">
      <c r="A15" s="86" t="s">
        <v>946</v>
      </c>
      <c r="B15" s="86" t="s">
        <v>1064</v>
      </c>
      <c r="C15" s="86">
        <v>14</v>
      </c>
      <c r="D15" s="121">
        <v>0.007847636881192508</v>
      </c>
      <c r="E15" s="121">
        <v>1.422175743255142</v>
      </c>
      <c r="F15" s="86" t="s">
        <v>1175</v>
      </c>
      <c r="G15" s="86" t="b">
        <v>0</v>
      </c>
      <c r="H15" s="86" t="b">
        <v>0</v>
      </c>
      <c r="I15" s="86" t="b">
        <v>0</v>
      </c>
      <c r="J15" s="86" t="b">
        <v>0</v>
      </c>
      <c r="K15" s="86" t="b">
        <v>0</v>
      </c>
      <c r="L15" s="86" t="b">
        <v>0</v>
      </c>
    </row>
    <row r="16" spans="1:12" ht="15">
      <c r="A16" s="86" t="s">
        <v>1064</v>
      </c>
      <c r="B16" s="86" t="s">
        <v>1072</v>
      </c>
      <c r="C16" s="86">
        <v>14</v>
      </c>
      <c r="D16" s="121">
        <v>0.007847636881192508</v>
      </c>
      <c r="E16" s="121">
        <v>1.6869935662646784</v>
      </c>
      <c r="F16" s="86" t="s">
        <v>1175</v>
      </c>
      <c r="G16" s="86" t="b">
        <v>0</v>
      </c>
      <c r="H16" s="86" t="b">
        <v>0</v>
      </c>
      <c r="I16" s="86" t="b">
        <v>0</v>
      </c>
      <c r="J16" s="86" t="b">
        <v>0</v>
      </c>
      <c r="K16" s="86" t="b">
        <v>0</v>
      </c>
      <c r="L16" s="86" t="b">
        <v>0</v>
      </c>
    </row>
    <row r="17" spans="1:12" ht="15">
      <c r="A17" s="86" t="s">
        <v>1072</v>
      </c>
      <c r="B17" s="86" t="s">
        <v>1066</v>
      </c>
      <c r="C17" s="86">
        <v>14</v>
      </c>
      <c r="D17" s="121">
        <v>0.007847636881192508</v>
      </c>
      <c r="E17" s="121">
        <v>1.783903579272735</v>
      </c>
      <c r="F17" s="86" t="s">
        <v>1175</v>
      </c>
      <c r="G17" s="86" t="b">
        <v>0</v>
      </c>
      <c r="H17" s="86" t="b">
        <v>0</v>
      </c>
      <c r="I17" s="86" t="b">
        <v>0</v>
      </c>
      <c r="J17" s="86" t="b">
        <v>0</v>
      </c>
      <c r="K17" s="86" t="b">
        <v>0</v>
      </c>
      <c r="L17" s="86" t="b">
        <v>0</v>
      </c>
    </row>
    <row r="18" spans="1:12" ht="15">
      <c r="A18" s="86" t="s">
        <v>1066</v>
      </c>
      <c r="B18" s="86" t="s">
        <v>1062</v>
      </c>
      <c r="C18" s="86">
        <v>14</v>
      </c>
      <c r="D18" s="121">
        <v>0.007847636881192508</v>
      </c>
      <c r="E18" s="121">
        <v>1.4986678507919857</v>
      </c>
      <c r="F18" s="86" t="s">
        <v>1175</v>
      </c>
      <c r="G18" s="86" t="b">
        <v>0</v>
      </c>
      <c r="H18" s="86" t="b">
        <v>0</v>
      </c>
      <c r="I18" s="86" t="b">
        <v>0</v>
      </c>
      <c r="J18" s="86" t="b">
        <v>0</v>
      </c>
      <c r="K18" s="86" t="b">
        <v>0</v>
      </c>
      <c r="L18" s="86" t="b">
        <v>0</v>
      </c>
    </row>
    <row r="19" spans="1:12" ht="15">
      <c r="A19" s="86" t="s">
        <v>1062</v>
      </c>
      <c r="B19" s="86" t="s">
        <v>1073</v>
      </c>
      <c r="C19" s="86">
        <v>14</v>
      </c>
      <c r="D19" s="121">
        <v>0.007847636881192508</v>
      </c>
      <c r="E19" s="121">
        <v>1.6535698107777288</v>
      </c>
      <c r="F19" s="86" t="s">
        <v>1175</v>
      </c>
      <c r="G19" s="86" t="b">
        <v>0</v>
      </c>
      <c r="H19" s="86" t="b">
        <v>0</v>
      </c>
      <c r="I19" s="86" t="b">
        <v>0</v>
      </c>
      <c r="J19" s="86" t="b">
        <v>0</v>
      </c>
      <c r="K19" s="86" t="b">
        <v>0</v>
      </c>
      <c r="L19" s="86" t="b">
        <v>0</v>
      </c>
    </row>
    <row r="20" spans="1:12" ht="15">
      <c r="A20" s="86" t="s">
        <v>1073</v>
      </c>
      <c r="B20" s="86" t="s">
        <v>944</v>
      </c>
      <c r="C20" s="86">
        <v>14</v>
      </c>
      <c r="D20" s="121">
        <v>0.007847636881192508</v>
      </c>
      <c r="E20" s="121">
        <v>1.62253557703776</v>
      </c>
      <c r="F20" s="86" t="s">
        <v>1175</v>
      </c>
      <c r="G20" s="86" t="b">
        <v>0</v>
      </c>
      <c r="H20" s="86" t="b">
        <v>0</v>
      </c>
      <c r="I20" s="86" t="b">
        <v>0</v>
      </c>
      <c r="J20" s="86" t="b">
        <v>0</v>
      </c>
      <c r="K20" s="86" t="b">
        <v>0</v>
      </c>
      <c r="L20" s="86" t="b">
        <v>0</v>
      </c>
    </row>
    <row r="21" spans="1:12" ht="15">
      <c r="A21" s="86" t="s">
        <v>934</v>
      </c>
      <c r="B21" s="86" t="s">
        <v>940</v>
      </c>
      <c r="C21" s="86">
        <v>14</v>
      </c>
      <c r="D21" s="121">
        <v>0.007847636881192508</v>
      </c>
      <c r="E21" s="121">
        <v>0.79267750358024</v>
      </c>
      <c r="F21" s="86" t="s">
        <v>1175</v>
      </c>
      <c r="G21" s="86" t="b">
        <v>0</v>
      </c>
      <c r="H21" s="86" t="b">
        <v>0</v>
      </c>
      <c r="I21" s="86" t="b">
        <v>0</v>
      </c>
      <c r="J21" s="86" t="b">
        <v>0</v>
      </c>
      <c r="K21" s="86" t="b">
        <v>0</v>
      </c>
      <c r="L21" s="86" t="b">
        <v>0</v>
      </c>
    </row>
    <row r="22" spans="1:12" ht="15">
      <c r="A22" s="86" t="s">
        <v>941</v>
      </c>
      <c r="B22" s="86" t="s">
        <v>1074</v>
      </c>
      <c r="C22" s="86">
        <v>14</v>
      </c>
      <c r="D22" s="121">
        <v>0.007847636881192508</v>
      </c>
      <c r="E22" s="121">
        <v>1.5935718811024435</v>
      </c>
      <c r="F22" s="86" t="s">
        <v>1175</v>
      </c>
      <c r="G22" s="86" t="b">
        <v>0</v>
      </c>
      <c r="H22" s="86" t="b">
        <v>0</v>
      </c>
      <c r="I22" s="86" t="b">
        <v>0</v>
      </c>
      <c r="J22" s="86" t="b">
        <v>0</v>
      </c>
      <c r="K22" s="86" t="b">
        <v>0</v>
      </c>
      <c r="L22" s="86" t="b">
        <v>0</v>
      </c>
    </row>
    <row r="23" spans="1:12" ht="15">
      <c r="A23" s="86" t="s">
        <v>1074</v>
      </c>
      <c r="B23" s="86" t="s">
        <v>1075</v>
      </c>
      <c r="C23" s="86">
        <v>14</v>
      </c>
      <c r="D23" s="121">
        <v>0.007847636881192508</v>
      </c>
      <c r="E23" s="121">
        <v>1.9388055392584782</v>
      </c>
      <c r="F23" s="86" t="s">
        <v>1175</v>
      </c>
      <c r="G23" s="86" t="b">
        <v>0</v>
      </c>
      <c r="H23" s="86" t="b">
        <v>0</v>
      </c>
      <c r="I23" s="86" t="b">
        <v>0</v>
      </c>
      <c r="J23" s="86" t="b">
        <v>0</v>
      </c>
      <c r="K23" s="86" t="b">
        <v>0</v>
      </c>
      <c r="L23" s="86" t="b">
        <v>0</v>
      </c>
    </row>
    <row r="24" spans="1:12" ht="15">
      <c r="A24" s="86" t="s">
        <v>1075</v>
      </c>
      <c r="B24" s="86" t="s">
        <v>1076</v>
      </c>
      <c r="C24" s="86">
        <v>14</v>
      </c>
      <c r="D24" s="121">
        <v>0.007847636881192508</v>
      </c>
      <c r="E24" s="121">
        <v>1.9388055392584782</v>
      </c>
      <c r="F24" s="86" t="s">
        <v>1175</v>
      </c>
      <c r="G24" s="86" t="b">
        <v>0</v>
      </c>
      <c r="H24" s="86" t="b">
        <v>0</v>
      </c>
      <c r="I24" s="86" t="b">
        <v>0</v>
      </c>
      <c r="J24" s="86" t="b">
        <v>0</v>
      </c>
      <c r="K24" s="86" t="b">
        <v>0</v>
      </c>
      <c r="L24" s="86" t="b">
        <v>0</v>
      </c>
    </row>
    <row r="25" spans="1:12" ht="15">
      <c r="A25" s="86" t="s">
        <v>1076</v>
      </c>
      <c r="B25" s="86" t="s">
        <v>916</v>
      </c>
      <c r="C25" s="86">
        <v>14</v>
      </c>
      <c r="D25" s="121">
        <v>0.007847636881192508</v>
      </c>
      <c r="E25" s="121">
        <v>1.9388055392584782</v>
      </c>
      <c r="F25" s="86" t="s">
        <v>1175</v>
      </c>
      <c r="G25" s="86" t="b">
        <v>0</v>
      </c>
      <c r="H25" s="86" t="b">
        <v>0</v>
      </c>
      <c r="I25" s="86" t="b">
        <v>0</v>
      </c>
      <c r="J25" s="86" t="b">
        <v>0</v>
      </c>
      <c r="K25" s="86" t="b">
        <v>0</v>
      </c>
      <c r="L25" s="86" t="b">
        <v>0</v>
      </c>
    </row>
    <row r="26" spans="1:12" ht="15">
      <c r="A26" s="86" t="s">
        <v>916</v>
      </c>
      <c r="B26" s="86" t="s">
        <v>936</v>
      </c>
      <c r="C26" s="86">
        <v>14</v>
      </c>
      <c r="D26" s="121">
        <v>0.007847636881192508</v>
      </c>
      <c r="E26" s="121">
        <v>1.4616842845388156</v>
      </c>
      <c r="F26" s="86" t="s">
        <v>1175</v>
      </c>
      <c r="G26" s="86" t="b">
        <v>0</v>
      </c>
      <c r="H26" s="86" t="b">
        <v>0</v>
      </c>
      <c r="I26" s="86" t="b">
        <v>0</v>
      </c>
      <c r="J26" s="86" t="b">
        <v>0</v>
      </c>
      <c r="K26" s="86" t="b">
        <v>0</v>
      </c>
      <c r="L26" s="86" t="b">
        <v>0</v>
      </c>
    </row>
    <row r="27" spans="1:12" ht="15">
      <c r="A27" s="86" t="s">
        <v>1070</v>
      </c>
      <c r="B27" s="86" t="s">
        <v>1062</v>
      </c>
      <c r="C27" s="86">
        <v>13</v>
      </c>
      <c r="D27" s="121">
        <v>0.0076114331600882264</v>
      </c>
      <c r="E27" s="121">
        <v>1.6213851274063276</v>
      </c>
      <c r="F27" s="86" t="s">
        <v>1175</v>
      </c>
      <c r="G27" s="86" t="b">
        <v>0</v>
      </c>
      <c r="H27" s="86" t="b">
        <v>0</v>
      </c>
      <c r="I27" s="86" t="b">
        <v>0</v>
      </c>
      <c r="J27" s="86" t="b">
        <v>0</v>
      </c>
      <c r="K27" s="86" t="b">
        <v>0</v>
      </c>
      <c r="L27" s="86" t="b">
        <v>0</v>
      </c>
    </row>
    <row r="28" spans="1:12" ht="15">
      <c r="A28" s="86" t="s">
        <v>1062</v>
      </c>
      <c r="B28" s="86" t="s">
        <v>1067</v>
      </c>
      <c r="C28" s="86">
        <v>13</v>
      </c>
      <c r="D28" s="121">
        <v>0.0076114331600882264</v>
      </c>
      <c r="E28" s="121">
        <v>1.5914219040288844</v>
      </c>
      <c r="F28" s="86" t="s">
        <v>1175</v>
      </c>
      <c r="G28" s="86" t="b">
        <v>0</v>
      </c>
      <c r="H28" s="86" t="b">
        <v>0</v>
      </c>
      <c r="I28" s="86" t="b">
        <v>0</v>
      </c>
      <c r="J28" s="86" t="b">
        <v>0</v>
      </c>
      <c r="K28" s="86" t="b">
        <v>0</v>
      </c>
      <c r="L28" s="86" t="b">
        <v>0</v>
      </c>
    </row>
    <row r="29" spans="1:12" ht="15">
      <c r="A29" s="86" t="s">
        <v>941</v>
      </c>
      <c r="B29" s="86" t="s">
        <v>942</v>
      </c>
      <c r="C29" s="86">
        <v>12</v>
      </c>
      <c r="D29" s="121">
        <v>0.007349306731938152</v>
      </c>
      <c r="E29" s="121">
        <v>1.2255950958078492</v>
      </c>
      <c r="F29" s="86" t="s">
        <v>1175</v>
      </c>
      <c r="G29" s="86" t="b">
        <v>0</v>
      </c>
      <c r="H29" s="86" t="b">
        <v>0</v>
      </c>
      <c r="I29" s="86" t="b">
        <v>0</v>
      </c>
      <c r="J29" s="86" t="b">
        <v>0</v>
      </c>
      <c r="K29" s="86" t="b">
        <v>0</v>
      </c>
      <c r="L29" s="86" t="b">
        <v>0</v>
      </c>
    </row>
    <row r="30" spans="1:12" ht="15">
      <c r="A30" s="86" t="s">
        <v>935</v>
      </c>
      <c r="B30" s="86" t="s">
        <v>943</v>
      </c>
      <c r="C30" s="86">
        <v>11</v>
      </c>
      <c r="D30" s="121">
        <v>0.007059092542868421</v>
      </c>
      <c r="E30" s="121">
        <v>0.7753034075108174</v>
      </c>
      <c r="F30" s="86" t="s">
        <v>1175</v>
      </c>
      <c r="G30" s="86" t="b">
        <v>0</v>
      </c>
      <c r="H30" s="86" t="b">
        <v>0</v>
      </c>
      <c r="I30" s="86" t="b">
        <v>0</v>
      </c>
      <c r="J30" s="86" t="b">
        <v>0</v>
      </c>
      <c r="K30" s="86" t="b">
        <v>0</v>
      </c>
      <c r="L30" s="86" t="b">
        <v>0</v>
      </c>
    </row>
    <row r="31" spans="1:12" ht="15">
      <c r="A31" s="86" t="s">
        <v>227</v>
      </c>
      <c r="B31" s="86" t="s">
        <v>229</v>
      </c>
      <c r="C31" s="86">
        <v>10</v>
      </c>
      <c r="D31" s="121">
        <v>0.0067382303855114435</v>
      </c>
      <c r="E31" s="121">
        <v>2.0057523288890913</v>
      </c>
      <c r="F31" s="86" t="s">
        <v>1175</v>
      </c>
      <c r="G31" s="86" t="b">
        <v>0</v>
      </c>
      <c r="H31" s="86" t="b">
        <v>0</v>
      </c>
      <c r="I31" s="86" t="b">
        <v>0</v>
      </c>
      <c r="J31" s="86" t="b">
        <v>0</v>
      </c>
      <c r="K31" s="86" t="b">
        <v>0</v>
      </c>
      <c r="L31" s="86" t="b">
        <v>0</v>
      </c>
    </row>
    <row r="32" spans="1:12" ht="15">
      <c r="A32" s="86" t="s">
        <v>229</v>
      </c>
      <c r="B32" s="86" t="s">
        <v>236</v>
      </c>
      <c r="C32" s="86">
        <v>10</v>
      </c>
      <c r="D32" s="121">
        <v>0.0067382303855114435</v>
      </c>
      <c r="E32" s="121">
        <v>2.0057523288890913</v>
      </c>
      <c r="F32" s="86" t="s">
        <v>1175</v>
      </c>
      <c r="G32" s="86" t="b">
        <v>0</v>
      </c>
      <c r="H32" s="86" t="b">
        <v>0</v>
      </c>
      <c r="I32" s="86" t="b">
        <v>0</v>
      </c>
      <c r="J32" s="86" t="b">
        <v>0</v>
      </c>
      <c r="K32" s="86" t="b">
        <v>0</v>
      </c>
      <c r="L32" s="86" t="b">
        <v>0</v>
      </c>
    </row>
    <row r="33" spans="1:12" ht="15">
      <c r="A33" s="86" t="s">
        <v>1063</v>
      </c>
      <c r="B33" s="86" t="s">
        <v>943</v>
      </c>
      <c r="C33" s="86">
        <v>9</v>
      </c>
      <c r="D33" s="121">
        <v>0.006383645653197567</v>
      </c>
      <c r="E33" s="121">
        <v>1.0763334031747984</v>
      </c>
      <c r="F33" s="86" t="s">
        <v>1175</v>
      </c>
      <c r="G33" s="86" t="b">
        <v>0</v>
      </c>
      <c r="H33" s="86" t="b">
        <v>0</v>
      </c>
      <c r="I33" s="86" t="b">
        <v>0</v>
      </c>
      <c r="J33" s="86" t="b">
        <v>0</v>
      </c>
      <c r="K33" s="86" t="b">
        <v>0</v>
      </c>
      <c r="L33" s="86" t="b">
        <v>0</v>
      </c>
    </row>
    <row r="34" spans="1:12" ht="15">
      <c r="A34" s="86" t="s">
        <v>948</v>
      </c>
      <c r="B34" s="86" t="s">
        <v>943</v>
      </c>
      <c r="C34" s="86">
        <v>9</v>
      </c>
      <c r="D34" s="121">
        <v>0.006383645653197567</v>
      </c>
      <c r="E34" s="121">
        <v>1.1652744865115796</v>
      </c>
      <c r="F34" s="86" t="s">
        <v>1175</v>
      </c>
      <c r="G34" s="86" t="b">
        <v>0</v>
      </c>
      <c r="H34" s="86" t="b">
        <v>0</v>
      </c>
      <c r="I34" s="86" t="b">
        <v>0</v>
      </c>
      <c r="J34" s="86" t="b">
        <v>0</v>
      </c>
      <c r="K34" s="86" t="b">
        <v>0</v>
      </c>
      <c r="L34" s="86" t="b">
        <v>0</v>
      </c>
    </row>
    <row r="35" spans="1:12" ht="15">
      <c r="A35" s="86" t="s">
        <v>1081</v>
      </c>
      <c r="B35" s="86" t="s">
        <v>1082</v>
      </c>
      <c r="C35" s="86">
        <v>8</v>
      </c>
      <c r="D35" s="121">
        <v>0.005991576637141287</v>
      </c>
      <c r="E35" s="121">
        <v>2.1818435879447726</v>
      </c>
      <c r="F35" s="86" t="s">
        <v>1175</v>
      </c>
      <c r="G35" s="86" t="b">
        <v>0</v>
      </c>
      <c r="H35" s="86" t="b">
        <v>0</v>
      </c>
      <c r="I35" s="86" t="b">
        <v>0</v>
      </c>
      <c r="J35" s="86" t="b">
        <v>0</v>
      </c>
      <c r="K35" s="86" t="b">
        <v>0</v>
      </c>
      <c r="L35" s="86" t="b">
        <v>0</v>
      </c>
    </row>
    <row r="36" spans="1:12" ht="15">
      <c r="A36" s="86" t="s">
        <v>934</v>
      </c>
      <c r="B36" s="86" t="s">
        <v>935</v>
      </c>
      <c r="C36" s="86">
        <v>8</v>
      </c>
      <c r="D36" s="121">
        <v>0.005991576637141287</v>
      </c>
      <c r="E36" s="121">
        <v>0.12173622284446482</v>
      </c>
      <c r="F36" s="86" t="s">
        <v>1175</v>
      </c>
      <c r="G36" s="86" t="b">
        <v>0</v>
      </c>
      <c r="H36" s="86" t="b">
        <v>0</v>
      </c>
      <c r="I36" s="86" t="b">
        <v>0</v>
      </c>
      <c r="J36" s="86" t="b">
        <v>0</v>
      </c>
      <c r="K36" s="86" t="b">
        <v>0</v>
      </c>
      <c r="L36" s="86" t="b">
        <v>0</v>
      </c>
    </row>
    <row r="37" spans="1:12" ht="15">
      <c r="A37" s="86" t="s">
        <v>1083</v>
      </c>
      <c r="B37" s="86" t="s">
        <v>1084</v>
      </c>
      <c r="C37" s="86">
        <v>8</v>
      </c>
      <c r="D37" s="121">
        <v>0.005991576637141287</v>
      </c>
      <c r="E37" s="121">
        <v>2.1818435879447726</v>
      </c>
      <c r="F37" s="86" t="s">
        <v>1175</v>
      </c>
      <c r="G37" s="86" t="b">
        <v>0</v>
      </c>
      <c r="H37" s="86" t="b">
        <v>0</v>
      </c>
      <c r="I37" s="86" t="b">
        <v>0</v>
      </c>
      <c r="J37" s="86" t="b">
        <v>0</v>
      </c>
      <c r="K37" s="86" t="b">
        <v>0</v>
      </c>
      <c r="L37" s="86" t="b">
        <v>0</v>
      </c>
    </row>
    <row r="38" spans="1:12" ht="15">
      <c r="A38" s="86" t="s">
        <v>1085</v>
      </c>
      <c r="B38" s="86" t="s">
        <v>940</v>
      </c>
      <c r="C38" s="86">
        <v>8</v>
      </c>
      <c r="D38" s="121">
        <v>0.005991576637141287</v>
      </c>
      <c r="E38" s="121">
        <v>1.637775543594497</v>
      </c>
      <c r="F38" s="86" t="s">
        <v>1175</v>
      </c>
      <c r="G38" s="86" t="b">
        <v>0</v>
      </c>
      <c r="H38" s="86" t="b">
        <v>0</v>
      </c>
      <c r="I38" s="86" t="b">
        <v>0</v>
      </c>
      <c r="J38" s="86" t="b">
        <v>0</v>
      </c>
      <c r="K38" s="86" t="b">
        <v>0</v>
      </c>
      <c r="L38" s="86" t="b">
        <v>0</v>
      </c>
    </row>
    <row r="39" spans="1:12" ht="15">
      <c r="A39" s="86" t="s">
        <v>942</v>
      </c>
      <c r="B39" s="86" t="s">
        <v>1071</v>
      </c>
      <c r="C39" s="86">
        <v>8</v>
      </c>
      <c r="D39" s="121">
        <v>0.005991576637141287</v>
      </c>
      <c r="E39" s="121">
        <v>1.6957674905721838</v>
      </c>
      <c r="F39" s="86" t="s">
        <v>1175</v>
      </c>
      <c r="G39" s="86" t="b">
        <v>0</v>
      </c>
      <c r="H39" s="86" t="b">
        <v>0</v>
      </c>
      <c r="I39" s="86" t="b">
        <v>0</v>
      </c>
      <c r="J39" s="86" t="b">
        <v>0</v>
      </c>
      <c r="K39" s="86" t="b">
        <v>0</v>
      </c>
      <c r="L39" s="86" t="b">
        <v>0</v>
      </c>
    </row>
    <row r="40" spans="1:12" ht="15">
      <c r="A40" s="86" t="s">
        <v>1071</v>
      </c>
      <c r="B40" s="86" t="s">
        <v>1080</v>
      </c>
      <c r="C40" s="86">
        <v>8</v>
      </c>
      <c r="D40" s="121">
        <v>0.005991576637141287</v>
      </c>
      <c r="E40" s="121">
        <v>1.887653016811097</v>
      </c>
      <c r="F40" s="86" t="s">
        <v>1175</v>
      </c>
      <c r="G40" s="86" t="b">
        <v>0</v>
      </c>
      <c r="H40" s="86" t="b">
        <v>0</v>
      </c>
      <c r="I40" s="86" t="b">
        <v>0</v>
      </c>
      <c r="J40" s="86" t="b">
        <v>0</v>
      </c>
      <c r="K40" s="86" t="b">
        <v>0</v>
      </c>
      <c r="L40" s="86" t="b">
        <v>0</v>
      </c>
    </row>
    <row r="41" spans="1:12" ht="15">
      <c r="A41" s="86" t="s">
        <v>1080</v>
      </c>
      <c r="B41" s="86" t="s">
        <v>1086</v>
      </c>
      <c r="C41" s="86">
        <v>8</v>
      </c>
      <c r="D41" s="121">
        <v>0.005991576637141287</v>
      </c>
      <c r="E41" s="121">
        <v>2.130691065497391</v>
      </c>
      <c r="F41" s="86" t="s">
        <v>1175</v>
      </c>
      <c r="G41" s="86" t="b">
        <v>0</v>
      </c>
      <c r="H41" s="86" t="b">
        <v>0</v>
      </c>
      <c r="I41" s="86" t="b">
        <v>0</v>
      </c>
      <c r="J41" s="86" t="b">
        <v>0</v>
      </c>
      <c r="K41" s="86" t="b">
        <v>0</v>
      </c>
      <c r="L41" s="86" t="b">
        <v>0</v>
      </c>
    </row>
    <row r="42" spans="1:12" ht="15">
      <c r="A42" s="86" t="s">
        <v>1086</v>
      </c>
      <c r="B42" s="86" t="s">
        <v>935</v>
      </c>
      <c r="C42" s="86">
        <v>8</v>
      </c>
      <c r="D42" s="121">
        <v>0.005991576637141287</v>
      </c>
      <c r="E42" s="121">
        <v>1.209872311545016</v>
      </c>
      <c r="F42" s="86" t="s">
        <v>1175</v>
      </c>
      <c r="G42" s="86" t="b">
        <v>0</v>
      </c>
      <c r="H42" s="86" t="b">
        <v>0</v>
      </c>
      <c r="I42" s="86" t="b">
        <v>0</v>
      </c>
      <c r="J42" s="86" t="b">
        <v>0</v>
      </c>
      <c r="K42" s="86" t="b">
        <v>0</v>
      </c>
      <c r="L42" s="86" t="b">
        <v>0</v>
      </c>
    </row>
    <row r="43" spans="1:12" ht="15">
      <c r="A43" s="86" t="s">
        <v>935</v>
      </c>
      <c r="B43" s="86" t="s">
        <v>1087</v>
      </c>
      <c r="C43" s="86">
        <v>8</v>
      </c>
      <c r="D43" s="121">
        <v>0.005991576637141287</v>
      </c>
      <c r="E43" s="121">
        <v>1.2653896393948474</v>
      </c>
      <c r="F43" s="86" t="s">
        <v>1175</v>
      </c>
      <c r="G43" s="86" t="b">
        <v>0</v>
      </c>
      <c r="H43" s="86" t="b">
        <v>0</v>
      </c>
      <c r="I43" s="86" t="b">
        <v>0</v>
      </c>
      <c r="J43" s="86" t="b">
        <v>0</v>
      </c>
      <c r="K43" s="86" t="b">
        <v>0</v>
      </c>
      <c r="L43" s="86" t="b">
        <v>0</v>
      </c>
    </row>
    <row r="44" spans="1:12" ht="15">
      <c r="A44" s="86" t="s">
        <v>1087</v>
      </c>
      <c r="B44" s="86" t="s">
        <v>934</v>
      </c>
      <c r="C44" s="86">
        <v>8</v>
      </c>
      <c r="D44" s="121">
        <v>0.005991576637141287</v>
      </c>
      <c r="E44" s="121">
        <v>1.3067823245530725</v>
      </c>
      <c r="F44" s="86" t="s">
        <v>1175</v>
      </c>
      <c r="G44" s="86" t="b">
        <v>0</v>
      </c>
      <c r="H44" s="86" t="b">
        <v>0</v>
      </c>
      <c r="I44" s="86" t="b">
        <v>0</v>
      </c>
      <c r="J44" s="86" t="b">
        <v>0</v>
      </c>
      <c r="K44" s="86" t="b">
        <v>0</v>
      </c>
      <c r="L44" s="86" t="b">
        <v>0</v>
      </c>
    </row>
    <row r="45" spans="1:12" ht="15">
      <c r="A45" s="86" t="s">
        <v>1078</v>
      </c>
      <c r="B45" s="86" t="s">
        <v>935</v>
      </c>
      <c r="C45" s="86">
        <v>8</v>
      </c>
      <c r="D45" s="121">
        <v>0.005991576637141287</v>
      </c>
      <c r="E45" s="121">
        <v>1.1587197890976348</v>
      </c>
      <c r="F45" s="86" t="s">
        <v>1175</v>
      </c>
      <c r="G45" s="86" t="b">
        <v>0</v>
      </c>
      <c r="H45" s="86" t="b">
        <v>0</v>
      </c>
      <c r="I45" s="86" t="b">
        <v>0</v>
      </c>
      <c r="J45" s="86" t="b">
        <v>0</v>
      </c>
      <c r="K45" s="86" t="b">
        <v>0</v>
      </c>
      <c r="L45" s="86" t="b">
        <v>0</v>
      </c>
    </row>
    <row r="46" spans="1:12" ht="15">
      <c r="A46" s="86" t="s">
        <v>1067</v>
      </c>
      <c r="B46" s="86" t="s">
        <v>944</v>
      </c>
      <c r="C46" s="86">
        <v>7</v>
      </c>
      <c r="D46" s="121">
        <v>0.005557314541098477</v>
      </c>
      <c r="E46" s="121">
        <v>1.2915423579963357</v>
      </c>
      <c r="F46" s="86" t="s">
        <v>1175</v>
      </c>
      <c r="G46" s="86" t="b">
        <v>0</v>
      </c>
      <c r="H46" s="86" t="b">
        <v>0</v>
      </c>
      <c r="I46" s="86" t="b">
        <v>0</v>
      </c>
      <c r="J46" s="86" t="b">
        <v>0</v>
      </c>
      <c r="K46" s="86" t="b">
        <v>0</v>
      </c>
      <c r="L46" s="86" t="b">
        <v>0</v>
      </c>
    </row>
    <row r="47" spans="1:12" ht="15">
      <c r="A47" s="86" t="s">
        <v>1082</v>
      </c>
      <c r="B47" s="86" t="s">
        <v>1063</v>
      </c>
      <c r="C47" s="86">
        <v>7</v>
      </c>
      <c r="D47" s="121">
        <v>0.005557314541098477</v>
      </c>
      <c r="E47" s="121">
        <v>1.6535698107777288</v>
      </c>
      <c r="F47" s="86" t="s">
        <v>1175</v>
      </c>
      <c r="G47" s="86" t="b">
        <v>0</v>
      </c>
      <c r="H47" s="86" t="b">
        <v>0</v>
      </c>
      <c r="I47" s="86" t="b">
        <v>0</v>
      </c>
      <c r="J47" s="86" t="b">
        <v>0</v>
      </c>
      <c r="K47" s="86" t="b">
        <v>0</v>
      </c>
      <c r="L47" s="86" t="b">
        <v>0</v>
      </c>
    </row>
    <row r="48" spans="1:12" ht="15">
      <c r="A48" s="86" t="s">
        <v>946</v>
      </c>
      <c r="B48" s="86" t="s">
        <v>1061</v>
      </c>
      <c r="C48" s="86">
        <v>7</v>
      </c>
      <c r="D48" s="121">
        <v>0.005557314541098477</v>
      </c>
      <c r="E48" s="121">
        <v>1.0357155522665344</v>
      </c>
      <c r="F48" s="86" t="s">
        <v>1175</v>
      </c>
      <c r="G48" s="86" t="b">
        <v>0</v>
      </c>
      <c r="H48" s="86" t="b">
        <v>0</v>
      </c>
      <c r="I48" s="86" t="b">
        <v>0</v>
      </c>
      <c r="J48" s="86" t="b">
        <v>0</v>
      </c>
      <c r="K48" s="86" t="b">
        <v>0</v>
      </c>
      <c r="L48" s="86" t="b">
        <v>0</v>
      </c>
    </row>
    <row r="49" spans="1:12" ht="15">
      <c r="A49" s="86" t="s">
        <v>1061</v>
      </c>
      <c r="B49" s="86" t="s">
        <v>1089</v>
      </c>
      <c r="C49" s="86">
        <v>7</v>
      </c>
      <c r="D49" s="121">
        <v>0.005557314541098477</v>
      </c>
      <c r="E49" s="121">
        <v>1.637775543594497</v>
      </c>
      <c r="F49" s="86" t="s">
        <v>1175</v>
      </c>
      <c r="G49" s="86" t="b">
        <v>0</v>
      </c>
      <c r="H49" s="86" t="b">
        <v>0</v>
      </c>
      <c r="I49" s="86" t="b">
        <v>0</v>
      </c>
      <c r="J49" s="86" t="b">
        <v>0</v>
      </c>
      <c r="K49" s="86" t="b">
        <v>0</v>
      </c>
      <c r="L49" s="86" t="b">
        <v>0</v>
      </c>
    </row>
    <row r="50" spans="1:12" ht="15">
      <c r="A50" s="86" t="s">
        <v>228</v>
      </c>
      <c r="B50" s="86" t="s">
        <v>231</v>
      </c>
      <c r="C50" s="86">
        <v>7</v>
      </c>
      <c r="D50" s="121">
        <v>0.005557314541098477</v>
      </c>
      <c r="E50" s="121">
        <v>2.1818435879447726</v>
      </c>
      <c r="F50" s="86" t="s">
        <v>1175</v>
      </c>
      <c r="G50" s="86" t="b">
        <v>0</v>
      </c>
      <c r="H50" s="86" t="b">
        <v>0</v>
      </c>
      <c r="I50" s="86" t="b">
        <v>0</v>
      </c>
      <c r="J50" s="86" t="b">
        <v>0</v>
      </c>
      <c r="K50" s="86" t="b">
        <v>0</v>
      </c>
      <c r="L50" s="86" t="b">
        <v>0</v>
      </c>
    </row>
    <row r="51" spans="1:12" ht="15">
      <c r="A51" s="86" t="s">
        <v>231</v>
      </c>
      <c r="B51" s="86" t="s">
        <v>934</v>
      </c>
      <c r="C51" s="86">
        <v>7</v>
      </c>
      <c r="D51" s="121">
        <v>0.005557314541098477</v>
      </c>
      <c r="E51" s="121">
        <v>1.3067823245530725</v>
      </c>
      <c r="F51" s="86" t="s">
        <v>1175</v>
      </c>
      <c r="G51" s="86" t="b">
        <v>0</v>
      </c>
      <c r="H51" s="86" t="b">
        <v>0</v>
      </c>
      <c r="I51" s="86" t="b">
        <v>0</v>
      </c>
      <c r="J51" s="86" t="b">
        <v>0</v>
      </c>
      <c r="K51" s="86" t="b">
        <v>0</v>
      </c>
      <c r="L51" s="86" t="b">
        <v>0</v>
      </c>
    </row>
    <row r="52" spans="1:12" ht="15">
      <c r="A52" s="86" t="s">
        <v>934</v>
      </c>
      <c r="B52" s="86" t="s">
        <v>1064</v>
      </c>
      <c r="C52" s="86">
        <v>7</v>
      </c>
      <c r="D52" s="121">
        <v>0.005557314541098477</v>
      </c>
      <c r="E52" s="121">
        <v>0.5770777032408851</v>
      </c>
      <c r="F52" s="86" t="s">
        <v>1175</v>
      </c>
      <c r="G52" s="86" t="b">
        <v>0</v>
      </c>
      <c r="H52" s="86" t="b">
        <v>0</v>
      </c>
      <c r="I52" s="86" t="b">
        <v>0</v>
      </c>
      <c r="J52" s="86" t="b">
        <v>0</v>
      </c>
      <c r="K52" s="86" t="b">
        <v>0</v>
      </c>
      <c r="L52" s="86" t="b">
        <v>0</v>
      </c>
    </row>
    <row r="53" spans="1:12" ht="15">
      <c r="A53" s="86" t="s">
        <v>1064</v>
      </c>
      <c r="B53" s="86" t="s">
        <v>1081</v>
      </c>
      <c r="C53" s="86">
        <v>7</v>
      </c>
      <c r="D53" s="121">
        <v>0.005557314541098477</v>
      </c>
      <c r="E53" s="121">
        <v>1.6290016192869916</v>
      </c>
      <c r="F53" s="86" t="s">
        <v>1175</v>
      </c>
      <c r="G53" s="86" t="b">
        <v>0</v>
      </c>
      <c r="H53" s="86" t="b">
        <v>0</v>
      </c>
      <c r="I53" s="86" t="b">
        <v>0</v>
      </c>
      <c r="J53" s="86" t="b">
        <v>0</v>
      </c>
      <c r="K53" s="86" t="b">
        <v>0</v>
      </c>
      <c r="L53" s="86" t="b">
        <v>0</v>
      </c>
    </row>
    <row r="54" spans="1:12" ht="15">
      <c r="A54" s="86" t="s">
        <v>1088</v>
      </c>
      <c r="B54" s="86" t="s">
        <v>1090</v>
      </c>
      <c r="C54" s="86">
        <v>7</v>
      </c>
      <c r="D54" s="121">
        <v>0.005557314541098477</v>
      </c>
      <c r="E54" s="121">
        <v>2.1818435879447726</v>
      </c>
      <c r="F54" s="86" t="s">
        <v>1175</v>
      </c>
      <c r="G54" s="86" t="b">
        <v>0</v>
      </c>
      <c r="H54" s="86" t="b">
        <v>0</v>
      </c>
      <c r="I54" s="86" t="b">
        <v>0</v>
      </c>
      <c r="J54" s="86" t="b">
        <v>0</v>
      </c>
      <c r="K54" s="86" t="b">
        <v>0</v>
      </c>
      <c r="L54" s="86" t="b">
        <v>0</v>
      </c>
    </row>
    <row r="55" spans="1:12" ht="15">
      <c r="A55" s="86" t="s">
        <v>237</v>
      </c>
      <c r="B55" s="86" t="s">
        <v>227</v>
      </c>
      <c r="C55" s="86">
        <v>6</v>
      </c>
      <c r="D55" s="121">
        <v>0.005074792880685268</v>
      </c>
      <c r="E55" s="121">
        <v>1.7327510568253537</v>
      </c>
      <c r="F55" s="86" t="s">
        <v>1175</v>
      </c>
      <c r="G55" s="86" t="b">
        <v>0</v>
      </c>
      <c r="H55" s="86" t="b">
        <v>0</v>
      </c>
      <c r="I55" s="86" t="b">
        <v>0</v>
      </c>
      <c r="J55" s="86" t="b">
        <v>0</v>
      </c>
      <c r="K55" s="86" t="b">
        <v>0</v>
      </c>
      <c r="L55" s="86" t="b">
        <v>0</v>
      </c>
    </row>
    <row r="56" spans="1:12" ht="15">
      <c r="A56" s="86" t="s">
        <v>236</v>
      </c>
      <c r="B56" s="86" t="s">
        <v>235</v>
      </c>
      <c r="C56" s="86">
        <v>6</v>
      </c>
      <c r="D56" s="121">
        <v>0.005074792880685268</v>
      </c>
      <c r="E56" s="121">
        <v>2.3067823245530725</v>
      </c>
      <c r="F56" s="86" t="s">
        <v>1175</v>
      </c>
      <c r="G56" s="86" t="b">
        <v>0</v>
      </c>
      <c r="H56" s="86" t="b">
        <v>0</v>
      </c>
      <c r="I56" s="86" t="b">
        <v>0</v>
      </c>
      <c r="J56" s="86" t="b">
        <v>0</v>
      </c>
      <c r="K56" s="86" t="b">
        <v>0</v>
      </c>
      <c r="L56" s="86" t="b">
        <v>0</v>
      </c>
    </row>
    <row r="57" spans="1:12" ht="15">
      <c r="A57" s="86" t="s">
        <v>235</v>
      </c>
      <c r="B57" s="86" t="s">
        <v>234</v>
      </c>
      <c r="C57" s="86">
        <v>6</v>
      </c>
      <c r="D57" s="121">
        <v>0.005074792880685268</v>
      </c>
      <c r="E57" s="121">
        <v>2.3067823245530725</v>
      </c>
      <c r="F57" s="86" t="s">
        <v>1175</v>
      </c>
      <c r="G57" s="86" t="b">
        <v>0</v>
      </c>
      <c r="H57" s="86" t="b">
        <v>0</v>
      </c>
      <c r="I57" s="86" t="b">
        <v>0</v>
      </c>
      <c r="J57" s="86" t="b">
        <v>0</v>
      </c>
      <c r="K57" s="86" t="b">
        <v>0</v>
      </c>
      <c r="L57" s="86" t="b">
        <v>0</v>
      </c>
    </row>
    <row r="58" spans="1:12" ht="15">
      <c r="A58" s="86" t="s">
        <v>234</v>
      </c>
      <c r="B58" s="86" t="s">
        <v>233</v>
      </c>
      <c r="C58" s="86">
        <v>6</v>
      </c>
      <c r="D58" s="121">
        <v>0.005074792880685268</v>
      </c>
      <c r="E58" s="121">
        <v>2.3067823245530725</v>
      </c>
      <c r="F58" s="86" t="s">
        <v>1175</v>
      </c>
      <c r="G58" s="86" t="b">
        <v>0</v>
      </c>
      <c r="H58" s="86" t="b">
        <v>0</v>
      </c>
      <c r="I58" s="86" t="b">
        <v>0</v>
      </c>
      <c r="J58" s="86" t="b">
        <v>0</v>
      </c>
      <c r="K58" s="86" t="b">
        <v>0</v>
      </c>
      <c r="L58" s="86" t="b">
        <v>0</v>
      </c>
    </row>
    <row r="59" spans="1:12" ht="15">
      <c r="A59" s="86" t="s">
        <v>233</v>
      </c>
      <c r="B59" s="86" t="s">
        <v>232</v>
      </c>
      <c r="C59" s="86">
        <v>6</v>
      </c>
      <c r="D59" s="121">
        <v>0.005074792880685268</v>
      </c>
      <c r="E59" s="121">
        <v>2.3067823245530725</v>
      </c>
      <c r="F59" s="86" t="s">
        <v>1175</v>
      </c>
      <c r="G59" s="86" t="b">
        <v>0</v>
      </c>
      <c r="H59" s="86" t="b">
        <v>0</v>
      </c>
      <c r="I59" s="86" t="b">
        <v>0</v>
      </c>
      <c r="J59" s="86" t="b">
        <v>0</v>
      </c>
      <c r="K59" s="86" t="b">
        <v>0</v>
      </c>
      <c r="L59" s="86" t="b">
        <v>0</v>
      </c>
    </row>
    <row r="60" spans="1:12" ht="15">
      <c r="A60" s="86" t="s">
        <v>232</v>
      </c>
      <c r="B60" s="86" t="s">
        <v>228</v>
      </c>
      <c r="C60" s="86">
        <v>6</v>
      </c>
      <c r="D60" s="121">
        <v>0.005074792880685268</v>
      </c>
      <c r="E60" s="121">
        <v>2.1818435879447726</v>
      </c>
      <c r="F60" s="86" t="s">
        <v>1175</v>
      </c>
      <c r="G60" s="86" t="b">
        <v>0</v>
      </c>
      <c r="H60" s="86" t="b">
        <v>0</v>
      </c>
      <c r="I60" s="86" t="b">
        <v>0</v>
      </c>
      <c r="J60" s="86" t="b">
        <v>0</v>
      </c>
      <c r="K60" s="86" t="b">
        <v>0</v>
      </c>
      <c r="L60" s="86" t="b">
        <v>0</v>
      </c>
    </row>
    <row r="61" spans="1:12" ht="15">
      <c r="A61" s="86" t="s">
        <v>934</v>
      </c>
      <c r="B61" s="86" t="s">
        <v>1091</v>
      </c>
      <c r="C61" s="86">
        <v>6</v>
      </c>
      <c r="D61" s="121">
        <v>0.005074792880685268</v>
      </c>
      <c r="E61" s="121">
        <v>1.0937074992442213</v>
      </c>
      <c r="F61" s="86" t="s">
        <v>1175</v>
      </c>
      <c r="G61" s="86" t="b">
        <v>0</v>
      </c>
      <c r="H61" s="86" t="b">
        <v>0</v>
      </c>
      <c r="I61" s="86" t="b">
        <v>0</v>
      </c>
      <c r="J61" s="86" t="b">
        <v>0</v>
      </c>
      <c r="K61" s="86" t="b">
        <v>0</v>
      </c>
      <c r="L61" s="86" t="b">
        <v>0</v>
      </c>
    </row>
    <row r="62" spans="1:12" ht="15">
      <c r="A62" s="86" t="s">
        <v>1091</v>
      </c>
      <c r="B62" s="86" t="s">
        <v>938</v>
      </c>
      <c r="C62" s="86">
        <v>6</v>
      </c>
      <c r="D62" s="121">
        <v>0.005074792880685268</v>
      </c>
      <c r="E62" s="121">
        <v>1.5167318508697212</v>
      </c>
      <c r="F62" s="86" t="s">
        <v>1175</v>
      </c>
      <c r="G62" s="86" t="b">
        <v>0</v>
      </c>
      <c r="H62" s="86" t="b">
        <v>0</v>
      </c>
      <c r="I62" s="86" t="b">
        <v>0</v>
      </c>
      <c r="J62" s="86" t="b">
        <v>0</v>
      </c>
      <c r="K62" s="86" t="b">
        <v>0</v>
      </c>
      <c r="L62" s="86" t="b">
        <v>0</v>
      </c>
    </row>
    <row r="63" spans="1:12" ht="15">
      <c r="A63" s="86" t="s">
        <v>948</v>
      </c>
      <c r="B63" s="86" t="s">
        <v>1071</v>
      </c>
      <c r="C63" s="86">
        <v>6</v>
      </c>
      <c r="D63" s="121">
        <v>0.005074792880685268</v>
      </c>
      <c r="E63" s="121">
        <v>1.3745341088199154</v>
      </c>
      <c r="F63" s="86" t="s">
        <v>1175</v>
      </c>
      <c r="G63" s="86" t="b">
        <v>0</v>
      </c>
      <c r="H63" s="86" t="b">
        <v>0</v>
      </c>
      <c r="I63" s="86" t="b">
        <v>0</v>
      </c>
      <c r="J63" s="86" t="b">
        <v>0</v>
      </c>
      <c r="K63" s="86" t="b">
        <v>0</v>
      </c>
      <c r="L63" s="86" t="b">
        <v>0</v>
      </c>
    </row>
    <row r="64" spans="1:12" ht="15">
      <c r="A64" s="86" t="s">
        <v>1071</v>
      </c>
      <c r="B64" s="86" t="s">
        <v>1092</v>
      </c>
      <c r="C64" s="86">
        <v>6</v>
      </c>
      <c r="D64" s="121">
        <v>0.005074792880685268</v>
      </c>
      <c r="E64" s="121">
        <v>1.9388055392584782</v>
      </c>
      <c r="F64" s="86" t="s">
        <v>1175</v>
      </c>
      <c r="G64" s="86" t="b">
        <v>0</v>
      </c>
      <c r="H64" s="86" t="b">
        <v>0</v>
      </c>
      <c r="I64" s="86" t="b">
        <v>0</v>
      </c>
      <c r="J64" s="86" t="b">
        <v>0</v>
      </c>
      <c r="K64" s="86" t="b">
        <v>0</v>
      </c>
      <c r="L64" s="86" t="b">
        <v>0</v>
      </c>
    </row>
    <row r="65" spans="1:12" ht="15">
      <c r="A65" s="86" t="s">
        <v>1092</v>
      </c>
      <c r="B65" s="86" t="s">
        <v>1068</v>
      </c>
      <c r="C65" s="86">
        <v>6</v>
      </c>
      <c r="D65" s="121">
        <v>0.005074792880685268</v>
      </c>
      <c r="E65" s="121">
        <v>1.9709902226298794</v>
      </c>
      <c r="F65" s="86" t="s">
        <v>1175</v>
      </c>
      <c r="G65" s="86" t="b">
        <v>0</v>
      </c>
      <c r="H65" s="86" t="b">
        <v>0</v>
      </c>
      <c r="I65" s="86" t="b">
        <v>0</v>
      </c>
      <c r="J65" s="86" t="b">
        <v>0</v>
      </c>
      <c r="K65" s="86" t="b">
        <v>0</v>
      </c>
      <c r="L65" s="86" t="b">
        <v>0</v>
      </c>
    </row>
    <row r="66" spans="1:12" ht="15">
      <c r="A66" s="86" t="s">
        <v>1089</v>
      </c>
      <c r="B66" s="86" t="s">
        <v>1093</v>
      </c>
      <c r="C66" s="86">
        <v>6</v>
      </c>
      <c r="D66" s="121">
        <v>0.005074792880685268</v>
      </c>
      <c r="E66" s="121">
        <v>2.2398355349224595</v>
      </c>
      <c r="F66" s="86" t="s">
        <v>1175</v>
      </c>
      <c r="G66" s="86" t="b">
        <v>0</v>
      </c>
      <c r="H66" s="86" t="b">
        <v>0</v>
      </c>
      <c r="I66" s="86" t="b">
        <v>0</v>
      </c>
      <c r="J66" s="86" t="b">
        <v>0</v>
      </c>
      <c r="K66" s="86" t="b">
        <v>0</v>
      </c>
      <c r="L66" s="86" t="b">
        <v>0</v>
      </c>
    </row>
    <row r="67" spans="1:12" ht="15">
      <c r="A67" s="86" t="s">
        <v>1093</v>
      </c>
      <c r="B67" s="86" t="s">
        <v>936</v>
      </c>
      <c r="C67" s="86">
        <v>6</v>
      </c>
      <c r="D67" s="121">
        <v>0.005074792880685268</v>
      </c>
      <c r="E67" s="121">
        <v>1.4616842845388156</v>
      </c>
      <c r="F67" s="86" t="s">
        <v>1175</v>
      </c>
      <c r="G67" s="86" t="b">
        <v>0</v>
      </c>
      <c r="H67" s="86" t="b">
        <v>0</v>
      </c>
      <c r="I67" s="86" t="b">
        <v>0</v>
      </c>
      <c r="J67" s="86" t="b">
        <v>0</v>
      </c>
      <c r="K67" s="86" t="b">
        <v>0</v>
      </c>
      <c r="L67" s="86" t="b">
        <v>0</v>
      </c>
    </row>
    <row r="68" spans="1:12" ht="15">
      <c r="A68" s="86" t="s">
        <v>1067</v>
      </c>
      <c r="B68" s="86" t="s">
        <v>1066</v>
      </c>
      <c r="C68" s="86">
        <v>6</v>
      </c>
      <c r="D68" s="121">
        <v>0.005074792880685268</v>
      </c>
      <c r="E68" s="121">
        <v>1.3859635706006974</v>
      </c>
      <c r="F68" s="86" t="s">
        <v>1175</v>
      </c>
      <c r="G68" s="86" t="b">
        <v>0</v>
      </c>
      <c r="H68" s="86" t="b">
        <v>0</v>
      </c>
      <c r="I68" s="86" t="b">
        <v>0</v>
      </c>
      <c r="J68" s="86" t="b">
        <v>0</v>
      </c>
      <c r="K68" s="86" t="b">
        <v>0</v>
      </c>
      <c r="L68" s="86" t="b">
        <v>0</v>
      </c>
    </row>
    <row r="69" spans="1:12" ht="15">
      <c r="A69" s="86" t="s">
        <v>1066</v>
      </c>
      <c r="B69" s="86" t="s">
        <v>1094</v>
      </c>
      <c r="C69" s="86">
        <v>6</v>
      </c>
      <c r="D69" s="121">
        <v>0.005074792880685268</v>
      </c>
      <c r="E69" s="121">
        <v>1.783903579272735</v>
      </c>
      <c r="F69" s="86" t="s">
        <v>1175</v>
      </c>
      <c r="G69" s="86" t="b">
        <v>0</v>
      </c>
      <c r="H69" s="86" t="b">
        <v>0</v>
      </c>
      <c r="I69" s="86" t="b">
        <v>0</v>
      </c>
      <c r="J69" s="86" t="b">
        <v>0</v>
      </c>
      <c r="K69" s="86" t="b">
        <v>0</v>
      </c>
      <c r="L69" s="86" t="b">
        <v>0</v>
      </c>
    </row>
    <row r="70" spans="1:12" ht="15">
      <c r="A70" s="86" t="s">
        <v>1094</v>
      </c>
      <c r="B70" s="86" t="s">
        <v>944</v>
      </c>
      <c r="C70" s="86">
        <v>6</v>
      </c>
      <c r="D70" s="121">
        <v>0.005074792880685268</v>
      </c>
      <c r="E70" s="121">
        <v>1.62253557703776</v>
      </c>
      <c r="F70" s="86" t="s">
        <v>1175</v>
      </c>
      <c r="G70" s="86" t="b">
        <v>0</v>
      </c>
      <c r="H70" s="86" t="b">
        <v>0</v>
      </c>
      <c r="I70" s="86" t="b">
        <v>0</v>
      </c>
      <c r="J70" s="86" t="b">
        <v>0</v>
      </c>
      <c r="K70" s="86" t="b">
        <v>0</v>
      </c>
      <c r="L70" s="86" t="b">
        <v>0</v>
      </c>
    </row>
    <row r="71" spans="1:12" ht="15">
      <c r="A71" s="86" t="s">
        <v>934</v>
      </c>
      <c r="B71" s="86" t="s">
        <v>1095</v>
      </c>
      <c r="C71" s="86">
        <v>6</v>
      </c>
      <c r="D71" s="121">
        <v>0.005074792880685268</v>
      </c>
      <c r="E71" s="121">
        <v>1.0937074992442213</v>
      </c>
      <c r="F71" s="86" t="s">
        <v>1175</v>
      </c>
      <c r="G71" s="86" t="b">
        <v>0</v>
      </c>
      <c r="H71" s="86" t="b">
        <v>0</v>
      </c>
      <c r="I71" s="86" t="b">
        <v>0</v>
      </c>
      <c r="J71" s="86" t="b">
        <v>0</v>
      </c>
      <c r="K71" s="86" t="b">
        <v>0</v>
      </c>
      <c r="L71" s="86" t="b">
        <v>0</v>
      </c>
    </row>
    <row r="72" spans="1:12" ht="15">
      <c r="A72" s="86" t="s">
        <v>1095</v>
      </c>
      <c r="B72" s="86" t="s">
        <v>1088</v>
      </c>
      <c r="C72" s="86">
        <v>6</v>
      </c>
      <c r="D72" s="121">
        <v>0.005074792880685268</v>
      </c>
      <c r="E72" s="121">
        <v>2.1818435879447726</v>
      </c>
      <c r="F72" s="86" t="s">
        <v>1175</v>
      </c>
      <c r="G72" s="86" t="b">
        <v>0</v>
      </c>
      <c r="H72" s="86" t="b">
        <v>0</v>
      </c>
      <c r="I72" s="86" t="b">
        <v>0</v>
      </c>
      <c r="J72" s="86" t="b">
        <v>0</v>
      </c>
      <c r="K72" s="86" t="b">
        <v>0</v>
      </c>
      <c r="L72" s="86" t="b">
        <v>0</v>
      </c>
    </row>
    <row r="73" spans="1:12" ht="15">
      <c r="A73" s="86" t="s">
        <v>934</v>
      </c>
      <c r="B73" s="86" t="s">
        <v>1096</v>
      </c>
      <c r="C73" s="86">
        <v>6</v>
      </c>
      <c r="D73" s="121">
        <v>0.005074792880685268</v>
      </c>
      <c r="E73" s="121">
        <v>1.0937074992442213</v>
      </c>
      <c r="F73" s="86" t="s">
        <v>1175</v>
      </c>
      <c r="G73" s="86" t="b">
        <v>0</v>
      </c>
      <c r="H73" s="86" t="b">
        <v>0</v>
      </c>
      <c r="I73" s="86" t="b">
        <v>0</v>
      </c>
      <c r="J73" s="86" t="b">
        <v>0</v>
      </c>
      <c r="K73" s="86" t="b">
        <v>0</v>
      </c>
      <c r="L73" s="86" t="b">
        <v>0</v>
      </c>
    </row>
    <row r="74" spans="1:12" ht="15">
      <c r="A74" s="86" t="s">
        <v>1096</v>
      </c>
      <c r="B74" s="86" t="s">
        <v>1097</v>
      </c>
      <c r="C74" s="86">
        <v>6</v>
      </c>
      <c r="D74" s="121">
        <v>0.005074792880685268</v>
      </c>
      <c r="E74" s="121">
        <v>2.3067823245530725</v>
      </c>
      <c r="F74" s="86" t="s">
        <v>1175</v>
      </c>
      <c r="G74" s="86" t="b">
        <v>0</v>
      </c>
      <c r="H74" s="86" t="b">
        <v>0</v>
      </c>
      <c r="I74" s="86" t="b">
        <v>0</v>
      </c>
      <c r="J74" s="86" t="b">
        <v>0</v>
      </c>
      <c r="K74" s="86" t="b">
        <v>0</v>
      </c>
      <c r="L74" s="86" t="b">
        <v>0</v>
      </c>
    </row>
    <row r="75" spans="1:12" ht="15">
      <c r="A75" s="86" t="s">
        <v>1097</v>
      </c>
      <c r="B75" s="86" t="s">
        <v>1098</v>
      </c>
      <c r="C75" s="86">
        <v>6</v>
      </c>
      <c r="D75" s="121">
        <v>0.005074792880685268</v>
      </c>
      <c r="E75" s="121">
        <v>2.3067823245530725</v>
      </c>
      <c r="F75" s="86" t="s">
        <v>1175</v>
      </c>
      <c r="G75" s="86" t="b">
        <v>0</v>
      </c>
      <c r="H75" s="86" t="b">
        <v>0</v>
      </c>
      <c r="I75" s="86" t="b">
        <v>0</v>
      </c>
      <c r="J75" s="86" t="b">
        <v>0</v>
      </c>
      <c r="K75" s="86" t="b">
        <v>0</v>
      </c>
      <c r="L75" s="86" t="b">
        <v>0</v>
      </c>
    </row>
    <row r="76" spans="1:12" ht="15">
      <c r="A76" s="86" t="s">
        <v>1098</v>
      </c>
      <c r="B76" s="86" t="s">
        <v>1063</v>
      </c>
      <c r="C76" s="86">
        <v>6</v>
      </c>
      <c r="D76" s="121">
        <v>0.005074792880685268</v>
      </c>
      <c r="E76" s="121">
        <v>1.6535698107777288</v>
      </c>
      <c r="F76" s="86" t="s">
        <v>1175</v>
      </c>
      <c r="G76" s="86" t="b">
        <v>0</v>
      </c>
      <c r="H76" s="86" t="b">
        <v>0</v>
      </c>
      <c r="I76" s="86" t="b">
        <v>0</v>
      </c>
      <c r="J76" s="86" t="b">
        <v>0</v>
      </c>
      <c r="K76" s="86" t="b">
        <v>0</v>
      </c>
      <c r="L76" s="86" t="b">
        <v>0</v>
      </c>
    </row>
    <row r="77" spans="1:12" ht="15">
      <c r="A77" s="86" t="s">
        <v>1063</v>
      </c>
      <c r="B77" s="86" t="s">
        <v>1099</v>
      </c>
      <c r="C77" s="86">
        <v>6</v>
      </c>
      <c r="D77" s="121">
        <v>0.005074792880685268</v>
      </c>
      <c r="E77" s="121">
        <v>1.6535698107777288</v>
      </c>
      <c r="F77" s="86" t="s">
        <v>1175</v>
      </c>
      <c r="G77" s="86" t="b">
        <v>0</v>
      </c>
      <c r="H77" s="86" t="b">
        <v>0</v>
      </c>
      <c r="I77" s="86" t="b">
        <v>0</v>
      </c>
      <c r="J77" s="86" t="b">
        <v>0</v>
      </c>
      <c r="K77" s="86" t="b">
        <v>0</v>
      </c>
      <c r="L77" s="86" t="b">
        <v>0</v>
      </c>
    </row>
    <row r="78" spans="1:12" ht="15">
      <c r="A78" s="86" t="s">
        <v>1099</v>
      </c>
      <c r="B78" s="86" t="s">
        <v>1100</v>
      </c>
      <c r="C78" s="86">
        <v>6</v>
      </c>
      <c r="D78" s="121">
        <v>0.005074792880685268</v>
      </c>
      <c r="E78" s="121">
        <v>2.3067823245530725</v>
      </c>
      <c r="F78" s="86" t="s">
        <v>1175</v>
      </c>
      <c r="G78" s="86" t="b">
        <v>0</v>
      </c>
      <c r="H78" s="86" t="b">
        <v>0</v>
      </c>
      <c r="I78" s="86" t="b">
        <v>0</v>
      </c>
      <c r="J78" s="86" t="b">
        <v>0</v>
      </c>
      <c r="K78" s="86" t="b">
        <v>0</v>
      </c>
      <c r="L78" s="86" t="b">
        <v>0</v>
      </c>
    </row>
    <row r="79" spans="1:12" ht="15">
      <c r="A79" s="86" t="s">
        <v>1100</v>
      </c>
      <c r="B79" s="86" t="s">
        <v>948</v>
      </c>
      <c r="C79" s="86">
        <v>6</v>
      </c>
      <c r="D79" s="121">
        <v>0.005074792880685268</v>
      </c>
      <c r="E79" s="121">
        <v>1.7232057389191233</v>
      </c>
      <c r="F79" s="86" t="s">
        <v>1175</v>
      </c>
      <c r="G79" s="86" t="b">
        <v>0</v>
      </c>
      <c r="H79" s="86" t="b">
        <v>0</v>
      </c>
      <c r="I79" s="86" t="b">
        <v>0</v>
      </c>
      <c r="J79" s="86" t="b">
        <v>0</v>
      </c>
      <c r="K79" s="86" t="b">
        <v>0</v>
      </c>
      <c r="L79" s="86" t="b">
        <v>0</v>
      </c>
    </row>
    <row r="80" spans="1:12" ht="15">
      <c r="A80" s="86" t="s">
        <v>1063</v>
      </c>
      <c r="B80" s="86" t="s">
        <v>946</v>
      </c>
      <c r="C80" s="86">
        <v>5</v>
      </c>
      <c r="D80" s="121">
        <v>0.004535898121685882</v>
      </c>
      <c r="E80" s="121">
        <v>0.9053817837715284</v>
      </c>
      <c r="F80" s="86" t="s">
        <v>1175</v>
      </c>
      <c r="G80" s="86" t="b">
        <v>0</v>
      </c>
      <c r="H80" s="86" t="b">
        <v>0</v>
      </c>
      <c r="I80" s="86" t="b">
        <v>0</v>
      </c>
      <c r="J80" s="86" t="b">
        <v>0</v>
      </c>
      <c r="K80" s="86" t="b">
        <v>0</v>
      </c>
      <c r="L80" s="86" t="b">
        <v>0</v>
      </c>
    </row>
    <row r="81" spans="1:12" ht="15">
      <c r="A81" s="86" t="s">
        <v>1101</v>
      </c>
      <c r="B81" s="86" t="s">
        <v>1102</v>
      </c>
      <c r="C81" s="86">
        <v>5</v>
      </c>
      <c r="D81" s="121">
        <v>0.004535898121685882</v>
      </c>
      <c r="E81" s="121">
        <v>2.385963570600697</v>
      </c>
      <c r="F81" s="86" t="s">
        <v>1175</v>
      </c>
      <c r="G81" s="86" t="b">
        <v>0</v>
      </c>
      <c r="H81" s="86" t="b">
        <v>0</v>
      </c>
      <c r="I81" s="86" t="b">
        <v>0</v>
      </c>
      <c r="J81" s="86" t="b">
        <v>0</v>
      </c>
      <c r="K81" s="86" t="b">
        <v>0</v>
      </c>
      <c r="L81" s="86" t="b">
        <v>0</v>
      </c>
    </row>
    <row r="82" spans="1:12" ht="15">
      <c r="A82" s="86" t="s">
        <v>1102</v>
      </c>
      <c r="B82" s="86" t="s">
        <v>1103</v>
      </c>
      <c r="C82" s="86">
        <v>5</v>
      </c>
      <c r="D82" s="121">
        <v>0.004535898121685882</v>
      </c>
      <c r="E82" s="121">
        <v>2.385963570600697</v>
      </c>
      <c r="F82" s="86" t="s">
        <v>1175</v>
      </c>
      <c r="G82" s="86" t="b">
        <v>0</v>
      </c>
      <c r="H82" s="86" t="b">
        <v>0</v>
      </c>
      <c r="I82" s="86" t="b">
        <v>0</v>
      </c>
      <c r="J82" s="86" t="b">
        <v>0</v>
      </c>
      <c r="K82" s="86" t="b">
        <v>0</v>
      </c>
      <c r="L82" s="86" t="b">
        <v>0</v>
      </c>
    </row>
    <row r="83" spans="1:12" ht="15">
      <c r="A83" s="86" t="s">
        <v>1103</v>
      </c>
      <c r="B83" s="86" t="s">
        <v>1104</v>
      </c>
      <c r="C83" s="86">
        <v>5</v>
      </c>
      <c r="D83" s="121">
        <v>0.004535898121685882</v>
      </c>
      <c r="E83" s="121">
        <v>2.385963570600697</v>
      </c>
      <c r="F83" s="86" t="s">
        <v>1175</v>
      </c>
      <c r="G83" s="86" t="b">
        <v>0</v>
      </c>
      <c r="H83" s="86" t="b">
        <v>0</v>
      </c>
      <c r="I83" s="86" t="b">
        <v>0</v>
      </c>
      <c r="J83" s="86" t="b">
        <v>0</v>
      </c>
      <c r="K83" s="86" t="b">
        <v>0</v>
      </c>
      <c r="L83" s="86" t="b">
        <v>0</v>
      </c>
    </row>
    <row r="84" spans="1:12" ht="15">
      <c r="A84" s="86" t="s">
        <v>1104</v>
      </c>
      <c r="B84" s="86" t="s">
        <v>1105</v>
      </c>
      <c r="C84" s="86">
        <v>5</v>
      </c>
      <c r="D84" s="121">
        <v>0.004535898121685882</v>
      </c>
      <c r="E84" s="121">
        <v>2.385963570600697</v>
      </c>
      <c r="F84" s="86" t="s">
        <v>1175</v>
      </c>
      <c r="G84" s="86" t="b">
        <v>0</v>
      </c>
      <c r="H84" s="86" t="b">
        <v>0</v>
      </c>
      <c r="I84" s="86" t="b">
        <v>0</v>
      </c>
      <c r="J84" s="86" t="b">
        <v>0</v>
      </c>
      <c r="K84" s="86" t="b">
        <v>0</v>
      </c>
      <c r="L84" s="86" t="b">
        <v>0</v>
      </c>
    </row>
    <row r="85" spans="1:12" ht="15">
      <c r="A85" s="86" t="s">
        <v>1105</v>
      </c>
      <c r="B85" s="86" t="s">
        <v>1106</v>
      </c>
      <c r="C85" s="86">
        <v>5</v>
      </c>
      <c r="D85" s="121">
        <v>0.004535898121685882</v>
      </c>
      <c r="E85" s="121">
        <v>2.385963570600697</v>
      </c>
      <c r="F85" s="86" t="s">
        <v>1175</v>
      </c>
      <c r="G85" s="86" t="b">
        <v>0</v>
      </c>
      <c r="H85" s="86" t="b">
        <v>0</v>
      </c>
      <c r="I85" s="86" t="b">
        <v>0</v>
      </c>
      <c r="J85" s="86" t="b">
        <v>0</v>
      </c>
      <c r="K85" s="86" t="b">
        <v>0</v>
      </c>
      <c r="L85" s="86" t="b">
        <v>0</v>
      </c>
    </row>
    <row r="86" spans="1:12" ht="15">
      <c r="A86" s="86" t="s">
        <v>1106</v>
      </c>
      <c r="B86" s="86" t="s">
        <v>1107</v>
      </c>
      <c r="C86" s="86">
        <v>5</v>
      </c>
      <c r="D86" s="121">
        <v>0.004535898121685882</v>
      </c>
      <c r="E86" s="121">
        <v>2.385963570600697</v>
      </c>
      <c r="F86" s="86" t="s">
        <v>1175</v>
      </c>
      <c r="G86" s="86" t="b">
        <v>0</v>
      </c>
      <c r="H86" s="86" t="b">
        <v>0</v>
      </c>
      <c r="I86" s="86" t="b">
        <v>0</v>
      </c>
      <c r="J86" s="86" t="b">
        <v>0</v>
      </c>
      <c r="K86" s="86" t="b">
        <v>0</v>
      </c>
      <c r="L86" s="86" t="b">
        <v>0</v>
      </c>
    </row>
    <row r="87" spans="1:12" ht="15">
      <c r="A87" s="86" t="s">
        <v>1107</v>
      </c>
      <c r="B87" s="86" t="s">
        <v>1108</v>
      </c>
      <c r="C87" s="86">
        <v>5</v>
      </c>
      <c r="D87" s="121">
        <v>0.004535898121685882</v>
      </c>
      <c r="E87" s="121">
        <v>2.385963570600697</v>
      </c>
      <c r="F87" s="86" t="s">
        <v>1175</v>
      </c>
      <c r="G87" s="86" t="b">
        <v>0</v>
      </c>
      <c r="H87" s="86" t="b">
        <v>0</v>
      </c>
      <c r="I87" s="86" t="b">
        <v>0</v>
      </c>
      <c r="J87" s="86" t="b">
        <v>0</v>
      </c>
      <c r="K87" s="86" t="b">
        <v>0</v>
      </c>
      <c r="L87" s="86" t="b">
        <v>0</v>
      </c>
    </row>
    <row r="88" spans="1:12" ht="15">
      <c r="A88" s="86" t="s">
        <v>1108</v>
      </c>
      <c r="B88" s="86" t="s">
        <v>1109</v>
      </c>
      <c r="C88" s="86">
        <v>5</v>
      </c>
      <c r="D88" s="121">
        <v>0.004535898121685882</v>
      </c>
      <c r="E88" s="121">
        <v>2.385963570600697</v>
      </c>
      <c r="F88" s="86" t="s">
        <v>1175</v>
      </c>
      <c r="G88" s="86" t="b">
        <v>0</v>
      </c>
      <c r="H88" s="86" t="b">
        <v>0</v>
      </c>
      <c r="I88" s="86" t="b">
        <v>0</v>
      </c>
      <c r="J88" s="86" t="b">
        <v>0</v>
      </c>
      <c r="K88" s="86" t="b">
        <v>0</v>
      </c>
      <c r="L88" s="86" t="b">
        <v>0</v>
      </c>
    </row>
    <row r="89" spans="1:12" ht="15">
      <c r="A89" s="86" t="s">
        <v>1109</v>
      </c>
      <c r="B89" s="86" t="s">
        <v>1110</v>
      </c>
      <c r="C89" s="86">
        <v>5</v>
      </c>
      <c r="D89" s="121">
        <v>0.004535898121685882</v>
      </c>
      <c r="E89" s="121">
        <v>2.385963570600697</v>
      </c>
      <c r="F89" s="86" t="s">
        <v>1175</v>
      </c>
      <c r="G89" s="86" t="b">
        <v>0</v>
      </c>
      <c r="H89" s="86" t="b">
        <v>0</v>
      </c>
      <c r="I89" s="86" t="b">
        <v>0</v>
      </c>
      <c r="J89" s="86" t="b">
        <v>0</v>
      </c>
      <c r="K89" s="86" t="b">
        <v>0</v>
      </c>
      <c r="L89" s="86" t="b">
        <v>0</v>
      </c>
    </row>
    <row r="90" spans="1:12" ht="15">
      <c r="A90" s="86" t="s">
        <v>1110</v>
      </c>
      <c r="B90" s="86" t="s">
        <v>1068</v>
      </c>
      <c r="C90" s="86">
        <v>5</v>
      </c>
      <c r="D90" s="121">
        <v>0.004535898121685882</v>
      </c>
      <c r="E90" s="121">
        <v>1.9709902226298794</v>
      </c>
      <c r="F90" s="86" t="s">
        <v>1175</v>
      </c>
      <c r="G90" s="86" t="b">
        <v>0</v>
      </c>
      <c r="H90" s="86" t="b">
        <v>0</v>
      </c>
      <c r="I90" s="86" t="b">
        <v>0</v>
      </c>
      <c r="J90" s="86" t="b">
        <v>0</v>
      </c>
      <c r="K90" s="86" t="b">
        <v>0</v>
      </c>
      <c r="L90" s="86" t="b">
        <v>0</v>
      </c>
    </row>
    <row r="91" spans="1:12" ht="15">
      <c r="A91" s="86" t="s">
        <v>941</v>
      </c>
      <c r="B91" s="86" t="s">
        <v>1079</v>
      </c>
      <c r="C91" s="86">
        <v>5</v>
      </c>
      <c r="D91" s="121">
        <v>0.004535898121685882</v>
      </c>
      <c r="E91" s="121">
        <v>1.3382993759991373</v>
      </c>
      <c r="F91" s="86" t="s">
        <v>1175</v>
      </c>
      <c r="G91" s="86" t="b">
        <v>0</v>
      </c>
      <c r="H91" s="86" t="b">
        <v>0</v>
      </c>
      <c r="I91" s="86" t="b">
        <v>0</v>
      </c>
      <c r="J91" s="86" t="b">
        <v>0</v>
      </c>
      <c r="K91" s="86" t="b">
        <v>0</v>
      </c>
      <c r="L91" s="86" t="b">
        <v>0</v>
      </c>
    </row>
    <row r="92" spans="1:12" ht="15">
      <c r="A92" s="86" t="s">
        <v>1079</v>
      </c>
      <c r="B92" s="86" t="s">
        <v>934</v>
      </c>
      <c r="C92" s="86">
        <v>5</v>
      </c>
      <c r="D92" s="121">
        <v>0.004535898121685882</v>
      </c>
      <c r="E92" s="121">
        <v>1.0515098194497665</v>
      </c>
      <c r="F92" s="86" t="s">
        <v>1175</v>
      </c>
      <c r="G92" s="86" t="b">
        <v>0</v>
      </c>
      <c r="H92" s="86" t="b">
        <v>0</v>
      </c>
      <c r="I92" s="86" t="b">
        <v>0</v>
      </c>
      <c r="J92" s="86" t="b">
        <v>0</v>
      </c>
      <c r="K92" s="86" t="b">
        <v>0</v>
      </c>
      <c r="L92" s="86" t="b">
        <v>0</v>
      </c>
    </row>
    <row r="93" spans="1:12" ht="15">
      <c r="A93" s="86" t="s">
        <v>1111</v>
      </c>
      <c r="B93" s="86" t="s">
        <v>935</v>
      </c>
      <c r="C93" s="86">
        <v>5</v>
      </c>
      <c r="D93" s="121">
        <v>0.004535898121685882</v>
      </c>
      <c r="E93" s="121">
        <v>1.209872311545016</v>
      </c>
      <c r="F93" s="86" t="s">
        <v>1175</v>
      </c>
      <c r="G93" s="86" t="b">
        <v>0</v>
      </c>
      <c r="H93" s="86" t="b">
        <v>0</v>
      </c>
      <c r="I93" s="86" t="b">
        <v>0</v>
      </c>
      <c r="J93" s="86" t="b">
        <v>0</v>
      </c>
      <c r="K93" s="86" t="b">
        <v>0</v>
      </c>
      <c r="L93" s="86" t="b">
        <v>0</v>
      </c>
    </row>
    <row r="94" spans="1:12" ht="15">
      <c r="A94" s="86" t="s">
        <v>1090</v>
      </c>
      <c r="B94" s="86" t="s">
        <v>227</v>
      </c>
      <c r="C94" s="86">
        <v>5</v>
      </c>
      <c r="D94" s="121">
        <v>0.004535898121685882</v>
      </c>
      <c r="E94" s="121">
        <v>1.7627142802027969</v>
      </c>
      <c r="F94" s="86" t="s">
        <v>1175</v>
      </c>
      <c r="G94" s="86" t="b">
        <v>0</v>
      </c>
      <c r="H94" s="86" t="b">
        <v>0</v>
      </c>
      <c r="I94" s="86" t="b">
        <v>0</v>
      </c>
      <c r="J94" s="86" t="b">
        <v>0</v>
      </c>
      <c r="K94" s="86" t="b">
        <v>0</v>
      </c>
      <c r="L94" s="86" t="b">
        <v>0</v>
      </c>
    </row>
    <row r="95" spans="1:12" ht="15">
      <c r="A95" s="86" t="s">
        <v>943</v>
      </c>
      <c r="B95" s="86" t="s">
        <v>1078</v>
      </c>
      <c r="C95" s="86">
        <v>5</v>
      </c>
      <c r="D95" s="121">
        <v>0.004535898121685882</v>
      </c>
      <c r="E95" s="121">
        <v>1.2981821527911548</v>
      </c>
      <c r="F95" s="86" t="s">
        <v>1175</v>
      </c>
      <c r="G95" s="86" t="b">
        <v>0</v>
      </c>
      <c r="H95" s="86" t="b">
        <v>0</v>
      </c>
      <c r="I95" s="86" t="b">
        <v>0</v>
      </c>
      <c r="J95" s="86" t="b">
        <v>0</v>
      </c>
      <c r="K95" s="86" t="b">
        <v>0</v>
      </c>
      <c r="L95" s="86" t="b">
        <v>0</v>
      </c>
    </row>
    <row r="96" spans="1:12" ht="15">
      <c r="A96" s="86" t="s">
        <v>935</v>
      </c>
      <c r="B96" s="86" t="s">
        <v>1079</v>
      </c>
      <c r="C96" s="86">
        <v>4</v>
      </c>
      <c r="D96" s="121">
        <v>0.003929214661714771</v>
      </c>
      <c r="E96" s="121">
        <v>0.913207121283485</v>
      </c>
      <c r="F96" s="86" t="s">
        <v>1175</v>
      </c>
      <c r="G96" s="86" t="b">
        <v>0</v>
      </c>
      <c r="H96" s="86" t="b">
        <v>0</v>
      </c>
      <c r="I96" s="86" t="b">
        <v>0</v>
      </c>
      <c r="J96" s="86" t="b">
        <v>0</v>
      </c>
      <c r="K96" s="86" t="b">
        <v>0</v>
      </c>
      <c r="L96" s="86" t="b">
        <v>0</v>
      </c>
    </row>
    <row r="97" spans="1:12" ht="15">
      <c r="A97" s="86" t="s">
        <v>934</v>
      </c>
      <c r="B97" s="86" t="s">
        <v>1113</v>
      </c>
      <c r="C97" s="86">
        <v>4</v>
      </c>
      <c r="D97" s="121">
        <v>0.003929214661714771</v>
      </c>
      <c r="E97" s="121">
        <v>1.0937074992442213</v>
      </c>
      <c r="F97" s="86" t="s">
        <v>1175</v>
      </c>
      <c r="G97" s="86" t="b">
        <v>0</v>
      </c>
      <c r="H97" s="86" t="b">
        <v>0</v>
      </c>
      <c r="I97" s="86" t="b">
        <v>0</v>
      </c>
      <c r="J97" s="86" t="b">
        <v>0</v>
      </c>
      <c r="K97" s="86" t="b">
        <v>0</v>
      </c>
      <c r="L97" s="86" t="b">
        <v>0</v>
      </c>
    </row>
    <row r="98" spans="1:12" ht="15">
      <c r="A98" s="86" t="s">
        <v>1113</v>
      </c>
      <c r="B98" s="86" t="s">
        <v>938</v>
      </c>
      <c r="C98" s="86">
        <v>4</v>
      </c>
      <c r="D98" s="121">
        <v>0.003929214661714771</v>
      </c>
      <c r="E98" s="121">
        <v>1.5167318508697212</v>
      </c>
      <c r="F98" s="86" t="s">
        <v>1175</v>
      </c>
      <c r="G98" s="86" t="b">
        <v>0</v>
      </c>
      <c r="H98" s="86" t="b">
        <v>0</v>
      </c>
      <c r="I98" s="86" t="b">
        <v>0</v>
      </c>
      <c r="J98" s="86" t="b">
        <v>0</v>
      </c>
      <c r="K98" s="86" t="b">
        <v>0</v>
      </c>
      <c r="L98" s="86" t="b">
        <v>0</v>
      </c>
    </row>
    <row r="99" spans="1:12" ht="15">
      <c r="A99" s="86" t="s">
        <v>934</v>
      </c>
      <c r="B99" s="86" t="s">
        <v>1114</v>
      </c>
      <c r="C99" s="86">
        <v>4</v>
      </c>
      <c r="D99" s="121">
        <v>0.003929214661714771</v>
      </c>
      <c r="E99" s="121">
        <v>1.0937074992442213</v>
      </c>
      <c r="F99" s="86" t="s">
        <v>1175</v>
      </c>
      <c r="G99" s="86" t="b">
        <v>0</v>
      </c>
      <c r="H99" s="86" t="b">
        <v>0</v>
      </c>
      <c r="I99" s="86" t="b">
        <v>0</v>
      </c>
      <c r="J99" s="86" t="b">
        <v>0</v>
      </c>
      <c r="K99" s="86" t="b">
        <v>0</v>
      </c>
      <c r="L99" s="86" t="b">
        <v>0</v>
      </c>
    </row>
    <row r="100" spans="1:12" ht="15">
      <c r="A100" s="86" t="s">
        <v>1084</v>
      </c>
      <c r="B100" s="86" t="s">
        <v>1115</v>
      </c>
      <c r="C100" s="86">
        <v>4</v>
      </c>
      <c r="D100" s="121">
        <v>0.003929214661714771</v>
      </c>
      <c r="E100" s="121">
        <v>2.1818435879447726</v>
      </c>
      <c r="F100" s="86" t="s">
        <v>1175</v>
      </c>
      <c r="G100" s="86" t="b">
        <v>0</v>
      </c>
      <c r="H100" s="86" t="b">
        <v>0</v>
      </c>
      <c r="I100" s="86" t="b">
        <v>0</v>
      </c>
      <c r="J100" s="86" t="b">
        <v>0</v>
      </c>
      <c r="K100" s="86" t="b">
        <v>0</v>
      </c>
      <c r="L100" s="86" t="b">
        <v>0</v>
      </c>
    </row>
    <row r="101" spans="1:12" ht="15">
      <c r="A101" s="86" t="s">
        <v>1115</v>
      </c>
      <c r="B101" s="86" t="s">
        <v>1077</v>
      </c>
      <c r="C101" s="86">
        <v>4</v>
      </c>
      <c r="D101" s="121">
        <v>0.003929214661714771</v>
      </c>
      <c r="E101" s="121">
        <v>2.0057523288890913</v>
      </c>
      <c r="F101" s="86" t="s">
        <v>1175</v>
      </c>
      <c r="G101" s="86" t="b">
        <v>0</v>
      </c>
      <c r="H101" s="86" t="b">
        <v>0</v>
      </c>
      <c r="I101" s="86" t="b">
        <v>0</v>
      </c>
      <c r="J101" s="86" t="b">
        <v>0</v>
      </c>
      <c r="K101" s="86" t="b">
        <v>0</v>
      </c>
      <c r="L101" s="86" t="b">
        <v>0</v>
      </c>
    </row>
    <row r="102" spans="1:12" ht="15">
      <c r="A102" s="86" t="s">
        <v>935</v>
      </c>
      <c r="B102" s="86" t="s">
        <v>1116</v>
      </c>
      <c r="C102" s="86">
        <v>4</v>
      </c>
      <c r="D102" s="121">
        <v>0.003929214661714771</v>
      </c>
      <c r="E102" s="121">
        <v>1.2653896393948474</v>
      </c>
      <c r="F102" s="86" t="s">
        <v>1175</v>
      </c>
      <c r="G102" s="86" t="b">
        <v>0</v>
      </c>
      <c r="H102" s="86" t="b">
        <v>0</v>
      </c>
      <c r="I102" s="86" t="b">
        <v>0</v>
      </c>
      <c r="J102" s="86" t="b">
        <v>0</v>
      </c>
      <c r="K102" s="86" t="b">
        <v>0</v>
      </c>
      <c r="L102" s="86" t="b">
        <v>0</v>
      </c>
    </row>
    <row r="103" spans="1:12" ht="15">
      <c r="A103" s="86" t="s">
        <v>1116</v>
      </c>
      <c r="B103" s="86" t="s">
        <v>1077</v>
      </c>
      <c r="C103" s="86">
        <v>4</v>
      </c>
      <c r="D103" s="121">
        <v>0.003929214661714771</v>
      </c>
      <c r="E103" s="121">
        <v>2.0057523288890913</v>
      </c>
      <c r="F103" s="86" t="s">
        <v>1175</v>
      </c>
      <c r="G103" s="86" t="b">
        <v>0</v>
      </c>
      <c r="H103" s="86" t="b">
        <v>0</v>
      </c>
      <c r="I103" s="86" t="b">
        <v>0</v>
      </c>
      <c r="J103" s="86" t="b">
        <v>0</v>
      </c>
      <c r="K103" s="86" t="b">
        <v>0</v>
      </c>
      <c r="L103" s="86" t="b">
        <v>0</v>
      </c>
    </row>
    <row r="104" spans="1:12" ht="15">
      <c r="A104" s="86" t="s">
        <v>1077</v>
      </c>
      <c r="B104" s="86" t="s">
        <v>1117</v>
      </c>
      <c r="C104" s="86">
        <v>4</v>
      </c>
      <c r="D104" s="121">
        <v>0.003929214661714771</v>
      </c>
      <c r="E104" s="121">
        <v>2.0057523288890913</v>
      </c>
      <c r="F104" s="86" t="s">
        <v>1175</v>
      </c>
      <c r="G104" s="86" t="b">
        <v>0</v>
      </c>
      <c r="H104" s="86" t="b">
        <v>0</v>
      </c>
      <c r="I104" s="86" t="b">
        <v>0</v>
      </c>
      <c r="J104" s="86" t="b">
        <v>0</v>
      </c>
      <c r="K104" s="86" t="b">
        <v>0</v>
      </c>
      <c r="L104" s="86" t="b">
        <v>0</v>
      </c>
    </row>
    <row r="105" spans="1:12" ht="15">
      <c r="A105" s="86" t="s">
        <v>1117</v>
      </c>
      <c r="B105" s="86" t="s">
        <v>1063</v>
      </c>
      <c r="C105" s="86">
        <v>4</v>
      </c>
      <c r="D105" s="121">
        <v>0.003929214661714771</v>
      </c>
      <c r="E105" s="121">
        <v>1.6535698107777288</v>
      </c>
      <c r="F105" s="86" t="s">
        <v>1175</v>
      </c>
      <c r="G105" s="86" t="b">
        <v>0</v>
      </c>
      <c r="H105" s="86" t="b">
        <v>0</v>
      </c>
      <c r="I105" s="86" t="b">
        <v>0</v>
      </c>
      <c r="J105" s="86" t="b">
        <v>0</v>
      </c>
      <c r="K105" s="86" t="b">
        <v>0</v>
      </c>
      <c r="L105" s="86" t="b">
        <v>0</v>
      </c>
    </row>
    <row r="106" spans="1:12" ht="15">
      <c r="A106" s="86" t="s">
        <v>1063</v>
      </c>
      <c r="B106" s="86" t="s">
        <v>1083</v>
      </c>
      <c r="C106" s="86">
        <v>4</v>
      </c>
      <c r="D106" s="121">
        <v>0.003929214661714771</v>
      </c>
      <c r="E106" s="121">
        <v>1.3525398151137475</v>
      </c>
      <c r="F106" s="86" t="s">
        <v>1175</v>
      </c>
      <c r="G106" s="86" t="b">
        <v>0</v>
      </c>
      <c r="H106" s="86" t="b">
        <v>0</v>
      </c>
      <c r="I106" s="86" t="b">
        <v>0</v>
      </c>
      <c r="J106" s="86" t="b">
        <v>0</v>
      </c>
      <c r="K106" s="86" t="b">
        <v>0</v>
      </c>
      <c r="L106" s="86" t="b">
        <v>0</v>
      </c>
    </row>
    <row r="107" spans="1:12" ht="15">
      <c r="A107" s="86" t="s">
        <v>1084</v>
      </c>
      <c r="B107" s="86" t="s">
        <v>1118</v>
      </c>
      <c r="C107" s="86">
        <v>4</v>
      </c>
      <c r="D107" s="121">
        <v>0.003929214661714771</v>
      </c>
      <c r="E107" s="121">
        <v>2.1818435879447726</v>
      </c>
      <c r="F107" s="86" t="s">
        <v>1175</v>
      </c>
      <c r="G107" s="86" t="b">
        <v>0</v>
      </c>
      <c r="H107" s="86" t="b">
        <v>0</v>
      </c>
      <c r="I107" s="86" t="b">
        <v>0</v>
      </c>
      <c r="J107" s="86" t="b">
        <v>0</v>
      </c>
      <c r="K107" s="86" t="b">
        <v>0</v>
      </c>
      <c r="L107" s="86" t="b">
        <v>0</v>
      </c>
    </row>
    <row r="108" spans="1:12" ht="15">
      <c r="A108" s="86" t="s">
        <v>1118</v>
      </c>
      <c r="B108" s="86" t="s">
        <v>940</v>
      </c>
      <c r="C108" s="86">
        <v>4</v>
      </c>
      <c r="D108" s="121">
        <v>0.003929214661714771</v>
      </c>
      <c r="E108" s="121">
        <v>1.637775543594497</v>
      </c>
      <c r="F108" s="86" t="s">
        <v>1175</v>
      </c>
      <c r="G108" s="86" t="b">
        <v>0</v>
      </c>
      <c r="H108" s="86" t="b">
        <v>0</v>
      </c>
      <c r="I108" s="86" t="b">
        <v>0</v>
      </c>
      <c r="J108" s="86" t="b">
        <v>0</v>
      </c>
      <c r="K108" s="86" t="b">
        <v>0</v>
      </c>
      <c r="L108" s="86" t="b">
        <v>0</v>
      </c>
    </row>
    <row r="109" spans="1:12" ht="15">
      <c r="A109" s="86" t="s">
        <v>942</v>
      </c>
      <c r="B109" s="86" t="s">
        <v>936</v>
      </c>
      <c r="C109" s="86">
        <v>4</v>
      </c>
      <c r="D109" s="121">
        <v>0.003929214661714771</v>
      </c>
      <c r="E109" s="121">
        <v>0.91761624018854</v>
      </c>
      <c r="F109" s="86" t="s">
        <v>1175</v>
      </c>
      <c r="G109" s="86" t="b">
        <v>0</v>
      </c>
      <c r="H109" s="86" t="b">
        <v>0</v>
      </c>
      <c r="I109" s="86" t="b">
        <v>0</v>
      </c>
      <c r="J109" s="86" t="b">
        <v>0</v>
      </c>
      <c r="K109" s="86" t="b">
        <v>0</v>
      </c>
      <c r="L109" s="86" t="b">
        <v>0</v>
      </c>
    </row>
    <row r="110" spans="1:12" ht="15">
      <c r="A110" s="86" t="s">
        <v>943</v>
      </c>
      <c r="B110" s="86" t="s">
        <v>1063</v>
      </c>
      <c r="C110" s="86">
        <v>3</v>
      </c>
      <c r="D110" s="121">
        <v>0.00323746619770073</v>
      </c>
      <c r="E110" s="121">
        <v>0.5992121484551362</v>
      </c>
      <c r="F110" s="86" t="s">
        <v>1175</v>
      </c>
      <c r="G110" s="86" t="b">
        <v>0</v>
      </c>
      <c r="H110" s="86" t="b">
        <v>0</v>
      </c>
      <c r="I110" s="86" t="b">
        <v>0</v>
      </c>
      <c r="J110" s="86" t="b">
        <v>0</v>
      </c>
      <c r="K110" s="86" t="b">
        <v>0</v>
      </c>
      <c r="L110" s="86" t="b">
        <v>0</v>
      </c>
    </row>
    <row r="111" spans="1:12" ht="15">
      <c r="A111" s="86" t="s">
        <v>946</v>
      </c>
      <c r="B111" s="86" t="s">
        <v>227</v>
      </c>
      <c r="C111" s="86">
        <v>3</v>
      </c>
      <c r="D111" s="121">
        <v>0.00323746619770073</v>
      </c>
      <c r="E111" s="121">
        <v>0.9388055392584781</v>
      </c>
      <c r="F111" s="86" t="s">
        <v>1175</v>
      </c>
      <c r="G111" s="86" t="b">
        <v>0</v>
      </c>
      <c r="H111" s="86" t="b">
        <v>0</v>
      </c>
      <c r="I111" s="86" t="b">
        <v>0</v>
      </c>
      <c r="J111" s="86" t="b">
        <v>0</v>
      </c>
      <c r="K111" s="86" t="b">
        <v>0</v>
      </c>
      <c r="L111" s="86" t="b">
        <v>0</v>
      </c>
    </row>
    <row r="112" spans="1:12" ht="15">
      <c r="A112" s="86" t="s">
        <v>1120</v>
      </c>
      <c r="B112" s="86" t="s">
        <v>1121</v>
      </c>
      <c r="C112" s="86">
        <v>3</v>
      </c>
      <c r="D112" s="121">
        <v>0.00323746619770073</v>
      </c>
      <c r="E112" s="121">
        <v>2.607812320217054</v>
      </c>
      <c r="F112" s="86" t="s">
        <v>1175</v>
      </c>
      <c r="G112" s="86" t="b">
        <v>0</v>
      </c>
      <c r="H112" s="86" t="b">
        <v>0</v>
      </c>
      <c r="I112" s="86" t="b">
        <v>0</v>
      </c>
      <c r="J112" s="86" t="b">
        <v>0</v>
      </c>
      <c r="K112" s="86" t="b">
        <v>0</v>
      </c>
      <c r="L112" s="86" t="b">
        <v>0</v>
      </c>
    </row>
    <row r="113" spans="1:12" ht="15">
      <c r="A113" s="86" t="s">
        <v>1121</v>
      </c>
      <c r="B113" s="86" t="s">
        <v>1122</v>
      </c>
      <c r="C113" s="86">
        <v>3</v>
      </c>
      <c r="D113" s="121">
        <v>0.00323746619770073</v>
      </c>
      <c r="E113" s="121">
        <v>2.607812320217054</v>
      </c>
      <c r="F113" s="86" t="s">
        <v>1175</v>
      </c>
      <c r="G113" s="86" t="b">
        <v>0</v>
      </c>
      <c r="H113" s="86" t="b">
        <v>0</v>
      </c>
      <c r="I113" s="86" t="b">
        <v>0</v>
      </c>
      <c r="J113" s="86" t="b">
        <v>0</v>
      </c>
      <c r="K113" s="86" t="b">
        <v>0</v>
      </c>
      <c r="L113" s="86" t="b">
        <v>0</v>
      </c>
    </row>
    <row r="114" spans="1:12" ht="15">
      <c r="A114" s="86" t="s">
        <v>1122</v>
      </c>
      <c r="B114" s="86" t="s">
        <v>934</v>
      </c>
      <c r="C114" s="86">
        <v>3</v>
      </c>
      <c r="D114" s="121">
        <v>0.00323746619770073</v>
      </c>
      <c r="E114" s="121">
        <v>1.3067823245530725</v>
      </c>
      <c r="F114" s="86" t="s">
        <v>1175</v>
      </c>
      <c r="G114" s="86" t="b">
        <v>0</v>
      </c>
      <c r="H114" s="86" t="b">
        <v>0</v>
      </c>
      <c r="I114" s="86" t="b">
        <v>0</v>
      </c>
      <c r="J114" s="86" t="b">
        <v>0</v>
      </c>
      <c r="K114" s="86" t="b">
        <v>0</v>
      </c>
      <c r="L114" s="86" t="b">
        <v>0</v>
      </c>
    </row>
    <row r="115" spans="1:12" ht="15">
      <c r="A115" s="86" t="s">
        <v>948</v>
      </c>
      <c r="B115" s="86" t="s">
        <v>1061</v>
      </c>
      <c r="C115" s="86">
        <v>3</v>
      </c>
      <c r="D115" s="121">
        <v>0.00323746619770073</v>
      </c>
      <c r="E115" s="121">
        <v>0.7724741174919532</v>
      </c>
      <c r="F115" s="86" t="s">
        <v>1175</v>
      </c>
      <c r="G115" s="86" t="b">
        <v>0</v>
      </c>
      <c r="H115" s="86" t="b">
        <v>0</v>
      </c>
      <c r="I115" s="86" t="b">
        <v>0</v>
      </c>
      <c r="J115" s="86" t="b">
        <v>0</v>
      </c>
      <c r="K115" s="86" t="b">
        <v>0</v>
      </c>
      <c r="L115" s="86" t="b">
        <v>0</v>
      </c>
    </row>
    <row r="116" spans="1:12" ht="15">
      <c r="A116" s="86" t="s">
        <v>1114</v>
      </c>
      <c r="B116" s="86" t="s">
        <v>1123</v>
      </c>
      <c r="C116" s="86">
        <v>3</v>
      </c>
      <c r="D116" s="121">
        <v>0.00323746619770073</v>
      </c>
      <c r="E116" s="121">
        <v>2.482873583608754</v>
      </c>
      <c r="F116" s="86" t="s">
        <v>1175</v>
      </c>
      <c r="G116" s="86" t="b">
        <v>0</v>
      </c>
      <c r="H116" s="86" t="b">
        <v>0</v>
      </c>
      <c r="I116" s="86" t="b">
        <v>0</v>
      </c>
      <c r="J116" s="86" t="b">
        <v>0</v>
      </c>
      <c r="K116" s="86" t="b">
        <v>0</v>
      </c>
      <c r="L116" s="86" t="b">
        <v>0</v>
      </c>
    </row>
    <row r="117" spans="1:12" ht="15">
      <c r="A117" s="86" t="s">
        <v>1123</v>
      </c>
      <c r="B117" s="86" t="s">
        <v>1083</v>
      </c>
      <c r="C117" s="86">
        <v>3</v>
      </c>
      <c r="D117" s="121">
        <v>0.00323746619770073</v>
      </c>
      <c r="E117" s="121">
        <v>2.1818435879447726</v>
      </c>
      <c r="F117" s="86" t="s">
        <v>1175</v>
      </c>
      <c r="G117" s="86" t="b">
        <v>0</v>
      </c>
      <c r="H117" s="86" t="b">
        <v>0</v>
      </c>
      <c r="I117" s="86" t="b">
        <v>0</v>
      </c>
      <c r="J117" s="86" t="b">
        <v>0</v>
      </c>
      <c r="K117" s="86" t="b">
        <v>0</v>
      </c>
      <c r="L117" s="86" t="b">
        <v>0</v>
      </c>
    </row>
    <row r="118" spans="1:12" ht="15">
      <c r="A118" s="86" t="s">
        <v>1077</v>
      </c>
      <c r="B118" s="86" t="s">
        <v>1111</v>
      </c>
      <c r="C118" s="86">
        <v>3</v>
      </c>
      <c r="D118" s="121">
        <v>0.00323746619770073</v>
      </c>
      <c r="E118" s="121">
        <v>1.783903579272735</v>
      </c>
      <c r="F118" s="86" t="s">
        <v>1175</v>
      </c>
      <c r="G118" s="86" t="b">
        <v>0</v>
      </c>
      <c r="H118" s="86" t="b">
        <v>0</v>
      </c>
      <c r="I118" s="86" t="b">
        <v>0</v>
      </c>
      <c r="J118" s="86" t="b">
        <v>0</v>
      </c>
      <c r="K118" s="86" t="b">
        <v>0</v>
      </c>
      <c r="L118" s="86" t="b">
        <v>0</v>
      </c>
    </row>
    <row r="119" spans="1:12" ht="15">
      <c r="A119" s="86" t="s">
        <v>1125</v>
      </c>
      <c r="B119" s="86" t="s">
        <v>943</v>
      </c>
      <c r="C119" s="86">
        <v>3</v>
      </c>
      <c r="D119" s="121">
        <v>0.00323746619770073</v>
      </c>
      <c r="E119" s="121">
        <v>1.553454657894461</v>
      </c>
      <c r="F119" s="86" t="s">
        <v>1175</v>
      </c>
      <c r="G119" s="86" t="b">
        <v>0</v>
      </c>
      <c r="H119" s="86" t="b">
        <v>0</v>
      </c>
      <c r="I119" s="86" t="b">
        <v>0</v>
      </c>
      <c r="J119" s="86" t="b">
        <v>0</v>
      </c>
      <c r="K119" s="86" t="b">
        <v>0</v>
      </c>
      <c r="L119" s="86" t="b">
        <v>0</v>
      </c>
    </row>
    <row r="120" spans="1:12" ht="15">
      <c r="A120" s="86" t="s">
        <v>1064</v>
      </c>
      <c r="B120" s="86" t="s">
        <v>1063</v>
      </c>
      <c r="C120" s="86">
        <v>2</v>
      </c>
      <c r="D120" s="121">
        <v>0.0024313205024294494</v>
      </c>
      <c r="E120" s="121">
        <v>0.5566597977696723</v>
      </c>
      <c r="F120" s="86" t="s">
        <v>1175</v>
      </c>
      <c r="G120" s="86" t="b">
        <v>0</v>
      </c>
      <c r="H120" s="86" t="b">
        <v>0</v>
      </c>
      <c r="I120" s="86" t="b">
        <v>0</v>
      </c>
      <c r="J120" s="86" t="b">
        <v>0</v>
      </c>
      <c r="K120" s="86" t="b">
        <v>0</v>
      </c>
      <c r="L120" s="86" t="b">
        <v>0</v>
      </c>
    </row>
    <row r="121" spans="1:12" ht="15">
      <c r="A121" s="86" t="s">
        <v>1063</v>
      </c>
      <c r="B121" s="86" t="s">
        <v>1127</v>
      </c>
      <c r="C121" s="86">
        <v>2</v>
      </c>
      <c r="D121" s="121">
        <v>0.0024313205024294494</v>
      </c>
      <c r="E121" s="121">
        <v>1.6535698107777288</v>
      </c>
      <c r="F121" s="86" t="s">
        <v>1175</v>
      </c>
      <c r="G121" s="86" t="b">
        <v>0</v>
      </c>
      <c r="H121" s="86" t="b">
        <v>0</v>
      </c>
      <c r="I121" s="86" t="b">
        <v>0</v>
      </c>
      <c r="J121" s="86" t="b">
        <v>0</v>
      </c>
      <c r="K121" s="86" t="b">
        <v>0</v>
      </c>
      <c r="L121" s="86" t="b">
        <v>0</v>
      </c>
    </row>
    <row r="122" spans="1:12" ht="15">
      <c r="A122" s="86" t="s">
        <v>1127</v>
      </c>
      <c r="B122" s="86" t="s">
        <v>1128</v>
      </c>
      <c r="C122" s="86">
        <v>2</v>
      </c>
      <c r="D122" s="121">
        <v>0.0024313205024294494</v>
      </c>
      <c r="E122" s="121">
        <v>2.783903579272735</v>
      </c>
      <c r="F122" s="86" t="s">
        <v>1175</v>
      </c>
      <c r="G122" s="86" t="b">
        <v>0</v>
      </c>
      <c r="H122" s="86" t="b">
        <v>0</v>
      </c>
      <c r="I122" s="86" t="b">
        <v>0</v>
      </c>
      <c r="J122" s="86" t="b">
        <v>0</v>
      </c>
      <c r="K122" s="86" t="b">
        <v>0</v>
      </c>
      <c r="L122" s="86" t="b">
        <v>0</v>
      </c>
    </row>
    <row r="123" spans="1:12" ht="15">
      <c r="A123" s="86" t="s">
        <v>1128</v>
      </c>
      <c r="B123" s="86" t="s">
        <v>1112</v>
      </c>
      <c r="C123" s="86">
        <v>2</v>
      </c>
      <c r="D123" s="121">
        <v>0.0024313205024294494</v>
      </c>
      <c r="E123" s="121">
        <v>2.482873583608754</v>
      </c>
      <c r="F123" s="86" t="s">
        <v>1175</v>
      </c>
      <c r="G123" s="86" t="b">
        <v>0</v>
      </c>
      <c r="H123" s="86" t="b">
        <v>0</v>
      </c>
      <c r="I123" s="86" t="b">
        <v>0</v>
      </c>
      <c r="J123" s="86" t="b">
        <v>0</v>
      </c>
      <c r="K123" s="86" t="b">
        <v>0</v>
      </c>
      <c r="L123" s="86" t="b">
        <v>0</v>
      </c>
    </row>
    <row r="124" spans="1:12" ht="15">
      <c r="A124" s="86" t="s">
        <v>1112</v>
      </c>
      <c r="B124" s="86" t="s">
        <v>940</v>
      </c>
      <c r="C124" s="86">
        <v>2</v>
      </c>
      <c r="D124" s="121">
        <v>0.0024313205024294494</v>
      </c>
      <c r="E124" s="121">
        <v>1.3367455479305157</v>
      </c>
      <c r="F124" s="86" t="s">
        <v>1175</v>
      </c>
      <c r="G124" s="86" t="b">
        <v>0</v>
      </c>
      <c r="H124" s="86" t="b">
        <v>0</v>
      </c>
      <c r="I124" s="86" t="b">
        <v>0</v>
      </c>
      <c r="J124" s="86" t="b">
        <v>0</v>
      </c>
      <c r="K124" s="86" t="b">
        <v>0</v>
      </c>
      <c r="L124" s="86" t="b">
        <v>0</v>
      </c>
    </row>
    <row r="125" spans="1:12" ht="15">
      <c r="A125" s="86" t="s">
        <v>940</v>
      </c>
      <c r="B125" s="86" t="s">
        <v>1129</v>
      </c>
      <c r="C125" s="86">
        <v>2</v>
      </c>
      <c r="D125" s="121">
        <v>0.0024313205024294494</v>
      </c>
      <c r="E125" s="121">
        <v>1.5664196350588286</v>
      </c>
      <c r="F125" s="86" t="s">
        <v>1175</v>
      </c>
      <c r="G125" s="86" t="b">
        <v>0</v>
      </c>
      <c r="H125" s="86" t="b">
        <v>0</v>
      </c>
      <c r="I125" s="86" t="b">
        <v>0</v>
      </c>
      <c r="J125" s="86" t="b">
        <v>0</v>
      </c>
      <c r="K125" s="86" t="b">
        <v>0</v>
      </c>
      <c r="L125" s="86" t="b">
        <v>0</v>
      </c>
    </row>
    <row r="126" spans="1:12" ht="15">
      <c r="A126" s="86" t="s">
        <v>1129</v>
      </c>
      <c r="B126" s="86" t="s">
        <v>934</v>
      </c>
      <c r="C126" s="86">
        <v>2</v>
      </c>
      <c r="D126" s="121">
        <v>0.0024313205024294494</v>
      </c>
      <c r="E126" s="121">
        <v>1.3067823245530725</v>
      </c>
      <c r="F126" s="86" t="s">
        <v>1175</v>
      </c>
      <c r="G126" s="86" t="b">
        <v>0</v>
      </c>
      <c r="H126" s="86" t="b">
        <v>0</v>
      </c>
      <c r="I126" s="86" t="b">
        <v>0</v>
      </c>
      <c r="J126" s="86" t="b">
        <v>0</v>
      </c>
      <c r="K126" s="86" t="b">
        <v>0</v>
      </c>
      <c r="L126" s="86" t="b">
        <v>0</v>
      </c>
    </row>
    <row r="127" spans="1:12" ht="15">
      <c r="A127" s="86" t="s">
        <v>934</v>
      </c>
      <c r="B127" s="86" t="s">
        <v>1130</v>
      </c>
      <c r="C127" s="86">
        <v>2</v>
      </c>
      <c r="D127" s="121">
        <v>0.0024313205024294494</v>
      </c>
      <c r="E127" s="121">
        <v>1.0937074992442213</v>
      </c>
      <c r="F127" s="86" t="s">
        <v>1175</v>
      </c>
      <c r="G127" s="86" t="b">
        <v>0</v>
      </c>
      <c r="H127" s="86" t="b">
        <v>0</v>
      </c>
      <c r="I127" s="86" t="b">
        <v>0</v>
      </c>
      <c r="J127" s="86" t="b">
        <v>0</v>
      </c>
      <c r="K127" s="86" t="b">
        <v>0</v>
      </c>
      <c r="L127" s="86" t="b">
        <v>0</v>
      </c>
    </row>
    <row r="128" spans="1:12" ht="15">
      <c r="A128" s="86" t="s">
        <v>1130</v>
      </c>
      <c r="B128" s="86" t="s">
        <v>938</v>
      </c>
      <c r="C128" s="86">
        <v>2</v>
      </c>
      <c r="D128" s="121">
        <v>0.0024313205024294494</v>
      </c>
      <c r="E128" s="121">
        <v>1.5167318508697212</v>
      </c>
      <c r="F128" s="86" t="s">
        <v>1175</v>
      </c>
      <c r="G128" s="86" t="b">
        <v>0</v>
      </c>
      <c r="H128" s="86" t="b">
        <v>0</v>
      </c>
      <c r="I128" s="86" t="b">
        <v>0</v>
      </c>
      <c r="J128" s="86" t="b">
        <v>0</v>
      </c>
      <c r="K128" s="86" t="b">
        <v>0</v>
      </c>
      <c r="L128" s="86" t="b">
        <v>0</v>
      </c>
    </row>
    <row r="129" spans="1:12" ht="15">
      <c r="A129" s="86" t="s">
        <v>938</v>
      </c>
      <c r="B129" s="86" t="s">
        <v>1131</v>
      </c>
      <c r="C129" s="86">
        <v>2</v>
      </c>
      <c r="D129" s="121">
        <v>0.0024313205024294494</v>
      </c>
      <c r="E129" s="121">
        <v>1.5167318508697212</v>
      </c>
      <c r="F129" s="86" t="s">
        <v>1175</v>
      </c>
      <c r="G129" s="86" t="b">
        <v>0</v>
      </c>
      <c r="H129" s="86" t="b">
        <v>0</v>
      </c>
      <c r="I129" s="86" t="b">
        <v>0</v>
      </c>
      <c r="J129" s="86" t="b">
        <v>0</v>
      </c>
      <c r="K129" s="86" t="b">
        <v>0</v>
      </c>
      <c r="L129" s="86" t="b">
        <v>0</v>
      </c>
    </row>
    <row r="130" spans="1:12" ht="15">
      <c r="A130" s="86" t="s">
        <v>1131</v>
      </c>
      <c r="B130" s="86" t="s">
        <v>1132</v>
      </c>
      <c r="C130" s="86">
        <v>2</v>
      </c>
      <c r="D130" s="121">
        <v>0.0024313205024294494</v>
      </c>
      <c r="E130" s="121">
        <v>2.783903579272735</v>
      </c>
      <c r="F130" s="86" t="s">
        <v>1175</v>
      </c>
      <c r="G130" s="86" t="b">
        <v>0</v>
      </c>
      <c r="H130" s="86" t="b">
        <v>0</v>
      </c>
      <c r="I130" s="86" t="b">
        <v>0</v>
      </c>
      <c r="J130" s="86" t="b">
        <v>0</v>
      </c>
      <c r="K130" s="86" t="b">
        <v>0</v>
      </c>
      <c r="L130" s="86" t="b">
        <v>0</v>
      </c>
    </row>
    <row r="131" spans="1:12" ht="15">
      <c r="A131" s="86" t="s">
        <v>1132</v>
      </c>
      <c r="B131" s="86" t="s">
        <v>935</v>
      </c>
      <c r="C131" s="86">
        <v>2</v>
      </c>
      <c r="D131" s="121">
        <v>0.0024313205024294494</v>
      </c>
      <c r="E131" s="121">
        <v>1.209872311545016</v>
      </c>
      <c r="F131" s="86" t="s">
        <v>1175</v>
      </c>
      <c r="G131" s="86" t="b">
        <v>0</v>
      </c>
      <c r="H131" s="86" t="b">
        <v>0</v>
      </c>
      <c r="I131" s="86" t="b">
        <v>0</v>
      </c>
      <c r="J131" s="86" t="b">
        <v>0</v>
      </c>
      <c r="K131" s="86" t="b">
        <v>0</v>
      </c>
      <c r="L131" s="86" t="b">
        <v>0</v>
      </c>
    </row>
    <row r="132" spans="1:12" ht="15">
      <c r="A132" s="86" t="s">
        <v>1079</v>
      </c>
      <c r="B132" s="86" t="s">
        <v>1133</v>
      </c>
      <c r="C132" s="86">
        <v>2</v>
      </c>
      <c r="D132" s="121">
        <v>0.0024313205024294494</v>
      </c>
      <c r="E132" s="121">
        <v>2.130691065497391</v>
      </c>
      <c r="F132" s="86" t="s">
        <v>1175</v>
      </c>
      <c r="G132" s="86" t="b">
        <v>0</v>
      </c>
      <c r="H132" s="86" t="b">
        <v>0</v>
      </c>
      <c r="I132" s="86" t="b">
        <v>0</v>
      </c>
      <c r="J132" s="86" t="b">
        <v>0</v>
      </c>
      <c r="K132" s="86" t="b">
        <v>0</v>
      </c>
      <c r="L132" s="86" t="b">
        <v>0</v>
      </c>
    </row>
    <row r="133" spans="1:12" ht="15">
      <c r="A133" s="86" t="s">
        <v>1133</v>
      </c>
      <c r="B133" s="86" t="s">
        <v>1119</v>
      </c>
      <c r="C133" s="86">
        <v>2</v>
      </c>
      <c r="D133" s="121">
        <v>0.0024313205024294494</v>
      </c>
      <c r="E133" s="121">
        <v>2.607812320217054</v>
      </c>
      <c r="F133" s="86" t="s">
        <v>1175</v>
      </c>
      <c r="G133" s="86" t="b">
        <v>0</v>
      </c>
      <c r="H133" s="86" t="b">
        <v>0</v>
      </c>
      <c r="I133" s="86" t="b">
        <v>0</v>
      </c>
      <c r="J133" s="86" t="b">
        <v>0</v>
      </c>
      <c r="K133" s="86" t="b">
        <v>0</v>
      </c>
      <c r="L133" s="86" t="b">
        <v>0</v>
      </c>
    </row>
    <row r="134" spans="1:12" ht="15">
      <c r="A134" s="86" t="s">
        <v>1119</v>
      </c>
      <c r="B134" s="86" t="s">
        <v>1077</v>
      </c>
      <c r="C134" s="86">
        <v>2</v>
      </c>
      <c r="D134" s="121">
        <v>0.0024313205024294494</v>
      </c>
      <c r="E134" s="121">
        <v>1.8296610698334101</v>
      </c>
      <c r="F134" s="86" t="s">
        <v>1175</v>
      </c>
      <c r="G134" s="86" t="b">
        <v>0</v>
      </c>
      <c r="H134" s="86" t="b">
        <v>0</v>
      </c>
      <c r="I134" s="86" t="b">
        <v>0</v>
      </c>
      <c r="J134" s="86" t="b">
        <v>0</v>
      </c>
      <c r="K134" s="86" t="b">
        <v>0</v>
      </c>
      <c r="L134" s="86" t="b">
        <v>0</v>
      </c>
    </row>
    <row r="135" spans="1:12" ht="15">
      <c r="A135" s="86" t="s">
        <v>1077</v>
      </c>
      <c r="B135" s="86" t="s">
        <v>1134</v>
      </c>
      <c r="C135" s="86">
        <v>2</v>
      </c>
      <c r="D135" s="121">
        <v>0.0024313205024294494</v>
      </c>
      <c r="E135" s="121">
        <v>2.0057523288890913</v>
      </c>
      <c r="F135" s="86" t="s">
        <v>1175</v>
      </c>
      <c r="G135" s="86" t="b">
        <v>0</v>
      </c>
      <c r="H135" s="86" t="b">
        <v>0</v>
      </c>
      <c r="I135" s="86" t="b">
        <v>0</v>
      </c>
      <c r="J135" s="86" t="b">
        <v>0</v>
      </c>
      <c r="K135" s="86" t="b">
        <v>0</v>
      </c>
      <c r="L135" s="86" t="b">
        <v>0</v>
      </c>
    </row>
    <row r="136" spans="1:12" ht="15">
      <c r="A136" s="86" t="s">
        <v>1134</v>
      </c>
      <c r="B136" s="86" t="s">
        <v>1135</v>
      </c>
      <c r="C136" s="86">
        <v>2</v>
      </c>
      <c r="D136" s="121">
        <v>0.0024313205024294494</v>
      </c>
      <c r="E136" s="121">
        <v>2.783903579272735</v>
      </c>
      <c r="F136" s="86" t="s">
        <v>1175</v>
      </c>
      <c r="G136" s="86" t="b">
        <v>0</v>
      </c>
      <c r="H136" s="86" t="b">
        <v>0</v>
      </c>
      <c r="I136" s="86" t="b">
        <v>0</v>
      </c>
      <c r="J136" s="86" t="b">
        <v>0</v>
      </c>
      <c r="K136" s="86" t="b">
        <v>0</v>
      </c>
      <c r="L136" s="86" t="b">
        <v>0</v>
      </c>
    </row>
    <row r="137" spans="1:12" ht="15">
      <c r="A137" s="86" t="s">
        <v>1135</v>
      </c>
      <c r="B137" s="86" t="s">
        <v>1136</v>
      </c>
      <c r="C137" s="86">
        <v>2</v>
      </c>
      <c r="D137" s="121">
        <v>0.0024313205024294494</v>
      </c>
      <c r="E137" s="121">
        <v>2.783903579272735</v>
      </c>
      <c r="F137" s="86" t="s">
        <v>1175</v>
      </c>
      <c r="G137" s="86" t="b">
        <v>0</v>
      </c>
      <c r="H137" s="86" t="b">
        <v>0</v>
      </c>
      <c r="I137" s="86" t="b">
        <v>0</v>
      </c>
      <c r="J137" s="86" t="b">
        <v>0</v>
      </c>
      <c r="K137" s="86" t="b">
        <v>0</v>
      </c>
      <c r="L137" s="86" t="b">
        <v>0</v>
      </c>
    </row>
    <row r="138" spans="1:12" ht="15">
      <c r="A138" s="86" t="s">
        <v>1136</v>
      </c>
      <c r="B138" s="86" t="s">
        <v>1137</v>
      </c>
      <c r="C138" s="86">
        <v>2</v>
      </c>
      <c r="D138" s="121">
        <v>0.0024313205024294494</v>
      </c>
      <c r="E138" s="121">
        <v>2.783903579272735</v>
      </c>
      <c r="F138" s="86" t="s">
        <v>1175</v>
      </c>
      <c r="G138" s="86" t="b">
        <v>0</v>
      </c>
      <c r="H138" s="86" t="b">
        <v>0</v>
      </c>
      <c r="I138" s="86" t="b">
        <v>0</v>
      </c>
      <c r="J138" s="86" t="b">
        <v>0</v>
      </c>
      <c r="K138" s="86" t="b">
        <v>0</v>
      </c>
      <c r="L138" s="86" t="b">
        <v>0</v>
      </c>
    </row>
    <row r="139" spans="1:12" ht="15">
      <c r="A139" s="86" t="s">
        <v>1137</v>
      </c>
      <c r="B139" s="86" t="s">
        <v>1138</v>
      </c>
      <c r="C139" s="86">
        <v>2</v>
      </c>
      <c r="D139" s="121">
        <v>0.0024313205024294494</v>
      </c>
      <c r="E139" s="121">
        <v>2.783903579272735</v>
      </c>
      <c r="F139" s="86" t="s">
        <v>1175</v>
      </c>
      <c r="G139" s="86" t="b">
        <v>0</v>
      </c>
      <c r="H139" s="86" t="b">
        <v>0</v>
      </c>
      <c r="I139" s="86" t="b">
        <v>0</v>
      </c>
      <c r="J139" s="86" t="b">
        <v>0</v>
      </c>
      <c r="K139" s="86" t="b">
        <v>0</v>
      </c>
      <c r="L139" s="86" t="b">
        <v>0</v>
      </c>
    </row>
    <row r="140" spans="1:12" ht="15">
      <c r="A140" s="86" t="s">
        <v>935</v>
      </c>
      <c r="B140" s="86" t="s">
        <v>1139</v>
      </c>
      <c r="C140" s="86">
        <v>2</v>
      </c>
      <c r="D140" s="121">
        <v>0.0024313205024294494</v>
      </c>
      <c r="E140" s="121">
        <v>1.2653896393948474</v>
      </c>
      <c r="F140" s="86" t="s">
        <v>1175</v>
      </c>
      <c r="G140" s="86" t="b">
        <v>0</v>
      </c>
      <c r="H140" s="86" t="b">
        <v>0</v>
      </c>
      <c r="I140" s="86" t="b">
        <v>0</v>
      </c>
      <c r="J140" s="86" t="b">
        <v>0</v>
      </c>
      <c r="K140" s="86" t="b">
        <v>0</v>
      </c>
      <c r="L140" s="86" t="b">
        <v>0</v>
      </c>
    </row>
    <row r="141" spans="1:12" ht="15">
      <c r="A141" s="86" t="s">
        <v>1139</v>
      </c>
      <c r="B141" s="86" t="s">
        <v>1140</v>
      </c>
      <c r="C141" s="86">
        <v>2</v>
      </c>
      <c r="D141" s="121">
        <v>0.0024313205024294494</v>
      </c>
      <c r="E141" s="121">
        <v>2.783903579272735</v>
      </c>
      <c r="F141" s="86" t="s">
        <v>1175</v>
      </c>
      <c r="G141" s="86" t="b">
        <v>0</v>
      </c>
      <c r="H141" s="86" t="b">
        <v>0</v>
      </c>
      <c r="I141" s="86" t="b">
        <v>0</v>
      </c>
      <c r="J141" s="86" t="b">
        <v>0</v>
      </c>
      <c r="K141" s="86" t="b">
        <v>0</v>
      </c>
      <c r="L141" s="86" t="b">
        <v>0</v>
      </c>
    </row>
    <row r="142" spans="1:12" ht="15">
      <c r="A142" s="86" t="s">
        <v>1140</v>
      </c>
      <c r="B142" s="86" t="s">
        <v>943</v>
      </c>
      <c r="C142" s="86">
        <v>2</v>
      </c>
      <c r="D142" s="121">
        <v>0.0024313205024294494</v>
      </c>
      <c r="E142" s="121">
        <v>1.553454657894461</v>
      </c>
      <c r="F142" s="86" t="s">
        <v>1175</v>
      </c>
      <c r="G142" s="86" t="b">
        <v>0</v>
      </c>
      <c r="H142" s="86" t="b">
        <v>0</v>
      </c>
      <c r="I142" s="86" t="b">
        <v>0</v>
      </c>
      <c r="J142" s="86" t="b">
        <v>0</v>
      </c>
      <c r="K142" s="86" t="b">
        <v>0</v>
      </c>
      <c r="L142" s="86" t="b">
        <v>0</v>
      </c>
    </row>
    <row r="143" spans="1:12" ht="15">
      <c r="A143" s="86" t="s">
        <v>943</v>
      </c>
      <c r="B143" s="86" t="s">
        <v>1141</v>
      </c>
      <c r="C143" s="86">
        <v>2</v>
      </c>
      <c r="D143" s="121">
        <v>0.0024313205024294494</v>
      </c>
      <c r="E143" s="121">
        <v>1.553454657894461</v>
      </c>
      <c r="F143" s="86" t="s">
        <v>1175</v>
      </c>
      <c r="G143" s="86" t="b">
        <v>0</v>
      </c>
      <c r="H143" s="86" t="b">
        <v>0</v>
      </c>
      <c r="I143" s="86" t="b">
        <v>0</v>
      </c>
      <c r="J143" s="86" t="b">
        <v>0</v>
      </c>
      <c r="K143" s="86" t="b">
        <v>0</v>
      </c>
      <c r="L143" s="86" t="b">
        <v>0</v>
      </c>
    </row>
    <row r="144" spans="1:12" ht="15">
      <c r="A144" s="86" t="s">
        <v>1141</v>
      </c>
      <c r="B144" s="86" t="s">
        <v>1142</v>
      </c>
      <c r="C144" s="86">
        <v>2</v>
      </c>
      <c r="D144" s="121">
        <v>0.0024313205024294494</v>
      </c>
      <c r="E144" s="121">
        <v>2.783903579272735</v>
      </c>
      <c r="F144" s="86" t="s">
        <v>1175</v>
      </c>
      <c r="G144" s="86" t="b">
        <v>0</v>
      </c>
      <c r="H144" s="86" t="b">
        <v>0</v>
      </c>
      <c r="I144" s="86" t="b">
        <v>0</v>
      </c>
      <c r="J144" s="86" t="b">
        <v>0</v>
      </c>
      <c r="K144" s="86" t="b">
        <v>0</v>
      </c>
      <c r="L144" s="86" t="b">
        <v>0</v>
      </c>
    </row>
    <row r="145" spans="1:12" ht="15">
      <c r="A145" s="86" t="s">
        <v>1142</v>
      </c>
      <c r="B145" s="86" t="s">
        <v>934</v>
      </c>
      <c r="C145" s="86">
        <v>2</v>
      </c>
      <c r="D145" s="121">
        <v>0.0024313205024294494</v>
      </c>
      <c r="E145" s="121">
        <v>1.3067823245530725</v>
      </c>
      <c r="F145" s="86" t="s">
        <v>1175</v>
      </c>
      <c r="G145" s="86" t="b">
        <v>0</v>
      </c>
      <c r="H145" s="86" t="b">
        <v>0</v>
      </c>
      <c r="I145" s="86" t="b">
        <v>0</v>
      </c>
      <c r="J145" s="86" t="b">
        <v>0</v>
      </c>
      <c r="K145" s="86" t="b">
        <v>0</v>
      </c>
      <c r="L145" s="86" t="b">
        <v>0</v>
      </c>
    </row>
    <row r="146" spans="1:12" ht="15">
      <c r="A146" s="86" t="s">
        <v>934</v>
      </c>
      <c r="B146" s="86" t="s">
        <v>1143</v>
      </c>
      <c r="C146" s="86">
        <v>2</v>
      </c>
      <c r="D146" s="121">
        <v>0.0024313205024294494</v>
      </c>
      <c r="E146" s="121">
        <v>1.0937074992442213</v>
      </c>
      <c r="F146" s="86" t="s">
        <v>1175</v>
      </c>
      <c r="G146" s="86" t="b">
        <v>0</v>
      </c>
      <c r="H146" s="86" t="b">
        <v>0</v>
      </c>
      <c r="I146" s="86" t="b">
        <v>0</v>
      </c>
      <c r="J146" s="86" t="b">
        <v>0</v>
      </c>
      <c r="K146" s="86" t="b">
        <v>0</v>
      </c>
      <c r="L146" s="86" t="b">
        <v>0</v>
      </c>
    </row>
    <row r="147" spans="1:12" ht="15">
      <c r="A147" s="86" t="s">
        <v>1143</v>
      </c>
      <c r="B147" s="86" t="s">
        <v>1144</v>
      </c>
      <c r="C147" s="86">
        <v>2</v>
      </c>
      <c r="D147" s="121">
        <v>0.0024313205024294494</v>
      </c>
      <c r="E147" s="121">
        <v>2.783903579272735</v>
      </c>
      <c r="F147" s="86" t="s">
        <v>1175</v>
      </c>
      <c r="G147" s="86" t="b">
        <v>0</v>
      </c>
      <c r="H147" s="86" t="b">
        <v>0</v>
      </c>
      <c r="I147" s="86" t="b">
        <v>0</v>
      </c>
      <c r="J147" s="86" t="b">
        <v>0</v>
      </c>
      <c r="K147" s="86" t="b">
        <v>0</v>
      </c>
      <c r="L147" s="86" t="b">
        <v>0</v>
      </c>
    </row>
    <row r="148" spans="1:12" ht="15">
      <c r="A148" s="86" t="s">
        <v>1144</v>
      </c>
      <c r="B148" s="86" t="s">
        <v>1145</v>
      </c>
      <c r="C148" s="86">
        <v>2</v>
      </c>
      <c r="D148" s="121">
        <v>0.0024313205024294494</v>
      </c>
      <c r="E148" s="121">
        <v>2.783903579272735</v>
      </c>
      <c r="F148" s="86" t="s">
        <v>1175</v>
      </c>
      <c r="G148" s="86" t="b">
        <v>0</v>
      </c>
      <c r="H148" s="86" t="b">
        <v>0</v>
      </c>
      <c r="I148" s="86" t="b">
        <v>0</v>
      </c>
      <c r="J148" s="86" t="b">
        <v>0</v>
      </c>
      <c r="K148" s="86" t="b">
        <v>0</v>
      </c>
      <c r="L148" s="86" t="b">
        <v>0</v>
      </c>
    </row>
    <row r="149" spans="1:12" ht="15">
      <c r="A149" s="86" t="s">
        <v>1145</v>
      </c>
      <c r="B149" s="86" t="s">
        <v>1146</v>
      </c>
      <c r="C149" s="86">
        <v>2</v>
      </c>
      <c r="D149" s="121">
        <v>0.0024313205024294494</v>
      </c>
      <c r="E149" s="121">
        <v>2.783903579272735</v>
      </c>
      <c r="F149" s="86" t="s">
        <v>1175</v>
      </c>
      <c r="G149" s="86" t="b">
        <v>0</v>
      </c>
      <c r="H149" s="86" t="b">
        <v>0</v>
      </c>
      <c r="I149" s="86" t="b">
        <v>0</v>
      </c>
      <c r="J149" s="86" t="b">
        <v>0</v>
      </c>
      <c r="K149" s="86" t="b">
        <v>0</v>
      </c>
      <c r="L149" s="86" t="b">
        <v>0</v>
      </c>
    </row>
    <row r="150" spans="1:12" ht="15">
      <c r="A150" s="86" t="s">
        <v>1146</v>
      </c>
      <c r="B150" s="86" t="s">
        <v>1147</v>
      </c>
      <c r="C150" s="86">
        <v>2</v>
      </c>
      <c r="D150" s="121">
        <v>0.0024313205024294494</v>
      </c>
      <c r="E150" s="121">
        <v>2.783903579272735</v>
      </c>
      <c r="F150" s="86" t="s">
        <v>1175</v>
      </c>
      <c r="G150" s="86" t="b">
        <v>0</v>
      </c>
      <c r="H150" s="86" t="b">
        <v>0</v>
      </c>
      <c r="I150" s="86" t="b">
        <v>0</v>
      </c>
      <c r="J150" s="86" t="b">
        <v>0</v>
      </c>
      <c r="K150" s="86" t="b">
        <v>0</v>
      </c>
      <c r="L150" s="86" t="b">
        <v>0</v>
      </c>
    </row>
    <row r="151" spans="1:12" ht="15">
      <c r="A151" s="86" t="s">
        <v>1147</v>
      </c>
      <c r="B151" s="86" t="s">
        <v>237</v>
      </c>
      <c r="C151" s="86">
        <v>2</v>
      </c>
      <c r="D151" s="121">
        <v>0.0024313205024294494</v>
      </c>
      <c r="E151" s="121">
        <v>2.607812320217054</v>
      </c>
      <c r="F151" s="86" t="s">
        <v>1175</v>
      </c>
      <c r="G151" s="86" t="b">
        <v>0</v>
      </c>
      <c r="H151" s="86" t="b">
        <v>0</v>
      </c>
      <c r="I151" s="86" t="b">
        <v>0</v>
      </c>
      <c r="J151" s="86" t="b">
        <v>0</v>
      </c>
      <c r="K151" s="86" t="b">
        <v>0</v>
      </c>
      <c r="L151" s="86" t="b">
        <v>0</v>
      </c>
    </row>
    <row r="152" spans="1:12" ht="15">
      <c r="A152" s="86" t="s">
        <v>237</v>
      </c>
      <c r="B152" s="86" t="s">
        <v>1148</v>
      </c>
      <c r="C152" s="86">
        <v>2</v>
      </c>
      <c r="D152" s="121">
        <v>0.0024313205024294494</v>
      </c>
      <c r="E152" s="121">
        <v>2.130691065497391</v>
      </c>
      <c r="F152" s="86" t="s">
        <v>1175</v>
      </c>
      <c r="G152" s="86" t="b">
        <v>0</v>
      </c>
      <c r="H152" s="86" t="b">
        <v>0</v>
      </c>
      <c r="I152" s="86" t="b">
        <v>0</v>
      </c>
      <c r="J152" s="86" t="b">
        <v>0</v>
      </c>
      <c r="K152" s="86" t="b">
        <v>0</v>
      </c>
      <c r="L152" s="86" t="b">
        <v>0</v>
      </c>
    </row>
    <row r="153" spans="1:12" ht="15">
      <c r="A153" s="86" t="s">
        <v>1148</v>
      </c>
      <c r="B153" s="86" t="s">
        <v>1149</v>
      </c>
      <c r="C153" s="86">
        <v>2</v>
      </c>
      <c r="D153" s="121">
        <v>0.0024313205024294494</v>
      </c>
      <c r="E153" s="121">
        <v>2.783903579272735</v>
      </c>
      <c r="F153" s="86" t="s">
        <v>1175</v>
      </c>
      <c r="G153" s="86" t="b">
        <v>0</v>
      </c>
      <c r="H153" s="86" t="b">
        <v>0</v>
      </c>
      <c r="I153" s="86" t="b">
        <v>0</v>
      </c>
      <c r="J153" s="86" t="b">
        <v>0</v>
      </c>
      <c r="K153" s="86" t="b">
        <v>0</v>
      </c>
      <c r="L153" s="86" t="b">
        <v>0</v>
      </c>
    </row>
    <row r="154" spans="1:12" ht="15">
      <c r="A154" s="86" t="s">
        <v>1149</v>
      </c>
      <c r="B154" s="86" t="s">
        <v>935</v>
      </c>
      <c r="C154" s="86">
        <v>2</v>
      </c>
      <c r="D154" s="121">
        <v>0.0024313205024294494</v>
      </c>
      <c r="E154" s="121">
        <v>1.209872311545016</v>
      </c>
      <c r="F154" s="86" t="s">
        <v>1175</v>
      </c>
      <c r="G154" s="86" t="b">
        <v>0</v>
      </c>
      <c r="H154" s="86" t="b">
        <v>0</v>
      </c>
      <c r="I154" s="86" t="b">
        <v>0</v>
      </c>
      <c r="J154" s="86" t="b">
        <v>0</v>
      </c>
      <c r="K154" s="86" t="b">
        <v>0</v>
      </c>
      <c r="L154" s="86" t="b">
        <v>0</v>
      </c>
    </row>
    <row r="155" spans="1:12" ht="15">
      <c r="A155" s="86" t="s">
        <v>1079</v>
      </c>
      <c r="B155" s="86" t="s">
        <v>1150</v>
      </c>
      <c r="C155" s="86">
        <v>2</v>
      </c>
      <c r="D155" s="121">
        <v>0.0024313205024294494</v>
      </c>
      <c r="E155" s="121">
        <v>2.130691065497391</v>
      </c>
      <c r="F155" s="86" t="s">
        <v>1175</v>
      </c>
      <c r="G155" s="86" t="b">
        <v>0</v>
      </c>
      <c r="H155" s="86" t="b">
        <v>0</v>
      </c>
      <c r="I155" s="86" t="b">
        <v>0</v>
      </c>
      <c r="J155" s="86" t="b">
        <v>0</v>
      </c>
      <c r="K155" s="86" t="b">
        <v>0</v>
      </c>
      <c r="L155" s="86" t="b">
        <v>0</v>
      </c>
    </row>
    <row r="156" spans="1:12" ht="15">
      <c r="A156" s="86" t="s">
        <v>1090</v>
      </c>
      <c r="B156" s="86" t="s">
        <v>320</v>
      </c>
      <c r="C156" s="86">
        <v>2</v>
      </c>
      <c r="D156" s="121">
        <v>0.0024313205024294494</v>
      </c>
      <c r="E156" s="121">
        <v>2.2398355349224595</v>
      </c>
      <c r="F156" s="86" t="s">
        <v>1175</v>
      </c>
      <c r="G156" s="86" t="b">
        <v>0</v>
      </c>
      <c r="H156" s="86" t="b">
        <v>0</v>
      </c>
      <c r="I156" s="86" t="b">
        <v>0</v>
      </c>
      <c r="J156" s="86" t="b">
        <v>0</v>
      </c>
      <c r="K156" s="86" t="b">
        <v>0</v>
      </c>
      <c r="L156" s="86" t="b">
        <v>0</v>
      </c>
    </row>
    <row r="157" spans="1:12" ht="15">
      <c r="A157" s="86" t="s">
        <v>320</v>
      </c>
      <c r="B157" s="86" t="s">
        <v>229</v>
      </c>
      <c r="C157" s="86">
        <v>2</v>
      </c>
      <c r="D157" s="121">
        <v>0.0024313205024294494</v>
      </c>
      <c r="E157" s="121">
        <v>2.0057523288890913</v>
      </c>
      <c r="F157" s="86" t="s">
        <v>1175</v>
      </c>
      <c r="G157" s="86" t="b">
        <v>0</v>
      </c>
      <c r="H157" s="86" t="b">
        <v>0</v>
      </c>
      <c r="I157" s="86" t="b">
        <v>0</v>
      </c>
      <c r="J157" s="86" t="b">
        <v>0</v>
      </c>
      <c r="K157" s="86" t="b">
        <v>0</v>
      </c>
      <c r="L157" s="86" t="b">
        <v>0</v>
      </c>
    </row>
    <row r="158" spans="1:12" ht="15">
      <c r="A158" s="86" t="s">
        <v>229</v>
      </c>
      <c r="B158" s="86" t="s">
        <v>1151</v>
      </c>
      <c r="C158" s="86">
        <v>2</v>
      </c>
      <c r="D158" s="121">
        <v>0.0024313205024294494</v>
      </c>
      <c r="E158" s="121">
        <v>2.0057523288890913</v>
      </c>
      <c r="F158" s="86" t="s">
        <v>1175</v>
      </c>
      <c r="G158" s="86" t="b">
        <v>0</v>
      </c>
      <c r="H158" s="86" t="b">
        <v>0</v>
      </c>
      <c r="I158" s="86" t="b">
        <v>0</v>
      </c>
      <c r="J158" s="86" t="b">
        <v>0</v>
      </c>
      <c r="K158" s="86" t="b">
        <v>0</v>
      </c>
      <c r="L158" s="86" t="b">
        <v>0</v>
      </c>
    </row>
    <row r="159" spans="1:12" ht="15">
      <c r="A159" s="86" t="s">
        <v>1151</v>
      </c>
      <c r="B159" s="86" t="s">
        <v>1152</v>
      </c>
      <c r="C159" s="86">
        <v>2</v>
      </c>
      <c r="D159" s="121">
        <v>0.0024313205024294494</v>
      </c>
      <c r="E159" s="121">
        <v>2.783903579272735</v>
      </c>
      <c r="F159" s="86" t="s">
        <v>1175</v>
      </c>
      <c r="G159" s="86" t="b">
        <v>0</v>
      </c>
      <c r="H159" s="86" t="b">
        <v>0</v>
      </c>
      <c r="I159" s="86" t="b">
        <v>0</v>
      </c>
      <c r="J159" s="86" t="b">
        <v>0</v>
      </c>
      <c r="K159" s="86" t="b">
        <v>0</v>
      </c>
      <c r="L159" s="86" t="b">
        <v>0</v>
      </c>
    </row>
    <row r="160" spans="1:12" ht="15">
      <c r="A160" s="86" t="s">
        <v>934</v>
      </c>
      <c r="B160" s="86" t="s">
        <v>1088</v>
      </c>
      <c r="C160" s="86">
        <v>2</v>
      </c>
      <c r="D160" s="121">
        <v>0.0024313205024294494</v>
      </c>
      <c r="E160" s="121">
        <v>0.49164750791625894</v>
      </c>
      <c r="F160" s="86" t="s">
        <v>1175</v>
      </c>
      <c r="G160" s="86" t="b">
        <v>0</v>
      </c>
      <c r="H160" s="86" t="b">
        <v>0</v>
      </c>
      <c r="I160" s="86" t="b">
        <v>0</v>
      </c>
      <c r="J160" s="86" t="b">
        <v>0</v>
      </c>
      <c r="K160" s="86" t="b">
        <v>0</v>
      </c>
      <c r="L160" s="86" t="b">
        <v>0</v>
      </c>
    </row>
    <row r="161" spans="1:12" ht="15">
      <c r="A161" s="86" t="s">
        <v>1153</v>
      </c>
      <c r="B161" s="86" t="s">
        <v>1154</v>
      </c>
      <c r="C161" s="86">
        <v>2</v>
      </c>
      <c r="D161" s="121">
        <v>0.0024313205024294494</v>
      </c>
      <c r="E161" s="121">
        <v>2.783903579272735</v>
      </c>
      <c r="F161" s="86" t="s">
        <v>1175</v>
      </c>
      <c r="G161" s="86" t="b">
        <v>0</v>
      </c>
      <c r="H161" s="86" t="b">
        <v>0</v>
      </c>
      <c r="I161" s="86" t="b">
        <v>0</v>
      </c>
      <c r="J161" s="86" t="b">
        <v>0</v>
      </c>
      <c r="K161" s="86" t="b">
        <v>0</v>
      </c>
      <c r="L161" s="86" t="b">
        <v>0</v>
      </c>
    </row>
    <row r="162" spans="1:12" ht="15">
      <c r="A162" s="86" t="s">
        <v>1154</v>
      </c>
      <c r="B162" s="86" t="s">
        <v>1155</v>
      </c>
      <c r="C162" s="86">
        <v>2</v>
      </c>
      <c r="D162" s="121">
        <v>0.0024313205024294494</v>
      </c>
      <c r="E162" s="121">
        <v>2.783903579272735</v>
      </c>
      <c r="F162" s="86" t="s">
        <v>1175</v>
      </c>
      <c r="G162" s="86" t="b">
        <v>0</v>
      </c>
      <c r="H162" s="86" t="b">
        <v>0</v>
      </c>
      <c r="I162" s="86" t="b">
        <v>0</v>
      </c>
      <c r="J162" s="86" t="b">
        <v>0</v>
      </c>
      <c r="K162" s="86" t="b">
        <v>0</v>
      </c>
      <c r="L162" s="86" t="b">
        <v>0</v>
      </c>
    </row>
    <row r="163" spans="1:12" ht="15">
      <c r="A163" s="86" t="s">
        <v>1155</v>
      </c>
      <c r="B163" s="86" t="s">
        <v>1156</v>
      </c>
      <c r="C163" s="86">
        <v>2</v>
      </c>
      <c r="D163" s="121">
        <v>0.0024313205024294494</v>
      </c>
      <c r="E163" s="121">
        <v>2.783903579272735</v>
      </c>
      <c r="F163" s="86" t="s">
        <v>1175</v>
      </c>
      <c r="G163" s="86" t="b">
        <v>0</v>
      </c>
      <c r="H163" s="86" t="b">
        <v>0</v>
      </c>
      <c r="I163" s="86" t="b">
        <v>0</v>
      </c>
      <c r="J163" s="86" t="b">
        <v>0</v>
      </c>
      <c r="K163" s="86" t="b">
        <v>0</v>
      </c>
      <c r="L163" s="86" t="b">
        <v>0</v>
      </c>
    </row>
    <row r="164" spans="1:12" ht="15">
      <c r="A164" s="86" t="s">
        <v>1156</v>
      </c>
      <c r="B164" s="86" t="s">
        <v>935</v>
      </c>
      <c r="C164" s="86">
        <v>2</v>
      </c>
      <c r="D164" s="121">
        <v>0.0024313205024294494</v>
      </c>
      <c r="E164" s="121">
        <v>1.209872311545016</v>
      </c>
      <c r="F164" s="86" t="s">
        <v>1175</v>
      </c>
      <c r="G164" s="86" t="b">
        <v>0</v>
      </c>
      <c r="H164" s="86" t="b">
        <v>0</v>
      </c>
      <c r="I164" s="86" t="b">
        <v>0</v>
      </c>
      <c r="J164" s="86" t="b">
        <v>0</v>
      </c>
      <c r="K164" s="86" t="b">
        <v>0</v>
      </c>
      <c r="L164" s="86" t="b">
        <v>0</v>
      </c>
    </row>
    <row r="165" spans="1:12" ht="15">
      <c r="A165" s="86" t="s">
        <v>935</v>
      </c>
      <c r="B165" s="86" t="s">
        <v>934</v>
      </c>
      <c r="C165" s="86">
        <v>2</v>
      </c>
      <c r="D165" s="121">
        <v>0.0024313205024294494</v>
      </c>
      <c r="E165" s="121">
        <v>-0.21173161532481502</v>
      </c>
      <c r="F165" s="86" t="s">
        <v>1175</v>
      </c>
      <c r="G165" s="86" t="b">
        <v>0</v>
      </c>
      <c r="H165" s="86" t="b">
        <v>0</v>
      </c>
      <c r="I165" s="86" t="b">
        <v>0</v>
      </c>
      <c r="J165" s="86" t="b">
        <v>0</v>
      </c>
      <c r="K165" s="86" t="b">
        <v>0</v>
      </c>
      <c r="L165" s="86" t="b">
        <v>0</v>
      </c>
    </row>
    <row r="166" spans="1:12" ht="15">
      <c r="A166" s="86" t="s">
        <v>934</v>
      </c>
      <c r="B166" s="86" t="s">
        <v>1124</v>
      </c>
      <c r="C166" s="86">
        <v>2</v>
      </c>
      <c r="D166" s="121">
        <v>0.0024313205024294494</v>
      </c>
      <c r="E166" s="121">
        <v>0.91761624018854</v>
      </c>
      <c r="F166" s="86" t="s">
        <v>1175</v>
      </c>
      <c r="G166" s="86" t="b">
        <v>0</v>
      </c>
      <c r="H166" s="86" t="b">
        <v>0</v>
      </c>
      <c r="I166" s="86" t="b">
        <v>0</v>
      </c>
      <c r="J166" s="86" t="b">
        <v>0</v>
      </c>
      <c r="K166" s="86" t="b">
        <v>0</v>
      </c>
      <c r="L166" s="86" t="b">
        <v>0</v>
      </c>
    </row>
    <row r="167" spans="1:12" ht="15">
      <c r="A167" s="86" t="s">
        <v>1124</v>
      </c>
      <c r="B167" s="86" t="s">
        <v>1125</v>
      </c>
      <c r="C167" s="86">
        <v>2</v>
      </c>
      <c r="D167" s="121">
        <v>0.0024313205024294494</v>
      </c>
      <c r="E167" s="121">
        <v>2.4317210611613724</v>
      </c>
      <c r="F167" s="86" t="s">
        <v>1175</v>
      </c>
      <c r="G167" s="86" t="b">
        <v>0</v>
      </c>
      <c r="H167" s="86" t="b">
        <v>0</v>
      </c>
      <c r="I167" s="86" t="b">
        <v>0</v>
      </c>
      <c r="J167" s="86" t="b">
        <v>0</v>
      </c>
      <c r="K167" s="86" t="b">
        <v>0</v>
      </c>
      <c r="L167" s="86" t="b">
        <v>0</v>
      </c>
    </row>
    <row r="168" spans="1:12" ht="15">
      <c r="A168" s="86" t="s">
        <v>934</v>
      </c>
      <c r="B168" s="86" t="s">
        <v>1157</v>
      </c>
      <c r="C168" s="86">
        <v>2</v>
      </c>
      <c r="D168" s="121">
        <v>0.0024313205024294494</v>
      </c>
      <c r="E168" s="121">
        <v>1.0937074992442213</v>
      </c>
      <c r="F168" s="86" t="s">
        <v>1175</v>
      </c>
      <c r="G168" s="86" t="b">
        <v>0</v>
      </c>
      <c r="H168" s="86" t="b">
        <v>0</v>
      </c>
      <c r="I168" s="86" t="b">
        <v>0</v>
      </c>
      <c r="J168" s="86" t="b">
        <v>0</v>
      </c>
      <c r="K168" s="86" t="b">
        <v>0</v>
      </c>
      <c r="L168" s="86" t="b">
        <v>0</v>
      </c>
    </row>
    <row r="169" spans="1:12" ht="15">
      <c r="A169" s="86" t="s">
        <v>1157</v>
      </c>
      <c r="B169" s="86" t="s">
        <v>1112</v>
      </c>
      <c r="C169" s="86">
        <v>2</v>
      </c>
      <c r="D169" s="121">
        <v>0.0024313205024294494</v>
      </c>
      <c r="E169" s="121">
        <v>2.482873583608754</v>
      </c>
      <c r="F169" s="86" t="s">
        <v>1175</v>
      </c>
      <c r="G169" s="86" t="b">
        <v>0</v>
      </c>
      <c r="H169" s="86" t="b">
        <v>0</v>
      </c>
      <c r="I169" s="86" t="b">
        <v>0</v>
      </c>
      <c r="J169" s="86" t="b">
        <v>0</v>
      </c>
      <c r="K169" s="86" t="b">
        <v>0</v>
      </c>
      <c r="L169" s="86" t="b">
        <v>0</v>
      </c>
    </row>
    <row r="170" spans="1:12" ht="15">
      <c r="A170" s="86" t="s">
        <v>1112</v>
      </c>
      <c r="B170" s="86" t="s">
        <v>1158</v>
      </c>
      <c r="C170" s="86">
        <v>2</v>
      </c>
      <c r="D170" s="121">
        <v>0.0024313205024294494</v>
      </c>
      <c r="E170" s="121">
        <v>2.482873583608754</v>
      </c>
      <c r="F170" s="86" t="s">
        <v>1175</v>
      </c>
      <c r="G170" s="86" t="b">
        <v>0</v>
      </c>
      <c r="H170" s="86" t="b">
        <v>0</v>
      </c>
      <c r="I170" s="86" t="b">
        <v>0</v>
      </c>
      <c r="J170" s="86" t="b">
        <v>0</v>
      </c>
      <c r="K170" s="86" t="b">
        <v>0</v>
      </c>
      <c r="L170" s="86" t="b">
        <v>0</v>
      </c>
    </row>
    <row r="171" spans="1:12" ht="15">
      <c r="A171" s="86" t="s">
        <v>1158</v>
      </c>
      <c r="B171" s="86" t="s">
        <v>1159</v>
      </c>
      <c r="C171" s="86">
        <v>2</v>
      </c>
      <c r="D171" s="121">
        <v>0.0024313205024294494</v>
      </c>
      <c r="E171" s="121">
        <v>2.783903579272735</v>
      </c>
      <c r="F171" s="86" t="s">
        <v>1175</v>
      </c>
      <c r="G171" s="86" t="b">
        <v>0</v>
      </c>
      <c r="H171" s="86" t="b">
        <v>0</v>
      </c>
      <c r="I171" s="86" t="b">
        <v>0</v>
      </c>
      <c r="J171" s="86" t="b">
        <v>0</v>
      </c>
      <c r="K171" s="86" t="b">
        <v>0</v>
      </c>
      <c r="L171" s="86" t="b">
        <v>0</v>
      </c>
    </row>
    <row r="172" spans="1:12" ht="15">
      <c r="A172" s="86" t="s">
        <v>1159</v>
      </c>
      <c r="B172" s="86" t="s">
        <v>1063</v>
      </c>
      <c r="C172" s="86">
        <v>2</v>
      </c>
      <c r="D172" s="121">
        <v>0.0024313205024294494</v>
      </c>
      <c r="E172" s="121">
        <v>1.6535698107777288</v>
      </c>
      <c r="F172" s="86" t="s">
        <v>1175</v>
      </c>
      <c r="G172" s="86" t="b">
        <v>0</v>
      </c>
      <c r="H172" s="86" t="b">
        <v>0</v>
      </c>
      <c r="I172" s="86" t="b">
        <v>0</v>
      </c>
      <c r="J172" s="86" t="b">
        <v>0</v>
      </c>
      <c r="K172" s="86" t="b">
        <v>0</v>
      </c>
      <c r="L172" s="86" t="b">
        <v>0</v>
      </c>
    </row>
    <row r="173" spans="1:12" ht="15">
      <c r="A173" s="86" t="s">
        <v>934</v>
      </c>
      <c r="B173" s="86" t="s">
        <v>1160</v>
      </c>
      <c r="C173" s="86">
        <v>2</v>
      </c>
      <c r="D173" s="121">
        <v>0.0024313205024294494</v>
      </c>
      <c r="E173" s="121">
        <v>1.0937074992442213</v>
      </c>
      <c r="F173" s="86" t="s">
        <v>1175</v>
      </c>
      <c r="G173" s="86" t="b">
        <v>0</v>
      </c>
      <c r="H173" s="86" t="b">
        <v>0</v>
      </c>
      <c r="I173" s="86" t="b">
        <v>0</v>
      </c>
      <c r="J173" s="86" t="b">
        <v>0</v>
      </c>
      <c r="K173" s="86" t="b">
        <v>0</v>
      </c>
      <c r="L173" s="86" t="b">
        <v>0</v>
      </c>
    </row>
    <row r="174" spans="1:12" ht="15">
      <c r="A174" s="86" t="s">
        <v>1160</v>
      </c>
      <c r="B174" s="86" t="s">
        <v>1161</v>
      </c>
      <c r="C174" s="86">
        <v>2</v>
      </c>
      <c r="D174" s="121">
        <v>0.0024313205024294494</v>
      </c>
      <c r="E174" s="121">
        <v>2.783903579272735</v>
      </c>
      <c r="F174" s="86" t="s">
        <v>1175</v>
      </c>
      <c r="G174" s="86" t="b">
        <v>0</v>
      </c>
      <c r="H174" s="86" t="b">
        <v>0</v>
      </c>
      <c r="I174" s="86" t="b">
        <v>0</v>
      </c>
      <c r="J174" s="86" t="b">
        <v>0</v>
      </c>
      <c r="K174" s="86" t="b">
        <v>0</v>
      </c>
      <c r="L174" s="86" t="b">
        <v>0</v>
      </c>
    </row>
    <row r="175" spans="1:12" ht="15">
      <c r="A175" s="86" t="s">
        <v>1161</v>
      </c>
      <c r="B175" s="86" t="s">
        <v>1162</v>
      </c>
      <c r="C175" s="86">
        <v>2</v>
      </c>
      <c r="D175" s="121">
        <v>0.0024313205024294494</v>
      </c>
      <c r="E175" s="121">
        <v>2.783903579272735</v>
      </c>
      <c r="F175" s="86" t="s">
        <v>1175</v>
      </c>
      <c r="G175" s="86" t="b">
        <v>0</v>
      </c>
      <c r="H175" s="86" t="b">
        <v>0</v>
      </c>
      <c r="I175" s="86" t="b">
        <v>0</v>
      </c>
      <c r="J175" s="86" t="b">
        <v>0</v>
      </c>
      <c r="K175" s="86" t="b">
        <v>0</v>
      </c>
      <c r="L175" s="86" t="b">
        <v>0</v>
      </c>
    </row>
    <row r="176" spans="1:12" ht="15">
      <c r="A176" s="86" t="s">
        <v>1162</v>
      </c>
      <c r="B176" s="86" t="s">
        <v>1064</v>
      </c>
      <c r="C176" s="86">
        <v>2</v>
      </c>
      <c r="D176" s="121">
        <v>0.0024313205024294494</v>
      </c>
      <c r="E176" s="121">
        <v>1.723205738919123</v>
      </c>
      <c r="F176" s="86" t="s">
        <v>1175</v>
      </c>
      <c r="G176" s="86" t="b">
        <v>0</v>
      </c>
      <c r="H176" s="86" t="b">
        <v>0</v>
      </c>
      <c r="I176" s="86" t="b">
        <v>0</v>
      </c>
      <c r="J176" s="86" t="b">
        <v>0</v>
      </c>
      <c r="K176" s="86" t="b">
        <v>0</v>
      </c>
      <c r="L176" s="86" t="b">
        <v>0</v>
      </c>
    </row>
    <row r="177" spans="1:12" ht="15">
      <c r="A177" s="86" t="s">
        <v>1064</v>
      </c>
      <c r="B177" s="86" t="s">
        <v>1163</v>
      </c>
      <c r="C177" s="86">
        <v>2</v>
      </c>
      <c r="D177" s="121">
        <v>0.0024313205024294494</v>
      </c>
      <c r="E177" s="121">
        <v>1.6869935662646784</v>
      </c>
      <c r="F177" s="86" t="s">
        <v>1175</v>
      </c>
      <c r="G177" s="86" t="b">
        <v>0</v>
      </c>
      <c r="H177" s="86" t="b">
        <v>0</v>
      </c>
      <c r="I177" s="86" t="b">
        <v>0</v>
      </c>
      <c r="J177" s="86" t="b">
        <v>0</v>
      </c>
      <c r="K177" s="86" t="b">
        <v>0</v>
      </c>
      <c r="L177" s="86" t="b">
        <v>0</v>
      </c>
    </row>
    <row r="178" spans="1:12" ht="15">
      <c r="A178" s="86" t="s">
        <v>1163</v>
      </c>
      <c r="B178" s="86" t="s">
        <v>1077</v>
      </c>
      <c r="C178" s="86">
        <v>2</v>
      </c>
      <c r="D178" s="121">
        <v>0.0024313205024294494</v>
      </c>
      <c r="E178" s="121">
        <v>2.0057523288890913</v>
      </c>
      <c r="F178" s="86" t="s">
        <v>1175</v>
      </c>
      <c r="G178" s="86" t="b">
        <v>0</v>
      </c>
      <c r="H178" s="86" t="b">
        <v>0</v>
      </c>
      <c r="I178" s="86" t="b">
        <v>0</v>
      </c>
      <c r="J178" s="86" t="b">
        <v>0</v>
      </c>
      <c r="K178" s="86" t="b">
        <v>0</v>
      </c>
      <c r="L178" s="86" t="b">
        <v>0</v>
      </c>
    </row>
    <row r="179" spans="1:12" ht="15">
      <c r="A179" s="86" t="s">
        <v>1077</v>
      </c>
      <c r="B179" s="86" t="s">
        <v>1063</v>
      </c>
      <c r="C179" s="86">
        <v>2</v>
      </c>
      <c r="D179" s="121">
        <v>0.0024313205024294494</v>
      </c>
      <c r="E179" s="121">
        <v>0.8754185603940852</v>
      </c>
      <c r="F179" s="86" t="s">
        <v>1175</v>
      </c>
      <c r="G179" s="86" t="b">
        <v>0</v>
      </c>
      <c r="H179" s="86" t="b">
        <v>0</v>
      </c>
      <c r="I179" s="86" t="b">
        <v>0</v>
      </c>
      <c r="J179" s="86" t="b">
        <v>0</v>
      </c>
      <c r="K179" s="86" t="b">
        <v>0</v>
      </c>
      <c r="L179" s="86" t="b">
        <v>0</v>
      </c>
    </row>
    <row r="180" spans="1:12" ht="15">
      <c r="A180" s="86" t="s">
        <v>946</v>
      </c>
      <c r="B180" s="86" t="s">
        <v>1164</v>
      </c>
      <c r="C180" s="86">
        <v>2</v>
      </c>
      <c r="D180" s="121">
        <v>0.0024313205024294494</v>
      </c>
      <c r="E180" s="121">
        <v>1.637775543594497</v>
      </c>
      <c r="F180" s="86" t="s">
        <v>1175</v>
      </c>
      <c r="G180" s="86" t="b">
        <v>0</v>
      </c>
      <c r="H180" s="86" t="b">
        <v>0</v>
      </c>
      <c r="I180" s="86" t="b">
        <v>0</v>
      </c>
      <c r="J180" s="86" t="b">
        <v>0</v>
      </c>
      <c r="K180" s="86" t="b">
        <v>0</v>
      </c>
      <c r="L180" s="86" t="b">
        <v>0</v>
      </c>
    </row>
    <row r="181" spans="1:12" ht="15">
      <c r="A181" s="86" t="s">
        <v>1164</v>
      </c>
      <c r="B181" s="86" t="s">
        <v>1165</v>
      </c>
      <c r="C181" s="86">
        <v>2</v>
      </c>
      <c r="D181" s="121">
        <v>0.0024313205024294494</v>
      </c>
      <c r="E181" s="121">
        <v>2.783903579272735</v>
      </c>
      <c r="F181" s="86" t="s">
        <v>1175</v>
      </c>
      <c r="G181" s="86" t="b">
        <v>0</v>
      </c>
      <c r="H181" s="86" t="b">
        <v>0</v>
      </c>
      <c r="I181" s="86" t="b">
        <v>0</v>
      </c>
      <c r="J181" s="86" t="b">
        <v>0</v>
      </c>
      <c r="K181" s="86" t="b">
        <v>0</v>
      </c>
      <c r="L181" s="86" t="b">
        <v>0</v>
      </c>
    </row>
    <row r="182" spans="1:12" ht="15">
      <c r="A182" s="86" t="s">
        <v>1165</v>
      </c>
      <c r="B182" s="86" t="s">
        <v>1166</v>
      </c>
      <c r="C182" s="86">
        <v>2</v>
      </c>
      <c r="D182" s="121">
        <v>0.0024313205024294494</v>
      </c>
      <c r="E182" s="121">
        <v>2.783903579272735</v>
      </c>
      <c r="F182" s="86" t="s">
        <v>1175</v>
      </c>
      <c r="G182" s="86" t="b">
        <v>0</v>
      </c>
      <c r="H182" s="86" t="b">
        <v>0</v>
      </c>
      <c r="I182" s="86" t="b">
        <v>0</v>
      </c>
      <c r="J182" s="86" t="b">
        <v>0</v>
      </c>
      <c r="K182" s="86" t="b">
        <v>0</v>
      </c>
      <c r="L182" s="86" t="b">
        <v>0</v>
      </c>
    </row>
    <row r="183" spans="1:12" ht="15">
      <c r="A183" s="86" t="s">
        <v>1166</v>
      </c>
      <c r="B183" s="86" t="s">
        <v>1167</v>
      </c>
      <c r="C183" s="86">
        <v>2</v>
      </c>
      <c r="D183" s="121">
        <v>0.0024313205024294494</v>
      </c>
      <c r="E183" s="121">
        <v>2.783903579272735</v>
      </c>
      <c r="F183" s="86" t="s">
        <v>1175</v>
      </c>
      <c r="G183" s="86" t="b">
        <v>0</v>
      </c>
      <c r="H183" s="86" t="b">
        <v>0</v>
      </c>
      <c r="I183" s="86" t="b">
        <v>0</v>
      </c>
      <c r="J183" s="86" t="b">
        <v>0</v>
      </c>
      <c r="K183" s="86" t="b">
        <v>0</v>
      </c>
      <c r="L183" s="86" t="b">
        <v>0</v>
      </c>
    </row>
    <row r="184" spans="1:12" ht="15">
      <c r="A184" s="86" t="s">
        <v>1167</v>
      </c>
      <c r="B184" s="86" t="s">
        <v>1168</v>
      </c>
      <c r="C184" s="86">
        <v>2</v>
      </c>
      <c r="D184" s="121">
        <v>0.0024313205024294494</v>
      </c>
      <c r="E184" s="121">
        <v>2.783903579272735</v>
      </c>
      <c r="F184" s="86" t="s">
        <v>1175</v>
      </c>
      <c r="G184" s="86" t="b">
        <v>0</v>
      </c>
      <c r="H184" s="86" t="b">
        <v>0</v>
      </c>
      <c r="I184" s="86" t="b">
        <v>0</v>
      </c>
      <c r="J184" s="86" t="b">
        <v>0</v>
      </c>
      <c r="K184" s="86" t="b">
        <v>0</v>
      </c>
      <c r="L184" s="86" t="b">
        <v>0</v>
      </c>
    </row>
    <row r="185" spans="1:12" ht="15">
      <c r="A185" s="86" t="s">
        <v>1168</v>
      </c>
      <c r="B185" s="86" t="s">
        <v>1126</v>
      </c>
      <c r="C185" s="86">
        <v>2</v>
      </c>
      <c r="D185" s="121">
        <v>0.0024313205024294494</v>
      </c>
      <c r="E185" s="121">
        <v>2.607812320217054</v>
      </c>
      <c r="F185" s="86" t="s">
        <v>1175</v>
      </c>
      <c r="G185" s="86" t="b">
        <v>0</v>
      </c>
      <c r="H185" s="86" t="b">
        <v>0</v>
      </c>
      <c r="I185" s="86" t="b">
        <v>0</v>
      </c>
      <c r="J185" s="86" t="b">
        <v>0</v>
      </c>
      <c r="K185" s="86" t="b">
        <v>0</v>
      </c>
      <c r="L185" s="86" t="b">
        <v>0</v>
      </c>
    </row>
    <row r="186" spans="1:12" ht="15">
      <c r="A186" s="86" t="s">
        <v>1126</v>
      </c>
      <c r="B186" s="86" t="s">
        <v>1169</v>
      </c>
      <c r="C186" s="86">
        <v>2</v>
      </c>
      <c r="D186" s="121">
        <v>0.0024313205024294494</v>
      </c>
      <c r="E186" s="121">
        <v>2.607812320217054</v>
      </c>
      <c r="F186" s="86" t="s">
        <v>1175</v>
      </c>
      <c r="G186" s="86" t="b">
        <v>0</v>
      </c>
      <c r="H186" s="86" t="b">
        <v>0</v>
      </c>
      <c r="I186" s="86" t="b">
        <v>0</v>
      </c>
      <c r="J186" s="86" t="b">
        <v>0</v>
      </c>
      <c r="K186" s="86" t="b">
        <v>0</v>
      </c>
      <c r="L186" s="86" t="b">
        <v>0</v>
      </c>
    </row>
    <row r="187" spans="1:12" ht="15">
      <c r="A187" s="86" t="s">
        <v>1169</v>
      </c>
      <c r="B187" s="86" t="s">
        <v>1067</v>
      </c>
      <c r="C187" s="86">
        <v>2</v>
      </c>
      <c r="D187" s="121">
        <v>0.0024313205024294494</v>
      </c>
      <c r="E187" s="121">
        <v>1.9088423158810348</v>
      </c>
      <c r="F187" s="86" t="s">
        <v>1175</v>
      </c>
      <c r="G187" s="86" t="b">
        <v>0</v>
      </c>
      <c r="H187" s="86" t="b">
        <v>0</v>
      </c>
      <c r="I187" s="86" t="b">
        <v>0</v>
      </c>
      <c r="J187" s="86" t="b">
        <v>0</v>
      </c>
      <c r="K187" s="86" t="b">
        <v>0</v>
      </c>
      <c r="L187" s="86" t="b">
        <v>0</v>
      </c>
    </row>
    <row r="188" spans="1:12" ht="15">
      <c r="A188" s="86" t="s">
        <v>1067</v>
      </c>
      <c r="B188" s="86" t="s">
        <v>1170</v>
      </c>
      <c r="C188" s="86">
        <v>2</v>
      </c>
      <c r="D188" s="121">
        <v>0.0024313205024294494</v>
      </c>
      <c r="E188" s="121">
        <v>1.9088423158810348</v>
      </c>
      <c r="F188" s="86" t="s">
        <v>1175</v>
      </c>
      <c r="G188" s="86" t="b">
        <v>0</v>
      </c>
      <c r="H188" s="86" t="b">
        <v>0</v>
      </c>
      <c r="I188" s="86" t="b">
        <v>0</v>
      </c>
      <c r="J188" s="86" t="b">
        <v>0</v>
      </c>
      <c r="K188" s="86" t="b">
        <v>0</v>
      </c>
      <c r="L188" s="86" t="b">
        <v>0</v>
      </c>
    </row>
    <row r="189" spans="1:12" ht="15">
      <c r="A189" s="86" t="s">
        <v>1170</v>
      </c>
      <c r="B189" s="86" t="s">
        <v>944</v>
      </c>
      <c r="C189" s="86">
        <v>2</v>
      </c>
      <c r="D189" s="121">
        <v>0.0024313205024294494</v>
      </c>
      <c r="E189" s="121">
        <v>1.62253557703776</v>
      </c>
      <c r="F189" s="86" t="s">
        <v>1175</v>
      </c>
      <c r="G189" s="86" t="b">
        <v>0</v>
      </c>
      <c r="H189" s="86" t="b">
        <v>0</v>
      </c>
      <c r="I189" s="86" t="b">
        <v>0</v>
      </c>
      <c r="J189" s="86" t="b">
        <v>0</v>
      </c>
      <c r="K189" s="86" t="b">
        <v>0</v>
      </c>
      <c r="L189" s="86" t="b">
        <v>0</v>
      </c>
    </row>
    <row r="190" spans="1:12" ht="15">
      <c r="A190" s="86" t="s">
        <v>934</v>
      </c>
      <c r="B190" s="86" t="s">
        <v>1171</v>
      </c>
      <c r="C190" s="86">
        <v>2</v>
      </c>
      <c r="D190" s="121">
        <v>0.0024313205024294494</v>
      </c>
      <c r="E190" s="121">
        <v>1.0937074992442213</v>
      </c>
      <c r="F190" s="86" t="s">
        <v>1175</v>
      </c>
      <c r="G190" s="86" t="b">
        <v>0</v>
      </c>
      <c r="H190" s="86" t="b">
        <v>0</v>
      </c>
      <c r="I190" s="86" t="b">
        <v>0</v>
      </c>
      <c r="J190" s="86" t="b">
        <v>0</v>
      </c>
      <c r="K190" s="86" t="b">
        <v>0</v>
      </c>
      <c r="L190" s="86" t="b">
        <v>0</v>
      </c>
    </row>
    <row r="191" spans="1:12" ht="15">
      <c r="A191" s="86" t="s">
        <v>1171</v>
      </c>
      <c r="B191" s="86" t="s">
        <v>935</v>
      </c>
      <c r="C191" s="86">
        <v>2</v>
      </c>
      <c r="D191" s="121">
        <v>0.0024313205024294494</v>
      </c>
      <c r="E191" s="121">
        <v>1.209872311545016</v>
      </c>
      <c r="F191" s="86" t="s">
        <v>1175</v>
      </c>
      <c r="G191" s="86" t="b">
        <v>0</v>
      </c>
      <c r="H191" s="86" t="b">
        <v>0</v>
      </c>
      <c r="I191" s="86" t="b">
        <v>0</v>
      </c>
      <c r="J191" s="86" t="b">
        <v>0</v>
      </c>
      <c r="K191" s="86" t="b">
        <v>0</v>
      </c>
      <c r="L191" s="86" t="b">
        <v>0</v>
      </c>
    </row>
    <row r="192" spans="1:12" ht="15">
      <c r="A192" s="86" t="s">
        <v>942</v>
      </c>
      <c r="B192" s="86" t="s">
        <v>1172</v>
      </c>
      <c r="C192" s="86">
        <v>2</v>
      </c>
      <c r="D192" s="121">
        <v>0.0024313205024294494</v>
      </c>
      <c r="E192" s="121">
        <v>1.9388055392584782</v>
      </c>
      <c r="F192" s="86" t="s">
        <v>1175</v>
      </c>
      <c r="G192" s="86" t="b">
        <v>0</v>
      </c>
      <c r="H192" s="86" t="b">
        <v>0</v>
      </c>
      <c r="I192" s="86" t="b">
        <v>0</v>
      </c>
      <c r="J192" s="86" t="b">
        <v>0</v>
      </c>
      <c r="K192" s="86" t="b">
        <v>0</v>
      </c>
      <c r="L192" s="86" t="b">
        <v>0</v>
      </c>
    </row>
    <row r="193" spans="1:12" ht="15">
      <c r="A193" s="86" t="s">
        <v>936</v>
      </c>
      <c r="B193" s="86" t="s">
        <v>937</v>
      </c>
      <c r="C193" s="86">
        <v>21</v>
      </c>
      <c r="D193" s="121">
        <v>0.0085777327792113</v>
      </c>
      <c r="E193" s="121">
        <v>1.5345095956489634</v>
      </c>
      <c r="F193" s="86" t="s">
        <v>876</v>
      </c>
      <c r="G193" s="86" t="b">
        <v>0</v>
      </c>
      <c r="H193" s="86" t="b">
        <v>0</v>
      </c>
      <c r="I193" s="86" t="b">
        <v>0</v>
      </c>
      <c r="J193" s="86" t="b">
        <v>0</v>
      </c>
      <c r="K193" s="86" t="b">
        <v>0</v>
      </c>
      <c r="L193" s="86" t="b">
        <v>0</v>
      </c>
    </row>
    <row r="194" spans="1:12" ht="15">
      <c r="A194" s="86" t="s">
        <v>938</v>
      </c>
      <c r="B194" s="86" t="s">
        <v>935</v>
      </c>
      <c r="C194" s="86">
        <v>18</v>
      </c>
      <c r="D194" s="121">
        <v>0.008933762609675917</v>
      </c>
      <c r="E194" s="121">
        <v>1.177502944242621</v>
      </c>
      <c r="F194" s="86" t="s">
        <v>876</v>
      </c>
      <c r="G194" s="86" t="b">
        <v>0</v>
      </c>
      <c r="H194" s="86" t="b">
        <v>0</v>
      </c>
      <c r="I194" s="86" t="b">
        <v>0</v>
      </c>
      <c r="J194" s="86" t="b">
        <v>0</v>
      </c>
      <c r="K194" s="86" t="b">
        <v>0</v>
      </c>
      <c r="L194" s="86" t="b">
        <v>0</v>
      </c>
    </row>
    <row r="195" spans="1:12" ht="15">
      <c r="A195" s="86" t="s">
        <v>940</v>
      </c>
      <c r="B195" s="86" t="s">
        <v>941</v>
      </c>
      <c r="C195" s="86">
        <v>17</v>
      </c>
      <c r="D195" s="121">
        <v>0.00899124945068545</v>
      </c>
      <c r="E195" s="121">
        <v>1.5779752894300536</v>
      </c>
      <c r="F195" s="86" t="s">
        <v>876</v>
      </c>
      <c r="G195" s="86" t="b">
        <v>0</v>
      </c>
      <c r="H195" s="86" t="b">
        <v>0</v>
      </c>
      <c r="I195" s="86" t="b">
        <v>0</v>
      </c>
      <c r="J195" s="86" t="b">
        <v>0</v>
      </c>
      <c r="K195" s="86" t="b">
        <v>0</v>
      </c>
      <c r="L195" s="86" t="b">
        <v>0</v>
      </c>
    </row>
    <row r="196" spans="1:12" ht="15">
      <c r="A196" s="86" t="s">
        <v>944</v>
      </c>
      <c r="B196" s="86" t="s">
        <v>934</v>
      </c>
      <c r="C196" s="86">
        <v>15</v>
      </c>
      <c r="D196" s="121">
        <v>0.009003488120549318</v>
      </c>
      <c r="E196" s="121">
        <v>1.2656642833563834</v>
      </c>
      <c r="F196" s="86" t="s">
        <v>876</v>
      </c>
      <c r="G196" s="86" t="b">
        <v>0</v>
      </c>
      <c r="H196" s="86" t="b">
        <v>0</v>
      </c>
      <c r="I196" s="86" t="b">
        <v>0</v>
      </c>
      <c r="J196" s="86" t="b">
        <v>0</v>
      </c>
      <c r="K196" s="86" t="b">
        <v>0</v>
      </c>
      <c r="L196" s="86" t="b">
        <v>0</v>
      </c>
    </row>
    <row r="197" spans="1:12" ht="15">
      <c r="A197" s="86" t="s">
        <v>943</v>
      </c>
      <c r="B197" s="86" t="s">
        <v>946</v>
      </c>
      <c r="C197" s="86">
        <v>11</v>
      </c>
      <c r="D197" s="121">
        <v>0.008547025557263749</v>
      </c>
      <c r="E197" s="121">
        <v>1.6148203468375582</v>
      </c>
      <c r="F197" s="86" t="s">
        <v>876</v>
      </c>
      <c r="G197" s="86" t="b">
        <v>0</v>
      </c>
      <c r="H197" s="86" t="b">
        <v>0</v>
      </c>
      <c r="I197" s="86" t="b">
        <v>0</v>
      </c>
      <c r="J197" s="86" t="b">
        <v>0</v>
      </c>
      <c r="K197" s="86" t="b">
        <v>0</v>
      </c>
      <c r="L197" s="86" t="b">
        <v>0</v>
      </c>
    </row>
    <row r="198" spans="1:12" ht="15">
      <c r="A198" s="86" t="s">
        <v>1061</v>
      </c>
      <c r="B198" s="86" t="s">
        <v>1065</v>
      </c>
      <c r="C198" s="86">
        <v>10</v>
      </c>
      <c r="D198" s="121">
        <v>0.008313234325191423</v>
      </c>
      <c r="E198" s="121">
        <v>1.6806376313272013</v>
      </c>
      <c r="F198" s="86" t="s">
        <v>876</v>
      </c>
      <c r="G198" s="86" t="b">
        <v>0</v>
      </c>
      <c r="H198" s="86" t="b">
        <v>0</v>
      </c>
      <c r="I198" s="86" t="b">
        <v>0</v>
      </c>
      <c r="J198" s="86" t="b">
        <v>0</v>
      </c>
      <c r="K198" s="86" t="b">
        <v>0</v>
      </c>
      <c r="L198" s="86" t="b">
        <v>0</v>
      </c>
    </row>
    <row r="199" spans="1:12" ht="15">
      <c r="A199" s="86" t="s">
        <v>934</v>
      </c>
      <c r="B199" s="86" t="s">
        <v>938</v>
      </c>
      <c r="C199" s="86">
        <v>9</v>
      </c>
      <c r="D199" s="121">
        <v>0.008022353694570019</v>
      </c>
      <c r="E199" s="121">
        <v>0.7695787146639824</v>
      </c>
      <c r="F199" s="86" t="s">
        <v>876</v>
      </c>
      <c r="G199" s="86" t="b">
        <v>0</v>
      </c>
      <c r="H199" s="86" t="b">
        <v>0</v>
      </c>
      <c r="I199" s="86" t="b">
        <v>0</v>
      </c>
      <c r="J199" s="86" t="b">
        <v>0</v>
      </c>
      <c r="K199" s="86" t="b">
        <v>0</v>
      </c>
      <c r="L199" s="86" t="b">
        <v>0</v>
      </c>
    </row>
    <row r="200" spans="1:12" ht="15">
      <c r="A200" s="86" t="s">
        <v>935</v>
      </c>
      <c r="B200" s="86" t="s">
        <v>948</v>
      </c>
      <c r="C200" s="86">
        <v>9</v>
      </c>
      <c r="D200" s="121">
        <v>0.008022353694570019</v>
      </c>
      <c r="E200" s="121">
        <v>1.1520065571577724</v>
      </c>
      <c r="F200" s="86" t="s">
        <v>876</v>
      </c>
      <c r="G200" s="86" t="b">
        <v>0</v>
      </c>
      <c r="H200" s="86" t="b">
        <v>0</v>
      </c>
      <c r="I200" s="86" t="b">
        <v>0</v>
      </c>
      <c r="J200" s="86" t="b">
        <v>0</v>
      </c>
      <c r="K200" s="86" t="b">
        <v>0</v>
      </c>
      <c r="L200" s="86" t="b">
        <v>0</v>
      </c>
    </row>
    <row r="201" spans="1:12" ht="15">
      <c r="A201" s="86" t="s">
        <v>935</v>
      </c>
      <c r="B201" s="86" t="s">
        <v>936</v>
      </c>
      <c r="C201" s="86">
        <v>9</v>
      </c>
      <c r="D201" s="121">
        <v>0.008022353694570019</v>
      </c>
      <c r="E201" s="121">
        <v>0.908968508471478</v>
      </c>
      <c r="F201" s="86" t="s">
        <v>876</v>
      </c>
      <c r="G201" s="86" t="b">
        <v>0</v>
      </c>
      <c r="H201" s="86" t="b">
        <v>0</v>
      </c>
      <c r="I201" s="86" t="b">
        <v>0</v>
      </c>
      <c r="J201" s="86" t="b">
        <v>0</v>
      </c>
      <c r="K201" s="86" t="b">
        <v>0</v>
      </c>
      <c r="L201" s="86" t="b">
        <v>0</v>
      </c>
    </row>
    <row r="202" spans="1:12" ht="15">
      <c r="A202" s="86" t="s">
        <v>937</v>
      </c>
      <c r="B202" s="86" t="s">
        <v>942</v>
      </c>
      <c r="C202" s="86">
        <v>9</v>
      </c>
      <c r="D202" s="121">
        <v>0.008022353694570019</v>
      </c>
      <c r="E202" s="121">
        <v>1.3764024957880088</v>
      </c>
      <c r="F202" s="86" t="s">
        <v>876</v>
      </c>
      <c r="G202" s="86" t="b">
        <v>0</v>
      </c>
      <c r="H202" s="86" t="b">
        <v>0</v>
      </c>
      <c r="I202" s="86" t="b">
        <v>0</v>
      </c>
      <c r="J202" s="86" t="b">
        <v>0</v>
      </c>
      <c r="K202" s="86" t="b">
        <v>0</v>
      </c>
      <c r="L202" s="86" t="b">
        <v>0</v>
      </c>
    </row>
    <row r="203" spans="1:12" ht="15">
      <c r="A203" s="86" t="s">
        <v>1068</v>
      </c>
      <c r="B203" s="86" t="s">
        <v>1069</v>
      </c>
      <c r="C203" s="86">
        <v>9</v>
      </c>
      <c r="D203" s="121">
        <v>0.008022353694570019</v>
      </c>
      <c r="E203" s="121">
        <v>1.9024863809435577</v>
      </c>
      <c r="F203" s="86" t="s">
        <v>876</v>
      </c>
      <c r="G203" s="86" t="b">
        <v>0</v>
      </c>
      <c r="H203" s="86" t="b">
        <v>0</v>
      </c>
      <c r="I203" s="86" t="b">
        <v>0</v>
      </c>
      <c r="J203" s="86" t="b">
        <v>1</v>
      </c>
      <c r="K203" s="86" t="b">
        <v>0</v>
      </c>
      <c r="L203" s="86" t="b">
        <v>0</v>
      </c>
    </row>
    <row r="204" spans="1:12" ht="15">
      <c r="A204" s="86" t="s">
        <v>1069</v>
      </c>
      <c r="B204" s="86" t="s">
        <v>1070</v>
      </c>
      <c r="C204" s="86">
        <v>9</v>
      </c>
      <c r="D204" s="121">
        <v>0.008022353694570019</v>
      </c>
      <c r="E204" s="121">
        <v>1.9024863809435577</v>
      </c>
      <c r="F204" s="86" t="s">
        <v>876</v>
      </c>
      <c r="G204" s="86" t="b">
        <v>1</v>
      </c>
      <c r="H204" s="86" t="b">
        <v>0</v>
      </c>
      <c r="I204" s="86" t="b">
        <v>0</v>
      </c>
      <c r="J204" s="86" t="b">
        <v>0</v>
      </c>
      <c r="K204" s="86" t="b">
        <v>0</v>
      </c>
      <c r="L204" s="86" t="b">
        <v>0</v>
      </c>
    </row>
    <row r="205" spans="1:12" ht="15">
      <c r="A205" s="86" t="s">
        <v>1070</v>
      </c>
      <c r="B205" s="86" t="s">
        <v>1062</v>
      </c>
      <c r="C205" s="86">
        <v>9</v>
      </c>
      <c r="D205" s="121">
        <v>0.008022353694570019</v>
      </c>
      <c r="E205" s="121">
        <v>1.7106008547046445</v>
      </c>
      <c r="F205" s="86" t="s">
        <v>876</v>
      </c>
      <c r="G205" s="86" t="b">
        <v>0</v>
      </c>
      <c r="H205" s="86" t="b">
        <v>0</v>
      </c>
      <c r="I205" s="86" t="b">
        <v>0</v>
      </c>
      <c r="J205" s="86" t="b">
        <v>0</v>
      </c>
      <c r="K205" s="86" t="b">
        <v>0</v>
      </c>
      <c r="L205" s="86" t="b">
        <v>0</v>
      </c>
    </row>
    <row r="206" spans="1:12" ht="15">
      <c r="A206" s="86" t="s">
        <v>1062</v>
      </c>
      <c r="B206" s="86" t="s">
        <v>1067</v>
      </c>
      <c r="C206" s="86">
        <v>9</v>
      </c>
      <c r="D206" s="121">
        <v>0.008022353694570019</v>
      </c>
      <c r="E206" s="121">
        <v>1.6648433641439695</v>
      </c>
      <c r="F206" s="86" t="s">
        <v>876</v>
      </c>
      <c r="G206" s="86" t="b">
        <v>0</v>
      </c>
      <c r="H206" s="86" t="b">
        <v>0</v>
      </c>
      <c r="I206" s="86" t="b">
        <v>0</v>
      </c>
      <c r="J206" s="86" t="b">
        <v>0</v>
      </c>
      <c r="K206" s="86" t="b">
        <v>0</v>
      </c>
      <c r="L206" s="86" t="b">
        <v>0</v>
      </c>
    </row>
    <row r="207" spans="1:12" ht="15">
      <c r="A207" s="86" t="s">
        <v>941</v>
      </c>
      <c r="B207" s="86" t="s">
        <v>942</v>
      </c>
      <c r="C207" s="86">
        <v>8</v>
      </c>
      <c r="D207" s="121">
        <v>0.007668015418242971</v>
      </c>
      <c r="E207" s="121">
        <v>1.2989210346182785</v>
      </c>
      <c r="F207" s="86" t="s">
        <v>876</v>
      </c>
      <c r="G207" s="86" t="b">
        <v>0</v>
      </c>
      <c r="H207" s="86" t="b">
        <v>0</v>
      </c>
      <c r="I207" s="86" t="b">
        <v>0</v>
      </c>
      <c r="J207" s="86" t="b">
        <v>0</v>
      </c>
      <c r="K207" s="86" t="b">
        <v>0</v>
      </c>
      <c r="L207" s="86" t="b">
        <v>0</v>
      </c>
    </row>
    <row r="208" spans="1:12" ht="15">
      <c r="A208" s="86" t="s">
        <v>937</v>
      </c>
      <c r="B208" s="86" t="s">
        <v>1061</v>
      </c>
      <c r="C208" s="86">
        <v>7</v>
      </c>
      <c r="D208" s="121">
        <v>0.007242247912017464</v>
      </c>
      <c r="E208" s="121">
        <v>1.3216156886855335</v>
      </c>
      <c r="F208" s="86" t="s">
        <v>876</v>
      </c>
      <c r="G208" s="86" t="b">
        <v>0</v>
      </c>
      <c r="H208" s="86" t="b">
        <v>0</v>
      </c>
      <c r="I208" s="86" t="b">
        <v>0</v>
      </c>
      <c r="J208" s="86" t="b">
        <v>0</v>
      </c>
      <c r="K208" s="86" t="b">
        <v>0</v>
      </c>
      <c r="L208" s="86" t="b">
        <v>0</v>
      </c>
    </row>
    <row r="209" spans="1:12" ht="15">
      <c r="A209" s="86" t="s">
        <v>227</v>
      </c>
      <c r="B209" s="86" t="s">
        <v>229</v>
      </c>
      <c r="C209" s="86">
        <v>7</v>
      </c>
      <c r="D209" s="121">
        <v>0.007242247912017464</v>
      </c>
      <c r="E209" s="121">
        <v>1.9024863809435577</v>
      </c>
      <c r="F209" s="86" t="s">
        <v>876</v>
      </c>
      <c r="G209" s="86" t="b">
        <v>0</v>
      </c>
      <c r="H209" s="86" t="b">
        <v>0</v>
      </c>
      <c r="I209" s="86" t="b">
        <v>0</v>
      </c>
      <c r="J209" s="86" t="b">
        <v>0</v>
      </c>
      <c r="K209" s="86" t="b">
        <v>0</v>
      </c>
      <c r="L209" s="86" t="b">
        <v>0</v>
      </c>
    </row>
    <row r="210" spans="1:12" ht="15">
      <c r="A210" s="86" t="s">
        <v>229</v>
      </c>
      <c r="B210" s="86" t="s">
        <v>236</v>
      </c>
      <c r="C210" s="86">
        <v>7</v>
      </c>
      <c r="D210" s="121">
        <v>0.007242247912017464</v>
      </c>
      <c r="E210" s="121">
        <v>1.9024863809435577</v>
      </c>
      <c r="F210" s="86" t="s">
        <v>876</v>
      </c>
      <c r="G210" s="86" t="b">
        <v>0</v>
      </c>
      <c r="H210" s="86" t="b">
        <v>0</v>
      </c>
      <c r="I210" s="86" t="b">
        <v>0</v>
      </c>
      <c r="J210" s="86" t="b">
        <v>0</v>
      </c>
      <c r="K210" s="86" t="b">
        <v>0</v>
      </c>
      <c r="L210" s="86" t="b">
        <v>0</v>
      </c>
    </row>
    <row r="211" spans="1:12" ht="15">
      <c r="A211" s="86" t="s">
        <v>1063</v>
      </c>
      <c r="B211" s="86" t="s">
        <v>943</v>
      </c>
      <c r="C211" s="86">
        <v>6</v>
      </c>
      <c r="D211" s="121">
        <v>0.0067347811432751405</v>
      </c>
      <c r="E211" s="121">
        <v>1.2846321224323636</v>
      </c>
      <c r="F211" s="86" t="s">
        <v>876</v>
      </c>
      <c r="G211" s="86" t="b">
        <v>0</v>
      </c>
      <c r="H211" s="86" t="b">
        <v>0</v>
      </c>
      <c r="I211" s="86" t="b">
        <v>0</v>
      </c>
      <c r="J211" s="86" t="b">
        <v>0</v>
      </c>
      <c r="K211" s="86" t="b">
        <v>0</v>
      </c>
      <c r="L211" s="86" t="b">
        <v>0</v>
      </c>
    </row>
    <row r="212" spans="1:12" ht="15">
      <c r="A212" s="86" t="s">
        <v>1085</v>
      </c>
      <c r="B212" s="86" t="s">
        <v>940</v>
      </c>
      <c r="C212" s="86">
        <v>6</v>
      </c>
      <c r="D212" s="121">
        <v>0.0067347811432751405</v>
      </c>
      <c r="E212" s="121">
        <v>1.6806376313272013</v>
      </c>
      <c r="F212" s="86" t="s">
        <v>876</v>
      </c>
      <c r="G212" s="86" t="b">
        <v>0</v>
      </c>
      <c r="H212" s="86" t="b">
        <v>0</v>
      </c>
      <c r="I212" s="86" t="b">
        <v>0</v>
      </c>
      <c r="J212" s="86" t="b">
        <v>0</v>
      </c>
      <c r="K212" s="86" t="b">
        <v>0</v>
      </c>
      <c r="L212" s="86" t="b">
        <v>0</v>
      </c>
    </row>
    <row r="213" spans="1:12" ht="15">
      <c r="A213" s="86" t="s">
        <v>942</v>
      </c>
      <c r="B213" s="86" t="s">
        <v>1071</v>
      </c>
      <c r="C213" s="86">
        <v>6</v>
      </c>
      <c r="D213" s="121">
        <v>0.0067347811432751405</v>
      </c>
      <c r="E213" s="121">
        <v>1.6392449461689764</v>
      </c>
      <c r="F213" s="86" t="s">
        <v>876</v>
      </c>
      <c r="G213" s="86" t="b">
        <v>0</v>
      </c>
      <c r="H213" s="86" t="b">
        <v>0</v>
      </c>
      <c r="I213" s="86" t="b">
        <v>0</v>
      </c>
      <c r="J213" s="86" t="b">
        <v>0</v>
      </c>
      <c r="K213" s="86" t="b">
        <v>0</v>
      </c>
      <c r="L213" s="86" t="b">
        <v>0</v>
      </c>
    </row>
    <row r="214" spans="1:12" ht="15">
      <c r="A214" s="86" t="s">
        <v>1071</v>
      </c>
      <c r="B214" s="86" t="s">
        <v>1080</v>
      </c>
      <c r="C214" s="86">
        <v>6</v>
      </c>
      <c r="D214" s="121">
        <v>0.0067347811432751405</v>
      </c>
      <c r="E214" s="121">
        <v>1.8153362052246576</v>
      </c>
      <c r="F214" s="86" t="s">
        <v>876</v>
      </c>
      <c r="G214" s="86" t="b">
        <v>0</v>
      </c>
      <c r="H214" s="86" t="b">
        <v>0</v>
      </c>
      <c r="I214" s="86" t="b">
        <v>0</v>
      </c>
      <c r="J214" s="86" t="b">
        <v>0</v>
      </c>
      <c r="K214" s="86" t="b">
        <v>0</v>
      </c>
      <c r="L214" s="86" t="b">
        <v>0</v>
      </c>
    </row>
    <row r="215" spans="1:12" ht="15">
      <c r="A215" s="86" t="s">
        <v>1080</v>
      </c>
      <c r="B215" s="86" t="s">
        <v>1086</v>
      </c>
      <c r="C215" s="86">
        <v>6</v>
      </c>
      <c r="D215" s="121">
        <v>0.0067347811432751405</v>
      </c>
      <c r="E215" s="121">
        <v>2.078577639999239</v>
      </c>
      <c r="F215" s="86" t="s">
        <v>876</v>
      </c>
      <c r="G215" s="86" t="b">
        <v>0</v>
      </c>
      <c r="H215" s="86" t="b">
        <v>0</v>
      </c>
      <c r="I215" s="86" t="b">
        <v>0</v>
      </c>
      <c r="J215" s="86" t="b">
        <v>0</v>
      </c>
      <c r="K215" s="86" t="b">
        <v>0</v>
      </c>
      <c r="L215" s="86" t="b">
        <v>0</v>
      </c>
    </row>
    <row r="216" spans="1:12" ht="15">
      <c r="A216" s="86" t="s">
        <v>1086</v>
      </c>
      <c r="B216" s="86" t="s">
        <v>935</v>
      </c>
      <c r="C216" s="86">
        <v>6</v>
      </c>
      <c r="D216" s="121">
        <v>0.0067347811432751405</v>
      </c>
      <c r="E216" s="121">
        <v>1.223260434803296</v>
      </c>
      <c r="F216" s="86" t="s">
        <v>876</v>
      </c>
      <c r="G216" s="86" t="b">
        <v>0</v>
      </c>
      <c r="H216" s="86" t="b">
        <v>0</v>
      </c>
      <c r="I216" s="86" t="b">
        <v>0</v>
      </c>
      <c r="J216" s="86" t="b">
        <v>0</v>
      </c>
      <c r="K216" s="86" t="b">
        <v>0</v>
      </c>
      <c r="L216" s="86" t="b">
        <v>0</v>
      </c>
    </row>
    <row r="217" spans="1:12" ht="15">
      <c r="A217" s="86" t="s">
        <v>935</v>
      </c>
      <c r="B217" s="86" t="s">
        <v>1087</v>
      </c>
      <c r="C217" s="86">
        <v>6</v>
      </c>
      <c r="D217" s="121">
        <v>0.0067347811432751405</v>
      </c>
      <c r="E217" s="121">
        <v>1.2769452937660726</v>
      </c>
      <c r="F217" s="86" t="s">
        <v>876</v>
      </c>
      <c r="G217" s="86" t="b">
        <v>0</v>
      </c>
      <c r="H217" s="86" t="b">
        <v>0</v>
      </c>
      <c r="I217" s="86" t="b">
        <v>0</v>
      </c>
      <c r="J217" s="86" t="b">
        <v>0</v>
      </c>
      <c r="K217" s="86" t="b">
        <v>0</v>
      </c>
      <c r="L217" s="86" t="b">
        <v>0</v>
      </c>
    </row>
    <row r="218" spans="1:12" ht="15">
      <c r="A218" s="86" t="s">
        <v>1087</v>
      </c>
      <c r="B218" s="86" t="s">
        <v>934</v>
      </c>
      <c r="C218" s="86">
        <v>6</v>
      </c>
      <c r="D218" s="121">
        <v>0.0067347811432751405</v>
      </c>
      <c r="E218" s="121">
        <v>1.2656642833563834</v>
      </c>
      <c r="F218" s="86" t="s">
        <v>876</v>
      </c>
      <c r="G218" s="86" t="b">
        <v>0</v>
      </c>
      <c r="H218" s="86" t="b">
        <v>0</v>
      </c>
      <c r="I218" s="86" t="b">
        <v>0</v>
      </c>
      <c r="J218" s="86" t="b">
        <v>0</v>
      </c>
      <c r="K218" s="86" t="b">
        <v>0</v>
      </c>
      <c r="L218" s="86" t="b">
        <v>0</v>
      </c>
    </row>
    <row r="219" spans="1:12" ht="15">
      <c r="A219" s="86" t="s">
        <v>934</v>
      </c>
      <c r="B219" s="86" t="s">
        <v>1064</v>
      </c>
      <c r="C219" s="86">
        <v>6</v>
      </c>
      <c r="D219" s="121">
        <v>0.0067347811432751405</v>
      </c>
      <c r="E219" s="121">
        <v>0.8153362052246577</v>
      </c>
      <c r="F219" s="86" t="s">
        <v>876</v>
      </c>
      <c r="G219" s="86" t="b">
        <v>0</v>
      </c>
      <c r="H219" s="86" t="b">
        <v>0</v>
      </c>
      <c r="I219" s="86" t="b">
        <v>0</v>
      </c>
      <c r="J219" s="86" t="b">
        <v>0</v>
      </c>
      <c r="K219" s="86" t="b">
        <v>0</v>
      </c>
      <c r="L219" s="86" t="b">
        <v>0</v>
      </c>
    </row>
    <row r="220" spans="1:12" ht="15">
      <c r="A220" s="86" t="s">
        <v>1064</v>
      </c>
      <c r="B220" s="86" t="s">
        <v>1081</v>
      </c>
      <c r="C220" s="86">
        <v>6</v>
      </c>
      <c r="D220" s="121">
        <v>0.0067347811432751405</v>
      </c>
      <c r="E220" s="121">
        <v>1.7106008547046445</v>
      </c>
      <c r="F220" s="86" t="s">
        <v>876</v>
      </c>
      <c r="G220" s="86" t="b">
        <v>0</v>
      </c>
      <c r="H220" s="86" t="b">
        <v>0</v>
      </c>
      <c r="I220" s="86" t="b">
        <v>0</v>
      </c>
      <c r="J220" s="86" t="b">
        <v>0</v>
      </c>
      <c r="K220" s="86" t="b">
        <v>0</v>
      </c>
      <c r="L220" s="86" t="b">
        <v>0</v>
      </c>
    </row>
    <row r="221" spans="1:12" ht="15">
      <c r="A221" s="86" t="s">
        <v>1081</v>
      </c>
      <c r="B221" s="86" t="s">
        <v>1082</v>
      </c>
      <c r="C221" s="86">
        <v>6</v>
      </c>
      <c r="D221" s="121">
        <v>0.0067347811432751405</v>
      </c>
      <c r="E221" s="121">
        <v>2.078577639999239</v>
      </c>
      <c r="F221" s="86" t="s">
        <v>876</v>
      </c>
      <c r="G221" s="86" t="b">
        <v>0</v>
      </c>
      <c r="H221" s="86" t="b">
        <v>0</v>
      </c>
      <c r="I221" s="86" t="b">
        <v>0</v>
      </c>
      <c r="J221" s="86" t="b">
        <v>0</v>
      </c>
      <c r="K221" s="86" t="b">
        <v>0</v>
      </c>
      <c r="L221" s="86" t="b">
        <v>0</v>
      </c>
    </row>
    <row r="222" spans="1:12" ht="15">
      <c r="A222" s="86" t="s">
        <v>228</v>
      </c>
      <c r="B222" s="86" t="s">
        <v>231</v>
      </c>
      <c r="C222" s="86">
        <v>6</v>
      </c>
      <c r="D222" s="121">
        <v>0.0067347811432751405</v>
      </c>
      <c r="E222" s="121">
        <v>2.078577639999239</v>
      </c>
      <c r="F222" s="86" t="s">
        <v>876</v>
      </c>
      <c r="G222" s="86" t="b">
        <v>0</v>
      </c>
      <c r="H222" s="86" t="b">
        <v>0</v>
      </c>
      <c r="I222" s="86" t="b">
        <v>0</v>
      </c>
      <c r="J222" s="86" t="b">
        <v>0</v>
      </c>
      <c r="K222" s="86" t="b">
        <v>0</v>
      </c>
      <c r="L222" s="86" t="b">
        <v>0</v>
      </c>
    </row>
    <row r="223" spans="1:12" ht="15">
      <c r="A223" s="86" t="s">
        <v>231</v>
      </c>
      <c r="B223" s="86" t="s">
        <v>934</v>
      </c>
      <c r="C223" s="86">
        <v>6</v>
      </c>
      <c r="D223" s="121">
        <v>0.0067347811432751405</v>
      </c>
      <c r="E223" s="121">
        <v>1.2656642833563834</v>
      </c>
      <c r="F223" s="86" t="s">
        <v>876</v>
      </c>
      <c r="G223" s="86" t="b">
        <v>0</v>
      </c>
      <c r="H223" s="86" t="b">
        <v>0</v>
      </c>
      <c r="I223" s="86" t="b">
        <v>0</v>
      </c>
      <c r="J223" s="86" t="b">
        <v>0</v>
      </c>
      <c r="K223" s="86" t="b">
        <v>0</v>
      </c>
      <c r="L223" s="86" t="b">
        <v>0</v>
      </c>
    </row>
    <row r="224" spans="1:12" ht="15">
      <c r="A224" s="86" t="s">
        <v>946</v>
      </c>
      <c r="B224" s="86" t="s">
        <v>1064</v>
      </c>
      <c r="C224" s="86">
        <v>5</v>
      </c>
      <c r="D224" s="121">
        <v>0.006131879601335746</v>
      </c>
      <c r="E224" s="121">
        <v>1.3973364026236517</v>
      </c>
      <c r="F224" s="86" t="s">
        <v>876</v>
      </c>
      <c r="G224" s="86" t="b">
        <v>0</v>
      </c>
      <c r="H224" s="86" t="b">
        <v>0</v>
      </c>
      <c r="I224" s="86" t="b">
        <v>0</v>
      </c>
      <c r="J224" s="86" t="b">
        <v>0</v>
      </c>
      <c r="K224" s="86" t="b">
        <v>0</v>
      </c>
      <c r="L224" s="86" t="b">
        <v>0</v>
      </c>
    </row>
    <row r="225" spans="1:12" ht="15">
      <c r="A225" s="86" t="s">
        <v>1064</v>
      </c>
      <c r="B225" s="86" t="s">
        <v>1072</v>
      </c>
      <c r="C225" s="86">
        <v>5</v>
      </c>
      <c r="D225" s="121">
        <v>0.006131879601335746</v>
      </c>
      <c r="E225" s="121">
        <v>1.7106008547046445</v>
      </c>
      <c r="F225" s="86" t="s">
        <v>876</v>
      </c>
      <c r="G225" s="86" t="b">
        <v>0</v>
      </c>
      <c r="H225" s="86" t="b">
        <v>0</v>
      </c>
      <c r="I225" s="86" t="b">
        <v>0</v>
      </c>
      <c r="J225" s="86" t="b">
        <v>0</v>
      </c>
      <c r="K225" s="86" t="b">
        <v>0</v>
      </c>
      <c r="L225" s="86" t="b">
        <v>0</v>
      </c>
    </row>
    <row r="226" spans="1:12" ht="15">
      <c r="A226" s="86" t="s">
        <v>1072</v>
      </c>
      <c r="B226" s="86" t="s">
        <v>1066</v>
      </c>
      <c r="C226" s="86">
        <v>5</v>
      </c>
      <c r="D226" s="121">
        <v>0.006131879601335746</v>
      </c>
      <c r="E226" s="121">
        <v>1.9024863809435577</v>
      </c>
      <c r="F226" s="86" t="s">
        <v>876</v>
      </c>
      <c r="G226" s="86" t="b">
        <v>0</v>
      </c>
      <c r="H226" s="86" t="b">
        <v>0</v>
      </c>
      <c r="I226" s="86" t="b">
        <v>0</v>
      </c>
      <c r="J226" s="86" t="b">
        <v>0</v>
      </c>
      <c r="K226" s="86" t="b">
        <v>0</v>
      </c>
      <c r="L226" s="86" t="b">
        <v>0</v>
      </c>
    </row>
    <row r="227" spans="1:12" ht="15">
      <c r="A227" s="86" t="s">
        <v>1066</v>
      </c>
      <c r="B227" s="86" t="s">
        <v>1062</v>
      </c>
      <c r="C227" s="86">
        <v>5</v>
      </c>
      <c r="D227" s="121">
        <v>0.006131879601335746</v>
      </c>
      <c r="E227" s="121">
        <v>1.4553283496013385</v>
      </c>
      <c r="F227" s="86" t="s">
        <v>876</v>
      </c>
      <c r="G227" s="86" t="b">
        <v>0</v>
      </c>
      <c r="H227" s="86" t="b">
        <v>0</v>
      </c>
      <c r="I227" s="86" t="b">
        <v>0</v>
      </c>
      <c r="J227" s="86" t="b">
        <v>0</v>
      </c>
      <c r="K227" s="86" t="b">
        <v>0</v>
      </c>
      <c r="L227" s="86" t="b">
        <v>0</v>
      </c>
    </row>
    <row r="228" spans="1:12" ht="15">
      <c r="A228" s="86" t="s">
        <v>1062</v>
      </c>
      <c r="B228" s="86" t="s">
        <v>1073</v>
      </c>
      <c r="C228" s="86">
        <v>5</v>
      </c>
      <c r="D228" s="121">
        <v>0.006131879601335746</v>
      </c>
      <c r="E228" s="121">
        <v>1.7106008547046445</v>
      </c>
      <c r="F228" s="86" t="s">
        <v>876</v>
      </c>
      <c r="G228" s="86" t="b">
        <v>0</v>
      </c>
      <c r="H228" s="86" t="b">
        <v>0</v>
      </c>
      <c r="I228" s="86" t="b">
        <v>0</v>
      </c>
      <c r="J228" s="86" t="b">
        <v>0</v>
      </c>
      <c r="K228" s="86" t="b">
        <v>0</v>
      </c>
      <c r="L228" s="86" t="b">
        <v>0</v>
      </c>
    </row>
    <row r="229" spans="1:12" ht="15">
      <c r="A229" s="86" t="s">
        <v>1073</v>
      </c>
      <c r="B229" s="86" t="s">
        <v>944</v>
      </c>
      <c r="C229" s="86">
        <v>5</v>
      </c>
      <c r="D229" s="121">
        <v>0.006131879601335746</v>
      </c>
      <c r="E229" s="121">
        <v>1.6806376313272013</v>
      </c>
      <c r="F229" s="86" t="s">
        <v>876</v>
      </c>
      <c r="G229" s="86" t="b">
        <v>0</v>
      </c>
      <c r="H229" s="86" t="b">
        <v>0</v>
      </c>
      <c r="I229" s="86" t="b">
        <v>0</v>
      </c>
      <c r="J229" s="86" t="b">
        <v>0</v>
      </c>
      <c r="K229" s="86" t="b">
        <v>0</v>
      </c>
      <c r="L229" s="86" t="b">
        <v>0</v>
      </c>
    </row>
    <row r="230" spans="1:12" ht="15">
      <c r="A230" s="86" t="s">
        <v>934</v>
      </c>
      <c r="B230" s="86" t="s">
        <v>940</v>
      </c>
      <c r="C230" s="86">
        <v>5</v>
      </c>
      <c r="D230" s="121">
        <v>0.006131879601335746</v>
      </c>
      <c r="E230" s="121">
        <v>0.6392449461689764</v>
      </c>
      <c r="F230" s="86" t="s">
        <v>876</v>
      </c>
      <c r="G230" s="86" t="b">
        <v>0</v>
      </c>
      <c r="H230" s="86" t="b">
        <v>0</v>
      </c>
      <c r="I230" s="86" t="b">
        <v>0</v>
      </c>
      <c r="J230" s="86" t="b">
        <v>0</v>
      </c>
      <c r="K230" s="86" t="b">
        <v>0</v>
      </c>
      <c r="L230" s="86" t="b">
        <v>0</v>
      </c>
    </row>
    <row r="231" spans="1:12" ht="15">
      <c r="A231" s="86" t="s">
        <v>941</v>
      </c>
      <c r="B231" s="86" t="s">
        <v>1074</v>
      </c>
      <c r="C231" s="86">
        <v>5</v>
      </c>
      <c r="D231" s="121">
        <v>0.006131879601335746</v>
      </c>
      <c r="E231" s="121">
        <v>1.6262799690046086</v>
      </c>
      <c r="F231" s="86" t="s">
        <v>876</v>
      </c>
      <c r="G231" s="86" t="b">
        <v>0</v>
      </c>
      <c r="H231" s="86" t="b">
        <v>0</v>
      </c>
      <c r="I231" s="86" t="b">
        <v>0</v>
      </c>
      <c r="J231" s="86" t="b">
        <v>0</v>
      </c>
      <c r="K231" s="86" t="b">
        <v>0</v>
      </c>
      <c r="L231" s="86" t="b">
        <v>0</v>
      </c>
    </row>
    <row r="232" spans="1:12" ht="15">
      <c r="A232" s="86" t="s">
        <v>1074</v>
      </c>
      <c r="B232" s="86" t="s">
        <v>1075</v>
      </c>
      <c r="C232" s="86">
        <v>5</v>
      </c>
      <c r="D232" s="121">
        <v>0.006131879601335746</v>
      </c>
      <c r="E232" s="121">
        <v>2.1577588860468637</v>
      </c>
      <c r="F232" s="86" t="s">
        <v>876</v>
      </c>
      <c r="G232" s="86" t="b">
        <v>0</v>
      </c>
      <c r="H232" s="86" t="b">
        <v>0</v>
      </c>
      <c r="I232" s="86" t="b">
        <v>0</v>
      </c>
      <c r="J232" s="86" t="b">
        <v>0</v>
      </c>
      <c r="K232" s="86" t="b">
        <v>0</v>
      </c>
      <c r="L232" s="86" t="b">
        <v>0</v>
      </c>
    </row>
    <row r="233" spans="1:12" ht="15">
      <c r="A233" s="86" t="s">
        <v>1075</v>
      </c>
      <c r="B233" s="86" t="s">
        <v>1076</v>
      </c>
      <c r="C233" s="86">
        <v>5</v>
      </c>
      <c r="D233" s="121">
        <v>0.006131879601335746</v>
      </c>
      <c r="E233" s="121">
        <v>2.1577588860468637</v>
      </c>
      <c r="F233" s="86" t="s">
        <v>876</v>
      </c>
      <c r="G233" s="86" t="b">
        <v>0</v>
      </c>
      <c r="H233" s="86" t="b">
        <v>0</v>
      </c>
      <c r="I233" s="86" t="b">
        <v>0</v>
      </c>
      <c r="J233" s="86" t="b">
        <v>0</v>
      </c>
      <c r="K233" s="86" t="b">
        <v>0</v>
      </c>
      <c r="L233" s="86" t="b">
        <v>0</v>
      </c>
    </row>
    <row r="234" spans="1:12" ht="15">
      <c r="A234" s="86" t="s">
        <v>1076</v>
      </c>
      <c r="B234" s="86" t="s">
        <v>916</v>
      </c>
      <c r="C234" s="86">
        <v>5</v>
      </c>
      <c r="D234" s="121">
        <v>0.006131879601335746</v>
      </c>
      <c r="E234" s="121">
        <v>2.1577588860468637</v>
      </c>
      <c r="F234" s="86" t="s">
        <v>876</v>
      </c>
      <c r="G234" s="86" t="b">
        <v>0</v>
      </c>
      <c r="H234" s="86" t="b">
        <v>0</v>
      </c>
      <c r="I234" s="86" t="b">
        <v>0</v>
      </c>
      <c r="J234" s="86" t="b">
        <v>0</v>
      </c>
      <c r="K234" s="86" t="b">
        <v>0</v>
      </c>
      <c r="L234" s="86" t="b">
        <v>0</v>
      </c>
    </row>
    <row r="235" spans="1:12" ht="15">
      <c r="A235" s="86" t="s">
        <v>916</v>
      </c>
      <c r="B235" s="86" t="s">
        <v>936</v>
      </c>
      <c r="C235" s="86">
        <v>5</v>
      </c>
      <c r="D235" s="121">
        <v>0.006131879601335746</v>
      </c>
      <c r="E235" s="121">
        <v>1.5345095956489634</v>
      </c>
      <c r="F235" s="86" t="s">
        <v>876</v>
      </c>
      <c r="G235" s="86" t="b">
        <v>0</v>
      </c>
      <c r="H235" s="86" t="b">
        <v>0</v>
      </c>
      <c r="I235" s="86" t="b">
        <v>0</v>
      </c>
      <c r="J235" s="86" t="b">
        <v>0</v>
      </c>
      <c r="K235" s="86" t="b">
        <v>0</v>
      </c>
      <c r="L235" s="86" t="b">
        <v>0</v>
      </c>
    </row>
    <row r="236" spans="1:12" ht="15">
      <c r="A236" s="86" t="s">
        <v>1083</v>
      </c>
      <c r="B236" s="86" t="s">
        <v>1084</v>
      </c>
      <c r="C236" s="86">
        <v>5</v>
      </c>
      <c r="D236" s="121">
        <v>0.006131879601335746</v>
      </c>
      <c r="E236" s="121">
        <v>2.1577588860468637</v>
      </c>
      <c r="F236" s="86" t="s">
        <v>876</v>
      </c>
      <c r="G236" s="86" t="b">
        <v>0</v>
      </c>
      <c r="H236" s="86" t="b">
        <v>0</v>
      </c>
      <c r="I236" s="86" t="b">
        <v>0</v>
      </c>
      <c r="J236" s="86" t="b">
        <v>0</v>
      </c>
      <c r="K236" s="86" t="b">
        <v>0</v>
      </c>
      <c r="L236" s="86" t="b">
        <v>0</v>
      </c>
    </row>
    <row r="237" spans="1:12" ht="15">
      <c r="A237" s="86" t="s">
        <v>1111</v>
      </c>
      <c r="B237" s="86" t="s">
        <v>935</v>
      </c>
      <c r="C237" s="86">
        <v>5</v>
      </c>
      <c r="D237" s="121">
        <v>0.006131879601335746</v>
      </c>
      <c r="E237" s="121">
        <v>1.2232604348032963</v>
      </c>
      <c r="F237" s="86" t="s">
        <v>876</v>
      </c>
      <c r="G237" s="86" t="b">
        <v>0</v>
      </c>
      <c r="H237" s="86" t="b">
        <v>0</v>
      </c>
      <c r="I237" s="86" t="b">
        <v>0</v>
      </c>
      <c r="J237" s="86" t="b">
        <v>0</v>
      </c>
      <c r="K237" s="86" t="b">
        <v>0</v>
      </c>
      <c r="L237" s="86" t="b">
        <v>0</v>
      </c>
    </row>
    <row r="238" spans="1:12" ht="15">
      <c r="A238" s="86" t="s">
        <v>1088</v>
      </c>
      <c r="B238" s="86" t="s">
        <v>1090</v>
      </c>
      <c r="C238" s="86">
        <v>5</v>
      </c>
      <c r="D238" s="121">
        <v>0.006131879601335746</v>
      </c>
      <c r="E238" s="121">
        <v>2.078577639999239</v>
      </c>
      <c r="F238" s="86" t="s">
        <v>876</v>
      </c>
      <c r="G238" s="86" t="b">
        <v>0</v>
      </c>
      <c r="H238" s="86" t="b">
        <v>0</v>
      </c>
      <c r="I238" s="86" t="b">
        <v>0</v>
      </c>
      <c r="J238" s="86" t="b">
        <v>0</v>
      </c>
      <c r="K238" s="86" t="b">
        <v>0</v>
      </c>
      <c r="L238" s="86" t="b">
        <v>0</v>
      </c>
    </row>
    <row r="239" spans="1:12" ht="15">
      <c r="A239" s="86" t="s">
        <v>934</v>
      </c>
      <c r="B239" s="86" t="s">
        <v>935</v>
      </c>
      <c r="C239" s="86">
        <v>5</v>
      </c>
      <c r="D239" s="121">
        <v>0.006131879601335746</v>
      </c>
      <c r="E239" s="121">
        <v>0.18186774964507113</v>
      </c>
      <c r="F239" s="86" t="s">
        <v>876</v>
      </c>
      <c r="G239" s="86" t="b">
        <v>0</v>
      </c>
      <c r="H239" s="86" t="b">
        <v>0</v>
      </c>
      <c r="I239" s="86" t="b">
        <v>0</v>
      </c>
      <c r="J239" s="86" t="b">
        <v>0</v>
      </c>
      <c r="K239" s="86" t="b">
        <v>0</v>
      </c>
      <c r="L239" s="86" t="b">
        <v>0</v>
      </c>
    </row>
    <row r="240" spans="1:12" ht="15">
      <c r="A240" s="86" t="s">
        <v>237</v>
      </c>
      <c r="B240" s="86" t="s">
        <v>227</v>
      </c>
      <c r="C240" s="86">
        <v>5</v>
      </c>
      <c r="D240" s="121">
        <v>0.006131879601335746</v>
      </c>
      <c r="E240" s="121">
        <v>1.698366398287633</v>
      </c>
      <c r="F240" s="86" t="s">
        <v>876</v>
      </c>
      <c r="G240" s="86" t="b">
        <v>0</v>
      </c>
      <c r="H240" s="86" t="b">
        <v>0</v>
      </c>
      <c r="I240" s="86" t="b">
        <v>0</v>
      </c>
      <c r="J240" s="86" t="b">
        <v>0</v>
      </c>
      <c r="K240" s="86" t="b">
        <v>0</v>
      </c>
      <c r="L240" s="86" t="b">
        <v>0</v>
      </c>
    </row>
    <row r="241" spans="1:12" ht="15">
      <c r="A241" s="86" t="s">
        <v>236</v>
      </c>
      <c r="B241" s="86" t="s">
        <v>235</v>
      </c>
      <c r="C241" s="86">
        <v>5</v>
      </c>
      <c r="D241" s="121">
        <v>0.006131879601335746</v>
      </c>
      <c r="E241" s="121">
        <v>2.1577588860468637</v>
      </c>
      <c r="F241" s="86" t="s">
        <v>876</v>
      </c>
      <c r="G241" s="86" t="b">
        <v>0</v>
      </c>
      <c r="H241" s="86" t="b">
        <v>0</v>
      </c>
      <c r="I241" s="86" t="b">
        <v>0</v>
      </c>
      <c r="J241" s="86" t="b">
        <v>0</v>
      </c>
      <c r="K241" s="86" t="b">
        <v>0</v>
      </c>
      <c r="L241" s="86" t="b">
        <v>0</v>
      </c>
    </row>
    <row r="242" spans="1:12" ht="15">
      <c r="A242" s="86" t="s">
        <v>235</v>
      </c>
      <c r="B242" s="86" t="s">
        <v>234</v>
      </c>
      <c r="C242" s="86">
        <v>5</v>
      </c>
      <c r="D242" s="121">
        <v>0.006131879601335746</v>
      </c>
      <c r="E242" s="121">
        <v>2.1577588860468637</v>
      </c>
      <c r="F242" s="86" t="s">
        <v>876</v>
      </c>
      <c r="G242" s="86" t="b">
        <v>0</v>
      </c>
      <c r="H242" s="86" t="b">
        <v>0</v>
      </c>
      <c r="I242" s="86" t="b">
        <v>0</v>
      </c>
      <c r="J242" s="86" t="b">
        <v>0</v>
      </c>
      <c r="K242" s="86" t="b">
        <v>0</v>
      </c>
      <c r="L242" s="86" t="b">
        <v>0</v>
      </c>
    </row>
    <row r="243" spans="1:12" ht="15">
      <c r="A243" s="86" t="s">
        <v>234</v>
      </c>
      <c r="B243" s="86" t="s">
        <v>233</v>
      </c>
      <c r="C243" s="86">
        <v>5</v>
      </c>
      <c r="D243" s="121">
        <v>0.006131879601335746</v>
      </c>
      <c r="E243" s="121">
        <v>2.1577588860468637</v>
      </c>
      <c r="F243" s="86" t="s">
        <v>876</v>
      </c>
      <c r="G243" s="86" t="b">
        <v>0</v>
      </c>
      <c r="H243" s="86" t="b">
        <v>0</v>
      </c>
      <c r="I243" s="86" t="b">
        <v>0</v>
      </c>
      <c r="J243" s="86" t="b">
        <v>0</v>
      </c>
      <c r="K243" s="86" t="b">
        <v>0</v>
      </c>
      <c r="L243" s="86" t="b">
        <v>0</v>
      </c>
    </row>
    <row r="244" spans="1:12" ht="15">
      <c r="A244" s="86" t="s">
        <v>233</v>
      </c>
      <c r="B244" s="86" t="s">
        <v>232</v>
      </c>
      <c r="C244" s="86">
        <v>5</v>
      </c>
      <c r="D244" s="121">
        <v>0.006131879601335746</v>
      </c>
      <c r="E244" s="121">
        <v>2.1577588860468637</v>
      </c>
      <c r="F244" s="86" t="s">
        <v>876</v>
      </c>
      <c r="G244" s="86" t="b">
        <v>0</v>
      </c>
      <c r="H244" s="86" t="b">
        <v>0</v>
      </c>
      <c r="I244" s="86" t="b">
        <v>0</v>
      </c>
      <c r="J244" s="86" t="b">
        <v>0</v>
      </c>
      <c r="K244" s="86" t="b">
        <v>0</v>
      </c>
      <c r="L244" s="86" t="b">
        <v>0</v>
      </c>
    </row>
    <row r="245" spans="1:12" ht="15">
      <c r="A245" s="86" t="s">
        <v>232</v>
      </c>
      <c r="B245" s="86" t="s">
        <v>228</v>
      </c>
      <c r="C245" s="86">
        <v>5</v>
      </c>
      <c r="D245" s="121">
        <v>0.006131879601335746</v>
      </c>
      <c r="E245" s="121">
        <v>2.078577639999239</v>
      </c>
      <c r="F245" s="86" t="s">
        <v>876</v>
      </c>
      <c r="G245" s="86" t="b">
        <v>0</v>
      </c>
      <c r="H245" s="86" t="b">
        <v>0</v>
      </c>
      <c r="I245" s="86" t="b">
        <v>0</v>
      </c>
      <c r="J245" s="86" t="b">
        <v>0</v>
      </c>
      <c r="K245" s="86" t="b">
        <v>0</v>
      </c>
      <c r="L245" s="86" t="b">
        <v>0</v>
      </c>
    </row>
    <row r="246" spans="1:12" ht="15">
      <c r="A246" s="86" t="s">
        <v>934</v>
      </c>
      <c r="B246" s="86" t="s">
        <v>1091</v>
      </c>
      <c r="C246" s="86">
        <v>5</v>
      </c>
      <c r="D246" s="121">
        <v>0.006131879601335746</v>
      </c>
      <c r="E246" s="121">
        <v>1.1163662008886388</v>
      </c>
      <c r="F246" s="86" t="s">
        <v>876</v>
      </c>
      <c r="G246" s="86" t="b">
        <v>0</v>
      </c>
      <c r="H246" s="86" t="b">
        <v>0</v>
      </c>
      <c r="I246" s="86" t="b">
        <v>0</v>
      </c>
      <c r="J246" s="86" t="b">
        <v>0</v>
      </c>
      <c r="K246" s="86" t="b">
        <v>0</v>
      </c>
      <c r="L246" s="86" t="b">
        <v>0</v>
      </c>
    </row>
    <row r="247" spans="1:12" ht="15">
      <c r="A247" s="86" t="s">
        <v>1091</v>
      </c>
      <c r="B247" s="86" t="s">
        <v>938</v>
      </c>
      <c r="C247" s="86">
        <v>5</v>
      </c>
      <c r="D247" s="121">
        <v>0.006131879601335746</v>
      </c>
      <c r="E247" s="121">
        <v>1.5556988947189014</v>
      </c>
      <c r="F247" s="86" t="s">
        <v>876</v>
      </c>
      <c r="G247" s="86" t="b">
        <v>0</v>
      </c>
      <c r="H247" s="86" t="b">
        <v>0</v>
      </c>
      <c r="I247" s="86" t="b">
        <v>0</v>
      </c>
      <c r="J247" s="86" t="b">
        <v>0</v>
      </c>
      <c r="K247" s="86" t="b">
        <v>0</v>
      </c>
      <c r="L247" s="86" t="b">
        <v>0</v>
      </c>
    </row>
    <row r="248" spans="1:12" ht="15">
      <c r="A248" s="86" t="s">
        <v>948</v>
      </c>
      <c r="B248" s="86" t="s">
        <v>1071</v>
      </c>
      <c r="C248" s="86">
        <v>5</v>
      </c>
      <c r="D248" s="121">
        <v>0.006131879601335746</v>
      </c>
      <c r="E248" s="121">
        <v>1.4351249635130516</v>
      </c>
      <c r="F248" s="86" t="s">
        <v>876</v>
      </c>
      <c r="G248" s="86" t="b">
        <v>0</v>
      </c>
      <c r="H248" s="86" t="b">
        <v>0</v>
      </c>
      <c r="I248" s="86" t="b">
        <v>0</v>
      </c>
      <c r="J248" s="86" t="b">
        <v>0</v>
      </c>
      <c r="K248" s="86" t="b">
        <v>0</v>
      </c>
      <c r="L248" s="86" t="b">
        <v>0</v>
      </c>
    </row>
    <row r="249" spans="1:12" ht="15">
      <c r="A249" s="86" t="s">
        <v>1071</v>
      </c>
      <c r="B249" s="86" t="s">
        <v>1092</v>
      </c>
      <c r="C249" s="86">
        <v>5</v>
      </c>
      <c r="D249" s="121">
        <v>0.006131879601335746</v>
      </c>
      <c r="E249" s="121">
        <v>1.8153362052246576</v>
      </c>
      <c r="F249" s="86" t="s">
        <v>876</v>
      </c>
      <c r="G249" s="86" t="b">
        <v>0</v>
      </c>
      <c r="H249" s="86" t="b">
        <v>0</v>
      </c>
      <c r="I249" s="86" t="b">
        <v>0</v>
      </c>
      <c r="J249" s="86" t="b">
        <v>0</v>
      </c>
      <c r="K249" s="86" t="b">
        <v>0</v>
      </c>
      <c r="L249" s="86" t="b">
        <v>0</v>
      </c>
    </row>
    <row r="250" spans="1:12" ht="15">
      <c r="A250" s="86" t="s">
        <v>1092</v>
      </c>
      <c r="B250" s="86" t="s">
        <v>1068</v>
      </c>
      <c r="C250" s="86">
        <v>5</v>
      </c>
      <c r="D250" s="121">
        <v>0.006131879601335746</v>
      </c>
      <c r="E250" s="121">
        <v>1.9024863809435577</v>
      </c>
      <c r="F250" s="86" t="s">
        <v>876</v>
      </c>
      <c r="G250" s="86" t="b">
        <v>0</v>
      </c>
      <c r="H250" s="86" t="b">
        <v>0</v>
      </c>
      <c r="I250" s="86" t="b">
        <v>0</v>
      </c>
      <c r="J250" s="86" t="b">
        <v>0</v>
      </c>
      <c r="K250" s="86" t="b">
        <v>0</v>
      </c>
      <c r="L250" s="86" t="b">
        <v>0</v>
      </c>
    </row>
    <row r="251" spans="1:12" ht="15">
      <c r="A251" s="86" t="s">
        <v>1067</v>
      </c>
      <c r="B251" s="86" t="s">
        <v>944</v>
      </c>
      <c r="C251" s="86">
        <v>5</v>
      </c>
      <c r="D251" s="121">
        <v>0.006131879601335746</v>
      </c>
      <c r="E251" s="121">
        <v>1.3796076356632203</v>
      </c>
      <c r="F251" s="86" t="s">
        <v>876</v>
      </c>
      <c r="G251" s="86" t="b">
        <v>0</v>
      </c>
      <c r="H251" s="86" t="b">
        <v>0</v>
      </c>
      <c r="I251" s="86" t="b">
        <v>0</v>
      </c>
      <c r="J251" s="86" t="b">
        <v>0</v>
      </c>
      <c r="K251" s="86" t="b">
        <v>0</v>
      </c>
      <c r="L251" s="86" t="b">
        <v>0</v>
      </c>
    </row>
    <row r="252" spans="1:12" ht="15">
      <c r="A252" s="86" t="s">
        <v>1082</v>
      </c>
      <c r="B252" s="86" t="s">
        <v>1063</v>
      </c>
      <c r="C252" s="86">
        <v>5</v>
      </c>
      <c r="D252" s="121">
        <v>0.006131879601335746</v>
      </c>
      <c r="E252" s="121">
        <v>1.7106008547046445</v>
      </c>
      <c r="F252" s="86" t="s">
        <v>876</v>
      </c>
      <c r="G252" s="86" t="b">
        <v>0</v>
      </c>
      <c r="H252" s="86" t="b">
        <v>0</v>
      </c>
      <c r="I252" s="86" t="b">
        <v>0</v>
      </c>
      <c r="J252" s="86" t="b">
        <v>0</v>
      </c>
      <c r="K252" s="86" t="b">
        <v>0</v>
      </c>
      <c r="L252" s="86" t="b">
        <v>0</v>
      </c>
    </row>
    <row r="253" spans="1:12" ht="15">
      <c r="A253" s="86" t="s">
        <v>946</v>
      </c>
      <c r="B253" s="86" t="s">
        <v>1061</v>
      </c>
      <c r="C253" s="86">
        <v>5</v>
      </c>
      <c r="D253" s="121">
        <v>0.006131879601335746</v>
      </c>
      <c r="E253" s="121">
        <v>1.3004263896155954</v>
      </c>
      <c r="F253" s="86" t="s">
        <v>876</v>
      </c>
      <c r="G253" s="86" t="b">
        <v>0</v>
      </c>
      <c r="H253" s="86" t="b">
        <v>0</v>
      </c>
      <c r="I253" s="86" t="b">
        <v>0</v>
      </c>
      <c r="J253" s="86" t="b">
        <v>0</v>
      </c>
      <c r="K253" s="86" t="b">
        <v>0</v>
      </c>
      <c r="L253" s="86" t="b">
        <v>0</v>
      </c>
    </row>
    <row r="254" spans="1:12" ht="15">
      <c r="A254" s="86" t="s">
        <v>1061</v>
      </c>
      <c r="B254" s="86" t="s">
        <v>1089</v>
      </c>
      <c r="C254" s="86">
        <v>5</v>
      </c>
      <c r="D254" s="121">
        <v>0.006131879601335746</v>
      </c>
      <c r="E254" s="121">
        <v>1.6806376313272013</v>
      </c>
      <c r="F254" s="86" t="s">
        <v>876</v>
      </c>
      <c r="G254" s="86" t="b">
        <v>0</v>
      </c>
      <c r="H254" s="86" t="b">
        <v>0</v>
      </c>
      <c r="I254" s="86" t="b">
        <v>0</v>
      </c>
      <c r="J254" s="86" t="b">
        <v>0</v>
      </c>
      <c r="K254" s="86" t="b">
        <v>0</v>
      </c>
      <c r="L254" s="86" t="b">
        <v>0</v>
      </c>
    </row>
    <row r="255" spans="1:12" ht="15">
      <c r="A255" s="86" t="s">
        <v>1089</v>
      </c>
      <c r="B255" s="86" t="s">
        <v>1093</v>
      </c>
      <c r="C255" s="86">
        <v>5</v>
      </c>
      <c r="D255" s="121">
        <v>0.006131879601335746</v>
      </c>
      <c r="E255" s="121">
        <v>2.1577588860468637</v>
      </c>
      <c r="F255" s="86" t="s">
        <v>876</v>
      </c>
      <c r="G255" s="86" t="b">
        <v>0</v>
      </c>
      <c r="H255" s="86" t="b">
        <v>0</v>
      </c>
      <c r="I255" s="86" t="b">
        <v>0</v>
      </c>
      <c r="J255" s="86" t="b">
        <v>0</v>
      </c>
      <c r="K255" s="86" t="b">
        <v>0</v>
      </c>
      <c r="L255" s="86" t="b">
        <v>0</v>
      </c>
    </row>
    <row r="256" spans="1:12" ht="15">
      <c r="A256" s="86" t="s">
        <v>1093</v>
      </c>
      <c r="B256" s="86" t="s">
        <v>936</v>
      </c>
      <c r="C256" s="86">
        <v>5</v>
      </c>
      <c r="D256" s="121">
        <v>0.006131879601335746</v>
      </c>
      <c r="E256" s="121">
        <v>1.5345095956489634</v>
      </c>
      <c r="F256" s="86" t="s">
        <v>876</v>
      </c>
      <c r="G256" s="86" t="b">
        <v>0</v>
      </c>
      <c r="H256" s="86" t="b">
        <v>0</v>
      </c>
      <c r="I256" s="86" t="b">
        <v>0</v>
      </c>
      <c r="J256" s="86" t="b">
        <v>0</v>
      </c>
      <c r="K256" s="86" t="b">
        <v>0</v>
      </c>
      <c r="L256" s="86" t="b">
        <v>0</v>
      </c>
    </row>
    <row r="257" spans="1:12" ht="15">
      <c r="A257" s="86" t="s">
        <v>935</v>
      </c>
      <c r="B257" s="86" t="s">
        <v>1079</v>
      </c>
      <c r="C257" s="86">
        <v>4</v>
      </c>
      <c r="D257" s="121">
        <v>0.005414217660113512</v>
      </c>
      <c r="E257" s="121">
        <v>0.9759152981020913</v>
      </c>
      <c r="F257" s="86" t="s">
        <v>876</v>
      </c>
      <c r="G257" s="86" t="b">
        <v>0</v>
      </c>
      <c r="H257" s="86" t="b">
        <v>0</v>
      </c>
      <c r="I257" s="86" t="b">
        <v>0</v>
      </c>
      <c r="J257" s="86" t="b">
        <v>0</v>
      </c>
      <c r="K257" s="86" t="b">
        <v>0</v>
      </c>
      <c r="L257" s="86" t="b">
        <v>0</v>
      </c>
    </row>
    <row r="258" spans="1:12" ht="15">
      <c r="A258" s="86" t="s">
        <v>935</v>
      </c>
      <c r="B258" s="86" t="s">
        <v>943</v>
      </c>
      <c r="C258" s="86">
        <v>4</v>
      </c>
      <c r="D258" s="121">
        <v>0.005414217660113512</v>
      </c>
      <c r="E258" s="121">
        <v>0.6748853024381101</v>
      </c>
      <c r="F258" s="86" t="s">
        <v>876</v>
      </c>
      <c r="G258" s="86" t="b">
        <v>0</v>
      </c>
      <c r="H258" s="86" t="b">
        <v>0</v>
      </c>
      <c r="I258" s="86" t="b">
        <v>0</v>
      </c>
      <c r="J258" s="86" t="b">
        <v>0</v>
      </c>
      <c r="K258" s="86" t="b">
        <v>0</v>
      </c>
      <c r="L258" s="86" t="b">
        <v>0</v>
      </c>
    </row>
    <row r="259" spans="1:12" ht="15">
      <c r="A259" s="86" t="s">
        <v>934</v>
      </c>
      <c r="B259" s="86" t="s">
        <v>1113</v>
      </c>
      <c r="C259" s="86">
        <v>4</v>
      </c>
      <c r="D259" s="121">
        <v>0.005414217660113512</v>
      </c>
      <c r="E259" s="121">
        <v>1.1163662008886388</v>
      </c>
      <c r="F259" s="86" t="s">
        <v>876</v>
      </c>
      <c r="G259" s="86" t="b">
        <v>0</v>
      </c>
      <c r="H259" s="86" t="b">
        <v>0</v>
      </c>
      <c r="I259" s="86" t="b">
        <v>0</v>
      </c>
      <c r="J259" s="86" t="b">
        <v>0</v>
      </c>
      <c r="K259" s="86" t="b">
        <v>0</v>
      </c>
      <c r="L259" s="86" t="b">
        <v>0</v>
      </c>
    </row>
    <row r="260" spans="1:12" ht="15">
      <c r="A260" s="86" t="s">
        <v>1113</v>
      </c>
      <c r="B260" s="86" t="s">
        <v>938</v>
      </c>
      <c r="C260" s="86">
        <v>4</v>
      </c>
      <c r="D260" s="121">
        <v>0.005414217660113512</v>
      </c>
      <c r="E260" s="121">
        <v>1.5556988947189014</v>
      </c>
      <c r="F260" s="86" t="s">
        <v>876</v>
      </c>
      <c r="G260" s="86" t="b">
        <v>0</v>
      </c>
      <c r="H260" s="86" t="b">
        <v>0</v>
      </c>
      <c r="I260" s="86" t="b">
        <v>0</v>
      </c>
      <c r="J260" s="86" t="b">
        <v>0</v>
      </c>
      <c r="K260" s="86" t="b">
        <v>0</v>
      </c>
      <c r="L260" s="86" t="b">
        <v>0</v>
      </c>
    </row>
    <row r="261" spans="1:12" ht="15">
      <c r="A261" s="86" t="s">
        <v>1067</v>
      </c>
      <c r="B261" s="86" t="s">
        <v>1066</v>
      </c>
      <c r="C261" s="86">
        <v>4</v>
      </c>
      <c r="D261" s="121">
        <v>0.005414217660113512</v>
      </c>
      <c r="E261" s="121">
        <v>1.5045463722715202</v>
      </c>
      <c r="F261" s="86" t="s">
        <v>876</v>
      </c>
      <c r="G261" s="86" t="b">
        <v>0</v>
      </c>
      <c r="H261" s="86" t="b">
        <v>0</v>
      </c>
      <c r="I261" s="86" t="b">
        <v>0</v>
      </c>
      <c r="J261" s="86" t="b">
        <v>0</v>
      </c>
      <c r="K261" s="86" t="b">
        <v>0</v>
      </c>
      <c r="L261" s="86" t="b">
        <v>0</v>
      </c>
    </row>
    <row r="262" spans="1:12" ht="15">
      <c r="A262" s="86" t="s">
        <v>1066</v>
      </c>
      <c r="B262" s="86" t="s">
        <v>1094</v>
      </c>
      <c r="C262" s="86">
        <v>4</v>
      </c>
      <c r="D262" s="121">
        <v>0.005414217660113512</v>
      </c>
      <c r="E262" s="121">
        <v>1.9024863809435577</v>
      </c>
      <c r="F262" s="86" t="s">
        <v>876</v>
      </c>
      <c r="G262" s="86" t="b">
        <v>0</v>
      </c>
      <c r="H262" s="86" t="b">
        <v>0</v>
      </c>
      <c r="I262" s="86" t="b">
        <v>0</v>
      </c>
      <c r="J262" s="86" t="b">
        <v>0</v>
      </c>
      <c r="K262" s="86" t="b">
        <v>0</v>
      </c>
      <c r="L262" s="86" t="b">
        <v>0</v>
      </c>
    </row>
    <row r="263" spans="1:12" ht="15">
      <c r="A263" s="86" t="s">
        <v>1094</v>
      </c>
      <c r="B263" s="86" t="s">
        <v>944</v>
      </c>
      <c r="C263" s="86">
        <v>4</v>
      </c>
      <c r="D263" s="121">
        <v>0.005414217660113512</v>
      </c>
      <c r="E263" s="121">
        <v>1.6806376313272013</v>
      </c>
      <c r="F263" s="86" t="s">
        <v>876</v>
      </c>
      <c r="G263" s="86" t="b">
        <v>0</v>
      </c>
      <c r="H263" s="86" t="b">
        <v>0</v>
      </c>
      <c r="I263" s="86" t="b">
        <v>0</v>
      </c>
      <c r="J263" s="86" t="b">
        <v>0</v>
      </c>
      <c r="K263" s="86" t="b">
        <v>0</v>
      </c>
      <c r="L263" s="86" t="b">
        <v>0</v>
      </c>
    </row>
    <row r="264" spans="1:12" ht="15">
      <c r="A264" s="86" t="s">
        <v>941</v>
      </c>
      <c r="B264" s="86" t="s">
        <v>1079</v>
      </c>
      <c r="C264" s="86">
        <v>4</v>
      </c>
      <c r="D264" s="121">
        <v>0.005414217660113512</v>
      </c>
      <c r="E264" s="121">
        <v>1.3252499733406273</v>
      </c>
      <c r="F264" s="86" t="s">
        <v>876</v>
      </c>
      <c r="G264" s="86" t="b">
        <v>0</v>
      </c>
      <c r="H264" s="86" t="b">
        <v>0</v>
      </c>
      <c r="I264" s="86" t="b">
        <v>0</v>
      </c>
      <c r="J264" s="86" t="b">
        <v>0</v>
      </c>
      <c r="K264" s="86" t="b">
        <v>0</v>
      </c>
      <c r="L264" s="86" t="b">
        <v>0</v>
      </c>
    </row>
    <row r="265" spans="1:12" ht="15">
      <c r="A265" s="86" t="s">
        <v>1079</v>
      </c>
      <c r="B265" s="86" t="s">
        <v>934</v>
      </c>
      <c r="C265" s="86">
        <v>4</v>
      </c>
      <c r="D265" s="121">
        <v>0.005414217660113512</v>
      </c>
      <c r="E265" s="121">
        <v>0.9646342876924021</v>
      </c>
      <c r="F265" s="86" t="s">
        <v>876</v>
      </c>
      <c r="G265" s="86" t="b">
        <v>0</v>
      </c>
      <c r="H265" s="86" t="b">
        <v>0</v>
      </c>
      <c r="I265" s="86" t="b">
        <v>0</v>
      </c>
      <c r="J265" s="86" t="b">
        <v>0</v>
      </c>
      <c r="K265" s="86" t="b">
        <v>0</v>
      </c>
      <c r="L265" s="86" t="b">
        <v>0</v>
      </c>
    </row>
    <row r="266" spans="1:12" ht="15">
      <c r="A266" s="86" t="s">
        <v>934</v>
      </c>
      <c r="B266" s="86" t="s">
        <v>1095</v>
      </c>
      <c r="C266" s="86">
        <v>4</v>
      </c>
      <c r="D266" s="121">
        <v>0.005414217660113512</v>
      </c>
      <c r="E266" s="121">
        <v>1.1163662008886388</v>
      </c>
      <c r="F266" s="86" t="s">
        <v>876</v>
      </c>
      <c r="G266" s="86" t="b">
        <v>0</v>
      </c>
      <c r="H266" s="86" t="b">
        <v>0</v>
      </c>
      <c r="I266" s="86" t="b">
        <v>0</v>
      </c>
      <c r="J266" s="86" t="b">
        <v>0</v>
      </c>
      <c r="K266" s="86" t="b">
        <v>0</v>
      </c>
      <c r="L266" s="86" t="b">
        <v>0</v>
      </c>
    </row>
    <row r="267" spans="1:12" ht="15">
      <c r="A267" s="86" t="s">
        <v>1095</v>
      </c>
      <c r="B267" s="86" t="s">
        <v>1088</v>
      </c>
      <c r="C267" s="86">
        <v>4</v>
      </c>
      <c r="D267" s="121">
        <v>0.005414217660113512</v>
      </c>
      <c r="E267" s="121">
        <v>2.078577639999239</v>
      </c>
      <c r="F267" s="86" t="s">
        <v>876</v>
      </c>
      <c r="G267" s="86" t="b">
        <v>0</v>
      </c>
      <c r="H267" s="86" t="b">
        <v>0</v>
      </c>
      <c r="I267" s="86" t="b">
        <v>0</v>
      </c>
      <c r="J267" s="86" t="b">
        <v>0</v>
      </c>
      <c r="K267" s="86" t="b">
        <v>0</v>
      </c>
      <c r="L267" s="86" t="b">
        <v>0</v>
      </c>
    </row>
    <row r="268" spans="1:12" ht="15">
      <c r="A268" s="86" t="s">
        <v>1120</v>
      </c>
      <c r="B268" s="86" t="s">
        <v>1121</v>
      </c>
      <c r="C268" s="86">
        <v>3</v>
      </c>
      <c r="D268" s="121">
        <v>0.004552548034881591</v>
      </c>
      <c r="E268" s="121">
        <v>2.3796076356632203</v>
      </c>
      <c r="F268" s="86" t="s">
        <v>876</v>
      </c>
      <c r="G268" s="86" t="b">
        <v>0</v>
      </c>
      <c r="H268" s="86" t="b">
        <v>0</v>
      </c>
      <c r="I268" s="86" t="b">
        <v>0</v>
      </c>
      <c r="J268" s="86" t="b">
        <v>0</v>
      </c>
      <c r="K268" s="86" t="b">
        <v>0</v>
      </c>
      <c r="L268" s="86" t="b">
        <v>0</v>
      </c>
    </row>
    <row r="269" spans="1:12" ht="15">
      <c r="A269" s="86" t="s">
        <v>1121</v>
      </c>
      <c r="B269" s="86" t="s">
        <v>1122</v>
      </c>
      <c r="C269" s="86">
        <v>3</v>
      </c>
      <c r="D269" s="121">
        <v>0.004552548034881591</v>
      </c>
      <c r="E269" s="121">
        <v>2.3796076356632203</v>
      </c>
      <c r="F269" s="86" t="s">
        <v>876</v>
      </c>
      <c r="G269" s="86" t="b">
        <v>0</v>
      </c>
      <c r="H269" s="86" t="b">
        <v>0</v>
      </c>
      <c r="I269" s="86" t="b">
        <v>0</v>
      </c>
      <c r="J269" s="86" t="b">
        <v>0</v>
      </c>
      <c r="K269" s="86" t="b">
        <v>0</v>
      </c>
      <c r="L269" s="86" t="b">
        <v>0</v>
      </c>
    </row>
    <row r="270" spans="1:12" ht="15">
      <c r="A270" s="86" t="s">
        <v>1122</v>
      </c>
      <c r="B270" s="86" t="s">
        <v>934</v>
      </c>
      <c r="C270" s="86">
        <v>3</v>
      </c>
      <c r="D270" s="121">
        <v>0.004552548034881591</v>
      </c>
      <c r="E270" s="121">
        <v>1.2656642833563834</v>
      </c>
      <c r="F270" s="86" t="s">
        <v>876</v>
      </c>
      <c r="G270" s="86" t="b">
        <v>0</v>
      </c>
      <c r="H270" s="86" t="b">
        <v>0</v>
      </c>
      <c r="I270" s="86" t="b">
        <v>0</v>
      </c>
      <c r="J270" s="86" t="b">
        <v>0</v>
      </c>
      <c r="K270" s="86" t="b">
        <v>0</v>
      </c>
      <c r="L270" s="86" t="b">
        <v>0</v>
      </c>
    </row>
    <row r="271" spans="1:12" ht="15">
      <c r="A271" s="86" t="s">
        <v>948</v>
      </c>
      <c r="B271" s="86" t="s">
        <v>1061</v>
      </c>
      <c r="C271" s="86">
        <v>3</v>
      </c>
      <c r="D271" s="121">
        <v>0.004552548034881591</v>
      </c>
      <c r="E271" s="121">
        <v>1.0785776399992388</v>
      </c>
      <c r="F271" s="86" t="s">
        <v>876</v>
      </c>
      <c r="G271" s="86" t="b">
        <v>0</v>
      </c>
      <c r="H271" s="86" t="b">
        <v>0</v>
      </c>
      <c r="I271" s="86" t="b">
        <v>0</v>
      </c>
      <c r="J271" s="86" t="b">
        <v>0</v>
      </c>
      <c r="K271" s="86" t="b">
        <v>0</v>
      </c>
      <c r="L271" s="86" t="b">
        <v>0</v>
      </c>
    </row>
    <row r="272" spans="1:12" ht="15">
      <c r="A272" s="86" t="s">
        <v>934</v>
      </c>
      <c r="B272" s="86" t="s">
        <v>1096</v>
      </c>
      <c r="C272" s="86">
        <v>3</v>
      </c>
      <c r="D272" s="121">
        <v>0.004552548034881591</v>
      </c>
      <c r="E272" s="121">
        <v>1.1163662008886388</v>
      </c>
      <c r="F272" s="86" t="s">
        <v>876</v>
      </c>
      <c r="G272" s="86" t="b">
        <v>0</v>
      </c>
      <c r="H272" s="86" t="b">
        <v>0</v>
      </c>
      <c r="I272" s="86" t="b">
        <v>0</v>
      </c>
      <c r="J272" s="86" t="b">
        <v>0</v>
      </c>
      <c r="K272" s="86" t="b">
        <v>0</v>
      </c>
      <c r="L272" s="86" t="b">
        <v>0</v>
      </c>
    </row>
    <row r="273" spans="1:12" ht="15">
      <c r="A273" s="86" t="s">
        <v>1096</v>
      </c>
      <c r="B273" s="86" t="s">
        <v>1097</v>
      </c>
      <c r="C273" s="86">
        <v>3</v>
      </c>
      <c r="D273" s="121">
        <v>0.004552548034881591</v>
      </c>
      <c r="E273" s="121">
        <v>2.3796076356632203</v>
      </c>
      <c r="F273" s="86" t="s">
        <v>876</v>
      </c>
      <c r="G273" s="86" t="b">
        <v>0</v>
      </c>
      <c r="H273" s="86" t="b">
        <v>0</v>
      </c>
      <c r="I273" s="86" t="b">
        <v>0</v>
      </c>
      <c r="J273" s="86" t="b">
        <v>0</v>
      </c>
      <c r="K273" s="86" t="b">
        <v>0</v>
      </c>
      <c r="L273" s="86" t="b">
        <v>0</v>
      </c>
    </row>
    <row r="274" spans="1:12" ht="15">
      <c r="A274" s="86" t="s">
        <v>1097</v>
      </c>
      <c r="B274" s="86" t="s">
        <v>1098</v>
      </c>
      <c r="C274" s="86">
        <v>3</v>
      </c>
      <c r="D274" s="121">
        <v>0.004552548034881591</v>
      </c>
      <c r="E274" s="121">
        <v>2.3796076356632203</v>
      </c>
      <c r="F274" s="86" t="s">
        <v>876</v>
      </c>
      <c r="G274" s="86" t="b">
        <v>0</v>
      </c>
      <c r="H274" s="86" t="b">
        <v>0</v>
      </c>
      <c r="I274" s="86" t="b">
        <v>0</v>
      </c>
      <c r="J274" s="86" t="b">
        <v>0</v>
      </c>
      <c r="K274" s="86" t="b">
        <v>0</v>
      </c>
      <c r="L274" s="86" t="b">
        <v>0</v>
      </c>
    </row>
    <row r="275" spans="1:12" ht="15">
      <c r="A275" s="86" t="s">
        <v>1098</v>
      </c>
      <c r="B275" s="86" t="s">
        <v>1063</v>
      </c>
      <c r="C275" s="86">
        <v>3</v>
      </c>
      <c r="D275" s="121">
        <v>0.004552548034881591</v>
      </c>
      <c r="E275" s="121">
        <v>1.7106008547046445</v>
      </c>
      <c r="F275" s="86" t="s">
        <v>876</v>
      </c>
      <c r="G275" s="86" t="b">
        <v>0</v>
      </c>
      <c r="H275" s="86" t="b">
        <v>0</v>
      </c>
      <c r="I275" s="86" t="b">
        <v>0</v>
      </c>
      <c r="J275" s="86" t="b">
        <v>0</v>
      </c>
      <c r="K275" s="86" t="b">
        <v>0</v>
      </c>
      <c r="L275" s="86" t="b">
        <v>0</v>
      </c>
    </row>
    <row r="276" spans="1:12" ht="15">
      <c r="A276" s="86" t="s">
        <v>1063</v>
      </c>
      <c r="B276" s="86" t="s">
        <v>1099</v>
      </c>
      <c r="C276" s="86">
        <v>3</v>
      </c>
      <c r="D276" s="121">
        <v>0.004552548034881591</v>
      </c>
      <c r="E276" s="121">
        <v>1.7106008547046445</v>
      </c>
      <c r="F276" s="86" t="s">
        <v>876</v>
      </c>
      <c r="G276" s="86" t="b">
        <v>0</v>
      </c>
      <c r="H276" s="86" t="b">
        <v>0</v>
      </c>
      <c r="I276" s="86" t="b">
        <v>0</v>
      </c>
      <c r="J276" s="86" t="b">
        <v>0</v>
      </c>
      <c r="K276" s="86" t="b">
        <v>0</v>
      </c>
      <c r="L276" s="86" t="b">
        <v>0</v>
      </c>
    </row>
    <row r="277" spans="1:12" ht="15">
      <c r="A277" s="86" t="s">
        <v>1099</v>
      </c>
      <c r="B277" s="86" t="s">
        <v>1100</v>
      </c>
      <c r="C277" s="86">
        <v>3</v>
      </c>
      <c r="D277" s="121">
        <v>0.004552548034881591</v>
      </c>
      <c r="E277" s="121">
        <v>2.3796076356632203</v>
      </c>
      <c r="F277" s="86" t="s">
        <v>876</v>
      </c>
      <c r="G277" s="86" t="b">
        <v>0</v>
      </c>
      <c r="H277" s="86" t="b">
        <v>0</v>
      </c>
      <c r="I277" s="86" t="b">
        <v>0</v>
      </c>
      <c r="J277" s="86" t="b">
        <v>0</v>
      </c>
      <c r="K277" s="86" t="b">
        <v>0</v>
      </c>
      <c r="L277" s="86" t="b">
        <v>0</v>
      </c>
    </row>
    <row r="278" spans="1:12" ht="15">
      <c r="A278" s="86" t="s">
        <v>1100</v>
      </c>
      <c r="B278" s="86" t="s">
        <v>948</v>
      </c>
      <c r="C278" s="86">
        <v>3</v>
      </c>
      <c r="D278" s="121">
        <v>0.004552548034881591</v>
      </c>
      <c r="E278" s="121">
        <v>1.7775476443352578</v>
      </c>
      <c r="F278" s="86" t="s">
        <v>876</v>
      </c>
      <c r="G278" s="86" t="b">
        <v>0</v>
      </c>
      <c r="H278" s="86" t="b">
        <v>0</v>
      </c>
      <c r="I278" s="86" t="b">
        <v>0</v>
      </c>
      <c r="J278" s="86" t="b">
        <v>0</v>
      </c>
      <c r="K278" s="86" t="b">
        <v>0</v>
      </c>
      <c r="L278" s="86" t="b">
        <v>0</v>
      </c>
    </row>
    <row r="279" spans="1:12" ht="15">
      <c r="A279" s="86" t="s">
        <v>948</v>
      </c>
      <c r="B279" s="86" t="s">
        <v>943</v>
      </c>
      <c r="C279" s="86">
        <v>3</v>
      </c>
      <c r="D279" s="121">
        <v>0.004552548034881591</v>
      </c>
      <c r="E279" s="121">
        <v>1.0505489163989954</v>
      </c>
      <c r="F279" s="86" t="s">
        <v>876</v>
      </c>
      <c r="G279" s="86" t="b">
        <v>0</v>
      </c>
      <c r="H279" s="86" t="b">
        <v>0</v>
      </c>
      <c r="I279" s="86" t="b">
        <v>0</v>
      </c>
      <c r="J279" s="86" t="b">
        <v>0</v>
      </c>
      <c r="K279" s="86" t="b">
        <v>0</v>
      </c>
      <c r="L279" s="86" t="b">
        <v>0</v>
      </c>
    </row>
    <row r="280" spans="1:12" ht="15">
      <c r="A280" s="86" t="s">
        <v>934</v>
      </c>
      <c r="B280" s="86" t="s">
        <v>1114</v>
      </c>
      <c r="C280" s="86">
        <v>3</v>
      </c>
      <c r="D280" s="121">
        <v>0.004552548034881591</v>
      </c>
      <c r="E280" s="121">
        <v>1.1163662008886388</v>
      </c>
      <c r="F280" s="86" t="s">
        <v>876</v>
      </c>
      <c r="G280" s="86" t="b">
        <v>0</v>
      </c>
      <c r="H280" s="86" t="b">
        <v>0</v>
      </c>
      <c r="I280" s="86" t="b">
        <v>0</v>
      </c>
      <c r="J280" s="86" t="b">
        <v>0</v>
      </c>
      <c r="K280" s="86" t="b">
        <v>0</v>
      </c>
      <c r="L280" s="86" t="b">
        <v>0</v>
      </c>
    </row>
    <row r="281" spans="1:12" ht="15">
      <c r="A281" s="86" t="s">
        <v>1114</v>
      </c>
      <c r="B281" s="86" t="s">
        <v>1123</v>
      </c>
      <c r="C281" s="86">
        <v>3</v>
      </c>
      <c r="D281" s="121">
        <v>0.004552548034881591</v>
      </c>
      <c r="E281" s="121">
        <v>2.3796076356632203</v>
      </c>
      <c r="F281" s="86" t="s">
        <v>876</v>
      </c>
      <c r="G281" s="86" t="b">
        <v>0</v>
      </c>
      <c r="H281" s="86" t="b">
        <v>0</v>
      </c>
      <c r="I281" s="86" t="b">
        <v>0</v>
      </c>
      <c r="J281" s="86" t="b">
        <v>0</v>
      </c>
      <c r="K281" s="86" t="b">
        <v>0</v>
      </c>
      <c r="L281" s="86" t="b">
        <v>0</v>
      </c>
    </row>
    <row r="282" spans="1:12" ht="15">
      <c r="A282" s="86" t="s">
        <v>1123</v>
      </c>
      <c r="B282" s="86" t="s">
        <v>1083</v>
      </c>
      <c r="C282" s="86">
        <v>3</v>
      </c>
      <c r="D282" s="121">
        <v>0.004552548034881591</v>
      </c>
      <c r="E282" s="121">
        <v>2.1577588860468637</v>
      </c>
      <c r="F282" s="86" t="s">
        <v>876</v>
      </c>
      <c r="G282" s="86" t="b">
        <v>0</v>
      </c>
      <c r="H282" s="86" t="b">
        <v>0</v>
      </c>
      <c r="I282" s="86" t="b">
        <v>0</v>
      </c>
      <c r="J282" s="86" t="b">
        <v>0</v>
      </c>
      <c r="K282" s="86" t="b">
        <v>0</v>
      </c>
      <c r="L282" s="86" t="b">
        <v>0</v>
      </c>
    </row>
    <row r="283" spans="1:12" ht="15">
      <c r="A283" s="86" t="s">
        <v>1084</v>
      </c>
      <c r="B283" s="86" t="s">
        <v>1115</v>
      </c>
      <c r="C283" s="86">
        <v>3</v>
      </c>
      <c r="D283" s="121">
        <v>0.004552548034881591</v>
      </c>
      <c r="E283" s="121">
        <v>2.1577588860468637</v>
      </c>
      <c r="F283" s="86" t="s">
        <v>876</v>
      </c>
      <c r="G283" s="86" t="b">
        <v>0</v>
      </c>
      <c r="H283" s="86" t="b">
        <v>0</v>
      </c>
      <c r="I283" s="86" t="b">
        <v>0</v>
      </c>
      <c r="J283" s="86" t="b">
        <v>0</v>
      </c>
      <c r="K283" s="86" t="b">
        <v>0</v>
      </c>
      <c r="L283" s="86" t="b">
        <v>0</v>
      </c>
    </row>
    <row r="284" spans="1:12" ht="15">
      <c r="A284" s="86" t="s">
        <v>1115</v>
      </c>
      <c r="B284" s="86" t="s">
        <v>1077</v>
      </c>
      <c r="C284" s="86">
        <v>3</v>
      </c>
      <c r="D284" s="121">
        <v>0.004552548034881591</v>
      </c>
      <c r="E284" s="121">
        <v>1.953638903390939</v>
      </c>
      <c r="F284" s="86" t="s">
        <v>876</v>
      </c>
      <c r="G284" s="86" t="b">
        <v>0</v>
      </c>
      <c r="H284" s="86" t="b">
        <v>0</v>
      </c>
      <c r="I284" s="86" t="b">
        <v>0</v>
      </c>
      <c r="J284" s="86" t="b">
        <v>0</v>
      </c>
      <c r="K284" s="86" t="b">
        <v>0</v>
      </c>
      <c r="L284" s="86" t="b">
        <v>0</v>
      </c>
    </row>
    <row r="285" spans="1:12" ht="15">
      <c r="A285" s="86" t="s">
        <v>1077</v>
      </c>
      <c r="B285" s="86" t="s">
        <v>1111</v>
      </c>
      <c r="C285" s="86">
        <v>3</v>
      </c>
      <c r="D285" s="121">
        <v>0.004552548034881591</v>
      </c>
      <c r="E285" s="121">
        <v>1.7317901537745828</v>
      </c>
      <c r="F285" s="86" t="s">
        <v>876</v>
      </c>
      <c r="G285" s="86" t="b">
        <v>0</v>
      </c>
      <c r="H285" s="86" t="b">
        <v>0</v>
      </c>
      <c r="I285" s="86" t="b">
        <v>0</v>
      </c>
      <c r="J285" s="86" t="b">
        <v>0</v>
      </c>
      <c r="K285" s="86" t="b">
        <v>0</v>
      </c>
      <c r="L285" s="86" t="b">
        <v>0</v>
      </c>
    </row>
    <row r="286" spans="1:12" ht="15">
      <c r="A286" s="86" t="s">
        <v>1101</v>
      </c>
      <c r="B286" s="86" t="s">
        <v>1102</v>
      </c>
      <c r="C286" s="86">
        <v>3</v>
      </c>
      <c r="D286" s="121">
        <v>0.004552548034881591</v>
      </c>
      <c r="E286" s="121">
        <v>2.3796076356632203</v>
      </c>
      <c r="F286" s="86" t="s">
        <v>876</v>
      </c>
      <c r="G286" s="86" t="b">
        <v>0</v>
      </c>
      <c r="H286" s="86" t="b">
        <v>0</v>
      </c>
      <c r="I286" s="86" t="b">
        <v>0</v>
      </c>
      <c r="J286" s="86" t="b">
        <v>0</v>
      </c>
      <c r="K286" s="86" t="b">
        <v>0</v>
      </c>
      <c r="L286" s="86" t="b">
        <v>0</v>
      </c>
    </row>
    <row r="287" spans="1:12" ht="15">
      <c r="A287" s="86" t="s">
        <v>1102</v>
      </c>
      <c r="B287" s="86" t="s">
        <v>1103</v>
      </c>
      <c r="C287" s="86">
        <v>3</v>
      </c>
      <c r="D287" s="121">
        <v>0.004552548034881591</v>
      </c>
      <c r="E287" s="121">
        <v>2.3796076356632203</v>
      </c>
      <c r="F287" s="86" t="s">
        <v>876</v>
      </c>
      <c r="G287" s="86" t="b">
        <v>0</v>
      </c>
      <c r="H287" s="86" t="b">
        <v>0</v>
      </c>
      <c r="I287" s="86" t="b">
        <v>0</v>
      </c>
      <c r="J287" s="86" t="b">
        <v>0</v>
      </c>
      <c r="K287" s="86" t="b">
        <v>0</v>
      </c>
      <c r="L287" s="86" t="b">
        <v>0</v>
      </c>
    </row>
    <row r="288" spans="1:12" ht="15">
      <c r="A288" s="86" t="s">
        <v>1103</v>
      </c>
      <c r="B288" s="86" t="s">
        <v>1104</v>
      </c>
      <c r="C288" s="86">
        <v>3</v>
      </c>
      <c r="D288" s="121">
        <v>0.004552548034881591</v>
      </c>
      <c r="E288" s="121">
        <v>2.3796076356632203</v>
      </c>
      <c r="F288" s="86" t="s">
        <v>876</v>
      </c>
      <c r="G288" s="86" t="b">
        <v>0</v>
      </c>
      <c r="H288" s="86" t="b">
        <v>0</v>
      </c>
      <c r="I288" s="86" t="b">
        <v>0</v>
      </c>
      <c r="J288" s="86" t="b">
        <v>0</v>
      </c>
      <c r="K288" s="86" t="b">
        <v>0</v>
      </c>
      <c r="L288" s="86" t="b">
        <v>0</v>
      </c>
    </row>
    <row r="289" spans="1:12" ht="15">
      <c r="A289" s="86" t="s">
        <v>1104</v>
      </c>
      <c r="B289" s="86" t="s">
        <v>1105</v>
      </c>
      <c r="C289" s="86">
        <v>3</v>
      </c>
      <c r="D289" s="121">
        <v>0.004552548034881591</v>
      </c>
      <c r="E289" s="121">
        <v>2.3796076356632203</v>
      </c>
      <c r="F289" s="86" t="s">
        <v>876</v>
      </c>
      <c r="G289" s="86" t="b">
        <v>0</v>
      </c>
      <c r="H289" s="86" t="b">
        <v>0</v>
      </c>
      <c r="I289" s="86" t="b">
        <v>0</v>
      </c>
      <c r="J289" s="86" t="b">
        <v>0</v>
      </c>
      <c r="K289" s="86" t="b">
        <v>0</v>
      </c>
      <c r="L289" s="86" t="b">
        <v>0</v>
      </c>
    </row>
    <row r="290" spans="1:12" ht="15">
      <c r="A290" s="86" t="s">
        <v>1105</v>
      </c>
      <c r="B290" s="86" t="s">
        <v>1106</v>
      </c>
      <c r="C290" s="86">
        <v>3</v>
      </c>
      <c r="D290" s="121">
        <v>0.004552548034881591</v>
      </c>
      <c r="E290" s="121">
        <v>2.3796076356632203</v>
      </c>
      <c r="F290" s="86" t="s">
        <v>876</v>
      </c>
      <c r="G290" s="86" t="b">
        <v>0</v>
      </c>
      <c r="H290" s="86" t="b">
        <v>0</v>
      </c>
      <c r="I290" s="86" t="b">
        <v>0</v>
      </c>
      <c r="J290" s="86" t="b">
        <v>0</v>
      </c>
      <c r="K290" s="86" t="b">
        <v>0</v>
      </c>
      <c r="L290" s="86" t="b">
        <v>0</v>
      </c>
    </row>
    <row r="291" spans="1:12" ht="15">
      <c r="A291" s="86" t="s">
        <v>1106</v>
      </c>
      <c r="B291" s="86" t="s">
        <v>1107</v>
      </c>
      <c r="C291" s="86">
        <v>3</v>
      </c>
      <c r="D291" s="121">
        <v>0.004552548034881591</v>
      </c>
      <c r="E291" s="121">
        <v>2.3796076356632203</v>
      </c>
      <c r="F291" s="86" t="s">
        <v>876</v>
      </c>
      <c r="G291" s="86" t="b">
        <v>0</v>
      </c>
      <c r="H291" s="86" t="b">
        <v>0</v>
      </c>
      <c r="I291" s="86" t="b">
        <v>0</v>
      </c>
      <c r="J291" s="86" t="b">
        <v>0</v>
      </c>
      <c r="K291" s="86" t="b">
        <v>0</v>
      </c>
      <c r="L291" s="86" t="b">
        <v>0</v>
      </c>
    </row>
    <row r="292" spans="1:12" ht="15">
      <c r="A292" s="86" t="s">
        <v>1107</v>
      </c>
      <c r="B292" s="86" t="s">
        <v>1108</v>
      </c>
      <c r="C292" s="86">
        <v>3</v>
      </c>
      <c r="D292" s="121">
        <v>0.004552548034881591</v>
      </c>
      <c r="E292" s="121">
        <v>2.3796076356632203</v>
      </c>
      <c r="F292" s="86" t="s">
        <v>876</v>
      </c>
      <c r="G292" s="86" t="b">
        <v>0</v>
      </c>
      <c r="H292" s="86" t="b">
        <v>0</v>
      </c>
      <c r="I292" s="86" t="b">
        <v>0</v>
      </c>
      <c r="J292" s="86" t="b">
        <v>0</v>
      </c>
      <c r="K292" s="86" t="b">
        <v>0</v>
      </c>
      <c r="L292" s="86" t="b">
        <v>0</v>
      </c>
    </row>
    <row r="293" spans="1:12" ht="15">
      <c r="A293" s="86" t="s">
        <v>1108</v>
      </c>
      <c r="B293" s="86" t="s">
        <v>1109</v>
      </c>
      <c r="C293" s="86">
        <v>3</v>
      </c>
      <c r="D293" s="121">
        <v>0.004552548034881591</v>
      </c>
      <c r="E293" s="121">
        <v>2.3796076356632203</v>
      </c>
      <c r="F293" s="86" t="s">
        <v>876</v>
      </c>
      <c r="G293" s="86" t="b">
        <v>0</v>
      </c>
      <c r="H293" s="86" t="b">
        <v>0</v>
      </c>
      <c r="I293" s="86" t="b">
        <v>0</v>
      </c>
      <c r="J293" s="86" t="b">
        <v>0</v>
      </c>
      <c r="K293" s="86" t="b">
        <v>0</v>
      </c>
      <c r="L293" s="86" t="b">
        <v>0</v>
      </c>
    </row>
    <row r="294" spans="1:12" ht="15">
      <c r="A294" s="86" t="s">
        <v>1109</v>
      </c>
      <c r="B294" s="86" t="s">
        <v>1110</v>
      </c>
      <c r="C294" s="86">
        <v>3</v>
      </c>
      <c r="D294" s="121">
        <v>0.004552548034881591</v>
      </c>
      <c r="E294" s="121">
        <v>2.3796076356632203</v>
      </c>
      <c r="F294" s="86" t="s">
        <v>876</v>
      </c>
      <c r="G294" s="86" t="b">
        <v>0</v>
      </c>
      <c r="H294" s="86" t="b">
        <v>0</v>
      </c>
      <c r="I294" s="86" t="b">
        <v>0</v>
      </c>
      <c r="J294" s="86" t="b">
        <v>0</v>
      </c>
      <c r="K294" s="86" t="b">
        <v>0</v>
      </c>
      <c r="L294" s="86" t="b">
        <v>0</v>
      </c>
    </row>
    <row r="295" spans="1:12" ht="15">
      <c r="A295" s="86" t="s">
        <v>1110</v>
      </c>
      <c r="B295" s="86" t="s">
        <v>1068</v>
      </c>
      <c r="C295" s="86">
        <v>3</v>
      </c>
      <c r="D295" s="121">
        <v>0.004552548034881591</v>
      </c>
      <c r="E295" s="121">
        <v>1.9024863809435577</v>
      </c>
      <c r="F295" s="86" t="s">
        <v>876</v>
      </c>
      <c r="G295" s="86" t="b">
        <v>0</v>
      </c>
      <c r="H295" s="86" t="b">
        <v>0</v>
      </c>
      <c r="I295" s="86" t="b">
        <v>0</v>
      </c>
      <c r="J295" s="86" t="b">
        <v>0</v>
      </c>
      <c r="K295" s="86" t="b">
        <v>0</v>
      </c>
      <c r="L295" s="86" t="b">
        <v>0</v>
      </c>
    </row>
    <row r="296" spans="1:12" ht="15">
      <c r="A296" s="86" t="s">
        <v>1090</v>
      </c>
      <c r="B296" s="86" t="s">
        <v>227</v>
      </c>
      <c r="C296" s="86">
        <v>3</v>
      </c>
      <c r="D296" s="121">
        <v>0.004552548034881591</v>
      </c>
      <c r="E296" s="121">
        <v>1.6806376313272013</v>
      </c>
      <c r="F296" s="86" t="s">
        <v>876</v>
      </c>
      <c r="G296" s="86" t="b">
        <v>0</v>
      </c>
      <c r="H296" s="86" t="b">
        <v>0</v>
      </c>
      <c r="I296" s="86" t="b">
        <v>0</v>
      </c>
      <c r="J296" s="86" t="b">
        <v>0</v>
      </c>
      <c r="K296" s="86" t="b">
        <v>0</v>
      </c>
      <c r="L296" s="86" t="b">
        <v>0</v>
      </c>
    </row>
    <row r="297" spans="1:12" ht="15">
      <c r="A297" s="86" t="s">
        <v>1064</v>
      </c>
      <c r="B297" s="86" t="s">
        <v>1063</v>
      </c>
      <c r="C297" s="86">
        <v>2</v>
      </c>
      <c r="D297" s="121">
        <v>0.00349721380555277</v>
      </c>
      <c r="E297" s="121">
        <v>0.8655028146903877</v>
      </c>
      <c r="F297" s="86" t="s">
        <v>876</v>
      </c>
      <c r="G297" s="86" t="b">
        <v>0</v>
      </c>
      <c r="H297" s="86" t="b">
        <v>0</v>
      </c>
      <c r="I297" s="86" t="b">
        <v>0</v>
      </c>
      <c r="J297" s="86" t="b">
        <v>0</v>
      </c>
      <c r="K297" s="86" t="b">
        <v>0</v>
      </c>
      <c r="L297" s="86" t="b">
        <v>0</v>
      </c>
    </row>
    <row r="298" spans="1:12" ht="15">
      <c r="A298" s="86" t="s">
        <v>1063</v>
      </c>
      <c r="B298" s="86" t="s">
        <v>1127</v>
      </c>
      <c r="C298" s="86">
        <v>2</v>
      </c>
      <c r="D298" s="121">
        <v>0.00349721380555277</v>
      </c>
      <c r="E298" s="121">
        <v>1.7106008547046445</v>
      </c>
      <c r="F298" s="86" t="s">
        <v>876</v>
      </c>
      <c r="G298" s="86" t="b">
        <v>0</v>
      </c>
      <c r="H298" s="86" t="b">
        <v>0</v>
      </c>
      <c r="I298" s="86" t="b">
        <v>0</v>
      </c>
      <c r="J298" s="86" t="b">
        <v>0</v>
      </c>
      <c r="K298" s="86" t="b">
        <v>0</v>
      </c>
      <c r="L298" s="86" t="b">
        <v>0</v>
      </c>
    </row>
    <row r="299" spans="1:12" ht="15">
      <c r="A299" s="86" t="s">
        <v>1127</v>
      </c>
      <c r="B299" s="86" t="s">
        <v>1128</v>
      </c>
      <c r="C299" s="86">
        <v>2</v>
      </c>
      <c r="D299" s="121">
        <v>0.00349721380555277</v>
      </c>
      <c r="E299" s="121">
        <v>2.5556988947189017</v>
      </c>
      <c r="F299" s="86" t="s">
        <v>876</v>
      </c>
      <c r="G299" s="86" t="b">
        <v>0</v>
      </c>
      <c r="H299" s="86" t="b">
        <v>0</v>
      </c>
      <c r="I299" s="86" t="b">
        <v>0</v>
      </c>
      <c r="J299" s="86" t="b">
        <v>0</v>
      </c>
      <c r="K299" s="86" t="b">
        <v>0</v>
      </c>
      <c r="L299" s="86" t="b">
        <v>0</v>
      </c>
    </row>
    <row r="300" spans="1:12" ht="15">
      <c r="A300" s="86" t="s">
        <v>1128</v>
      </c>
      <c r="B300" s="86" t="s">
        <v>1112</v>
      </c>
      <c r="C300" s="86">
        <v>2</v>
      </c>
      <c r="D300" s="121">
        <v>0.00349721380555277</v>
      </c>
      <c r="E300" s="121">
        <v>2.3796076356632203</v>
      </c>
      <c r="F300" s="86" t="s">
        <v>876</v>
      </c>
      <c r="G300" s="86" t="b">
        <v>0</v>
      </c>
      <c r="H300" s="86" t="b">
        <v>0</v>
      </c>
      <c r="I300" s="86" t="b">
        <v>0</v>
      </c>
      <c r="J300" s="86" t="b">
        <v>0</v>
      </c>
      <c r="K300" s="86" t="b">
        <v>0</v>
      </c>
      <c r="L300" s="86" t="b">
        <v>0</v>
      </c>
    </row>
    <row r="301" spans="1:12" ht="15">
      <c r="A301" s="86" t="s">
        <v>1112</v>
      </c>
      <c r="B301" s="86" t="s">
        <v>940</v>
      </c>
      <c r="C301" s="86">
        <v>2</v>
      </c>
      <c r="D301" s="121">
        <v>0.00349721380555277</v>
      </c>
      <c r="E301" s="121">
        <v>1.50454637227152</v>
      </c>
      <c r="F301" s="86" t="s">
        <v>876</v>
      </c>
      <c r="G301" s="86" t="b">
        <v>0</v>
      </c>
      <c r="H301" s="86" t="b">
        <v>0</v>
      </c>
      <c r="I301" s="86" t="b">
        <v>0</v>
      </c>
      <c r="J301" s="86" t="b">
        <v>0</v>
      </c>
      <c r="K301" s="86" t="b">
        <v>0</v>
      </c>
      <c r="L301" s="86" t="b">
        <v>0</v>
      </c>
    </row>
    <row r="302" spans="1:12" ht="15">
      <c r="A302" s="86" t="s">
        <v>940</v>
      </c>
      <c r="B302" s="86" t="s">
        <v>1129</v>
      </c>
      <c r="C302" s="86">
        <v>2</v>
      </c>
      <c r="D302" s="121">
        <v>0.00349721380555277</v>
      </c>
      <c r="E302" s="121">
        <v>1.5779752894300536</v>
      </c>
      <c r="F302" s="86" t="s">
        <v>876</v>
      </c>
      <c r="G302" s="86" t="b">
        <v>0</v>
      </c>
      <c r="H302" s="86" t="b">
        <v>0</v>
      </c>
      <c r="I302" s="86" t="b">
        <v>0</v>
      </c>
      <c r="J302" s="86" t="b">
        <v>0</v>
      </c>
      <c r="K302" s="86" t="b">
        <v>0</v>
      </c>
      <c r="L302" s="86" t="b">
        <v>0</v>
      </c>
    </row>
    <row r="303" spans="1:12" ht="15">
      <c r="A303" s="86" t="s">
        <v>1129</v>
      </c>
      <c r="B303" s="86" t="s">
        <v>934</v>
      </c>
      <c r="C303" s="86">
        <v>2</v>
      </c>
      <c r="D303" s="121">
        <v>0.00349721380555277</v>
      </c>
      <c r="E303" s="121">
        <v>1.2656642833563834</v>
      </c>
      <c r="F303" s="86" t="s">
        <v>876</v>
      </c>
      <c r="G303" s="86" t="b">
        <v>0</v>
      </c>
      <c r="H303" s="86" t="b">
        <v>0</v>
      </c>
      <c r="I303" s="86" t="b">
        <v>0</v>
      </c>
      <c r="J303" s="86" t="b">
        <v>0</v>
      </c>
      <c r="K303" s="86" t="b">
        <v>0</v>
      </c>
      <c r="L303" s="86" t="b">
        <v>0</v>
      </c>
    </row>
    <row r="304" spans="1:12" ht="15">
      <c r="A304" s="86" t="s">
        <v>934</v>
      </c>
      <c r="B304" s="86" t="s">
        <v>1130</v>
      </c>
      <c r="C304" s="86">
        <v>2</v>
      </c>
      <c r="D304" s="121">
        <v>0.00349721380555277</v>
      </c>
      <c r="E304" s="121">
        <v>1.1163662008886388</v>
      </c>
      <c r="F304" s="86" t="s">
        <v>876</v>
      </c>
      <c r="G304" s="86" t="b">
        <v>0</v>
      </c>
      <c r="H304" s="86" t="b">
        <v>0</v>
      </c>
      <c r="I304" s="86" t="b">
        <v>0</v>
      </c>
      <c r="J304" s="86" t="b">
        <v>0</v>
      </c>
      <c r="K304" s="86" t="b">
        <v>0</v>
      </c>
      <c r="L304" s="86" t="b">
        <v>0</v>
      </c>
    </row>
    <row r="305" spans="1:12" ht="15">
      <c r="A305" s="86" t="s">
        <v>1130</v>
      </c>
      <c r="B305" s="86" t="s">
        <v>938</v>
      </c>
      <c r="C305" s="86">
        <v>2</v>
      </c>
      <c r="D305" s="121">
        <v>0.00349721380555277</v>
      </c>
      <c r="E305" s="121">
        <v>1.5556988947189014</v>
      </c>
      <c r="F305" s="86" t="s">
        <v>876</v>
      </c>
      <c r="G305" s="86" t="b">
        <v>0</v>
      </c>
      <c r="H305" s="86" t="b">
        <v>0</v>
      </c>
      <c r="I305" s="86" t="b">
        <v>0</v>
      </c>
      <c r="J305" s="86" t="b">
        <v>0</v>
      </c>
      <c r="K305" s="86" t="b">
        <v>0</v>
      </c>
      <c r="L305" s="86" t="b">
        <v>0</v>
      </c>
    </row>
    <row r="306" spans="1:12" ht="15">
      <c r="A306" s="86" t="s">
        <v>938</v>
      </c>
      <c r="B306" s="86" t="s">
        <v>1131</v>
      </c>
      <c r="C306" s="86">
        <v>2</v>
      </c>
      <c r="D306" s="121">
        <v>0.00349721380555277</v>
      </c>
      <c r="E306" s="121">
        <v>1.5556988947189014</v>
      </c>
      <c r="F306" s="86" t="s">
        <v>876</v>
      </c>
      <c r="G306" s="86" t="b">
        <v>0</v>
      </c>
      <c r="H306" s="86" t="b">
        <v>0</v>
      </c>
      <c r="I306" s="86" t="b">
        <v>0</v>
      </c>
      <c r="J306" s="86" t="b">
        <v>0</v>
      </c>
      <c r="K306" s="86" t="b">
        <v>0</v>
      </c>
      <c r="L306" s="86" t="b">
        <v>0</v>
      </c>
    </row>
    <row r="307" spans="1:12" ht="15">
      <c r="A307" s="86" t="s">
        <v>1131</v>
      </c>
      <c r="B307" s="86" t="s">
        <v>1132</v>
      </c>
      <c r="C307" s="86">
        <v>2</v>
      </c>
      <c r="D307" s="121">
        <v>0.00349721380555277</v>
      </c>
      <c r="E307" s="121">
        <v>2.5556988947189017</v>
      </c>
      <c r="F307" s="86" t="s">
        <v>876</v>
      </c>
      <c r="G307" s="86" t="b">
        <v>0</v>
      </c>
      <c r="H307" s="86" t="b">
        <v>0</v>
      </c>
      <c r="I307" s="86" t="b">
        <v>0</v>
      </c>
      <c r="J307" s="86" t="b">
        <v>0</v>
      </c>
      <c r="K307" s="86" t="b">
        <v>0</v>
      </c>
      <c r="L307" s="86" t="b">
        <v>0</v>
      </c>
    </row>
    <row r="308" spans="1:12" ht="15">
      <c r="A308" s="86" t="s">
        <v>1132</v>
      </c>
      <c r="B308" s="86" t="s">
        <v>935</v>
      </c>
      <c r="C308" s="86">
        <v>2</v>
      </c>
      <c r="D308" s="121">
        <v>0.00349721380555277</v>
      </c>
      <c r="E308" s="121">
        <v>1.2232604348032963</v>
      </c>
      <c r="F308" s="86" t="s">
        <v>876</v>
      </c>
      <c r="G308" s="86" t="b">
        <v>0</v>
      </c>
      <c r="H308" s="86" t="b">
        <v>0</v>
      </c>
      <c r="I308" s="86" t="b">
        <v>0</v>
      </c>
      <c r="J308" s="86" t="b">
        <v>0</v>
      </c>
      <c r="K308" s="86" t="b">
        <v>0</v>
      </c>
      <c r="L308" s="86" t="b">
        <v>0</v>
      </c>
    </row>
    <row r="309" spans="1:12" ht="15">
      <c r="A309" s="86" t="s">
        <v>1079</v>
      </c>
      <c r="B309" s="86" t="s">
        <v>1133</v>
      </c>
      <c r="C309" s="86">
        <v>2</v>
      </c>
      <c r="D309" s="121">
        <v>0.00349721380555277</v>
      </c>
      <c r="E309" s="121">
        <v>1.9536389033909392</v>
      </c>
      <c r="F309" s="86" t="s">
        <v>876</v>
      </c>
      <c r="G309" s="86" t="b">
        <v>0</v>
      </c>
      <c r="H309" s="86" t="b">
        <v>0</v>
      </c>
      <c r="I309" s="86" t="b">
        <v>0</v>
      </c>
      <c r="J309" s="86" t="b">
        <v>0</v>
      </c>
      <c r="K309" s="86" t="b">
        <v>0</v>
      </c>
      <c r="L309" s="86" t="b">
        <v>0</v>
      </c>
    </row>
    <row r="310" spans="1:12" ht="15">
      <c r="A310" s="86" t="s">
        <v>1133</v>
      </c>
      <c r="B310" s="86" t="s">
        <v>1119</v>
      </c>
      <c r="C310" s="86">
        <v>2</v>
      </c>
      <c r="D310" s="121">
        <v>0.00349721380555277</v>
      </c>
      <c r="E310" s="121">
        <v>2.5556988947189017</v>
      </c>
      <c r="F310" s="86" t="s">
        <v>876</v>
      </c>
      <c r="G310" s="86" t="b">
        <v>0</v>
      </c>
      <c r="H310" s="86" t="b">
        <v>0</v>
      </c>
      <c r="I310" s="86" t="b">
        <v>0</v>
      </c>
      <c r="J310" s="86" t="b">
        <v>0</v>
      </c>
      <c r="K310" s="86" t="b">
        <v>0</v>
      </c>
      <c r="L310" s="86" t="b">
        <v>0</v>
      </c>
    </row>
    <row r="311" spans="1:12" ht="15">
      <c r="A311" s="86" t="s">
        <v>1119</v>
      </c>
      <c r="B311" s="86" t="s">
        <v>1077</v>
      </c>
      <c r="C311" s="86">
        <v>2</v>
      </c>
      <c r="D311" s="121">
        <v>0.00349721380555277</v>
      </c>
      <c r="E311" s="121">
        <v>1.9536389033909392</v>
      </c>
      <c r="F311" s="86" t="s">
        <v>876</v>
      </c>
      <c r="G311" s="86" t="b">
        <v>0</v>
      </c>
      <c r="H311" s="86" t="b">
        <v>0</v>
      </c>
      <c r="I311" s="86" t="b">
        <v>0</v>
      </c>
      <c r="J311" s="86" t="b">
        <v>0</v>
      </c>
      <c r="K311" s="86" t="b">
        <v>0</v>
      </c>
      <c r="L311" s="86" t="b">
        <v>0</v>
      </c>
    </row>
    <row r="312" spans="1:12" ht="15">
      <c r="A312" s="86" t="s">
        <v>1077</v>
      </c>
      <c r="B312" s="86" t="s">
        <v>1134</v>
      </c>
      <c r="C312" s="86">
        <v>2</v>
      </c>
      <c r="D312" s="121">
        <v>0.00349721380555277</v>
      </c>
      <c r="E312" s="121">
        <v>1.9536389033909392</v>
      </c>
      <c r="F312" s="86" t="s">
        <v>876</v>
      </c>
      <c r="G312" s="86" t="b">
        <v>0</v>
      </c>
      <c r="H312" s="86" t="b">
        <v>0</v>
      </c>
      <c r="I312" s="86" t="b">
        <v>0</v>
      </c>
      <c r="J312" s="86" t="b">
        <v>0</v>
      </c>
      <c r="K312" s="86" t="b">
        <v>0</v>
      </c>
      <c r="L312" s="86" t="b">
        <v>0</v>
      </c>
    </row>
    <row r="313" spans="1:12" ht="15">
      <c r="A313" s="86" t="s">
        <v>1134</v>
      </c>
      <c r="B313" s="86" t="s">
        <v>1135</v>
      </c>
      <c r="C313" s="86">
        <v>2</v>
      </c>
      <c r="D313" s="121">
        <v>0.00349721380555277</v>
      </c>
      <c r="E313" s="121">
        <v>2.5556988947189017</v>
      </c>
      <c r="F313" s="86" t="s">
        <v>876</v>
      </c>
      <c r="G313" s="86" t="b">
        <v>0</v>
      </c>
      <c r="H313" s="86" t="b">
        <v>0</v>
      </c>
      <c r="I313" s="86" t="b">
        <v>0</v>
      </c>
      <c r="J313" s="86" t="b">
        <v>0</v>
      </c>
      <c r="K313" s="86" t="b">
        <v>0</v>
      </c>
      <c r="L313" s="86" t="b">
        <v>0</v>
      </c>
    </row>
    <row r="314" spans="1:12" ht="15">
      <c r="A314" s="86" t="s">
        <v>1135</v>
      </c>
      <c r="B314" s="86" t="s">
        <v>1136</v>
      </c>
      <c r="C314" s="86">
        <v>2</v>
      </c>
      <c r="D314" s="121">
        <v>0.00349721380555277</v>
      </c>
      <c r="E314" s="121">
        <v>2.5556988947189017</v>
      </c>
      <c r="F314" s="86" t="s">
        <v>876</v>
      </c>
      <c r="G314" s="86" t="b">
        <v>0</v>
      </c>
      <c r="H314" s="86" t="b">
        <v>0</v>
      </c>
      <c r="I314" s="86" t="b">
        <v>0</v>
      </c>
      <c r="J314" s="86" t="b">
        <v>0</v>
      </c>
      <c r="K314" s="86" t="b">
        <v>0</v>
      </c>
      <c r="L314" s="86" t="b">
        <v>0</v>
      </c>
    </row>
    <row r="315" spans="1:12" ht="15">
      <c r="A315" s="86" t="s">
        <v>1136</v>
      </c>
      <c r="B315" s="86" t="s">
        <v>1137</v>
      </c>
      <c r="C315" s="86">
        <v>2</v>
      </c>
      <c r="D315" s="121">
        <v>0.00349721380555277</v>
      </c>
      <c r="E315" s="121">
        <v>2.5556988947189017</v>
      </c>
      <c r="F315" s="86" t="s">
        <v>876</v>
      </c>
      <c r="G315" s="86" t="b">
        <v>0</v>
      </c>
      <c r="H315" s="86" t="b">
        <v>0</v>
      </c>
      <c r="I315" s="86" t="b">
        <v>0</v>
      </c>
      <c r="J315" s="86" t="b">
        <v>0</v>
      </c>
      <c r="K315" s="86" t="b">
        <v>0</v>
      </c>
      <c r="L315" s="86" t="b">
        <v>0</v>
      </c>
    </row>
    <row r="316" spans="1:12" ht="15">
      <c r="A316" s="86" t="s">
        <v>1137</v>
      </c>
      <c r="B316" s="86" t="s">
        <v>1138</v>
      </c>
      <c r="C316" s="86">
        <v>2</v>
      </c>
      <c r="D316" s="121">
        <v>0.00349721380555277</v>
      </c>
      <c r="E316" s="121">
        <v>2.5556988947189017</v>
      </c>
      <c r="F316" s="86" t="s">
        <v>876</v>
      </c>
      <c r="G316" s="86" t="b">
        <v>0</v>
      </c>
      <c r="H316" s="86" t="b">
        <v>0</v>
      </c>
      <c r="I316" s="86" t="b">
        <v>0</v>
      </c>
      <c r="J316" s="86" t="b">
        <v>0</v>
      </c>
      <c r="K316" s="86" t="b">
        <v>0</v>
      </c>
      <c r="L316" s="86" t="b">
        <v>0</v>
      </c>
    </row>
    <row r="317" spans="1:12" ht="15">
      <c r="A317" s="86" t="s">
        <v>935</v>
      </c>
      <c r="B317" s="86" t="s">
        <v>1116</v>
      </c>
      <c r="C317" s="86">
        <v>2</v>
      </c>
      <c r="D317" s="121">
        <v>0.00349721380555277</v>
      </c>
      <c r="E317" s="121">
        <v>1.2769452937660726</v>
      </c>
      <c r="F317" s="86" t="s">
        <v>876</v>
      </c>
      <c r="G317" s="86" t="b">
        <v>0</v>
      </c>
      <c r="H317" s="86" t="b">
        <v>0</v>
      </c>
      <c r="I317" s="86" t="b">
        <v>0</v>
      </c>
      <c r="J317" s="86" t="b">
        <v>0</v>
      </c>
      <c r="K317" s="86" t="b">
        <v>0</v>
      </c>
      <c r="L317" s="86" t="b">
        <v>0</v>
      </c>
    </row>
    <row r="318" spans="1:12" ht="15">
      <c r="A318" s="86" t="s">
        <v>1116</v>
      </c>
      <c r="B318" s="86" t="s">
        <v>1077</v>
      </c>
      <c r="C318" s="86">
        <v>2</v>
      </c>
      <c r="D318" s="121">
        <v>0.00349721380555277</v>
      </c>
      <c r="E318" s="121">
        <v>1.9536389033909392</v>
      </c>
      <c r="F318" s="86" t="s">
        <v>876</v>
      </c>
      <c r="G318" s="86" t="b">
        <v>0</v>
      </c>
      <c r="H318" s="86" t="b">
        <v>0</v>
      </c>
      <c r="I318" s="86" t="b">
        <v>0</v>
      </c>
      <c r="J318" s="86" t="b">
        <v>0</v>
      </c>
      <c r="K318" s="86" t="b">
        <v>0</v>
      </c>
      <c r="L318" s="86" t="b">
        <v>0</v>
      </c>
    </row>
    <row r="319" spans="1:12" ht="15">
      <c r="A319" s="86" t="s">
        <v>1077</v>
      </c>
      <c r="B319" s="86" t="s">
        <v>1117</v>
      </c>
      <c r="C319" s="86">
        <v>2</v>
      </c>
      <c r="D319" s="121">
        <v>0.00349721380555277</v>
      </c>
      <c r="E319" s="121">
        <v>1.9536389033909392</v>
      </c>
      <c r="F319" s="86" t="s">
        <v>876</v>
      </c>
      <c r="G319" s="86" t="b">
        <v>0</v>
      </c>
      <c r="H319" s="86" t="b">
        <v>0</v>
      </c>
      <c r="I319" s="86" t="b">
        <v>0</v>
      </c>
      <c r="J319" s="86" t="b">
        <v>0</v>
      </c>
      <c r="K319" s="86" t="b">
        <v>0</v>
      </c>
      <c r="L319" s="86" t="b">
        <v>0</v>
      </c>
    </row>
    <row r="320" spans="1:12" ht="15">
      <c r="A320" s="86" t="s">
        <v>1117</v>
      </c>
      <c r="B320" s="86" t="s">
        <v>1063</v>
      </c>
      <c r="C320" s="86">
        <v>2</v>
      </c>
      <c r="D320" s="121">
        <v>0.00349721380555277</v>
      </c>
      <c r="E320" s="121">
        <v>1.7106008547046445</v>
      </c>
      <c r="F320" s="86" t="s">
        <v>876</v>
      </c>
      <c r="G320" s="86" t="b">
        <v>0</v>
      </c>
      <c r="H320" s="86" t="b">
        <v>0</v>
      </c>
      <c r="I320" s="86" t="b">
        <v>0</v>
      </c>
      <c r="J320" s="86" t="b">
        <v>0</v>
      </c>
      <c r="K320" s="86" t="b">
        <v>0</v>
      </c>
      <c r="L320" s="86" t="b">
        <v>0</v>
      </c>
    </row>
    <row r="321" spans="1:12" ht="15">
      <c r="A321" s="86" t="s">
        <v>1063</v>
      </c>
      <c r="B321" s="86" t="s">
        <v>1083</v>
      </c>
      <c r="C321" s="86">
        <v>2</v>
      </c>
      <c r="D321" s="121">
        <v>0.00349721380555277</v>
      </c>
      <c r="E321" s="121">
        <v>1.312660846032607</v>
      </c>
      <c r="F321" s="86" t="s">
        <v>876</v>
      </c>
      <c r="G321" s="86" t="b">
        <v>0</v>
      </c>
      <c r="H321" s="86" t="b">
        <v>0</v>
      </c>
      <c r="I321" s="86" t="b">
        <v>0</v>
      </c>
      <c r="J321" s="86" t="b">
        <v>0</v>
      </c>
      <c r="K321" s="86" t="b">
        <v>0</v>
      </c>
      <c r="L321" s="86" t="b">
        <v>0</v>
      </c>
    </row>
    <row r="322" spans="1:12" ht="15">
      <c r="A322" s="86" t="s">
        <v>1084</v>
      </c>
      <c r="B322" s="86" t="s">
        <v>1118</v>
      </c>
      <c r="C322" s="86">
        <v>2</v>
      </c>
      <c r="D322" s="121">
        <v>0.00349721380555277</v>
      </c>
      <c r="E322" s="121">
        <v>2.1577588860468637</v>
      </c>
      <c r="F322" s="86" t="s">
        <v>876</v>
      </c>
      <c r="G322" s="86" t="b">
        <v>0</v>
      </c>
      <c r="H322" s="86" t="b">
        <v>0</v>
      </c>
      <c r="I322" s="86" t="b">
        <v>0</v>
      </c>
      <c r="J322" s="86" t="b">
        <v>0</v>
      </c>
      <c r="K322" s="86" t="b">
        <v>0</v>
      </c>
      <c r="L322" s="86" t="b">
        <v>0</v>
      </c>
    </row>
    <row r="323" spans="1:12" ht="15">
      <c r="A323" s="86" t="s">
        <v>1118</v>
      </c>
      <c r="B323" s="86" t="s">
        <v>940</v>
      </c>
      <c r="C323" s="86">
        <v>2</v>
      </c>
      <c r="D323" s="121">
        <v>0.00349721380555277</v>
      </c>
      <c r="E323" s="121">
        <v>1.6806376313272013</v>
      </c>
      <c r="F323" s="86" t="s">
        <v>876</v>
      </c>
      <c r="G323" s="86" t="b">
        <v>0</v>
      </c>
      <c r="H323" s="86" t="b">
        <v>0</v>
      </c>
      <c r="I323" s="86" t="b">
        <v>0</v>
      </c>
      <c r="J323" s="86" t="b">
        <v>0</v>
      </c>
      <c r="K323" s="86" t="b">
        <v>0</v>
      </c>
      <c r="L323" s="86" t="b">
        <v>0</v>
      </c>
    </row>
    <row r="324" spans="1:12" ht="15">
      <c r="A324" s="86" t="s">
        <v>942</v>
      </c>
      <c r="B324" s="86" t="s">
        <v>936</v>
      </c>
      <c r="C324" s="86">
        <v>2</v>
      </c>
      <c r="D324" s="121">
        <v>0.00349721380555277</v>
      </c>
      <c r="E324" s="121">
        <v>0.8812970818736197</v>
      </c>
      <c r="F324" s="86" t="s">
        <v>876</v>
      </c>
      <c r="G324" s="86" t="b">
        <v>0</v>
      </c>
      <c r="H324" s="86" t="b">
        <v>0</v>
      </c>
      <c r="I324" s="86" t="b">
        <v>0</v>
      </c>
      <c r="J324" s="86" t="b">
        <v>0</v>
      </c>
      <c r="K324" s="86" t="b">
        <v>0</v>
      </c>
      <c r="L324" s="86" t="b">
        <v>0</v>
      </c>
    </row>
    <row r="325" spans="1:12" ht="15">
      <c r="A325" s="86" t="s">
        <v>943</v>
      </c>
      <c r="B325" s="86" t="s">
        <v>1078</v>
      </c>
      <c r="C325" s="86">
        <v>2</v>
      </c>
      <c r="D325" s="121">
        <v>0.00349721380555277</v>
      </c>
      <c r="E325" s="121">
        <v>1.652608907726958</v>
      </c>
      <c r="F325" s="86" t="s">
        <v>876</v>
      </c>
      <c r="G325" s="86" t="b">
        <v>0</v>
      </c>
      <c r="H325" s="86" t="b">
        <v>0</v>
      </c>
      <c r="I325" s="86" t="b">
        <v>0</v>
      </c>
      <c r="J325" s="86" t="b">
        <v>0</v>
      </c>
      <c r="K325" s="86" t="b">
        <v>0</v>
      </c>
      <c r="L325" s="86" t="b">
        <v>0</v>
      </c>
    </row>
    <row r="326" spans="1:12" ht="15">
      <c r="A326" s="86" t="s">
        <v>1078</v>
      </c>
      <c r="B326" s="86" t="s">
        <v>935</v>
      </c>
      <c r="C326" s="86">
        <v>2</v>
      </c>
      <c r="D326" s="121">
        <v>0.00349721380555277</v>
      </c>
      <c r="E326" s="121">
        <v>1.2232604348032963</v>
      </c>
      <c r="F326" s="86" t="s">
        <v>876</v>
      </c>
      <c r="G326" s="86" t="b">
        <v>0</v>
      </c>
      <c r="H326" s="86" t="b">
        <v>0</v>
      </c>
      <c r="I326" s="86" t="b">
        <v>0</v>
      </c>
      <c r="J326" s="86" t="b">
        <v>0</v>
      </c>
      <c r="K326" s="86" t="b">
        <v>0</v>
      </c>
      <c r="L326" s="86" t="b">
        <v>0</v>
      </c>
    </row>
    <row r="327" spans="1:12" ht="15">
      <c r="A327" s="86" t="s">
        <v>934</v>
      </c>
      <c r="B327" s="86" t="s">
        <v>1088</v>
      </c>
      <c r="C327" s="86">
        <v>2</v>
      </c>
      <c r="D327" s="121">
        <v>0.00349721380555277</v>
      </c>
      <c r="E327" s="121">
        <v>0.6392449461689763</v>
      </c>
      <c r="F327" s="86" t="s">
        <v>876</v>
      </c>
      <c r="G327" s="86" t="b">
        <v>0</v>
      </c>
      <c r="H327" s="86" t="b">
        <v>0</v>
      </c>
      <c r="I327" s="86" t="b">
        <v>0</v>
      </c>
      <c r="J327" s="86" t="b">
        <v>0</v>
      </c>
      <c r="K327" s="86" t="b">
        <v>0</v>
      </c>
      <c r="L327" s="86" t="b">
        <v>0</v>
      </c>
    </row>
    <row r="328" spans="1:12" ht="15">
      <c r="A328" s="86" t="s">
        <v>1090</v>
      </c>
      <c r="B328" s="86" t="s">
        <v>320</v>
      </c>
      <c r="C328" s="86">
        <v>2</v>
      </c>
      <c r="D328" s="121">
        <v>0.00349721380555277</v>
      </c>
      <c r="E328" s="121">
        <v>2.1577588860468637</v>
      </c>
      <c r="F328" s="86" t="s">
        <v>876</v>
      </c>
      <c r="G328" s="86" t="b">
        <v>0</v>
      </c>
      <c r="H328" s="86" t="b">
        <v>0</v>
      </c>
      <c r="I328" s="86" t="b">
        <v>0</v>
      </c>
      <c r="J328" s="86" t="b">
        <v>0</v>
      </c>
      <c r="K328" s="86" t="b">
        <v>0</v>
      </c>
      <c r="L328" s="86" t="b">
        <v>0</v>
      </c>
    </row>
    <row r="329" spans="1:12" ht="15">
      <c r="A329" s="86" t="s">
        <v>320</v>
      </c>
      <c r="B329" s="86" t="s">
        <v>229</v>
      </c>
      <c r="C329" s="86">
        <v>2</v>
      </c>
      <c r="D329" s="121">
        <v>0.00349721380555277</v>
      </c>
      <c r="E329" s="121">
        <v>1.9024863809435577</v>
      </c>
      <c r="F329" s="86" t="s">
        <v>876</v>
      </c>
      <c r="G329" s="86" t="b">
        <v>0</v>
      </c>
      <c r="H329" s="86" t="b">
        <v>0</v>
      </c>
      <c r="I329" s="86" t="b">
        <v>0</v>
      </c>
      <c r="J329" s="86" t="b">
        <v>0</v>
      </c>
      <c r="K329" s="86" t="b">
        <v>0</v>
      </c>
      <c r="L329" s="86" t="b">
        <v>0</v>
      </c>
    </row>
    <row r="330" spans="1:12" ht="15">
      <c r="A330" s="86" t="s">
        <v>229</v>
      </c>
      <c r="B330" s="86" t="s">
        <v>1151</v>
      </c>
      <c r="C330" s="86">
        <v>2</v>
      </c>
      <c r="D330" s="121">
        <v>0.00349721380555277</v>
      </c>
      <c r="E330" s="121">
        <v>1.9024863809435577</v>
      </c>
      <c r="F330" s="86" t="s">
        <v>876</v>
      </c>
      <c r="G330" s="86" t="b">
        <v>0</v>
      </c>
      <c r="H330" s="86" t="b">
        <v>0</v>
      </c>
      <c r="I330" s="86" t="b">
        <v>0</v>
      </c>
      <c r="J330" s="86" t="b">
        <v>0</v>
      </c>
      <c r="K330" s="86" t="b">
        <v>0</v>
      </c>
      <c r="L330" s="86" t="b">
        <v>0</v>
      </c>
    </row>
    <row r="331" spans="1:12" ht="15">
      <c r="A331" s="86" t="s">
        <v>1151</v>
      </c>
      <c r="B331" s="86" t="s">
        <v>1152</v>
      </c>
      <c r="C331" s="86">
        <v>2</v>
      </c>
      <c r="D331" s="121">
        <v>0.00349721380555277</v>
      </c>
      <c r="E331" s="121">
        <v>2.5556988947189017</v>
      </c>
      <c r="F331" s="86" t="s">
        <v>876</v>
      </c>
      <c r="G331" s="86" t="b">
        <v>0</v>
      </c>
      <c r="H331" s="86" t="b">
        <v>0</v>
      </c>
      <c r="I331" s="86" t="b">
        <v>0</v>
      </c>
      <c r="J331" s="86" t="b">
        <v>0</v>
      </c>
      <c r="K331" s="86" t="b">
        <v>0</v>
      </c>
      <c r="L331" s="86" t="b">
        <v>0</v>
      </c>
    </row>
    <row r="332" spans="1:12" ht="15">
      <c r="A332" s="86" t="s">
        <v>935</v>
      </c>
      <c r="B332" s="86" t="s">
        <v>1139</v>
      </c>
      <c r="C332" s="86">
        <v>2</v>
      </c>
      <c r="D332" s="121">
        <v>0.00349721380555277</v>
      </c>
      <c r="E332" s="121">
        <v>1.2769452937660726</v>
      </c>
      <c r="F332" s="86" t="s">
        <v>876</v>
      </c>
      <c r="G332" s="86" t="b">
        <v>0</v>
      </c>
      <c r="H332" s="86" t="b">
        <v>0</v>
      </c>
      <c r="I332" s="86" t="b">
        <v>0</v>
      </c>
      <c r="J332" s="86" t="b">
        <v>0</v>
      </c>
      <c r="K332" s="86" t="b">
        <v>0</v>
      </c>
      <c r="L332" s="86" t="b">
        <v>0</v>
      </c>
    </row>
    <row r="333" spans="1:12" ht="15">
      <c r="A333" s="86" t="s">
        <v>1139</v>
      </c>
      <c r="B333" s="86" t="s">
        <v>1140</v>
      </c>
      <c r="C333" s="86">
        <v>2</v>
      </c>
      <c r="D333" s="121">
        <v>0.00349721380555277</v>
      </c>
      <c r="E333" s="121">
        <v>2.5556988947189017</v>
      </c>
      <c r="F333" s="86" t="s">
        <v>876</v>
      </c>
      <c r="G333" s="86" t="b">
        <v>0</v>
      </c>
      <c r="H333" s="86" t="b">
        <v>0</v>
      </c>
      <c r="I333" s="86" t="b">
        <v>0</v>
      </c>
      <c r="J333" s="86" t="b">
        <v>0</v>
      </c>
      <c r="K333" s="86" t="b">
        <v>0</v>
      </c>
      <c r="L333" s="86" t="b">
        <v>0</v>
      </c>
    </row>
    <row r="334" spans="1:12" ht="15">
      <c r="A334" s="86" t="s">
        <v>1140</v>
      </c>
      <c r="B334" s="86" t="s">
        <v>943</v>
      </c>
      <c r="C334" s="86">
        <v>2</v>
      </c>
      <c r="D334" s="121">
        <v>0.00349721380555277</v>
      </c>
      <c r="E334" s="121">
        <v>1.652608907726958</v>
      </c>
      <c r="F334" s="86" t="s">
        <v>876</v>
      </c>
      <c r="G334" s="86" t="b">
        <v>0</v>
      </c>
      <c r="H334" s="86" t="b">
        <v>0</v>
      </c>
      <c r="I334" s="86" t="b">
        <v>0</v>
      </c>
      <c r="J334" s="86" t="b">
        <v>0</v>
      </c>
      <c r="K334" s="86" t="b">
        <v>0</v>
      </c>
      <c r="L334" s="86" t="b">
        <v>0</v>
      </c>
    </row>
    <row r="335" spans="1:12" ht="15">
      <c r="A335" s="86" t="s">
        <v>943</v>
      </c>
      <c r="B335" s="86" t="s">
        <v>1141</v>
      </c>
      <c r="C335" s="86">
        <v>2</v>
      </c>
      <c r="D335" s="121">
        <v>0.00349721380555277</v>
      </c>
      <c r="E335" s="121">
        <v>1.652608907726958</v>
      </c>
      <c r="F335" s="86" t="s">
        <v>876</v>
      </c>
      <c r="G335" s="86" t="b">
        <v>0</v>
      </c>
      <c r="H335" s="86" t="b">
        <v>0</v>
      </c>
      <c r="I335" s="86" t="b">
        <v>0</v>
      </c>
      <c r="J335" s="86" t="b">
        <v>0</v>
      </c>
      <c r="K335" s="86" t="b">
        <v>0</v>
      </c>
      <c r="L335" s="86" t="b">
        <v>0</v>
      </c>
    </row>
    <row r="336" spans="1:12" ht="15">
      <c r="A336" s="86" t="s">
        <v>1141</v>
      </c>
      <c r="B336" s="86" t="s">
        <v>1142</v>
      </c>
      <c r="C336" s="86">
        <v>2</v>
      </c>
      <c r="D336" s="121">
        <v>0.00349721380555277</v>
      </c>
      <c r="E336" s="121">
        <v>2.5556988947189017</v>
      </c>
      <c r="F336" s="86" t="s">
        <v>876</v>
      </c>
      <c r="G336" s="86" t="b">
        <v>0</v>
      </c>
      <c r="H336" s="86" t="b">
        <v>0</v>
      </c>
      <c r="I336" s="86" t="b">
        <v>0</v>
      </c>
      <c r="J336" s="86" t="b">
        <v>0</v>
      </c>
      <c r="K336" s="86" t="b">
        <v>0</v>
      </c>
      <c r="L336" s="86" t="b">
        <v>0</v>
      </c>
    </row>
    <row r="337" spans="1:12" ht="15">
      <c r="A337" s="86" t="s">
        <v>1142</v>
      </c>
      <c r="B337" s="86" t="s">
        <v>934</v>
      </c>
      <c r="C337" s="86">
        <v>2</v>
      </c>
      <c r="D337" s="121">
        <v>0.00349721380555277</v>
      </c>
      <c r="E337" s="121">
        <v>1.2656642833563834</v>
      </c>
      <c r="F337" s="86" t="s">
        <v>876</v>
      </c>
      <c r="G337" s="86" t="b">
        <v>0</v>
      </c>
      <c r="H337" s="86" t="b">
        <v>0</v>
      </c>
      <c r="I337" s="86" t="b">
        <v>0</v>
      </c>
      <c r="J337" s="86" t="b">
        <v>0</v>
      </c>
      <c r="K337" s="86" t="b">
        <v>0</v>
      </c>
      <c r="L337" s="86" t="b">
        <v>0</v>
      </c>
    </row>
    <row r="338" spans="1:12" ht="15">
      <c r="A338" s="86" t="s">
        <v>934</v>
      </c>
      <c r="B338" s="86" t="s">
        <v>1143</v>
      </c>
      <c r="C338" s="86">
        <v>2</v>
      </c>
      <c r="D338" s="121">
        <v>0.00349721380555277</v>
      </c>
      <c r="E338" s="121">
        <v>1.1163662008886388</v>
      </c>
      <c r="F338" s="86" t="s">
        <v>876</v>
      </c>
      <c r="G338" s="86" t="b">
        <v>0</v>
      </c>
      <c r="H338" s="86" t="b">
        <v>0</v>
      </c>
      <c r="I338" s="86" t="b">
        <v>0</v>
      </c>
      <c r="J338" s="86" t="b">
        <v>0</v>
      </c>
      <c r="K338" s="86" t="b">
        <v>0</v>
      </c>
      <c r="L338" s="86" t="b">
        <v>0</v>
      </c>
    </row>
    <row r="339" spans="1:12" ht="15">
      <c r="A339" s="86" t="s">
        <v>1143</v>
      </c>
      <c r="B339" s="86" t="s">
        <v>1144</v>
      </c>
      <c r="C339" s="86">
        <v>2</v>
      </c>
      <c r="D339" s="121">
        <v>0.00349721380555277</v>
      </c>
      <c r="E339" s="121">
        <v>2.5556988947189017</v>
      </c>
      <c r="F339" s="86" t="s">
        <v>876</v>
      </c>
      <c r="G339" s="86" t="b">
        <v>0</v>
      </c>
      <c r="H339" s="86" t="b">
        <v>0</v>
      </c>
      <c r="I339" s="86" t="b">
        <v>0</v>
      </c>
      <c r="J339" s="86" t="b">
        <v>0</v>
      </c>
      <c r="K339" s="86" t="b">
        <v>0</v>
      </c>
      <c r="L339" s="86" t="b">
        <v>0</v>
      </c>
    </row>
    <row r="340" spans="1:12" ht="15">
      <c r="A340" s="86" t="s">
        <v>1144</v>
      </c>
      <c r="B340" s="86" t="s">
        <v>1145</v>
      </c>
      <c r="C340" s="86">
        <v>2</v>
      </c>
      <c r="D340" s="121">
        <v>0.00349721380555277</v>
      </c>
      <c r="E340" s="121">
        <v>2.5556988947189017</v>
      </c>
      <c r="F340" s="86" t="s">
        <v>876</v>
      </c>
      <c r="G340" s="86" t="b">
        <v>0</v>
      </c>
      <c r="H340" s="86" t="b">
        <v>0</v>
      </c>
      <c r="I340" s="86" t="b">
        <v>0</v>
      </c>
      <c r="J340" s="86" t="b">
        <v>0</v>
      </c>
      <c r="K340" s="86" t="b">
        <v>0</v>
      </c>
      <c r="L340" s="86" t="b">
        <v>0</v>
      </c>
    </row>
    <row r="341" spans="1:12" ht="15">
      <c r="A341" s="86" t="s">
        <v>1145</v>
      </c>
      <c r="B341" s="86" t="s">
        <v>1146</v>
      </c>
      <c r="C341" s="86">
        <v>2</v>
      </c>
      <c r="D341" s="121">
        <v>0.00349721380555277</v>
      </c>
      <c r="E341" s="121">
        <v>2.5556988947189017</v>
      </c>
      <c r="F341" s="86" t="s">
        <v>876</v>
      </c>
      <c r="G341" s="86" t="b">
        <v>0</v>
      </c>
      <c r="H341" s="86" t="b">
        <v>0</v>
      </c>
      <c r="I341" s="86" t="b">
        <v>0</v>
      </c>
      <c r="J341" s="86" t="b">
        <v>0</v>
      </c>
      <c r="K341" s="86" t="b">
        <v>0</v>
      </c>
      <c r="L341" s="86" t="b">
        <v>0</v>
      </c>
    </row>
    <row r="342" spans="1:12" ht="15">
      <c r="A342" s="86" t="s">
        <v>1146</v>
      </c>
      <c r="B342" s="86" t="s">
        <v>1147</v>
      </c>
      <c r="C342" s="86">
        <v>2</v>
      </c>
      <c r="D342" s="121">
        <v>0.00349721380555277</v>
      </c>
      <c r="E342" s="121">
        <v>2.5556988947189017</v>
      </c>
      <c r="F342" s="86" t="s">
        <v>876</v>
      </c>
      <c r="G342" s="86" t="b">
        <v>0</v>
      </c>
      <c r="H342" s="86" t="b">
        <v>0</v>
      </c>
      <c r="I342" s="86" t="b">
        <v>0</v>
      </c>
      <c r="J342" s="86" t="b">
        <v>0</v>
      </c>
      <c r="K342" s="86" t="b">
        <v>0</v>
      </c>
      <c r="L342" s="86" t="b">
        <v>0</v>
      </c>
    </row>
    <row r="343" spans="1:12" ht="15">
      <c r="A343" s="86" t="s">
        <v>1147</v>
      </c>
      <c r="B343" s="86" t="s">
        <v>237</v>
      </c>
      <c r="C343" s="86">
        <v>2</v>
      </c>
      <c r="D343" s="121">
        <v>0.00349721380555277</v>
      </c>
      <c r="E343" s="121">
        <v>2.3796076356632203</v>
      </c>
      <c r="F343" s="86" t="s">
        <v>876</v>
      </c>
      <c r="G343" s="86" t="b">
        <v>0</v>
      </c>
      <c r="H343" s="86" t="b">
        <v>0</v>
      </c>
      <c r="I343" s="86" t="b">
        <v>0</v>
      </c>
      <c r="J343" s="86" t="b">
        <v>0</v>
      </c>
      <c r="K343" s="86" t="b">
        <v>0</v>
      </c>
      <c r="L343" s="86" t="b">
        <v>0</v>
      </c>
    </row>
    <row r="344" spans="1:12" ht="15">
      <c r="A344" s="86" t="s">
        <v>237</v>
      </c>
      <c r="B344" s="86" t="s">
        <v>1148</v>
      </c>
      <c r="C344" s="86">
        <v>2</v>
      </c>
      <c r="D344" s="121">
        <v>0.00349721380555277</v>
      </c>
      <c r="E344" s="121">
        <v>1.9536389033909392</v>
      </c>
      <c r="F344" s="86" t="s">
        <v>876</v>
      </c>
      <c r="G344" s="86" t="b">
        <v>0</v>
      </c>
      <c r="H344" s="86" t="b">
        <v>0</v>
      </c>
      <c r="I344" s="86" t="b">
        <v>0</v>
      </c>
      <c r="J344" s="86" t="b">
        <v>0</v>
      </c>
      <c r="K344" s="86" t="b">
        <v>0</v>
      </c>
      <c r="L344" s="86" t="b">
        <v>0</v>
      </c>
    </row>
    <row r="345" spans="1:12" ht="15">
      <c r="A345" s="86" t="s">
        <v>1148</v>
      </c>
      <c r="B345" s="86" t="s">
        <v>1149</v>
      </c>
      <c r="C345" s="86">
        <v>2</v>
      </c>
      <c r="D345" s="121">
        <v>0.00349721380555277</v>
      </c>
      <c r="E345" s="121">
        <v>2.5556988947189017</v>
      </c>
      <c r="F345" s="86" t="s">
        <v>876</v>
      </c>
      <c r="G345" s="86" t="b">
        <v>0</v>
      </c>
      <c r="H345" s="86" t="b">
        <v>0</v>
      </c>
      <c r="I345" s="86" t="b">
        <v>0</v>
      </c>
      <c r="J345" s="86" t="b">
        <v>0</v>
      </c>
      <c r="K345" s="86" t="b">
        <v>0</v>
      </c>
      <c r="L345" s="86" t="b">
        <v>0</v>
      </c>
    </row>
    <row r="346" spans="1:12" ht="15">
      <c r="A346" s="86" t="s">
        <v>1149</v>
      </c>
      <c r="B346" s="86" t="s">
        <v>935</v>
      </c>
      <c r="C346" s="86">
        <v>2</v>
      </c>
      <c r="D346" s="121">
        <v>0.00349721380555277</v>
      </c>
      <c r="E346" s="121">
        <v>1.2232604348032963</v>
      </c>
      <c r="F346" s="86" t="s">
        <v>876</v>
      </c>
      <c r="G346" s="86" t="b">
        <v>0</v>
      </c>
      <c r="H346" s="86" t="b">
        <v>0</v>
      </c>
      <c r="I346" s="86" t="b">
        <v>0</v>
      </c>
      <c r="J346" s="86" t="b">
        <v>0</v>
      </c>
      <c r="K346" s="86" t="b">
        <v>0</v>
      </c>
      <c r="L346" s="86" t="b">
        <v>0</v>
      </c>
    </row>
    <row r="347" spans="1:12" ht="15">
      <c r="A347" s="86" t="s">
        <v>1079</v>
      </c>
      <c r="B347" s="86" t="s">
        <v>1150</v>
      </c>
      <c r="C347" s="86">
        <v>2</v>
      </c>
      <c r="D347" s="121">
        <v>0.00349721380555277</v>
      </c>
      <c r="E347" s="121">
        <v>1.9536389033909392</v>
      </c>
      <c r="F347" s="86" t="s">
        <v>876</v>
      </c>
      <c r="G347" s="86" t="b">
        <v>0</v>
      </c>
      <c r="H347" s="86" t="b">
        <v>0</v>
      </c>
      <c r="I347" s="86" t="b">
        <v>0</v>
      </c>
      <c r="J347" s="86" t="b">
        <v>0</v>
      </c>
      <c r="K347" s="86" t="b">
        <v>0</v>
      </c>
      <c r="L347" s="86" t="b">
        <v>0</v>
      </c>
    </row>
    <row r="348" spans="1:12" ht="15">
      <c r="A348" s="86" t="s">
        <v>936</v>
      </c>
      <c r="B348" s="86" t="s">
        <v>937</v>
      </c>
      <c r="C348" s="86">
        <v>20</v>
      </c>
      <c r="D348" s="121">
        <v>0.006315773081603714</v>
      </c>
      <c r="E348" s="121">
        <v>1.3820170425748683</v>
      </c>
      <c r="F348" s="86" t="s">
        <v>877</v>
      </c>
      <c r="G348" s="86" t="b">
        <v>0</v>
      </c>
      <c r="H348" s="86" t="b">
        <v>0</v>
      </c>
      <c r="I348" s="86" t="b">
        <v>0</v>
      </c>
      <c r="J348" s="86" t="b">
        <v>0</v>
      </c>
      <c r="K348" s="86" t="b">
        <v>0</v>
      </c>
      <c r="L348" s="86" t="b">
        <v>0</v>
      </c>
    </row>
    <row r="349" spans="1:12" ht="15">
      <c r="A349" s="86" t="s">
        <v>938</v>
      </c>
      <c r="B349" s="86" t="s">
        <v>935</v>
      </c>
      <c r="C349" s="86">
        <v>16</v>
      </c>
      <c r="D349" s="121">
        <v>0.008086982864752446</v>
      </c>
      <c r="E349" s="121">
        <v>1.2206490403398935</v>
      </c>
      <c r="F349" s="86" t="s">
        <v>877</v>
      </c>
      <c r="G349" s="86" t="b">
        <v>0</v>
      </c>
      <c r="H349" s="86" t="b">
        <v>0</v>
      </c>
      <c r="I349" s="86" t="b">
        <v>0</v>
      </c>
      <c r="J349" s="86" t="b">
        <v>0</v>
      </c>
      <c r="K349" s="86" t="b">
        <v>0</v>
      </c>
      <c r="L349" s="86" t="b">
        <v>0</v>
      </c>
    </row>
    <row r="350" spans="1:12" ht="15">
      <c r="A350" s="86" t="s">
        <v>934</v>
      </c>
      <c r="B350" s="86" t="s">
        <v>938</v>
      </c>
      <c r="C350" s="86">
        <v>15</v>
      </c>
      <c r="D350" s="121">
        <v>0.008404307402444466</v>
      </c>
      <c r="E350" s="121">
        <v>1.0529583233106437</v>
      </c>
      <c r="F350" s="86" t="s">
        <v>877</v>
      </c>
      <c r="G350" s="86" t="b">
        <v>0</v>
      </c>
      <c r="H350" s="86" t="b">
        <v>0</v>
      </c>
      <c r="I350" s="86" t="b">
        <v>0</v>
      </c>
      <c r="J350" s="86" t="b">
        <v>0</v>
      </c>
      <c r="K350" s="86" t="b">
        <v>0</v>
      </c>
      <c r="L350" s="86" t="b">
        <v>0</v>
      </c>
    </row>
    <row r="351" spans="1:12" ht="15">
      <c r="A351" s="86" t="s">
        <v>940</v>
      </c>
      <c r="B351" s="86" t="s">
        <v>941</v>
      </c>
      <c r="C351" s="86">
        <v>14</v>
      </c>
      <c r="D351" s="121">
        <v>0.008664930471800496</v>
      </c>
      <c r="E351" s="121">
        <v>1.5369190025606114</v>
      </c>
      <c r="F351" s="86" t="s">
        <v>877</v>
      </c>
      <c r="G351" s="86" t="b">
        <v>0</v>
      </c>
      <c r="H351" s="86" t="b">
        <v>0</v>
      </c>
      <c r="I351" s="86" t="b">
        <v>0</v>
      </c>
      <c r="J351" s="86" t="b">
        <v>0</v>
      </c>
      <c r="K351" s="86" t="b">
        <v>0</v>
      </c>
      <c r="L351" s="86" t="b">
        <v>0</v>
      </c>
    </row>
    <row r="352" spans="1:12" ht="15">
      <c r="A352" s="86" t="s">
        <v>944</v>
      </c>
      <c r="B352" s="86" t="s">
        <v>934</v>
      </c>
      <c r="C352" s="86">
        <v>13</v>
      </c>
      <c r="D352" s="121">
        <v>0.008864795289036304</v>
      </c>
      <c r="E352" s="121">
        <v>1.3721087539146193</v>
      </c>
      <c r="F352" s="86" t="s">
        <v>877</v>
      </c>
      <c r="G352" s="86" t="b">
        <v>0</v>
      </c>
      <c r="H352" s="86" t="b">
        <v>0</v>
      </c>
      <c r="I352" s="86" t="b">
        <v>0</v>
      </c>
      <c r="J352" s="86" t="b">
        <v>0</v>
      </c>
      <c r="K352" s="86" t="b">
        <v>0</v>
      </c>
      <c r="L352" s="86" t="b">
        <v>0</v>
      </c>
    </row>
    <row r="353" spans="1:12" ht="15">
      <c r="A353" s="86" t="s">
        <v>943</v>
      </c>
      <c r="B353" s="86" t="s">
        <v>946</v>
      </c>
      <c r="C353" s="86">
        <v>12</v>
      </c>
      <c r="D353" s="121">
        <v>0.008999219221557681</v>
      </c>
      <c r="E353" s="121">
        <v>1.3028357965272437</v>
      </c>
      <c r="F353" s="86" t="s">
        <v>877</v>
      </c>
      <c r="G353" s="86" t="b">
        <v>0</v>
      </c>
      <c r="H353" s="86" t="b">
        <v>0</v>
      </c>
      <c r="I353" s="86" t="b">
        <v>0</v>
      </c>
      <c r="J353" s="86" t="b">
        <v>0</v>
      </c>
      <c r="K353" s="86" t="b">
        <v>0</v>
      </c>
      <c r="L353" s="86" t="b">
        <v>0</v>
      </c>
    </row>
    <row r="354" spans="1:12" ht="15">
      <c r="A354" s="86" t="s">
        <v>937</v>
      </c>
      <c r="B354" s="86" t="s">
        <v>1061</v>
      </c>
      <c r="C354" s="86">
        <v>11</v>
      </c>
      <c r="D354" s="121">
        <v>0.009062736673479533</v>
      </c>
      <c r="E354" s="121">
        <v>1.3552238659869318</v>
      </c>
      <c r="F354" s="86" t="s">
        <v>877</v>
      </c>
      <c r="G354" s="86" t="b">
        <v>0</v>
      </c>
      <c r="H354" s="86" t="b">
        <v>0</v>
      </c>
      <c r="I354" s="86" t="b">
        <v>0</v>
      </c>
      <c r="J354" s="86" t="b">
        <v>0</v>
      </c>
      <c r="K354" s="86" t="b">
        <v>0</v>
      </c>
      <c r="L354" s="86" t="b">
        <v>0</v>
      </c>
    </row>
    <row r="355" spans="1:12" ht="15">
      <c r="A355" s="86" t="s">
        <v>1061</v>
      </c>
      <c r="B355" s="86" t="s">
        <v>1065</v>
      </c>
      <c r="C355" s="86">
        <v>11</v>
      </c>
      <c r="D355" s="121">
        <v>0.009062736673479533</v>
      </c>
      <c r="E355" s="121">
        <v>1.5691036859320127</v>
      </c>
      <c r="F355" s="86" t="s">
        <v>877</v>
      </c>
      <c r="G355" s="86" t="b">
        <v>0</v>
      </c>
      <c r="H355" s="86" t="b">
        <v>0</v>
      </c>
      <c r="I355" s="86" t="b">
        <v>0</v>
      </c>
      <c r="J355" s="86" t="b">
        <v>0</v>
      </c>
      <c r="K355" s="86" t="b">
        <v>0</v>
      </c>
      <c r="L355" s="86" t="b">
        <v>0</v>
      </c>
    </row>
    <row r="356" spans="1:12" ht="15">
      <c r="A356" s="86" t="s">
        <v>946</v>
      </c>
      <c r="B356" s="86" t="s">
        <v>1064</v>
      </c>
      <c r="C356" s="86">
        <v>9</v>
      </c>
      <c r="D356" s="121">
        <v>0.00894990097091327</v>
      </c>
      <c r="E356" s="121">
        <v>1.3917768798640247</v>
      </c>
      <c r="F356" s="86" t="s">
        <v>877</v>
      </c>
      <c r="G356" s="86" t="b">
        <v>0</v>
      </c>
      <c r="H356" s="86" t="b">
        <v>0</v>
      </c>
      <c r="I356" s="86" t="b">
        <v>0</v>
      </c>
      <c r="J356" s="86" t="b">
        <v>0</v>
      </c>
      <c r="K356" s="86" t="b">
        <v>0</v>
      </c>
      <c r="L356" s="86" t="b">
        <v>0</v>
      </c>
    </row>
    <row r="357" spans="1:12" ht="15">
      <c r="A357" s="86" t="s">
        <v>1064</v>
      </c>
      <c r="B357" s="86" t="s">
        <v>1072</v>
      </c>
      <c r="C357" s="86">
        <v>9</v>
      </c>
      <c r="D357" s="121">
        <v>0.00894990097091327</v>
      </c>
      <c r="E357" s="121">
        <v>1.6416543530806245</v>
      </c>
      <c r="F357" s="86" t="s">
        <v>877</v>
      </c>
      <c r="G357" s="86" t="b">
        <v>0</v>
      </c>
      <c r="H357" s="86" t="b">
        <v>0</v>
      </c>
      <c r="I357" s="86" t="b">
        <v>0</v>
      </c>
      <c r="J357" s="86" t="b">
        <v>0</v>
      </c>
      <c r="K357" s="86" t="b">
        <v>0</v>
      </c>
      <c r="L357" s="86" t="b">
        <v>0</v>
      </c>
    </row>
    <row r="358" spans="1:12" ht="15">
      <c r="A358" s="86" t="s">
        <v>1072</v>
      </c>
      <c r="B358" s="86" t="s">
        <v>1066</v>
      </c>
      <c r="C358" s="86">
        <v>9</v>
      </c>
      <c r="D358" s="121">
        <v>0.00894990097091327</v>
      </c>
      <c r="E358" s="121">
        <v>1.6416543530806245</v>
      </c>
      <c r="F358" s="86" t="s">
        <v>877</v>
      </c>
      <c r="G358" s="86" t="b">
        <v>0</v>
      </c>
      <c r="H358" s="86" t="b">
        <v>0</v>
      </c>
      <c r="I358" s="86" t="b">
        <v>0</v>
      </c>
      <c r="J358" s="86" t="b">
        <v>0</v>
      </c>
      <c r="K358" s="86" t="b">
        <v>0</v>
      </c>
      <c r="L358" s="86" t="b">
        <v>0</v>
      </c>
    </row>
    <row r="359" spans="1:12" ht="15">
      <c r="A359" s="86" t="s">
        <v>1066</v>
      </c>
      <c r="B359" s="86" t="s">
        <v>1062</v>
      </c>
      <c r="C359" s="86">
        <v>9</v>
      </c>
      <c r="D359" s="121">
        <v>0.00894990097091327</v>
      </c>
      <c r="E359" s="121">
        <v>1.4819535102131125</v>
      </c>
      <c r="F359" s="86" t="s">
        <v>877</v>
      </c>
      <c r="G359" s="86" t="b">
        <v>0</v>
      </c>
      <c r="H359" s="86" t="b">
        <v>0</v>
      </c>
      <c r="I359" s="86" t="b">
        <v>0</v>
      </c>
      <c r="J359" s="86" t="b">
        <v>0</v>
      </c>
      <c r="K359" s="86" t="b">
        <v>0</v>
      </c>
      <c r="L359" s="86" t="b">
        <v>0</v>
      </c>
    </row>
    <row r="360" spans="1:12" ht="15">
      <c r="A360" s="86" t="s">
        <v>1062</v>
      </c>
      <c r="B360" s="86" t="s">
        <v>1073</v>
      </c>
      <c r="C360" s="86">
        <v>9</v>
      </c>
      <c r="D360" s="121">
        <v>0.00894990097091327</v>
      </c>
      <c r="E360" s="121">
        <v>1.5691036859320127</v>
      </c>
      <c r="F360" s="86" t="s">
        <v>877</v>
      </c>
      <c r="G360" s="86" t="b">
        <v>0</v>
      </c>
      <c r="H360" s="86" t="b">
        <v>0</v>
      </c>
      <c r="I360" s="86" t="b">
        <v>0</v>
      </c>
      <c r="J360" s="86" t="b">
        <v>0</v>
      </c>
      <c r="K360" s="86" t="b">
        <v>0</v>
      </c>
      <c r="L360" s="86" t="b">
        <v>0</v>
      </c>
    </row>
    <row r="361" spans="1:12" ht="15">
      <c r="A361" s="86" t="s">
        <v>1073</v>
      </c>
      <c r="B361" s="86" t="s">
        <v>944</v>
      </c>
      <c r="C361" s="86">
        <v>9</v>
      </c>
      <c r="D361" s="121">
        <v>0.00894990097091327</v>
      </c>
      <c r="E361" s="121">
        <v>1.5369190025606114</v>
      </c>
      <c r="F361" s="86" t="s">
        <v>877</v>
      </c>
      <c r="G361" s="86" t="b">
        <v>0</v>
      </c>
      <c r="H361" s="86" t="b">
        <v>0</v>
      </c>
      <c r="I361" s="86" t="b">
        <v>0</v>
      </c>
      <c r="J361" s="86" t="b">
        <v>0</v>
      </c>
      <c r="K361" s="86" t="b">
        <v>0</v>
      </c>
      <c r="L361" s="86" t="b">
        <v>0</v>
      </c>
    </row>
    <row r="362" spans="1:12" ht="15">
      <c r="A362" s="86" t="s">
        <v>934</v>
      </c>
      <c r="B362" s="86" t="s">
        <v>940</v>
      </c>
      <c r="C362" s="86">
        <v>9</v>
      </c>
      <c r="D362" s="121">
        <v>0.00894990097091327</v>
      </c>
      <c r="E362" s="121">
        <v>0.9212862040433752</v>
      </c>
      <c r="F362" s="86" t="s">
        <v>877</v>
      </c>
      <c r="G362" s="86" t="b">
        <v>0</v>
      </c>
      <c r="H362" s="86" t="b">
        <v>0</v>
      </c>
      <c r="I362" s="86" t="b">
        <v>0</v>
      </c>
      <c r="J362" s="86" t="b">
        <v>0</v>
      </c>
      <c r="K362" s="86" t="b">
        <v>0</v>
      </c>
      <c r="L362" s="86" t="b">
        <v>0</v>
      </c>
    </row>
    <row r="363" spans="1:12" ht="15">
      <c r="A363" s="86" t="s">
        <v>941</v>
      </c>
      <c r="B363" s="86" t="s">
        <v>1074</v>
      </c>
      <c r="C363" s="86">
        <v>9</v>
      </c>
      <c r="D363" s="121">
        <v>0.00894990097091327</v>
      </c>
      <c r="E363" s="121">
        <v>1.5369190025606114</v>
      </c>
      <c r="F363" s="86" t="s">
        <v>877</v>
      </c>
      <c r="G363" s="86" t="b">
        <v>0</v>
      </c>
      <c r="H363" s="86" t="b">
        <v>0</v>
      </c>
      <c r="I363" s="86" t="b">
        <v>0</v>
      </c>
      <c r="J363" s="86" t="b">
        <v>0</v>
      </c>
      <c r="K363" s="86" t="b">
        <v>0</v>
      </c>
      <c r="L363" s="86" t="b">
        <v>0</v>
      </c>
    </row>
    <row r="364" spans="1:12" ht="15">
      <c r="A364" s="86" t="s">
        <v>1074</v>
      </c>
      <c r="B364" s="86" t="s">
        <v>1075</v>
      </c>
      <c r="C364" s="86">
        <v>9</v>
      </c>
      <c r="D364" s="121">
        <v>0.00894990097091327</v>
      </c>
      <c r="E364" s="121">
        <v>1.7288045287995246</v>
      </c>
      <c r="F364" s="86" t="s">
        <v>877</v>
      </c>
      <c r="G364" s="86" t="b">
        <v>0</v>
      </c>
      <c r="H364" s="86" t="b">
        <v>0</v>
      </c>
      <c r="I364" s="86" t="b">
        <v>0</v>
      </c>
      <c r="J364" s="86" t="b">
        <v>0</v>
      </c>
      <c r="K364" s="86" t="b">
        <v>0</v>
      </c>
      <c r="L364" s="86" t="b">
        <v>0</v>
      </c>
    </row>
    <row r="365" spans="1:12" ht="15">
      <c r="A365" s="86" t="s">
        <v>1075</v>
      </c>
      <c r="B365" s="86" t="s">
        <v>1076</v>
      </c>
      <c r="C365" s="86">
        <v>9</v>
      </c>
      <c r="D365" s="121">
        <v>0.00894990097091327</v>
      </c>
      <c r="E365" s="121">
        <v>1.7288045287995246</v>
      </c>
      <c r="F365" s="86" t="s">
        <v>877</v>
      </c>
      <c r="G365" s="86" t="b">
        <v>0</v>
      </c>
      <c r="H365" s="86" t="b">
        <v>0</v>
      </c>
      <c r="I365" s="86" t="b">
        <v>0</v>
      </c>
      <c r="J365" s="86" t="b">
        <v>0</v>
      </c>
      <c r="K365" s="86" t="b">
        <v>0</v>
      </c>
      <c r="L365" s="86" t="b">
        <v>0</v>
      </c>
    </row>
    <row r="366" spans="1:12" ht="15">
      <c r="A366" s="86" t="s">
        <v>1076</v>
      </c>
      <c r="B366" s="86" t="s">
        <v>916</v>
      </c>
      <c r="C366" s="86">
        <v>9</v>
      </c>
      <c r="D366" s="121">
        <v>0.00894990097091327</v>
      </c>
      <c r="E366" s="121">
        <v>1.7288045287995246</v>
      </c>
      <c r="F366" s="86" t="s">
        <v>877</v>
      </c>
      <c r="G366" s="86" t="b">
        <v>0</v>
      </c>
      <c r="H366" s="86" t="b">
        <v>0</v>
      </c>
      <c r="I366" s="86" t="b">
        <v>0</v>
      </c>
      <c r="J366" s="86" t="b">
        <v>0</v>
      </c>
      <c r="K366" s="86" t="b">
        <v>0</v>
      </c>
      <c r="L366" s="86" t="b">
        <v>0</v>
      </c>
    </row>
    <row r="367" spans="1:12" ht="15">
      <c r="A367" s="86" t="s">
        <v>916</v>
      </c>
      <c r="B367" s="86" t="s">
        <v>936</v>
      </c>
      <c r="C367" s="86">
        <v>9</v>
      </c>
      <c r="D367" s="121">
        <v>0.00894990097091327</v>
      </c>
      <c r="E367" s="121">
        <v>1.3820170425748683</v>
      </c>
      <c r="F367" s="86" t="s">
        <v>877</v>
      </c>
      <c r="G367" s="86" t="b">
        <v>0</v>
      </c>
      <c r="H367" s="86" t="b">
        <v>0</v>
      </c>
      <c r="I367" s="86" t="b">
        <v>0</v>
      </c>
      <c r="J367" s="86" t="b">
        <v>0</v>
      </c>
      <c r="K367" s="86" t="b">
        <v>0</v>
      </c>
      <c r="L367" s="86" t="b">
        <v>0</v>
      </c>
    </row>
    <row r="368" spans="1:12" ht="15">
      <c r="A368" s="86" t="s">
        <v>935</v>
      </c>
      <c r="B368" s="86" t="s">
        <v>943</v>
      </c>
      <c r="C368" s="86">
        <v>7</v>
      </c>
      <c r="D368" s="121">
        <v>0.008456163806639716</v>
      </c>
      <c r="E368" s="121">
        <v>0.8578992251789823</v>
      </c>
      <c r="F368" s="86" t="s">
        <v>877</v>
      </c>
      <c r="G368" s="86" t="b">
        <v>0</v>
      </c>
      <c r="H368" s="86" t="b">
        <v>0</v>
      </c>
      <c r="I368" s="86" t="b">
        <v>0</v>
      </c>
      <c r="J368" s="86" t="b">
        <v>0</v>
      </c>
      <c r="K368" s="86" t="b">
        <v>0</v>
      </c>
      <c r="L368" s="86" t="b">
        <v>0</v>
      </c>
    </row>
    <row r="369" spans="1:12" ht="15">
      <c r="A369" s="86" t="s">
        <v>935</v>
      </c>
      <c r="B369" s="86" t="s">
        <v>936</v>
      </c>
      <c r="C369" s="86">
        <v>7</v>
      </c>
      <c r="D369" s="121">
        <v>0.008456163806639716</v>
      </c>
      <c r="E369" s="121">
        <v>0.8121417346183073</v>
      </c>
      <c r="F369" s="86" t="s">
        <v>877</v>
      </c>
      <c r="G369" s="86" t="b">
        <v>0</v>
      </c>
      <c r="H369" s="86" t="b">
        <v>0</v>
      </c>
      <c r="I369" s="86" t="b">
        <v>0</v>
      </c>
      <c r="J369" s="86" t="b">
        <v>0</v>
      </c>
      <c r="K369" s="86" t="b">
        <v>0</v>
      </c>
      <c r="L369" s="86" t="b">
        <v>0</v>
      </c>
    </row>
    <row r="370" spans="1:12" ht="15">
      <c r="A370" s="86" t="s">
        <v>937</v>
      </c>
      <c r="B370" s="86" t="s">
        <v>942</v>
      </c>
      <c r="C370" s="86">
        <v>7</v>
      </c>
      <c r="D370" s="121">
        <v>0.008456163806639716</v>
      </c>
      <c r="E370" s="121">
        <v>1.2314798879915754</v>
      </c>
      <c r="F370" s="86" t="s">
        <v>877</v>
      </c>
      <c r="G370" s="86" t="b">
        <v>0</v>
      </c>
      <c r="H370" s="86" t="b">
        <v>0</v>
      </c>
      <c r="I370" s="86" t="b">
        <v>0</v>
      </c>
      <c r="J370" s="86" t="b">
        <v>0</v>
      </c>
      <c r="K370" s="86" t="b">
        <v>0</v>
      </c>
      <c r="L370" s="86" t="b">
        <v>0</v>
      </c>
    </row>
    <row r="371" spans="1:12" ht="15">
      <c r="A371" s="86" t="s">
        <v>948</v>
      </c>
      <c r="B371" s="86" t="s">
        <v>943</v>
      </c>
      <c r="C371" s="86">
        <v>6</v>
      </c>
      <c r="D371" s="121">
        <v>0.008034208385698384</v>
      </c>
      <c r="E371" s="121">
        <v>1.2516832740798622</v>
      </c>
      <c r="F371" s="86" t="s">
        <v>877</v>
      </c>
      <c r="G371" s="86" t="b">
        <v>0</v>
      </c>
      <c r="H371" s="86" t="b">
        <v>0</v>
      </c>
      <c r="I371" s="86" t="b">
        <v>0</v>
      </c>
      <c r="J371" s="86" t="b">
        <v>0</v>
      </c>
      <c r="K371" s="86" t="b">
        <v>0</v>
      </c>
      <c r="L371" s="86" t="b">
        <v>0</v>
      </c>
    </row>
    <row r="372" spans="1:12" ht="15">
      <c r="A372" s="86" t="s">
        <v>1078</v>
      </c>
      <c r="B372" s="86" t="s">
        <v>935</v>
      </c>
      <c r="C372" s="86">
        <v>6</v>
      </c>
      <c r="D372" s="121">
        <v>0.008034208385698384</v>
      </c>
      <c r="E372" s="121">
        <v>1.1537022507092802</v>
      </c>
      <c r="F372" s="86" t="s">
        <v>877</v>
      </c>
      <c r="G372" s="86" t="b">
        <v>0</v>
      </c>
      <c r="H372" s="86" t="b">
        <v>0</v>
      </c>
      <c r="I372" s="86" t="b">
        <v>0</v>
      </c>
      <c r="J372" s="86" t="b">
        <v>0</v>
      </c>
      <c r="K372" s="86" t="b">
        <v>0</v>
      </c>
      <c r="L372" s="86" t="b">
        <v>0</v>
      </c>
    </row>
    <row r="373" spans="1:12" ht="15">
      <c r="A373" s="86" t="s">
        <v>1068</v>
      </c>
      <c r="B373" s="86" t="s">
        <v>1069</v>
      </c>
      <c r="C373" s="86">
        <v>5</v>
      </c>
      <c r="D373" s="121">
        <v>0.007469941228600168</v>
      </c>
      <c r="E373" s="121">
        <v>1.9840770339028309</v>
      </c>
      <c r="F373" s="86" t="s">
        <v>877</v>
      </c>
      <c r="G373" s="86" t="b">
        <v>0</v>
      </c>
      <c r="H373" s="86" t="b">
        <v>0</v>
      </c>
      <c r="I373" s="86" t="b">
        <v>0</v>
      </c>
      <c r="J373" s="86" t="b">
        <v>1</v>
      </c>
      <c r="K373" s="86" t="b">
        <v>0</v>
      </c>
      <c r="L373" s="86" t="b">
        <v>0</v>
      </c>
    </row>
    <row r="374" spans="1:12" ht="15">
      <c r="A374" s="86" t="s">
        <v>1069</v>
      </c>
      <c r="B374" s="86" t="s">
        <v>1070</v>
      </c>
      <c r="C374" s="86">
        <v>5</v>
      </c>
      <c r="D374" s="121">
        <v>0.007469941228600168</v>
      </c>
      <c r="E374" s="121">
        <v>1.9840770339028309</v>
      </c>
      <c r="F374" s="86" t="s">
        <v>877</v>
      </c>
      <c r="G374" s="86" t="b">
        <v>1</v>
      </c>
      <c r="H374" s="86" t="b">
        <v>0</v>
      </c>
      <c r="I374" s="86" t="b">
        <v>0</v>
      </c>
      <c r="J374" s="86" t="b">
        <v>0</v>
      </c>
      <c r="K374" s="86" t="b">
        <v>0</v>
      </c>
      <c r="L374" s="86" t="b">
        <v>0</v>
      </c>
    </row>
    <row r="375" spans="1:12" ht="15">
      <c r="A375" s="86" t="s">
        <v>935</v>
      </c>
      <c r="B375" s="86" t="s">
        <v>948</v>
      </c>
      <c r="C375" s="86">
        <v>5</v>
      </c>
      <c r="D375" s="121">
        <v>0.007469941228600168</v>
      </c>
      <c r="E375" s="121">
        <v>1.0128011851647254</v>
      </c>
      <c r="F375" s="86" t="s">
        <v>877</v>
      </c>
      <c r="G375" s="86" t="b">
        <v>0</v>
      </c>
      <c r="H375" s="86" t="b">
        <v>0</v>
      </c>
      <c r="I375" s="86" t="b">
        <v>0</v>
      </c>
      <c r="J375" s="86" t="b">
        <v>0</v>
      </c>
      <c r="K375" s="86" t="b">
        <v>0</v>
      </c>
      <c r="L375" s="86" t="b">
        <v>0</v>
      </c>
    </row>
    <row r="376" spans="1:12" ht="15">
      <c r="A376" s="86" t="s">
        <v>1070</v>
      </c>
      <c r="B376" s="86" t="s">
        <v>1062</v>
      </c>
      <c r="C376" s="86">
        <v>4</v>
      </c>
      <c r="D376" s="121">
        <v>0.006734544082747504</v>
      </c>
      <c r="E376" s="121">
        <v>1.4721936729239564</v>
      </c>
      <c r="F376" s="86" t="s">
        <v>877</v>
      </c>
      <c r="G376" s="86" t="b">
        <v>0</v>
      </c>
      <c r="H376" s="86" t="b">
        <v>0</v>
      </c>
      <c r="I376" s="86" t="b">
        <v>0</v>
      </c>
      <c r="J376" s="86" t="b">
        <v>0</v>
      </c>
      <c r="K376" s="86" t="b">
        <v>0</v>
      </c>
      <c r="L376" s="86" t="b">
        <v>0</v>
      </c>
    </row>
    <row r="377" spans="1:12" ht="15">
      <c r="A377" s="86" t="s">
        <v>1062</v>
      </c>
      <c r="B377" s="86" t="s">
        <v>1067</v>
      </c>
      <c r="C377" s="86">
        <v>4</v>
      </c>
      <c r="D377" s="121">
        <v>0.006734544082747504</v>
      </c>
      <c r="E377" s="121">
        <v>1.4721936729239564</v>
      </c>
      <c r="F377" s="86" t="s">
        <v>877</v>
      </c>
      <c r="G377" s="86" t="b">
        <v>0</v>
      </c>
      <c r="H377" s="86" t="b">
        <v>0</v>
      </c>
      <c r="I377" s="86" t="b">
        <v>0</v>
      </c>
      <c r="J377" s="86" t="b">
        <v>0</v>
      </c>
      <c r="K377" s="86" t="b">
        <v>0</v>
      </c>
      <c r="L377" s="86" t="b">
        <v>0</v>
      </c>
    </row>
    <row r="378" spans="1:12" ht="15">
      <c r="A378" s="86" t="s">
        <v>941</v>
      </c>
      <c r="B378" s="86" t="s">
        <v>942</v>
      </c>
      <c r="C378" s="86">
        <v>4</v>
      </c>
      <c r="D378" s="121">
        <v>0.006734544082747504</v>
      </c>
      <c r="E378" s="121">
        <v>1.097586308730349</v>
      </c>
      <c r="F378" s="86" t="s">
        <v>877</v>
      </c>
      <c r="G378" s="86" t="b">
        <v>0</v>
      </c>
      <c r="H378" s="86" t="b">
        <v>0</v>
      </c>
      <c r="I378" s="86" t="b">
        <v>0</v>
      </c>
      <c r="J378" s="86" t="b">
        <v>0</v>
      </c>
      <c r="K378" s="86" t="b">
        <v>0</v>
      </c>
      <c r="L378" s="86" t="b">
        <v>0</v>
      </c>
    </row>
    <row r="379" spans="1:12" ht="15">
      <c r="A379" s="86" t="s">
        <v>1063</v>
      </c>
      <c r="B379" s="86" t="s">
        <v>946</v>
      </c>
      <c r="C379" s="86">
        <v>4</v>
      </c>
      <c r="D379" s="121">
        <v>0.006734544082747504</v>
      </c>
      <c r="E379" s="121">
        <v>1.0018058008632624</v>
      </c>
      <c r="F379" s="86" t="s">
        <v>877</v>
      </c>
      <c r="G379" s="86" t="b">
        <v>0</v>
      </c>
      <c r="H379" s="86" t="b">
        <v>0</v>
      </c>
      <c r="I379" s="86" t="b">
        <v>0</v>
      </c>
      <c r="J379" s="86" t="b">
        <v>0</v>
      </c>
      <c r="K379" s="86" t="b">
        <v>0</v>
      </c>
      <c r="L379" s="86" t="b">
        <v>0</v>
      </c>
    </row>
    <row r="380" spans="1:12" ht="15">
      <c r="A380" s="86" t="s">
        <v>1063</v>
      </c>
      <c r="B380" s="86" t="s">
        <v>943</v>
      </c>
      <c r="C380" s="86">
        <v>3</v>
      </c>
      <c r="D380" s="121">
        <v>0.005784403580308964</v>
      </c>
      <c r="E380" s="121">
        <v>0.8257145418075811</v>
      </c>
      <c r="F380" s="86" t="s">
        <v>877</v>
      </c>
      <c r="G380" s="86" t="b">
        <v>0</v>
      </c>
      <c r="H380" s="86" t="b">
        <v>0</v>
      </c>
      <c r="I380" s="86" t="b">
        <v>0</v>
      </c>
      <c r="J380" s="86" t="b">
        <v>0</v>
      </c>
      <c r="K380" s="86" t="b">
        <v>0</v>
      </c>
      <c r="L380" s="86" t="b">
        <v>0</v>
      </c>
    </row>
    <row r="381" spans="1:12" ht="15">
      <c r="A381" s="86" t="s">
        <v>1083</v>
      </c>
      <c r="B381" s="86" t="s">
        <v>1084</v>
      </c>
      <c r="C381" s="86">
        <v>3</v>
      </c>
      <c r="D381" s="121">
        <v>0.005784403580308964</v>
      </c>
      <c r="E381" s="121">
        <v>2.205925783519187</v>
      </c>
      <c r="F381" s="86" t="s">
        <v>877</v>
      </c>
      <c r="G381" s="86" t="b">
        <v>0</v>
      </c>
      <c r="H381" s="86" t="b">
        <v>0</v>
      </c>
      <c r="I381" s="86" t="b">
        <v>0</v>
      </c>
      <c r="J381" s="86" t="b">
        <v>0</v>
      </c>
      <c r="K381" s="86" t="b">
        <v>0</v>
      </c>
      <c r="L381" s="86" t="b">
        <v>0</v>
      </c>
    </row>
    <row r="382" spans="1:12" ht="15">
      <c r="A382" s="86" t="s">
        <v>934</v>
      </c>
      <c r="B382" s="86" t="s">
        <v>1096</v>
      </c>
      <c r="C382" s="86">
        <v>3</v>
      </c>
      <c r="D382" s="121">
        <v>0.005784403580308964</v>
      </c>
      <c r="E382" s="121">
        <v>1.0809870469108873</v>
      </c>
      <c r="F382" s="86" t="s">
        <v>877</v>
      </c>
      <c r="G382" s="86" t="b">
        <v>0</v>
      </c>
      <c r="H382" s="86" t="b">
        <v>0</v>
      </c>
      <c r="I382" s="86" t="b">
        <v>0</v>
      </c>
      <c r="J382" s="86" t="b">
        <v>0</v>
      </c>
      <c r="K382" s="86" t="b">
        <v>0</v>
      </c>
      <c r="L382" s="86" t="b">
        <v>0</v>
      </c>
    </row>
    <row r="383" spans="1:12" ht="15">
      <c r="A383" s="86" t="s">
        <v>1096</v>
      </c>
      <c r="B383" s="86" t="s">
        <v>1097</v>
      </c>
      <c r="C383" s="86">
        <v>3</v>
      </c>
      <c r="D383" s="121">
        <v>0.005784403580308964</v>
      </c>
      <c r="E383" s="121">
        <v>2.205925783519187</v>
      </c>
      <c r="F383" s="86" t="s">
        <v>877</v>
      </c>
      <c r="G383" s="86" t="b">
        <v>0</v>
      </c>
      <c r="H383" s="86" t="b">
        <v>0</v>
      </c>
      <c r="I383" s="86" t="b">
        <v>0</v>
      </c>
      <c r="J383" s="86" t="b">
        <v>0</v>
      </c>
      <c r="K383" s="86" t="b">
        <v>0</v>
      </c>
      <c r="L383" s="86" t="b">
        <v>0</v>
      </c>
    </row>
    <row r="384" spans="1:12" ht="15">
      <c r="A384" s="86" t="s">
        <v>1097</v>
      </c>
      <c r="B384" s="86" t="s">
        <v>1098</v>
      </c>
      <c r="C384" s="86">
        <v>3</v>
      </c>
      <c r="D384" s="121">
        <v>0.005784403580308964</v>
      </c>
      <c r="E384" s="121">
        <v>2.205925783519187</v>
      </c>
      <c r="F384" s="86" t="s">
        <v>877</v>
      </c>
      <c r="G384" s="86" t="b">
        <v>0</v>
      </c>
      <c r="H384" s="86" t="b">
        <v>0</v>
      </c>
      <c r="I384" s="86" t="b">
        <v>0</v>
      </c>
      <c r="J384" s="86" t="b">
        <v>0</v>
      </c>
      <c r="K384" s="86" t="b">
        <v>0</v>
      </c>
      <c r="L384" s="86" t="b">
        <v>0</v>
      </c>
    </row>
    <row r="385" spans="1:12" ht="15">
      <c r="A385" s="86" t="s">
        <v>1098</v>
      </c>
      <c r="B385" s="86" t="s">
        <v>1063</v>
      </c>
      <c r="C385" s="86">
        <v>3</v>
      </c>
      <c r="D385" s="121">
        <v>0.005784403580308964</v>
      </c>
      <c r="E385" s="121">
        <v>1.6038657921912247</v>
      </c>
      <c r="F385" s="86" t="s">
        <v>877</v>
      </c>
      <c r="G385" s="86" t="b">
        <v>0</v>
      </c>
      <c r="H385" s="86" t="b">
        <v>0</v>
      </c>
      <c r="I385" s="86" t="b">
        <v>0</v>
      </c>
      <c r="J385" s="86" t="b">
        <v>0</v>
      </c>
      <c r="K385" s="86" t="b">
        <v>0</v>
      </c>
      <c r="L385" s="86" t="b">
        <v>0</v>
      </c>
    </row>
    <row r="386" spans="1:12" ht="15">
      <c r="A386" s="86" t="s">
        <v>1063</v>
      </c>
      <c r="B386" s="86" t="s">
        <v>1099</v>
      </c>
      <c r="C386" s="86">
        <v>3</v>
      </c>
      <c r="D386" s="121">
        <v>0.005784403580308964</v>
      </c>
      <c r="E386" s="121">
        <v>1.6038657921912247</v>
      </c>
      <c r="F386" s="86" t="s">
        <v>877</v>
      </c>
      <c r="G386" s="86" t="b">
        <v>0</v>
      </c>
      <c r="H386" s="86" t="b">
        <v>0</v>
      </c>
      <c r="I386" s="86" t="b">
        <v>0</v>
      </c>
      <c r="J386" s="86" t="b">
        <v>0</v>
      </c>
      <c r="K386" s="86" t="b">
        <v>0</v>
      </c>
      <c r="L386" s="86" t="b">
        <v>0</v>
      </c>
    </row>
    <row r="387" spans="1:12" ht="15">
      <c r="A387" s="86" t="s">
        <v>1099</v>
      </c>
      <c r="B387" s="86" t="s">
        <v>1100</v>
      </c>
      <c r="C387" s="86">
        <v>3</v>
      </c>
      <c r="D387" s="121">
        <v>0.005784403580308964</v>
      </c>
      <c r="E387" s="121">
        <v>2.205925783519187</v>
      </c>
      <c r="F387" s="86" t="s">
        <v>877</v>
      </c>
      <c r="G387" s="86" t="b">
        <v>0</v>
      </c>
      <c r="H387" s="86" t="b">
        <v>0</v>
      </c>
      <c r="I387" s="86" t="b">
        <v>0</v>
      </c>
      <c r="J387" s="86" t="b">
        <v>0</v>
      </c>
      <c r="K387" s="86" t="b">
        <v>0</v>
      </c>
      <c r="L387" s="86" t="b">
        <v>0</v>
      </c>
    </row>
    <row r="388" spans="1:12" ht="15">
      <c r="A388" s="86" t="s">
        <v>1100</v>
      </c>
      <c r="B388" s="86" t="s">
        <v>948</v>
      </c>
      <c r="C388" s="86">
        <v>3</v>
      </c>
      <c r="D388" s="121">
        <v>0.005784403580308964</v>
      </c>
      <c r="E388" s="121">
        <v>1.7288045287995246</v>
      </c>
      <c r="F388" s="86" t="s">
        <v>877</v>
      </c>
      <c r="G388" s="86" t="b">
        <v>0</v>
      </c>
      <c r="H388" s="86" t="b">
        <v>0</v>
      </c>
      <c r="I388" s="86" t="b">
        <v>0</v>
      </c>
      <c r="J388" s="86" t="b">
        <v>0</v>
      </c>
      <c r="K388" s="86" t="b">
        <v>0</v>
      </c>
      <c r="L388" s="86" t="b">
        <v>0</v>
      </c>
    </row>
    <row r="389" spans="1:12" ht="15">
      <c r="A389" s="86" t="s">
        <v>943</v>
      </c>
      <c r="B389" s="86" t="s">
        <v>1078</v>
      </c>
      <c r="C389" s="86">
        <v>3</v>
      </c>
      <c r="D389" s="121">
        <v>0.005784403580308964</v>
      </c>
      <c r="E389" s="121">
        <v>1.059797747840949</v>
      </c>
      <c r="F389" s="86" t="s">
        <v>877</v>
      </c>
      <c r="G389" s="86" t="b">
        <v>0</v>
      </c>
      <c r="H389" s="86" t="b">
        <v>0</v>
      </c>
      <c r="I389" s="86" t="b">
        <v>0</v>
      </c>
      <c r="J389" s="86" t="b">
        <v>0</v>
      </c>
      <c r="K389" s="86" t="b">
        <v>0</v>
      </c>
      <c r="L389" s="86" t="b">
        <v>0</v>
      </c>
    </row>
    <row r="390" spans="1:12" ht="15">
      <c r="A390" s="86" t="s">
        <v>227</v>
      </c>
      <c r="B390" s="86" t="s">
        <v>229</v>
      </c>
      <c r="C390" s="86">
        <v>3</v>
      </c>
      <c r="D390" s="121">
        <v>0.005784403580308964</v>
      </c>
      <c r="E390" s="121">
        <v>2.205925783519187</v>
      </c>
      <c r="F390" s="86" t="s">
        <v>877</v>
      </c>
      <c r="G390" s="86" t="b">
        <v>0</v>
      </c>
      <c r="H390" s="86" t="b">
        <v>0</v>
      </c>
      <c r="I390" s="86" t="b">
        <v>0</v>
      </c>
      <c r="J390" s="86" t="b">
        <v>0</v>
      </c>
      <c r="K390" s="86" t="b">
        <v>0</v>
      </c>
      <c r="L390" s="86" t="b">
        <v>0</v>
      </c>
    </row>
    <row r="391" spans="1:12" ht="15">
      <c r="A391" s="86" t="s">
        <v>229</v>
      </c>
      <c r="B391" s="86" t="s">
        <v>236</v>
      </c>
      <c r="C391" s="86">
        <v>3</v>
      </c>
      <c r="D391" s="121">
        <v>0.005784403580308964</v>
      </c>
      <c r="E391" s="121">
        <v>2.205925783519187</v>
      </c>
      <c r="F391" s="86" t="s">
        <v>877</v>
      </c>
      <c r="G391" s="86" t="b">
        <v>0</v>
      </c>
      <c r="H391" s="86" t="b">
        <v>0</v>
      </c>
      <c r="I391" s="86" t="b">
        <v>0</v>
      </c>
      <c r="J391" s="86" t="b">
        <v>0</v>
      </c>
      <c r="K391" s="86" t="b">
        <v>0</v>
      </c>
      <c r="L391" s="86" t="b">
        <v>0</v>
      </c>
    </row>
    <row r="392" spans="1:12" ht="15">
      <c r="A392" s="86" t="s">
        <v>943</v>
      </c>
      <c r="B392" s="86" t="s">
        <v>1063</v>
      </c>
      <c r="C392" s="86">
        <v>3</v>
      </c>
      <c r="D392" s="121">
        <v>0.005784403580308964</v>
      </c>
      <c r="E392" s="121">
        <v>0.8257145418075811</v>
      </c>
      <c r="F392" s="86" t="s">
        <v>877</v>
      </c>
      <c r="G392" s="86" t="b">
        <v>0</v>
      </c>
      <c r="H392" s="86" t="b">
        <v>0</v>
      </c>
      <c r="I392" s="86" t="b">
        <v>0</v>
      </c>
      <c r="J392" s="86" t="b">
        <v>0</v>
      </c>
      <c r="K392" s="86" t="b">
        <v>0</v>
      </c>
      <c r="L392" s="86" t="b">
        <v>0</v>
      </c>
    </row>
    <row r="393" spans="1:12" ht="15">
      <c r="A393" s="86" t="s">
        <v>946</v>
      </c>
      <c r="B393" s="86" t="s">
        <v>227</v>
      </c>
      <c r="C393" s="86">
        <v>3</v>
      </c>
      <c r="D393" s="121">
        <v>0.005784403580308964</v>
      </c>
      <c r="E393" s="121">
        <v>1.1778970599189436</v>
      </c>
      <c r="F393" s="86" t="s">
        <v>877</v>
      </c>
      <c r="G393" s="86" t="b">
        <v>0</v>
      </c>
      <c r="H393" s="86" t="b">
        <v>0</v>
      </c>
      <c r="I393" s="86" t="b">
        <v>0</v>
      </c>
      <c r="J393" s="86" t="b">
        <v>0</v>
      </c>
      <c r="K393" s="86" t="b">
        <v>0</v>
      </c>
      <c r="L393" s="86" t="b">
        <v>0</v>
      </c>
    </row>
    <row r="394" spans="1:12" ht="15">
      <c r="A394" s="86" t="s">
        <v>1067</v>
      </c>
      <c r="B394" s="86" t="s">
        <v>944</v>
      </c>
      <c r="C394" s="86">
        <v>2</v>
      </c>
      <c r="D394" s="121">
        <v>0.0045454716330136</v>
      </c>
      <c r="E394" s="121">
        <v>1.138978993888574</v>
      </c>
      <c r="F394" s="86" t="s">
        <v>877</v>
      </c>
      <c r="G394" s="86" t="b">
        <v>0</v>
      </c>
      <c r="H394" s="86" t="b">
        <v>0</v>
      </c>
      <c r="I394" s="86" t="b">
        <v>0</v>
      </c>
      <c r="J394" s="86" t="b">
        <v>0</v>
      </c>
      <c r="K394" s="86" t="b">
        <v>0</v>
      </c>
      <c r="L394" s="86" t="b">
        <v>0</v>
      </c>
    </row>
    <row r="395" spans="1:12" ht="15">
      <c r="A395" s="86" t="s">
        <v>1081</v>
      </c>
      <c r="B395" s="86" t="s">
        <v>1082</v>
      </c>
      <c r="C395" s="86">
        <v>2</v>
      </c>
      <c r="D395" s="121">
        <v>0.0045454716330136</v>
      </c>
      <c r="E395" s="121">
        <v>2.3820170425748683</v>
      </c>
      <c r="F395" s="86" t="s">
        <v>877</v>
      </c>
      <c r="G395" s="86" t="b">
        <v>0</v>
      </c>
      <c r="H395" s="86" t="b">
        <v>0</v>
      </c>
      <c r="I395" s="86" t="b">
        <v>0</v>
      </c>
      <c r="J395" s="86" t="b">
        <v>0</v>
      </c>
      <c r="K395" s="86" t="b">
        <v>0</v>
      </c>
      <c r="L395" s="86" t="b">
        <v>0</v>
      </c>
    </row>
    <row r="396" spans="1:12" ht="15">
      <c r="A396" s="86" t="s">
        <v>1082</v>
      </c>
      <c r="B396" s="86" t="s">
        <v>1063</v>
      </c>
      <c r="C396" s="86">
        <v>2</v>
      </c>
      <c r="D396" s="121">
        <v>0.0045454716330136</v>
      </c>
      <c r="E396" s="121">
        <v>1.6038657921912247</v>
      </c>
      <c r="F396" s="86" t="s">
        <v>877</v>
      </c>
      <c r="G396" s="86" t="b">
        <v>0</v>
      </c>
      <c r="H396" s="86" t="b">
        <v>0</v>
      </c>
      <c r="I396" s="86" t="b">
        <v>0</v>
      </c>
      <c r="J396" s="86" t="b">
        <v>0</v>
      </c>
      <c r="K396" s="86" t="b">
        <v>0</v>
      </c>
      <c r="L396" s="86" t="b">
        <v>0</v>
      </c>
    </row>
    <row r="397" spans="1:12" ht="15">
      <c r="A397" s="86" t="s">
        <v>946</v>
      </c>
      <c r="B397" s="86" t="s">
        <v>1061</v>
      </c>
      <c r="C397" s="86">
        <v>2</v>
      </c>
      <c r="D397" s="121">
        <v>0.0045454716330136</v>
      </c>
      <c r="E397" s="121">
        <v>0.6660136989400692</v>
      </c>
      <c r="F397" s="86" t="s">
        <v>877</v>
      </c>
      <c r="G397" s="86" t="b">
        <v>0</v>
      </c>
      <c r="H397" s="86" t="b">
        <v>0</v>
      </c>
      <c r="I397" s="86" t="b">
        <v>0</v>
      </c>
      <c r="J397" s="86" t="b">
        <v>0</v>
      </c>
      <c r="K397" s="86" t="b">
        <v>0</v>
      </c>
      <c r="L397" s="86" t="b">
        <v>0</v>
      </c>
    </row>
    <row r="398" spans="1:12" ht="15">
      <c r="A398" s="86" t="s">
        <v>1061</v>
      </c>
      <c r="B398" s="86" t="s">
        <v>1089</v>
      </c>
      <c r="C398" s="86">
        <v>2</v>
      </c>
      <c r="D398" s="121">
        <v>0.0045454716330136</v>
      </c>
      <c r="E398" s="121">
        <v>1.5691036859320127</v>
      </c>
      <c r="F398" s="86" t="s">
        <v>877</v>
      </c>
      <c r="G398" s="86" t="b">
        <v>0</v>
      </c>
      <c r="H398" s="86" t="b">
        <v>0</v>
      </c>
      <c r="I398" s="86" t="b">
        <v>0</v>
      </c>
      <c r="J398" s="86" t="b">
        <v>0</v>
      </c>
      <c r="K398" s="86" t="b">
        <v>0</v>
      </c>
      <c r="L398" s="86" t="b">
        <v>0</v>
      </c>
    </row>
    <row r="399" spans="1:12" ht="15">
      <c r="A399" s="86" t="s">
        <v>935</v>
      </c>
      <c r="B399" s="86" t="s">
        <v>1116</v>
      </c>
      <c r="C399" s="86">
        <v>2</v>
      </c>
      <c r="D399" s="121">
        <v>0.0045454716330136</v>
      </c>
      <c r="E399" s="121">
        <v>1.2680736902680316</v>
      </c>
      <c r="F399" s="86" t="s">
        <v>877</v>
      </c>
      <c r="G399" s="86" t="b">
        <v>0</v>
      </c>
      <c r="H399" s="86" t="b">
        <v>0</v>
      </c>
      <c r="I399" s="86" t="b">
        <v>0</v>
      </c>
      <c r="J399" s="86" t="b">
        <v>0</v>
      </c>
      <c r="K399" s="86" t="b">
        <v>0</v>
      </c>
      <c r="L399" s="86" t="b">
        <v>0</v>
      </c>
    </row>
    <row r="400" spans="1:12" ht="15">
      <c r="A400" s="86" t="s">
        <v>1116</v>
      </c>
      <c r="B400" s="86" t="s">
        <v>1077</v>
      </c>
      <c r="C400" s="86">
        <v>2</v>
      </c>
      <c r="D400" s="121">
        <v>0.0045454716330136</v>
      </c>
      <c r="E400" s="121">
        <v>2.080987046910887</v>
      </c>
      <c r="F400" s="86" t="s">
        <v>877</v>
      </c>
      <c r="G400" s="86" t="b">
        <v>0</v>
      </c>
      <c r="H400" s="86" t="b">
        <v>0</v>
      </c>
      <c r="I400" s="86" t="b">
        <v>0</v>
      </c>
      <c r="J400" s="86" t="b">
        <v>0</v>
      </c>
      <c r="K400" s="86" t="b">
        <v>0</v>
      </c>
      <c r="L400" s="86" t="b">
        <v>0</v>
      </c>
    </row>
    <row r="401" spans="1:12" ht="15">
      <c r="A401" s="86" t="s">
        <v>1077</v>
      </c>
      <c r="B401" s="86" t="s">
        <v>1117</v>
      </c>
      <c r="C401" s="86">
        <v>2</v>
      </c>
      <c r="D401" s="121">
        <v>0.0045454716330136</v>
      </c>
      <c r="E401" s="121">
        <v>2.080987046910887</v>
      </c>
      <c r="F401" s="86" t="s">
        <v>877</v>
      </c>
      <c r="G401" s="86" t="b">
        <v>0</v>
      </c>
      <c r="H401" s="86" t="b">
        <v>0</v>
      </c>
      <c r="I401" s="86" t="b">
        <v>0</v>
      </c>
      <c r="J401" s="86" t="b">
        <v>0</v>
      </c>
      <c r="K401" s="86" t="b">
        <v>0</v>
      </c>
      <c r="L401" s="86" t="b">
        <v>0</v>
      </c>
    </row>
    <row r="402" spans="1:12" ht="15">
      <c r="A402" s="86" t="s">
        <v>1117</v>
      </c>
      <c r="B402" s="86" t="s">
        <v>1063</v>
      </c>
      <c r="C402" s="86">
        <v>2</v>
      </c>
      <c r="D402" s="121">
        <v>0.0045454716330136</v>
      </c>
      <c r="E402" s="121">
        <v>1.6038657921912247</v>
      </c>
      <c r="F402" s="86" t="s">
        <v>877</v>
      </c>
      <c r="G402" s="86" t="b">
        <v>0</v>
      </c>
      <c r="H402" s="86" t="b">
        <v>0</v>
      </c>
      <c r="I402" s="86" t="b">
        <v>0</v>
      </c>
      <c r="J402" s="86" t="b">
        <v>0</v>
      </c>
      <c r="K402" s="86" t="b">
        <v>0</v>
      </c>
      <c r="L402" s="86" t="b">
        <v>0</v>
      </c>
    </row>
    <row r="403" spans="1:12" ht="15">
      <c r="A403" s="86" t="s">
        <v>1063</v>
      </c>
      <c r="B403" s="86" t="s">
        <v>1083</v>
      </c>
      <c r="C403" s="86">
        <v>2</v>
      </c>
      <c r="D403" s="121">
        <v>0.0045454716330136</v>
      </c>
      <c r="E403" s="121">
        <v>1.4277745331355436</v>
      </c>
      <c r="F403" s="86" t="s">
        <v>877</v>
      </c>
      <c r="G403" s="86" t="b">
        <v>0</v>
      </c>
      <c r="H403" s="86" t="b">
        <v>0</v>
      </c>
      <c r="I403" s="86" t="b">
        <v>0</v>
      </c>
      <c r="J403" s="86" t="b">
        <v>0</v>
      </c>
      <c r="K403" s="86" t="b">
        <v>0</v>
      </c>
      <c r="L403" s="86" t="b">
        <v>0</v>
      </c>
    </row>
    <row r="404" spans="1:12" ht="15">
      <c r="A404" s="86" t="s">
        <v>1084</v>
      </c>
      <c r="B404" s="86" t="s">
        <v>1118</v>
      </c>
      <c r="C404" s="86">
        <v>2</v>
      </c>
      <c r="D404" s="121">
        <v>0.0045454716330136</v>
      </c>
      <c r="E404" s="121">
        <v>2.205925783519187</v>
      </c>
      <c r="F404" s="86" t="s">
        <v>877</v>
      </c>
      <c r="G404" s="86" t="b">
        <v>0</v>
      </c>
      <c r="H404" s="86" t="b">
        <v>0</v>
      </c>
      <c r="I404" s="86" t="b">
        <v>0</v>
      </c>
      <c r="J404" s="86" t="b">
        <v>0</v>
      </c>
      <c r="K404" s="86" t="b">
        <v>0</v>
      </c>
      <c r="L404" s="86" t="b">
        <v>0</v>
      </c>
    </row>
    <row r="405" spans="1:12" ht="15">
      <c r="A405" s="86" t="s">
        <v>1118</v>
      </c>
      <c r="B405" s="86" t="s">
        <v>940</v>
      </c>
      <c r="C405" s="86">
        <v>2</v>
      </c>
      <c r="D405" s="121">
        <v>0.0045454716330136</v>
      </c>
      <c r="E405" s="121">
        <v>1.5691036859320127</v>
      </c>
      <c r="F405" s="86" t="s">
        <v>877</v>
      </c>
      <c r="G405" s="86" t="b">
        <v>0</v>
      </c>
      <c r="H405" s="86" t="b">
        <v>0</v>
      </c>
      <c r="I405" s="86" t="b">
        <v>0</v>
      </c>
      <c r="J405" s="86" t="b">
        <v>0</v>
      </c>
      <c r="K405" s="86" t="b">
        <v>0</v>
      </c>
      <c r="L405" s="86" t="b">
        <v>0</v>
      </c>
    </row>
    <row r="406" spans="1:12" ht="15">
      <c r="A406" s="86" t="s">
        <v>942</v>
      </c>
      <c r="B406" s="86" t="s">
        <v>936</v>
      </c>
      <c r="C406" s="86">
        <v>2</v>
      </c>
      <c r="D406" s="121">
        <v>0.0045454716330136</v>
      </c>
      <c r="E406" s="121">
        <v>0.9840770339028309</v>
      </c>
      <c r="F406" s="86" t="s">
        <v>877</v>
      </c>
      <c r="G406" s="86" t="b">
        <v>0</v>
      </c>
      <c r="H406" s="86" t="b">
        <v>0</v>
      </c>
      <c r="I406" s="86" t="b">
        <v>0</v>
      </c>
      <c r="J406" s="86" t="b">
        <v>0</v>
      </c>
      <c r="K406" s="86" t="b">
        <v>0</v>
      </c>
      <c r="L406" s="86" t="b">
        <v>0</v>
      </c>
    </row>
    <row r="407" spans="1:12" ht="15">
      <c r="A407" s="86" t="s">
        <v>1101</v>
      </c>
      <c r="B407" s="86" t="s">
        <v>1102</v>
      </c>
      <c r="C407" s="86">
        <v>2</v>
      </c>
      <c r="D407" s="121">
        <v>0.0045454716330136</v>
      </c>
      <c r="E407" s="121">
        <v>2.3820170425748683</v>
      </c>
      <c r="F407" s="86" t="s">
        <v>877</v>
      </c>
      <c r="G407" s="86" t="b">
        <v>0</v>
      </c>
      <c r="H407" s="86" t="b">
        <v>0</v>
      </c>
      <c r="I407" s="86" t="b">
        <v>0</v>
      </c>
      <c r="J407" s="86" t="b">
        <v>0</v>
      </c>
      <c r="K407" s="86" t="b">
        <v>0</v>
      </c>
      <c r="L407" s="86" t="b">
        <v>0</v>
      </c>
    </row>
    <row r="408" spans="1:12" ht="15">
      <c r="A408" s="86" t="s">
        <v>1102</v>
      </c>
      <c r="B408" s="86" t="s">
        <v>1103</v>
      </c>
      <c r="C408" s="86">
        <v>2</v>
      </c>
      <c r="D408" s="121">
        <v>0.0045454716330136</v>
      </c>
      <c r="E408" s="121">
        <v>2.3820170425748683</v>
      </c>
      <c r="F408" s="86" t="s">
        <v>877</v>
      </c>
      <c r="G408" s="86" t="b">
        <v>0</v>
      </c>
      <c r="H408" s="86" t="b">
        <v>0</v>
      </c>
      <c r="I408" s="86" t="b">
        <v>0</v>
      </c>
      <c r="J408" s="86" t="b">
        <v>0</v>
      </c>
      <c r="K408" s="86" t="b">
        <v>0</v>
      </c>
      <c r="L408" s="86" t="b">
        <v>0</v>
      </c>
    </row>
    <row r="409" spans="1:12" ht="15">
      <c r="A409" s="86" t="s">
        <v>1103</v>
      </c>
      <c r="B409" s="86" t="s">
        <v>1104</v>
      </c>
      <c r="C409" s="86">
        <v>2</v>
      </c>
      <c r="D409" s="121">
        <v>0.0045454716330136</v>
      </c>
      <c r="E409" s="121">
        <v>2.3820170425748683</v>
      </c>
      <c r="F409" s="86" t="s">
        <v>877</v>
      </c>
      <c r="G409" s="86" t="b">
        <v>0</v>
      </c>
      <c r="H409" s="86" t="b">
        <v>0</v>
      </c>
      <c r="I409" s="86" t="b">
        <v>0</v>
      </c>
      <c r="J409" s="86" t="b">
        <v>0</v>
      </c>
      <c r="K409" s="86" t="b">
        <v>0</v>
      </c>
      <c r="L409" s="86" t="b">
        <v>0</v>
      </c>
    </row>
    <row r="410" spans="1:12" ht="15">
      <c r="A410" s="86" t="s">
        <v>1104</v>
      </c>
      <c r="B410" s="86" t="s">
        <v>1105</v>
      </c>
      <c r="C410" s="86">
        <v>2</v>
      </c>
      <c r="D410" s="121">
        <v>0.0045454716330136</v>
      </c>
      <c r="E410" s="121">
        <v>2.3820170425748683</v>
      </c>
      <c r="F410" s="86" t="s">
        <v>877</v>
      </c>
      <c r="G410" s="86" t="b">
        <v>0</v>
      </c>
      <c r="H410" s="86" t="b">
        <v>0</v>
      </c>
      <c r="I410" s="86" t="b">
        <v>0</v>
      </c>
      <c r="J410" s="86" t="b">
        <v>0</v>
      </c>
      <c r="K410" s="86" t="b">
        <v>0</v>
      </c>
      <c r="L410" s="86" t="b">
        <v>0</v>
      </c>
    </row>
    <row r="411" spans="1:12" ht="15">
      <c r="A411" s="86" t="s">
        <v>1105</v>
      </c>
      <c r="B411" s="86" t="s">
        <v>1106</v>
      </c>
      <c r="C411" s="86">
        <v>2</v>
      </c>
      <c r="D411" s="121">
        <v>0.0045454716330136</v>
      </c>
      <c r="E411" s="121">
        <v>2.3820170425748683</v>
      </c>
      <c r="F411" s="86" t="s">
        <v>877</v>
      </c>
      <c r="G411" s="86" t="b">
        <v>0</v>
      </c>
      <c r="H411" s="86" t="b">
        <v>0</v>
      </c>
      <c r="I411" s="86" t="b">
        <v>0</v>
      </c>
      <c r="J411" s="86" t="b">
        <v>0</v>
      </c>
      <c r="K411" s="86" t="b">
        <v>0</v>
      </c>
      <c r="L411" s="86" t="b">
        <v>0</v>
      </c>
    </row>
    <row r="412" spans="1:12" ht="15">
      <c r="A412" s="86" t="s">
        <v>1106</v>
      </c>
      <c r="B412" s="86" t="s">
        <v>1107</v>
      </c>
      <c r="C412" s="86">
        <v>2</v>
      </c>
      <c r="D412" s="121">
        <v>0.0045454716330136</v>
      </c>
      <c r="E412" s="121">
        <v>2.3820170425748683</v>
      </c>
      <c r="F412" s="86" t="s">
        <v>877</v>
      </c>
      <c r="G412" s="86" t="b">
        <v>0</v>
      </c>
      <c r="H412" s="86" t="b">
        <v>0</v>
      </c>
      <c r="I412" s="86" t="b">
        <v>0</v>
      </c>
      <c r="J412" s="86" t="b">
        <v>0</v>
      </c>
      <c r="K412" s="86" t="b">
        <v>0</v>
      </c>
      <c r="L412" s="86" t="b">
        <v>0</v>
      </c>
    </row>
    <row r="413" spans="1:12" ht="15">
      <c r="A413" s="86" t="s">
        <v>1107</v>
      </c>
      <c r="B413" s="86" t="s">
        <v>1108</v>
      </c>
      <c r="C413" s="86">
        <v>2</v>
      </c>
      <c r="D413" s="121">
        <v>0.0045454716330136</v>
      </c>
      <c r="E413" s="121">
        <v>2.3820170425748683</v>
      </c>
      <c r="F413" s="86" t="s">
        <v>877</v>
      </c>
      <c r="G413" s="86" t="b">
        <v>0</v>
      </c>
      <c r="H413" s="86" t="b">
        <v>0</v>
      </c>
      <c r="I413" s="86" t="b">
        <v>0</v>
      </c>
      <c r="J413" s="86" t="b">
        <v>0</v>
      </c>
      <c r="K413" s="86" t="b">
        <v>0</v>
      </c>
      <c r="L413" s="86" t="b">
        <v>0</v>
      </c>
    </row>
    <row r="414" spans="1:12" ht="15">
      <c r="A414" s="86" t="s">
        <v>1108</v>
      </c>
      <c r="B414" s="86" t="s">
        <v>1109</v>
      </c>
      <c r="C414" s="86">
        <v>2</v>
      </c>
      <c r="D414" s="121">
        <v>0.0045454716330136</v>
      </c>
      <c r="E414" s="121">
        <v>2.3820170425748683</v>
      </c>
      <c r="F414" s="86" t="s">
        <v>877</v>
      </c>
      <c r="G414" s="86" t="b">
        <v>0</v>
      </c>
      <c r="H414" s="86" t="b">
        <v>0</v>
      </c>
      <c r="I414" s="86" t="b">
        <v>0</v>
      </c>
      <c r="J414" s="86" t="b">
        <v>0</v>
      </c>
      <c r="K414" s="86" t="b">
        <v>0</v>
      </c>
      <c r="L414" s="86" t="b">
        <v>0</v>
      </c>
    </row>
    <row r="415" spans="1:12" ht="15">
      <c r="A415" s="86" t="s">
        <v>1109</v>
      </c>
      <c r="B415" s="86" t="s">
        <v>1110</v>
      </c>
      <c r="C415" s="86">
        <v>2</v>
      </c>
      <c r="D415" s="121">
        <v>0.0045454716330136</v>
      </c>
      <c r="E415" s="121">
        <v>2.3820170425748683</v>
      </c>
      <c r="F415" s="86" t="s">
        <v>877</v>
      </c>
      <c r="G415" s="86" t="b">
        <v>0</v>
      </c>
      <c r="H415" s="86" t="b">
        <v>0</v>
      </c>
      <c r="I415" s="86" t="b">
        <v>0</v>
      </c>
      <c r="J415" s="86" t="b">
        <v>0</v>
      </c>
      <c r="K415" s="86" t="b">
        <v>0</v>
      </c>
      <c r="L415" s="86" t="b">
        <v>0</v>
      </c>
    </row>
    <row r="416" spans="1:12" ht="15">
      <c r="A416" s="86" t="s">
        <v>1110</v>
      </c>
      <c r="B416" s="86" t="s">
        <v>1068</v>
      </c>
      <c r="C416" s="86">
        <v>2</v>
      </c>
      <c r="D416" s="121">
        <v>0.0045454716330136</v>
      </c>
      <c r="E416" s="121">
        <v>2.080987046910887</v>
      </c>
      <c r="F416" s="86" t="s">
        <v>877</v>
      </c>
      <c r="G416" s="86" t="b">
        <v>0</v>
      </c>
      <c r="H416" s="86" t="b">
        <v>0</v>
      </c>
      <c r="I416" s="86" t="b">
        <v>0</v>
      </c>
      <c r="J416" s="86" t="b">
        <v>0</v>
      </c>
      <c r="K416" s="86" t="b">
        <v>0</v>
      </c>
      <c r="L416" s="86" t="b">
        <v>0</v>
      </c>
    </row>
    <row r="417" spans="1:12" ht="15">
      <c r="A417" s="86" t="s">
        <v>1067</v>
      </c>
      <c r="B417" s="86" t="s">
        <v>1066</v>
      </c>
      <c r="C417" s="86">
        <v>2</v>
      </c>
      <c r="D417" s="121">
        <v>0.0045454716330136</v>
      </c>
      <c r="E417" s="121">
        <v>1.243714344408587</v>
      </c>
      <c r="F417" s="86" t="s">
        <v>877</v>
      </c>
      <c r="G417" s="86" t="b">
        <v>0</v>
      </c>
      <c r="H417" s="86" t="b">
        <v>0</v>
      </c>
      <c r="I417" s="86" t="b">
        <v>0</v>
      </c>
      <c r="J417" s="86" t="b">
        <v>0</v>
      </c>
      <c r="K417" s="86" t="b">
        <v>0</v>
      </c>
      <c r="L417" s="86" t="b">
        <v>0</v>
      </c>
    </row>
    <row r="418" spans="1:12" ht="15">
      <c r="A418" s="86" t="s">
        <v>1066</v>
      </c>
      <c r="B418" s="86" t="s">
        <v>1094</v>
      </c>
      <c r="C418" s="86">
        <v>2</v>
      </c>
      <c r="D418" s="121">
        <v>0.0045454716330136</v>
      </c>
      <c r="E418" s="121">
        <v>1.6416543530806245</v>
      </c>
      <c r="F418" s="86" t="s">
        <v>877</v>
      </c>
      <c r="G418" s="86" t="b">
        <v>0</v>
      </c>
      <c r="H418" s="86" t="b">
        <v>0</v>
      </c>
      <c r="I418" s="86" t="b">
        <v>0</v>
      </c>
      <c r="J418" s="86" t="b">
        <v>0</v>
      </c>
      <c r="K418" s="86" t="b">
        <v>0</v>
      </c>
      <c r="L418" s="86" t="b">
        <v>0</v>
      </c>
    </row>
    <row r="419" spans="1:12" ht="15">
      <c r="A419" s="86" t="s">
        <v>1094</v>
      </c>
      <c r="B419" s="86" t="s">
        <v>944</v>
      </c>
      <c r="C419" s="86">
        <v>2</v>
      </c>
      <c r="D419" s="121">
        <v>0.0045454716330136</v>
      </c>
      <c r="E419" s="121">
        <v>1.5369190025606116</v>
      </c>
      <c r="F419" s="86" t="s">
        <v>877</v>
      </c>
      <c r="G419" s="86" t="b">
        <v>0</v>
      </c>
      <c r="H419" s="86" t="b">
        <v>0</v>
      </c>
      <c r="I419" s="86" t="b">
        <v>0</v>
      </c>
      <c r="J419" s="86" t="b">
        <v>0</v>
      </c>
      <c r="K419" s="86" t="b">
        <v>0</v>
      </c>
      <c r="L419" s="86" t="b">
        <v>0</v>
      </c>
    </row>
    <row r="420" spans="1:12" ht="15">
      <c r="A420" s="86" t="s">
        <v>1125</v>
      </c>
      <c r="B420" s="86" t="s">
        <v>943</v>
      </c>
      <c r="C420" s="86">
        <v>2</v>
      </c>
      <c r="D420" s="121">
        <v>0.0045454716330136</v>
      </c>
      <c r="E420" s="121">
        <v>1.4277745331355436</v>
      </c>
      <c r="F420" s="86" t="s">
        <v>877</v>
      </c>
      <c r="G420" s="86" t="b">
        <v>0</v>
      </c>
      <c r="H420" s="86" t="b">
        <v>0</v>
      </c>
      <c r="I420" s="86" t="b">
        <v>0</v>
      </c>
      <c r="J420" s="86" t="b">
        <v>0</v>
      </c>
      <c r="K420" s="86" t="b">
        <v>0</v>
      </c>
      <c r="L420" s="86" t="b">
        <v>0</v>
      </c>
    </row>
    <row r="421" spans="1:12" ht="15">
      <c r="A421" s="86" t="s">
        <v>1085</v>
      </c>
      <c r="B421" s="86" t="s">
        <v>940</v>
      </c>
      <c r="C421" s="86">
        <v>2</v>
      </c>
      <c r="D421" s="121">
        <v>0.0045454716330136</v>
      </c>
      <c r="E421" s="121">
        <v>1.5691036859320127</v>
      </c>
      <c r="F421" s="86" t="s">
        <v>877</v>
      </c>
      <c r="G421" s="86" t="b">
        <v>0</v>
      </c>
      <c r="H421" s="86" t="b">
        <v>0</v>
      </c>
      <c r="I421" s="86" t="b">
        <v>0</v>
      </c>
      <c r="J421" s="86" t="b">
        <v>0</v>
      </c>
      <c r="K421" s="86" t="b">
        <v>0</v>
      </c>
      <c r="L421" s="86" t="b">
        <v>0</v>
      </c>
    </row>
    <row r="422" spans="1:12" ht="15">
      <c r="A422" s="86" t="s">
        <v>942</v>
      </c>
      <c r="B422" s="86" t="s">
        <v>1071</v>
      </c>
      <c r="C422" s="86">
        <v>2</v>
      </c>
      <c r="D422" s="121">
        <v>0.0045454716330136</v>
      </c>
      <c r="E422" s="121">
        <v>1.8079857748471497</v>
      </c>
      <c r="F422" s="86" t="s">
        <v>877</v>
      </c>
      <c r="G422" s="86" t="b">
        <v>0</v>
      </c>
      <c r="H422" s="86" t="b">
        <v>0</v>
      </c>
      <c r="I422" s="86" t="b">
        <v>0</v>
      </c>
      <c r="J422" s="86" t="b">
        <v>0</v>
      </c>
      <c r="K422" s="86" t="b">
        <v>0</v>
      </c>
      <c r="L422" s="86" t="b">
        <v>0</v>
      </c>
    </row>
    <row r="423" spans="1:12" ht="15">
      <c r="A423" s="86" t="s">
        <v>1071</v>
      </c>
      <c r="B423" s="86" t="s">
        <v>1080</v>
      </c>
      <c r="C423" s="86">
        <v>2</v>
      </c>
      <c r="D423" s="121">
        <v>0.0045454716330136</v>
      </c>
      <c r="E423" s="121">
        <v>2.029834524463506</v>
      </c>
      <c r="F423" s="86" t="s">
        <v>877</v>
      </c>
      <c r="G423" s="86" t="b">
        <v>0</v>
      </c>
      <c r="H423" s="86" t="b">
        <v>0</v>
      </c>
      <c r="I423" s="86" t="b">
        <v>0</v>
      </c>
      <c r="J423" s="86" t="b">
        <v>0</v>
      </c>
      <c r="K423" s="86" t="b">
        <v>0</v>
      </c>
      <c r="L423" s="86" t="b">
        <v>0</v>
      </c>
    </row>
    <row r="424" spans="1:12" ht="15">
      <c r="A424" s="86" t="s">
        <v>1080</v>
      </c>
      <c r="B424" s="86" t="s">
        <v>1086</v>
      </c>
      <c r="C424" s="86">
        <v>2</v>
      </c>
      <c r="D424" s="121">
        <v>0.0045454716330136</v>
      </c>
      <c r="E424" s="121">
        <v>2.205925783519187</v>
      </c>
      <c r="F424" s="86" t="s">
        <v>877</v>
      </c>
      <c r="G424" s="86" t="b">
        <v>0</v>
      </c>
      <c r="H424" s="86" t="b">
        <v>0</v>
      </c>
      <c r="I424" s="86" t="b">
        <v>0</v>
      </c>
      <c r="J424" s="86" t="b">
        <v>0</v>
      </c>
      <c r="K424" s="86" t="b">
        <v>0</v>
      </c>
      <c r="L424" s="86" t="b">
        <v>0</v>
      </c>
    </row>
    <row r="425" spans="1:12" ht="15">
      <c r="A425" s="86" t="s">
        <v>1086</v>
      </c>
      <c r="B425" s="86" t="s">
        <v>935</v>
      </c>
      <c r="C425" s="86">
        <v>2</v>
      </c>
      <c r="D425" s="121">
        <v>0.0045454716330136</v>
      </c>
      <c r="E425" s="121">
        <v>1.2206490403398935</v>
      </c>
      <c r="F425" s="86" t="s">
        <v>877</v>
      </c>
      <c r="G425" s="86" t="b">
        <v>0</v>
      </c>
      <c r="H425" s="86" t="b">
        <v>0</v>
      </c>
      <c r="I425" s="86" t="b">
        <v>0</v>
      </c>
      <c r="J425" s="86" t="b">
        <v>0</v>
      </c>
      <c r="K425" s="86" t="b">
        <v>0</v>
      </c>
      <c r="L425" s="86" t="b">
        <v>0</v>
      </c>
    </row>
    <row r="426" spans="1:12" ht="15">
      <c r="A426" s="86" t="s">
        <v>935</v>
      </c>
      <c r="B426" s="86" t="s">
        <v>1087</v>
      </c>
      <c r="C426" s="86">
        <v>2</v>
      </c>
      <c r="D426" s="121">
        <v>0.0045454716330136</v>
      </c>
      <c r="E426" s="121">
        <v>1.2680736902680316</v>
      </c>
      <c r="F426" s="86" t="s">
        <v>877</v>
      </c>
      <c r="G426" s="86" t="b">
        <v>0</v>
      </c>
      <c r="H426" s="86" t="b">
        <v>0</v>
      </c>
      <c r="I426" s="86" t="b">
        <v>0</v>
      </c>
      <c r="J426" s="86" t="b">
        <v>0</v>
      </c>
      <c r="K426" s="86" t="b">
        <v>0</v>
      </c>
      <c r="L426" s="86" t="b">
        <v>0</v>
      </c>
    </row>
    <row r="427" spans="1:12" ht="15">
      <c r="A427" s="86" t="s">
        <v>1087</v>
      </c>
      <c r="B427" s="86" t="s">
        <v>934</v>
      </c>
      <c r="C427" s="86">
        <v>2</v>
      </c>
      <c r="D427" s="121">
        <v>0.0045454716330136</v>
      </c>
      <c r="E427" s="121">
        <v>1.4042934372860205</v>
      </c>
      <c r="F427" s="86" t="s">
        <v>877</v>
      </c>
      <c r="G427" s="86" t="b">
        <v>0</v>
      </c>
      <c r="H427" s="86" t="b">
        <v>0</v>
      </c>
      <c r="I427" s="86" t="b">
        <v>0</v>
      </c>
      <c r="J427" s="86" t="b">
        <v>0</v>
      </c>
      <c r="K427" s="86" t="b">
        <v>0</v>
      </c>
      <c r="L427" s="86" t="b">
        <v>0</v>
      </c>
    </row>
    <row r="428" spans="1:12" ht="15">
      <c r="A428" s="86" t="s">
        <v>934</v>
      </c>
      <c r="B428" s="86" t="s">
        <v>1095</v>
      </c>
      <c r="C428" s="86">
        <v>2</v>
      </c>
      <c r="D428" s="121">
        <v>0.0045454716330136</v>
      </c>
      <c r="E428" s="121">
        <v>1.080987046910887</v>
      </c>
      <c r="F428" s="86" t="s">
        <v>877</v>
      </c>
      <c r="G428" s="86" t="b">
        <v>0</v>
      </c>
      <c r="H428" s="86" t="b">
        <v>0</v>
      </c>
      <c r="I428" s="86" t="b">
        <v>0</v>
      </c>
      <c r="J428" s="86" t="b">
        <v>0</v>
      </c>
      <c r="K428" s="86" t="b">
        <v>0</v>
      </c>
      <c r="L428" s="86" t="b">
        <v>0</v>
      </c>
    </row>
    <row r="429" spans="1:12" ht="15">
      <c r="A429" s="86" t="s">
        <v>1095</v>
      </c>
      <c r="B429" s="86" t="s">
        <v>1088</v>
      </c>
      <c r="C429" s="86">
        <v>2</v>
      </c>
      <c r="D429" s="121">
        <v>0.0045454716330136</v>
      </c>
      <c r="E429" s="121">
        <v>2.3820170425748683</v>
      </c>
      <c r="F429" s="86" t="s">
        <v>877</v>
      </c>
      <c r="G429" s="86" t="b">
        <v>0</v>
      </c>
      <c r="H429" s="86" t="b">
        <v>0</v>
      </c>
      <c r="I429" s="86" t="b">
        <v>0</v>
      </c>
      <c r="J429" s="86" t="b">
        <v>0</v>
      </c>
      <c r="K429" s="86" t="b">
        <v>0</v>
      </c>
      <c r="L429" s="86" t="b">
        <v>0</v>
      </c>
    </row>
    <row r="430" spans="1:12" ht="15">
      <c r="A430" s="86" t="s">
        <v>1088</v>
      </c>
      <c r="B430" s="86" t="s">
        <v>1090</v>
      </c>
      <c r="C430" s="86">
        <v>2</v>
      </c>
      <c r="D430" s="121">
        <v>0.0045454716330136</v>
      </c>
      <c r="E430" s="121">
        <v>2.3820170425748683</v>
      </c>
      <c r="F430" s="86" t="s">
        <v>877</v>
      </c>
      <c r="G430" s="86" t="b">
        <v>0</v>
      </c>
      <c r="H430" s="86" t="b">
        <v>0</v>
      </c>
      <c r="I430" s="86" t="b">
        <v>0</v>
      </c>
      <c r="J430" s="86" t="b">
        <v>0</v>
      </c>
      <c r="K430" s="86" t="b">
        <v>0</v>
      </c>
      <c r="L430" s="86" t="b">
        <v>0</v>
      </c>
    </row>
    <row r="431" spans="1:12" ht="15">
      <c r="A431" s="86" t="s">
        <v>1090</v>
      </c>
      <c r="B431" s="86" t="s">
        <v>227</v>
      </c>
      <c r="C431" s="86">
        <v>2</v>
      </c>
      <c r="D431" s="121">
        <v>0.0045454716330136</v>
      </c>
      <c r="E431" s="121">
        <v>1.904895787855206</v>
      </c>
      <c r="F431" s="86" t="s">
        <v>877</v>
      </c>
      <c r="G431" s="86" t="b">
        <v>0</v>
      </c>
      <c r="H431" s="86" t="b">
        <v>0</v>
      </c>
      <c r="I431" s="86" t="b">
        <v>0</v>
      </c>
      <c r="J431" s="86" t="b">
        <v>0</v>
      </c>
      <c r="K431" s="86" t="b">
        <v>0</v>
      </c>
      <c r="L431" s="86" t="b">
        <v>0</v>
      </c>
    </row>
    <row r="432" spans="1:12" ht="15">
      <c r="A432" s="86" t="s">
        <v>934</v>
      </c>
      <c r="B432" s="86" t="s">
        <v>935</v>
      </c>
      <c r="C432" s="86">
        <v>2</v>
      </c>
      <c r="D432" s="121">
        <v>0</v>
      </c>
      <c r="E432" s="121">
        <v>0.5228787452803375</v>
      </c>
      <c r="F432" s="86" t="s">
        <v>878</v>
      </c>
      <c r="G432" s="86" t="b">
        <v>0</v>
      </c>
      <c r="H432" s="86" t="b">
        <v>0</v>
      </c>
      <c r="I432" s="86" t="b">
        <v>0</v>
      </c>
      <c r="J432" s="86" t="b">
        <v>0</v>
      </c>
      <c r="K432" s="86" t="b">
        <v>0</v>
      </c>
      <c r="L432" s="86" t="b">
        <v>0</v>
      </c>
    </row>
    <row r="433" spans="1:12" ht="15">
      <c r="A433" s="86" t="s">
        <v>935</v>
      </c>
      <c r="B433" s="86" t="s">
        <v>948</v>
      </c>
      <c r="C433" s="86">
        <v>2</v>
      </c>
      <c r="D433" s="121">
        <v>0.0354152936075272</v>
      </c>
      <c r="E433" s="121">
        <v>0.8750612633917001</v>
      </c>
      <c r="F433" s="86" t="s">
        <v>878</v>
      </c>
      <c r="G433" s="86" t="b">
        <v>0</v>
      </c>
      <c r="H433" s="86" t="b">
        <v>0</v>
      </c>
      <c r="I433" s="86" t="b">
        <v>0</v>
      </c>
      <c r="J433" s="86" t="b">
        <v>0</v>
      </c>
      <c r="K433" s="86" t="b">
        <v>0</v>
      </c>
      <c r="L43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1199</v>
      </c>
      <c r="B2" s="125" t="s">
        <v>1200</v>
      </c>
      <c r="C2" s="122" t="s">
        <v>1201</v>
      </c>
    </row>
    <row r="3" spans="1:3" ht="15">
      <c r="A3" s="124" t="s">
        <v>876</v>
      </c>
      <c r="B3" s="124" t="s">
        <v>876</v>
      </c>
      <c r="C3" s="34">
        <v>79</v>
      </c>
    </row>
    <row r="4" spans="1:3" ht="15">
      <c r="A4" s="124" t="s">
        <v>876</v>
      </c>
      <c r="B4" s="124" t="s">
        <v>877</v>
      </c>
      <c r="C4" s="34">
        <v>24</v>
      </c>
    </row>
    <row r="5" spans="1:3" ht="15">
      <c r="A5" s="124" t="s">
        <v>877</v>
      </c>
      <c r="B5" s="124" t="s">
        <v>876</v>
      </c>
      <c r="C5" s="34">
        <v>16</v>
      </c>
    </row>
    <row r="6" spans="1:3" ht="15">
      <c r="A6" s="124" t="s">
        <v>877</v>
      </c>
      <c r="B6" s="124" t="s">
        <v>877</v>
      </c>
      <c r="C6" s="34">
        <v>25</v>
      </c>
    </row>
    <row r="7" spans="1:3" ht="15">
      <c r="A7" s="124" t="s">
        <v>878</v>
      </c>
      <c r="B7" s="124" t="s">
        <v>878</v>
      </c>
      <c r="C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1215</v>
      </c>
      <c r="B1" s="13" t="s">
        <v>17</v>
      </c>
    </row>
    <row r="2" spans="1:2" ht="15">
      <c r="A2" s="78" t="s">
        <v>1216</v>
      </c>
      <c r="B2" s="78" t="s">
        <v>1222</v>
      </c>
    </row>
    <row r="3" spans="1:2" ht="15">
      <c r="A3" s="78" t="s">
        <v>1217</v>
      </c>
      <c r="B3" s="78" t="s">
        <v>1223</v>
      </c>
    </row>
    <row r="4" spans="1:2" ht="15">
      <c r="A4" s="78" t="s">
        <v>1218</v>
      </c>
      <c r="B4" s="78" t="s">
        <v>1224</v>
      </c>
    </row>
    <row r="5" spans="1:2" ht="15">
      <c r="A5" s="78" t="s">
        <v>1219</v>
      </c>
      <c r="B5" s="78" t="s">
        <v>1225</v>
      </c>
    </row>
    <row r="6" spans="1:2" ht="15">
      <c r="A6" s="78" t="s">
        <v>1220</v>
      </c>
      <c r="B6" s="78" t="s">
        <v>1226</v>
      </c>
    </row>
    <row r="7" spans="1:2" ht="15">
      <c r="A7" s="78" t="s">
        <v>1221</v>
      </c>
      <c r="B7" s="78" t="s">
        <v>1223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1227</v>
      </c>
      <c r="B1" s="13" t="s">
        <v>34</v>
      </c>
    </row>
    <row r="2" spans="1:2" ht="15">
      <c r="A2" s="117" t="s">
        <v>227</v>
      </c>
      <c r="B2" s="78">
        <v>324.945455</v>
      </c>
    </row>
    <row r="3" spans="1:2" ht="15">
      <c r="A3" s="117" t="s">
        <v>224</v>
      </c>
      <c r="B3" s="78">
        <v>146.945455</v>
      </c>
    </row>
    <row r="4" spans="1:2" ht="15">
      <c r="A4" s="117" t="s">
        <v>218</v>
      </c>
      <c r="B4" s="78">
        <v>46</v>
      </c>
    </row>
    <row r="5" spans="1:2" ht="15">
      <c r="A5" s="117" t="s">
        <v>220</v>
      </c>
      <c r="B5" s="78">
        <v>14.4</v>
      </c>
    </row>
    <row r="6" spans="1:2" ht="15">
      <c r="A6" s="117" t="s">
        <v>219</v>
      </c>
      <c r="B6" s="78">
        <v>14.4</v>
      </c>
    </row>
    <row r="7" spans="1:2" ht="15">
      <c r="A7" s="117" t="s">
        <v>225</v>
      </c>
      <c r="B7" s="78">
        <v>14.4</v>
      </c>
    </row>
    <row r="8" spans="1:2" ht="15">
      <c r="A8" s="117" t="s">
        <v>234</v>
      </c>
      <c r="B8" s="78">
        <v>0.545455</v>
      </c>
    </row>
    <row r="9" spans="1:2" ht="15">
      <c r="A9" s="117" t="s">
        <v>232</v>
      </c>
      <c r="B9" s="78">
        <v>0.545455</v>
      </c>
    </row>
    <row r="10" spans="1:2" ht="15">
      <c r="A10" s="117" t="s">
        <v>237</v>
      </c>
      <c r="B10" s="78">
        <v>0.545455</v>
      </c>
    </row>
    <row r="11" spans="1:2" ht="15">
      <c r="A11" s="117" t="s">
        <v>236</v>
      </c>
      <c r="B11" s="78">
        <v>0.545455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622</v>
      </c>
      <c r="AF2" s="13" t="s">
        <v>623</v>
      </c>
      <c r="AG2" s="13" t="s">
        <v>624</v>
      </c>
      <c r="AH2" s="13" t="s">
        <v>625</v>
      </c>
      <c r="AI2" s="13" t="s">
        <v>626</v>
      </c>
      <c r="AJ2" s="13" t="s">
        <v>627</v>
      </c>
      <c r="AK2" s="13" t="s">
        <v>628</v>
      </c>
      <c r="AL2" s="13" t="s">
        <v>629</v>
      </c>
      <c r="AM2" s="13" t="s">
        <v>630</v>
      </c>
      <c r="AN2" s="13" t="s">
        <v>631</v>
      </c>
      <c r="AO2" s="13" t="s">
        <v>632</v>
      </c>
      <c r="AP2" s="13" t="s">
        <v>633</v>
      </c>
      <c r="AQ2" s="13" t="s">
        <v>634</v>
      </c>
      <c r="AR2" s="13" t="s">
        <v>635</v>
      </c>
      <c r="AS2" s="13" t="s">
        <v>636</v>
      </c>
      <c r="AT2" s="13" t="s">
        <v>194</v>
      </c>
      <c r="AU2" s="13" t="s">
        <v>637</v>
      </c>
      <c r="AV2" s="13" t="s">
        <v>638</v>
      </c>
      <c r="AW2" s="13" t="s">
        <v>639</v>
      </c>
      <c r="AX2" s="13" t="s">
        <v>640</v>
      </c>
      <c r="AY2" s="13" t="s">
        <v>641</v>
      </c>
      <c r="AZ2" s="13" t="s">
        <v>642</v>
      </c>
      <c r="BA2" s="13" t="s">
        <v>882</v>
      </c>
      <c r="BB2" s="118" t="s">
        <v>995</v>
      </c>
      <c r="BC2" s="118" t="s">
        <v>998</v>
      </c>
      <c r="BD2" s="118" t="s">
        <v>999</v>
      </c>
      <c r="BE2" s="118" t="s">
        <v>1002</v>
      </c>
      <c r="BF2" s="118" t="s">
        <v>1004</v>
      </c>
      <c r="BG2" s="118" t="s">
        <v>1011</v>
      </c>
      <c r="BH2" s="118" t="s">
        <v>1019</v>
      </c>
      <c r="BI2" s="118" t="s">
        <v>1032</v>
      </c>
      <c r="BJ2" s="118" t="s">
        <v>1040</v>
      </c>
      <c r="BK2" s="118" t="s">
        <v>1053</v>
      </c>
      <c r="BL2" s="118" t="s">
        <v>1188</v>
      </c>
      <c r="BM2" s="118" t="s">
        <v>1189</v>
      </c>
      <c r="BN2" s="118" t="s">
        <v>1190</v>
      </c>
      <c r="BO2" s="118" t="s">
        <v>1191</v>
      </c>
      <c r="BP2" s="118" t="s">
        <v>1192</v>
      </c>
      <c r="BQ2" s="118" t="s">
        <v>1193</v>
      </c>
      <c r="BR2" s="118" t="s">
        <v>1194</v>
      </c>
      <c r="BS2" s="118" t="s">
        <v>1195</v>
      </c>
      <c r="BT2" s="118" t="s">
        <v>1197</v>
      </c>
      <c r="BU2" s="3"/>
      <c r="BV2" s="3"/>
    </row>
    <row r="3" spans="1:74" ht="41.45" customHeight="1">
      <c r="A3" s="64" t="s">
        <v>214</v>
      </c>
      <c r="C3" s="65"/>
      <c r="D3" s="65" t="s">
        <v>64</v>
      </c>
      <c r="E3" s="66">
        <v>162.2802280967299</v>
      </c>
      <c r="F3" s="68">
        <v>99.99990509623242</v>
      </c>
      <c r="G3" s="102" t="s">
        <v>370</v>
      </c>
      <c r="H3" s="65"/>
      <c r="I3" s="69" t="s">
        <v>214</v>
      </c>
      <c r="J3" s="70"/>
      <c r="K3" s="70"/>
      <c r="L3" s="69" t="s">
        <v>810</v>
      </c>
      <c r="M3" s="73">
        <v>1.031628262275386</v>
      </c>
      <c r="N3" s="74">
        <v>9076.9296875</v>
      </c>
      <c r="O3" s="74">
        <v>2491.17431640625</v>
      </c>
      <c r="P3" s="75"/>
      <c r="Q3" s="76"/>
      <c r="R3" s="76"/>
      <c r="S3" s="48"/>
      <c r="T3" s="48">
        <v>0</v>
      </c>
      <c r="U3" s="48">
        <v>1</v>
      </c>
      <c r="V3" s="49">
        <v>0</v>
      </c>
      <c r="W3" s="49">
        <v>0.019608</v>
      </c>
      <c r="X3" s="49">
        <v>0.011968</v>
      </c>
      <c r="Y3" s="49">
        <v>0.319253</v>
      </c>
      <c r="Z3" s="49">
        <v>0</v>
      </c>
      <c r="AA3" s="49">
        <v>0</v>
      </c>
      <c r="AB3" s="71">
        <v>3</v>
      </c>
      <c r="AC3" s="71"/>
      <c r="AD3" s="72"/>
      <c r="AE3" s="78" t="s">
        <v>643</v>
      </c>
      <c r="AF3" s="78">
        <v>171</v>
      </c>
      <c r="AG3" s="78">
        <v>242</v>
      </c>
      <c r="AH3" s="78">
        <v>1274</v>
      </c>
      <c r="AI3" s="78">
        <v>604</v>
      </c>
      <c r="AJ3" s="78"/>
      <c r="AK3" s="78" t="s">
        <v>670</v>
      </c>
      <c r="AL3" s="78" t="s">
        <v>695</v>
      </c>
      <c r="AM3" s="78"/>
      <c r="AN3" s="78"/>
      <c r="AO3" s="80">
        <v>40421.555972222224</v>
      </c>
      <c r="AP3" s="83" t="s">
        <v>739</v>
      </c>
      <c r="AQ3" s="78" t="b">
        <v>0</v>
      </c>
      <c r="AR3" s="78" t="b">
        <v>0</v>
      </c>
      <c r="AS3" s="78" t="b">
        <v>1</v>
      </c>
      <c r="AT3" s="78"/>
      <c r="AU3" s="78">
        <v>37</v>
      </c>
      <c r="AV3" s="83" t="s">
        <v>764</v>
      </c>
      <c r="AW3" s="78" t="b">
        <v>0</v>
      </c>
      <c r="AX3" s="78" t="s">
        <v>782</v>
      </c>
      <c r="AY3" s="83" t="s">
        <v>783</v>
      </c>
      <c r="AZ3" s="78" t="s">
        <v>66</v>
      </c>
      <c r="BA3" s="78" t="str">
        <f>REPLACE(INDEX(GroupVertices[Group],MATCH(Vertices[[#This Row],[Vertex]],GroupVertices[Vertex],0)),1,1,"")</f>
        <v>2</v>
      </c>
      <c r="BB3" s="48"/>
      <c r="BC3" s="48"/>
      <c r="BD3" s="48"/>
      <c r="BE3" s="48"/>
      <c r="BF3" s="48" t="s">
        <v>317</v>
      </c>
      <c r="BG3" s="48" t="s">
        <v>317</v>
      </c>
      <c r="BH3" s="119" t="s">
        <v>1020</v>
      </c>
      <c r="BI3" s="119" t="s">
        <v>1020</v>
      </c>
      <c r="BJ3" s="119" t="s">
        <v>1041</v>
      </c>
      <c r="BK3" s="119" t="s">
        <v>1041</v>
      </c>
      <c r="BL3" s="119">
        <v>0</v>
      </c>
      <c r="BM3" s="123">
        <v>0</v>
      </c>
      <c r="BN3" s="119">
        <v>0</v>
      </c>
      <c r="BO3" s="123">
        <v>0</v>
      </c>
      <c r="BP3" s="119">
        <v>0</v>
      </c>
      <c r="BQ3" s="123">
        <v>0</v>
      </c>
      <c r="BR3" s="119">
        <v>35</v>
      </c>
      <c r="BS3" s="123">
        <v>100</v>
      </c>
      <c r="BT3" s="119">
        <v>35</v>
      </c>
      <c r="BU3" s="3"/>
      <c r="BV3" s="3"/>
    </row>
    <row r="4" spans="1:77" ht="41.45" customHeight="1">
      <c r="A4" s="64" t="s">
        <v>227</v>
      </c>
      <c r="C4" s="65"/>
      <c r="D4" s="65" t="s">
        <v>64</v>
      </c>
      <c r="E4" s="66">
        <v>162.03933025919017</v>
      </c>
      <c r="F4" s="68">
        <v>99.99998668017297</v>
      </c>
      <c r="G4" s="102" t="s">
        <v>383</v>
      </c>
      <c r="H4" s="65"/>
      <c r="I4" s="69" t="s">
        <v>227</v>
      </c>
      <c r="J4" s="70"/>
      <c r="K4" s="70"/>
      <c r="L4" s="69" t="s">
        <v>811</v>
      </c>
      <c r="M4" s="73">
        <v>1.0044390543544401</v>
      </c>
      <c r="N4" s="74">
        <v>8339.2900390625</v>
      </c>
      <c r="O4" s="74">
        <v>5558.92236328125</v>
      </c>
      <c r="P4" s="75"/>
      <c r="Q4" s="76"/>
      <c r="R4" s="76"/>
      <c r="S4" s="88"/>
      <c r="T4" s="48">
        <v>13</v>
      </c>
      <c r="U4" s="48">
        <v>12</v>
      </c>
      <c r="V4" s="49">
        <v>324.945455</v>
      </c>
      <c r="W4" s="49">
        <v>0.035714</v>
      </c>
      <c r="X4" s="49">
        <v>0.107444</v>
      </c>
      <c r="Y4" s="49">
        <v>4.181563</v>
      </c>
      <c r="Z4" s="49">
        <v>0.10526315789473684</v>
      </c>
      <c r="AA4" s="49">
        <v>0.15</v>
      </c>
      <c r="AB4" s="71">
        <v>4</v>
      </c>
      <c r="AC4" s="71"/>
      <c r="AD4" s="72"/>
      <c r="AE4" s="78" t="s">
        <v>644</v>
      </c>
      <c r="AF4" s="78">
        <v>430</v>
      </c>
      <c r="AG4" s="78">
        <v>46</v>
      </c>
      <c r="AH4" s="78">
        <v>29</v>
      </c>
      <c r="AI4" s="78">
        <v>19</v>
      </c>
      <c r="AJ4" s="78"/>
      <c r="AK4" s="78" t="s">
        <v>671</v>
      </c>
      <c r="AL4" s="78" t="s">
        <v>696</v>
      </c>
      <c r="AM4" s="83" t="s">
        <v>715</v>
      </c>
      <c r="AN4" s="78"/>
      <c r="AO4" s="80">
        <v>43756.58106481482</v>
      </c>
      <c r="AP4" s="83" t="s">
        <v>740</v>
      </c>
      <c r="AQ4" s="78" t="b">
        <v>1</v>
      </c>
      <c r="AR4" s="78" t="b">
        <v>0</v>
      </c>
      <c r="AS4" s="78" t="b">
        <v>0</v>
      </c>
      <c r="AT4" s="78"/>
      <c r="AU4" s="78">
        <v>0</v>
      </c>
      <c r="AV4" s="78"/>
      <c r="AW4" s="78" t="b">
        <v>0</v>
      </c>
      <c r="AX4" s="78" t="s">
        <v>782</v>
      </c>
      <c r="AY4" s="83" t="s">
        <v>784</v>
      </c>
      <c r="AZ4" s="78" t="s">
        <v>66</v>
      </c>
      <c r="BA4" s="78" t="str">
        <f>REPLACE(INDEX(GroupVertices[Group],MATCH(Vertices[[#This Row],[Vertex]],GroupVertices[Vertex],0)),1,1,"")</f>
        <v>2</v>
      </c>
      <c r="BB4" s="48" t="s">
        <v>996</v>
      </c>
      <c r="BC4" s="48" t="s">
        <v>996</v>
      </c>
      <c r="BD4" s="48" t="s">
        <v>1000</v>
      </c>
      <c r="BE4" s="48" t="s">
        <v>1003</v>
      </c>
      <c r="BF4" s="48" t="s">
        <v>1005</v>
      </c>
      <c r="BG4" s="48" t="s">
        <v>1012</v>
      </c>
      <c r="BH4" s="119" t="s">
        <v>1021</v>
      </c>
      <c r="BI4" s="119" t="s">
        <v>1033</v>
      </c>
      <c r="BJ4" s="119" t="s">
        <v>1042</v>
      </c>
      <c r="BK4" s="119" t="s">
        <v>1054</v>
      </c>
      <c r="BL4" s="119">
        <v>4</v>
      </c>
      <c r="BM4" s="123">
        <v>0.6472491909385113</v>
      </c>
      <c r="BN4" s="119">
        <v>0</v>
      </c>
      <c r="BO4" s="123">
        <v>0</v>
      </c>
      <c r="BP4" s="119">
        <v>0</v>
      </c>
      <c r="BQ4" s="123">
        <v>0</v>
      </c>
      <c r="BR4" s="119">
        <v>614</v>
      </c>
      <c r="BS4" s="123">
        <v>99.35275080906149</v>
      </c>
      <c r="BT4" s="119">
        <v>618</v>
      </c>
      <c r="BU4" s="2"/>
      <c r="BV4" s="3"/>
      <c r="BW4" s="3"/>
      <c r="BX4" s="3"/>
      <c r="BY4" s="3"/>
    </row>
    <row r="5" spans="1:77" ht="41.45" customHeight="1">
      <c r="A5" s="64" t="s">
        <v>215</v>
      </c>
      <c r="C5" s="65"/>
      <c r="D5" s="65" t="s">
        <v>64</v>
      </c>
      <c r="E5" s="66">
        <v>163.83008612294225</v>
      </c>
      <c r="F5" s="68">
        <v>99.99938021179857</v>
      </c>
      <c r="G5" s="102" t="s">
        <v>371</v>
      </c>
      <c r="H5" s="65"/>
      <c r="I5" s="69" t="s">
        <v>215</v>
      </c>
      <c r="J5" s="70"/>
      <c r="K5" s="70"/>
      <c r="L5" s="69" t="s">
        <v>812</v>
      </c>
      <c r="M5" s="73">
        <v>1.2065547479300434</v>
      </c>
      <c r="N5" s="74">
        <v>7039.31103515625</v>
      </c>
      <c r="O5" s="74">
        <v>3957.751220703125</v>
      </c>
      <c r="P5" s="75"/>
      <c r="Q5" s="76"/>
      <c r="R5" s="76"/>
      <c r="S5" s="88"/>
      <c r="T5" s="48">
        <v>0</v>
      </c>
      <c r="U5" s="48">
        <v>1</v>
      </c>
      <c r="V5" s="49">
        <v>0</v>
      </c>
      <c r="W5" s="49">
        <v>0.019608</v>
      </c>
      <c r="X5" s="49">
        <v>0.011968</v>
      </c>
      <c r="Y5" s="49">
        <v>0.319253</v>
      </c>
      <c r="Z5" s="49">
        <v>0</v>
      </c>
      <c r="AA5" s="49">
        <v>0</v>
      </c>
      <c r="AB5" s="71">
        <v>5</v>
      </c>
      <c r="AC5" s="71"/>
      <c r="AD5" s="72"/>
      <c r="AE5" s="78" t="s">
        <v>645</v>
      </c>
      <c r="AF5" s="78">
        <v>4434</v>
      </c>
      <c r="AG5" s="78">
        <v>1503</v>
      </c>
      <c r="AH5" s="78">
        <v>3360</v>
      </c>
      <c r="AI5" s="78">
        <v>1020</v>
      </c>
      <c r="AJ5" s="78"/>
      <c r="AK5" s="78" t="s">
        <v>672</v>
      </c>
      <c r="AL5" s="78" t="s">
        <v>697</v>
      </c>
      <c r="AM5" s="83" t="s">
        <v>716</v>
      </c>
      <c r="AN5" s="78"/>
      <c r="AO5" s="80">
        <v>42716.34039351852</v>
      </c>
      <c r="AP5" s="83" t="s">
        <v>741</v>
      </c>
      <c r="AQ5" s="78" t="b">
        <v>1</v>
      </c>
      <c r="AR5" s="78" t="b">
        <v>0</v>
      </c>
      <c r="AS5" s="78" t="b">
        <v>0</v>
      </c>
      <c r="AT5" s="78"/>
      <c r="AU5" s="78">
        <v>30</v>
      </c>
      <c r="AV5" s="78"/>
      <c r="AW5" s="78" t="b">
        <v>0</v>
      </c>
      <c r="AX5" s="78" t="s">
        <v>782</v>
      </c>
      <c r="AY5" s="83" t="s">
        <v>785</v>
      </c>
      <c r="AZ5" s="78" t="s">
        <v>66</v>
      </c>
      <c r="BA5" s="78" t="str">
        <f>REPLACE(INDEX(GroupVertices[Group],MATCH(Vertices[[#This Row],[Vertex]],GroupVertices[Vertex],0)),1,1,"")</f>
        <v>2</v>
      </c>
      <c r="BB5" s="48"/>
      <c r="BC5" s="48"/>
      <c r="BD5" s="48"/>
      <c r="BE5" s="48"/>
      <c r="BF5" s="48" t="s">
        <v>317</v>
      </c>
      <c r="BG5" s="48" t="s">
        <v>317</v>
      </c>
      <c r="BH5" s="119" t="s">
        <v>1020</v>
      </c>
      <c r="BI5" s="119" t="s">
        <v>1020</v>
      </c>
      <c r="BJ5" s="119" t="s">
        <v>1041</v>
      </c>
      <c r="BK5" s="119" t="s">
        <v>1041</v>
      </c>
      <c r="BL5" s="119">
        <v>0</v>
      </c>
      <c r="BM5" s="123">
        <v>0</v>
      </c>
      <c r="BN5" s="119">
        <v>0</v>
      </c>
      <c r="BO5" s="123">
        <v>0</v>
      </c>
      <c r="BP5" s="119">
        <v>0</v>
      </c>
      <c r="BQ5" s="123">
        <v>0</v>
      </c>
      <c r="BR5" s="119">
        <v>35</v>
      </c>
      <c r="BS5" s="123">
        <v>100</v>
      </c>
      <c r="BT5" s="119">
        <v>35</v>
      </c>
      <c r="BU5" s="2"/>
      <c r="BV5" s="3"/>
      <c r="BW5" s="3"/>
      <c r="BX5" s="3"/>
      <c r="BY5" s="3"/>
    </row>
    <row r="6" spans="1:77" ht="41.45" customHeight="1">
      <c r="A6" s="64" t="s">
        <v>216</v>
      </c>
      <c r="C6" s="65"/>
      <c r="D6" s="65" t="s">
        <v>64</v>
      </c>
      <c r="E6" s="66">
        <v>162.4817956750795</v>
      </c>
      <c r="F6" s="68">
        <v>99.9998368321189</v>
      </c>
      <c r="G6" s="102" t="s">
        <v>372</v>
      </c>
      <c r="H6" s="65"/>
      <c r="I6" s="69" t="s">
        <v>216</v>
      </c>
      <c r="J6" s="70"/>
      <c r="K6" s="70"/>
      <c r="L6" s="69" t="s">
        <v>813</v>
      </c>
      <c r="M6" s="73">
        <v>1.0543784158418918</v>
      </c>
      <c r="N6" s="74">
        <v>7878.78173828125</v>
      </c>
      <c r="O6" s="74">
        <v>2105.671875</v>
      </c>
      <c r="P6" s="75"/>
      <c r="Q6" s="76"/>
      <c r="R6" s="76"/>
      <c r="S6" s="88"/>
      <c r="T6" s="48">
        <v>0</v>
      </c>
      <c r="U6" s="48">
        <v>1</v>
      </c>
      <c r="V6" s="49">
        <v>0</v>
      </c>
      <c r="W6" s="49">
        <v>0.019608</v>
      </c>
      <c r="X6" s="49">
        <v>0.011968</v>
      </c>
      <c r="Y6" s="49">
        <v>0.319253</v>
      </c>
      <c r="Z6" s="49">
        <v>0</v>
      </c>
      <c r="AA6" s="49">
        <v>0</v>
      </c>
      <c r="AB6" s="71">
        <v>6</v>
      </c>
      <c r="AC6" s="71"/>
      <c r="AD6" s="72"/>
      <c r="AE6" s="78" t="s">
        <v>646</v>
      </c>
      <c r="AF6" s="78">
        <v>650</v>
      </c>
      <c r="AG6" s="78">
        <v>406</v>
      </c>
      <c r="AH6" s="78">
        <v>1248</v>
      </c>
      <c r="AI6" s="78">
        <v>1463</v>
      </c>
      <c r="AJ6" s="78"/>
      <c r="AK6" s="78" t="s">
        <v>673</v>
      </c>
      <c r="AL6" s="78"/>
      <c r="AM6" s="83" t="s">
        <v>717</v>
      </c>
      <c r="AN6" s="78"/>
      <c r="AO6" s="80">
        <v>43535.54204861111</v>
      </c>
      <c r="AP6" s="83" t="s">
        <v>742</v>
      </c>
      <c r="AQ6" s="78" t="b">
        <v>1</v>
      </c>
      <c r="AR6" s="78" t="b">
        <v>0</v>
      </c>
      <c r="AS6" s="78" t="b">
        <v>0</v>
      </c>
      <c r="AT6" s="78"/>
      <c r="AU6" s="78">
        <v>2</v>
      </c>
      <c r="AV6" s="78"/>
      <c r="AW6" s="78" t="b">
        <v>0</v>
      </c>
      <c r="AX6" s="78" t="s">
        <v>782</v>
      </c>
      <c r="AY6" s="83" t="s">
        <v>786</v>
      </c>
      <c r="AZ6" s="78" t="s">
        <v>66</v>
      </c>
      <c r="BA6" s="78" t="str">
        <f>REPLACE(INDEX(GroupVertices[Group],MATCH(Vertices[[#This Row],[Vertex]],GroupVertices[Vertex],0)),1,1,"")</f>
        <v>2</v>
      </c>
      <c r="BB6" s="48" t="s">
        <v>285</v>
      </c>
      <c r="BC6" s="48" t="s">
        <v>285</v>
      </c>
      <c r="BD6" s="48" t="s">
        <v>306</v>
      </c>
      <c r="BE6" s="48" t="s">
        <v>306</v>
      </c>
      <c r="BF6" s="48" t="s">
        <v>318</v>
      </c>
      <c r="BG6" s="48" t="s">
        <v>318</v>
      </c>
      <c r="BH6" s="119" t="s">
        <v>1022</v>
      </c>
      <c r="BI6" s="119" t="s">
        <v>1022</v>
      </c>
      <c r="BJ6" s="119" t="s">
        <v>1043</v>
      </c>
      <c r="BK6" s="119" t="s">
        <v>1043</v>
      </c>
      <c r="BL6" s="119">
        <v>0</v>
      </c>
      <c r="BM6" s="123">
        <v>0</v>
      </c>
      <c r="BN6" s="119">
        <v>0</v>
      </c>
      <c r="BO6" s="123">
        <v>0</v>
      </c>
      <c r="BP6" s="119">
        <v>0</v>
      </c>
      <c r="BQ6" s="123">
        <v>0</v>
      </c>
      <c r="BR6" s="119">
        <v>11</v>
      </c>
      <c r="BS6" s="123">
        <v>100</v>
      </c>
      <c r="BT6" s="119">
        <v>11</v>
      </c>
      <c r="BU6" s="2"/>
      <c r="BV6" s="3"/>
      <c r="BW6" s="3"/>
      <c r="BX6" s="3"/>
      <c r="BY6" s="3"/>
    </row>
    <row r="7" spans="1:77" ht="41.45" customHeight="1">
      <c r="A7" s="64" t="s">
        <v>217</v>
      </c>
      <c r="C7" s="65"/>
      <c r="D7" s="65" t="s">
        <v>64</v>
      </c>
      <c r="E7" s="66">
        <v>163.59779177960036</v>
      </c>
      <c r="F7" s="68">
        <v>99.99945888202696</v>
      </c>
      <c r="G7" s="102" t="s">
        <v>373</v>
      </c>
      <c r="H7" s="65"/>
      <c r="I7" s="69" t="s">
        <v>217</v>
      </c>
      <c r="J7" s="70"/>
      <c r="K7" s="70"/>
      <c r="L7" s="69" t="s">
        <v>814</v>
      </c>
      <c r="M7" s="73">
        <v>1.1803365831491313</v>
      </c>
      <c r="N7" s="74">
        <v>3180.44482421875</v>
      </c>
      <c r="O7" s="74">
        <v>9581.6884765625</v>
      </c>
      <c r="P7" s="75"/>
      <c r="Q7" s="76"/>
      <c r="R7" s="76"/>
      <c r="S7" s="88"/>
      <c r="T7" s="48">
        <v>0</v>
      </c>
      <c r="U7" s="48">
        <v>1</v>
      </c>
      <c r="V7" s="49">
        <v>0</v>
      </c>
      <c r="W7" s="49">
        <v>0.017857</v>
      </c>
      <c r="X7" s="49">
        <v>0.011349</v>
      </c>
      <c r="Y7" s="49">
        <v>0.30121</v>
      </c>
      <c r="Z7" s="49">
        <v>0</v>
      </c>
      <c r="AA7" s="49">
        <v>0</v>
      </c>
      <c r="AB7" s="71">
        <v>7</v>
      </c>
      <c r="AC7" s="71"/>
      <c r="AD7" s="72"/>
      <c r="AE7" s="78" t="s">
        <v>647</v>
      </c>
      <c r="AF7" s="78">
        <v>4025</v>
      </c>
      <c r="AG7" s="78">
        <v>1314</v>
      </c>
      <c r="AH7" s="78">
        <v>9946</v>
      </c>
      <c r="AI7" s="78">
        <v>4119</v>
      </c>
      <c r="AJ7" s="78"/>
      <c r="AK7" s="78" t="s">
        <v>674</v>
      </c>
      <c r="AL7" s="78" t="s">
        <v>698</v>
      </c>
      <c r="AM7" s="83" t="s">
        <v>718</v>
      </c>
      <c r="AN7" s="78"/>
      <c r="AO7" s="80">
        <v>40693.910833333335</v>
      </c>
      <c r="AP7" s="83" t="s">
        <v>743</v>
      </c>
      <c r="AQ7" s="78" t="b">
        <v>1</v>
      </c>
      <c r="AR7" s="78" t="b">
        <v>0</v>
      </c>
      <c r="AS7" s="78" t="b">
        <v>0</v>
      </c>
      <c r="AT7" s="78"/>
      <c r="AU7" s="78">
        <v>84</v>
      </c>
      <c r="AV7" s="83" t="s">
        <v>765</v>
      </c>
      <c r="AW7" s="78" t="b">
        <v>0</v>
      </c>
      <c r="AX7" s="78" t="s">
        <v>782</v>
      </c>
      <c r="AY7" s="83" t="s">
        <v>787</v>
      </c>
      <c r="AZ7" s="78" t="s">
        <v>66</v>
      </c>
      <c r="BA7" s="78" t="str">
        <f>REPLACE(INDEX(GroupVertices[Group],MATCH(Vertices[[#This Row],[Vertex]],GroupVertices[Vertex],0)),1,1,"")</f>
        <v>1</v>
      </c>
      <c r="BB7" s="48"/>
      <c r="BC7" s="48"/>
      <c r="BD7" s="48"/>
      <c r="BE7" s="48"/>
      <c r="BF7" s="48" t="s">
        <v>319</v>
      </c>
      <c r="BG7" s="48" t="s">
        <v>319</v>
      </c>
      <c r="BH7" s="119" t="s">
        <v>1023</v>
      </c>
      <c r="BI7" s="119" t="s">
        <v>1023</v>
      </c>
      <c r="BJ7" s="119" t="s">
        <v>1044</v>
      </c>
      <c r="BK7" s="119" t="s">
        <v>1044</v>
      </c>
      <c r="BL7" s="119">
        <v>0</v>
      </c>
      <c r="BM7" s="123">
        <v>0</v>
      </c>
      <c r="BN7" s="119">
        <v>0</v>
      </c>
      <c r="BO7" s="123">
        <v>0</v>
      </c>
      <c r="BP7" s="119">
        <v>0</v>
      </c>
      <c r="BQ7" s="123">
        <v>0</v>
      </c>
      <c r="BR7" s="119">
        <v>16</v>
      </c>
      <c r="BS7" s="123">
        <v>100</v>
      </c>
      <c r="BT7" s="119">
        <v>16</v>
      </c>
      <c r="BU7" s="2"/>
      <c r="BV7" s="3"/>
      <c r="BW7" s="3"/>
      <c r="BX7" s="3"/>
      <c r="BY7" s="3"/>
    </row>
    <row r="8" spans="1:77" ht="41.45" customHeight="1">
      <c r="A8" s="64" t="s">
        <v>224</v>
      </c>
      <c r="C8" s="65"/>
      <c r="D8" s="65" t="s">
        <v>64</v>
      </c>
      <c r="E8" s="66">
        <v>167.34768617926244</v>
      </c>
      <c r="F8" s="68">
        <v>99.9981889197687</v>
      </c>
      <c r="G8" s="102" t="s">
        <v>380</v>
      </c>
      <c r="H8" s="65"/>
      <c r="I8" s="69" t="s">
        <v>224</v>
      </c>
      <c r="J8" s="70"/>
      <c r="K8" s="70"/>
      <c r="L8" s="69" t="s">
        <v>815</v>
      </c>
      <c r="M8" s="73">
        <v>1.6035726717552845</v>
      </c>
      <c r="N8" s="74">
        <v>2992.05322265625</v>
      </c>
      <c r="O8" s="74">
        <v>5270.54345703125</v>
      </c>
      <c r="P8" s="75"/>
      <c r="Q8" s="76"/>
      <c r="R8" s="76"/>
      <c r="S8" s="88"/>
      <c r="T8" s="48">
        <v>6</v>
      </c>
      <c r="U8" s="48">
        <v>14</v>
      </c>
      <c r="V8" s="49">
        <v>146.945455</v>
      </c>
      <c r="W8" s="49">
        <v>0.030303</v>
      </c>
      <c r="X8" s="49">
        <v>0.101888</v>
      </c>
      <c r="Y8" s="49">
        <v>3.024207</v>
      </c>
      <c r="Z8" s="49">
        <v>0.17083333333333334</v>
      </c>
      <c r="AA8" s="49">
        <v>0.125</v>
      </c>
      <c r="AB8" s="71">
        <v>8</v>
      </c>
      <c r="AC8" s="71"/>
      <c r="AD8" s="72"/>
      <c r="AE8" s="78" t="s">
        <v>648</v>
      </c>
      <c r="AF8" s="78">
        <v>3797</v>
      </c>
      <c r="AG8" s="78">
        <v>4365</v>
      </c>
      <c r="AH8" s="78">
        <v>58757</v>
      </c>
      <c r="AI8" s="78">
        <v>48422</v>
      </c>
      <c r="AJ8" s="78"/>
      <c r="AK8" s="78" t="s">
        <v>675</v>
      </c>
      <c r="AL8" s="78" t="s">
        <v>699</v>
      </c>
      <c r="AM8" s="83" t="s">
        <v>719</v>
      </c>
      <c r="AN8" s="78"/>
      <c r="AO8" s="80">
        <v>40080.55136574074</v>
      </c>
      <c r="AP8" s="83" t="s">
        <v>744</v>
      </c>
      <c r="AQ8" s="78" t="b">
        <v>0</v>
      </c>
      <c r="AR8" s="78" t="b">
        <v>0</v>
      </c>
      <c r="AS8" s="78" t="b">
        <v>0</v>
      </c>
      <c r="AT8" s="78"/>
      <c r="AU8" s="78">
        <v>327</v>
      </c>
      <c r="AV8" s="83" t="s">
        <v>765</v>
      </c>
      <c r="AW8" s="78" t="b">
        <v>0</v>
      </c>
      <c r="AX8" s="78" t="s">
        <v>782</v>
      </c>
      <c r="AY8" s="83" t="s">
        <v>788</v>
      </c>
      <c r="AZ8" s="78" t="s">
        <v>66</v>
      </c>
      <c r="BA8" s="78" t="str">
        <f>REPLACE(INDEX(GroupVertices[Group],MATCH(Vertices[[#This Row],[Vertex]],GroupVertices[Vertex],0)),1,1,"")</f>
        <v>1</v>
      </c>
      <c r="BB8" s="48" t="s">
        <v>997</v>
      </c>
      <c r="BC8" s="48" t="s">
        <v>997</v>
      </c>
      <c r="BD8" s="48" t="s">
        <v>1001</v>
      </c>
      <c r="BE8" s="48" t="s">
        <v>1001</v>
      </c>
      <c r="BF8" s="48" t="s">
        <v>1006</v>
      </c>
      <c r="BG8" s="48" t="s">
        <v>1013</v>
      </c>
      <c r="BH8" s="119" t="s">
        <v>1024</v>
      </c>
      <c r="BI8" s="119" t="s">
        <v>1034</v>
      </c>
      <c r="BJ8" s="119" t="s">
        <v>1045</v>
      </c>
      <c r="BK8" s="119" t="s">
        <v>1055</v>
      </c>
      <c r="BL8" s="119">
        <v>4</v>
      </c>
      <c r="BM8" s="123">
        <v>0.5788712011577424</v>
      </c>
      <c r="BN8" s="119">
        <v>0</v>
      </c>
      <c r="BO8" s="123">
        <v>0</v>
      </c>
      <c r="BP8" s="119">
        <v>0</v>
      </c>
      <c r="BQ8" s="123">
        <v>0</v>
      </c>
      <c r="BR8" s="119">
        <v>687</v>
      </c>
      <c r="BS8" s="123">
        <v>99.42112879884226</v>
      </c>
      <c r="BT8" s="119">
        <v>691</v>
      </c>
      <c r="BU8" s="2"/>
      <c r="BV8" s="3"/>
      <c r="BW8" s="3"/>
      <c r="BX8" s="3"/>
      <c r="BY8" s="3"/>
    </row>
    <row r="9" spans="1:77" ht="41.45" customHeight="1">
      <c r="A9" s="64" t="s">
        <v>218</v>
      </c>
      <c r="C9" s="65"/>
      <c r="D9" s="65" t="s">
        <v>64</v>
      </c>
      <c r="E9" s="66">
        <v>175.96592922430685</v>
      </c>
      <c r="F9" s="68">
        <v>99.99527021267102</v>
      </c>
      <c r="G9" s="102" t="s">
        <v>374</v>
      </c>
      <c r="H9" s="65"/>
      <c r="I9" s="69" t="s">
        <v>218</v>
      </c>
      <c r="J9" s="70"/>
      <c r="K9" s="70"/>
      <c r="L9" s="69" t="s">
        <v>816</v>
      </c>
      <c r="M9" s="73">
        <v>2.576280457171983</v>
      </c>
      <c r="N9" s="74">
        <v>7124.91357421875</v>
      </c>
      <c r="O9" s="74">
        <v>7683.60546875</v>
      </c>
      <c r="P9" s="75"/>
      <c r="Q9" s="76"/>
      <c r="R9" s="76"/>
      <c r="S9" s="88"/>
      <c r="T9" s="48">
        <v>0</v>
      </c>
      <c r="U9" s="48">
        <v>2</v>
      </c>
      <c r="V9" s="49">
        <v>46</v>
      </c>
      <c r="W9" s="49">
        <v>0.020408</v>
      </c>
      <c r="X9" s="49">
        <v>0.012118</v>
      </c>
      <c r="Y9" s="49">
        <v>0.699416</v>
      </c>
      <c r="Z9" s="49">
        <v>0</v>
      </c>
      <c r="AA9" s="49">
        <v>0</v>
      </c>
      <c r="AB9" s="71">
        <v>9</v>
      </c>
      <c r="AC9" s="71"/>
      <c r="AD9" s="72"/>
      <c r="AE9" s="78" t="s">
        <v>649</v>
      </c>
      <c r="AF9" s="78">
        <v>9190</v>
      </c>
      <c r="AG9" s="78">
        <v>11377</v>
      </c>
      <c r="AH9" s="78">
        <v>45075</v>
      </c>
      <c r="AI9" s="78">
        <v>24681</v>
      </c>
      <c r="AJ9" s="78"/>
      <c r="AK9" s="78" t="s">
        <v>676</v>
      </c>
      <c r="AL9" s="78" t="s">
        <v>699</v>
      </c>
      <c r="AM9" s="83" t="s">
        <v>720</v>
      </c>
      <c r="AN9" s="78"/>
      <c r="AO9" s="80">
        <v>41047.35576388889</v>
      </c>
      <c r="AP9" s="83" t="s">
        <v>745</v>
      </c>
      <c r="AQ9" s="78" t="b">
        <v>0</v>
      </c>
      <c r="AR9" s="78" t="b">
        <v>0</v>
      </c>
      <c r="AS9" s="78" t="b">
        <v>0</v>
      </c>
      <c r="AT9" s="78"/>
      <c r="AU9" s="78">
        <v>380</v>
      </c>
      <c r="AV9" s="83" t="s">
        <v>766</v>
      </c>
      <c r="AW9" s="78" t="b">
        <v>0</v>
      </c>
      <c r="AX9" s="78" t="s">
        <v>782</v>
      </c>
      <c r="AY9" s="83" t="s">
        <v>789</v>
      </c>
      <c r="AZ9" s="78" t="s">
        <v>66</v>
      </c>
      <c r="BA9" s="78" t="str">
        <f>REPLACE(INDEX(GroupVertices[Group],MATCH(Vertices[[#This Row],[Vertex]],GroupVertices[Vertex],0)),1,1,"")</f>
        <v>2</v>
      </c>
      <c r="BB9" s="48" t="s">
        <v>286</v>
      </c>
      <c r="BC9" s="48" t="s">
        <v>286</v>
      </c>
      <c r="BD9" s="48" t="s">
        <v>307</v>
      </c>
      <c r="BE9" s="48" t="s">
        <v>307</v>
      </c>
      <c r="BF9" s="48" t="s">
        <v>317</v>
      </c>
      <c r="BG9" s="48" t="s">
        <v>1014</v>
      </c>
      <c r="BH9" s="119" t="s">
        <v>1025</v>
      </c>
      <c r="BI9" s="119" t="s">
        <v>1035</v>
      </c>
      <c r="BJ9" s="119" t="s">
        <v>1046</v>
      </c>
      <c r="BK9" s="119" t="s">
        <v>1046</v>
      </c>
      <c r="BL9" s="119">
        <v>1</v>
      </c>
      <c r="BM9" s="123">
        <v>2.272727272727273</v>
      </c>
      <c r="BN9" s="119">
        <v>0</v>
      </c>
      <c r="BO9" s="123">
        <v>0</v>
      </c>
      <c r="BP9" s="119">
        <v>0</v>
      </c>
      <c r="BQ9" s="123">
        <v>0</v>
      </c>
      <c r="BR9" s="119">
        <v>43</v>
      </c>
      <c r="BS9" s="123">
        <v>97.72727272727273</v>
      </c>
      <c r="BT9" s="119">
        <v>44</v>
      </c>
      <c r="BU9" s="2"/>
      <c r="BV9" s="3"/>
      <c r="BW9" s="3"/>
      <c r="BX9" s="3"/>
      <c r="BY9" s="3"/>
    </row>
    <row r="10" spans="1:77" ht="41.45" customHeight="1">
      <c r="A10" s="64" t="s">
        <v>230</v>
      </c>
      <c r="C10" s="65"/>
      <c r="D10" s="65" t="s">
        <v>64</v>
      </c>
      <c r="E10" s="66">
        <v>1000</v>
      </c>
      <c r="F10" s="68">
        <v>70</v>
      </c>
      <c r="G10" s="102" t="s">
        <v>771</v>
      </c>
      <c r="H10" s="65"/>
      <c r="I10" s="69" t="s">
        <v>230</v>
      </c>
      <c r="J10" s="70"/>
      <c r="K10" s="70"/>
      <c r="L10" s="69" t="s">
        <v>817</v>
      </c>
      <c r="M10" s="73">
        <v>9999</v>
      </c>
      <c r="N10" s="74">
        <v>6003.29833984375</v>
      </c>
      <c r="O10" s="74">
        <v>9218.490234375</v>
      </c>
      <c r="P10" s="75"/>
      <c r="Q10" s="76"/>
      <c r="R10" s="76"/>
      <c r="S10" s="88"/>
      <c r="T10" s="48">
        <v>1</v>
      </c>
      <c r="U10" s="48">
        <v>0</v>
      </c>
      <c r="V10" s="49">
        <v>0</v>
      </c>
      <c r="W10" s="49">
        <v>0.013889</v>
      </c>
      <c r="X10" s="49">
        <v>0.00135</v>
      </c>
      <c r="Y10" s="49">
        <v>0.447251</v>
      </c>
      <c r="Z10" s="49">
        <v>0</v>
      </c>
      <c r="AA10" s="49">
        <v>0</v>
      </c>
      <c r="AB10" s="71">
        <v>10</v>
      </c>
      <c r="AC10" s="71"/>
      <c r="AD10" s="72"/>
      <c r="AE10" s="78" t="s">
        <v>650</v>
      </c>
      <c r="AF10" s="78">
        <v>1045</v>
      </c>
      <c r="AG10" s="78">
        <v>72073022</v>
      </c>
      <c r="AH10" s="78">
        <v>23813</v>
      </c>
      <c r="AI10" s="78">
        <v>2570</v>
      </c>
      <c r="AJ10" s="78"/>
      <c r="AK10" s="78" t="s">
        <v>677</v>
      </c>
      <c r="AL10" s="78" t="s">
        <v>700</v>
      </c>
      <c r="AM10" s="83" t="s">
        <v>721</v>
      </c>
      <c r="AN10" s="78"/>
      <c r="AO10" s="80">
        <v>39399.90539351852</v>
      </c>
      <c r="AP10" s="83" t="s">
        <v>746</v>
      </c>
      <c r="AQ10" s="78" t="b">
        <v>0</v>
      </c>
      <c r="AR10" s="78" t="b">
        <v>0</v>
      </c>
      <c r="AS10" s="78" t="b">
        <v>0</v>
      </c>
      <c r="AT10" s="78"/>
      <c r="AU10" s="78">
        <v>81829</v>
      </c>
      <c r="AV10" s="83" t="s">
        <v>767</v>
      </c>
      <c r="AW10" s="78" t="b">
        <v>1</v>
      </c>
      <c r="AX10" s="78" t="s">
        <v>782</v>
      </c>
      <c r="AY10" s="83" t="s">
        <v>790</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219</v>
      </c>
      <c r="C11" s="65"/>
      <c r="D11" s="65" t="s">
        <v>64</v>
      </c>
      <c r="E11" s="66">
        <v>162.44983983948748</v>
      </c>
      <c r="F11" s="68">
        <v>99.99984765447836</v>
      </c>
      <c r="G11" s="102" t="s">
        <v>375</v>
      </c>
      <c r="H11" s="65"/>
      <c r="I11" s="69" t="s">
        <v>219</v>
      </c>
      <c r="J11" s="70"/>
      <c r="K11" s="70"/>
      <c r="L11" s="69" t="s">
        <v>818</v>
      </c>
      <c r="M11" s="73">
        <v>1.0507716841789092</v>
      </c>
      <c r="N11" s="74">
        <v>3609.562744140625</v>
      </c>
      <c r="O11" s="74">
        <v>3616.65771484375</v>
      </c>
      <c r="P11" s="75"/>
      <c r="Q11" s="76"/>
      <c r="R11" s="76"/>
      <c r="S11" s="88"/>
      <c r="T11" s="48">
        <v>0</v>
      </c>
      <c r="U11" s="48">
        <v>11</v>
      </c>
      <c r="V11" s="49">
        <v>14.4</v>
      </c>
      <c r="W11" s="49">
        <v>0.026316</v>
      </c>
      <c r="X11" s="49">
        <v>0.072765</v>
      </c>
      <c r="Y11" s="49">
        <v>1.833087</v>
      </c>
      <c r="Z11" s="49">
        <v>0.2</v>
      </c>
      <c r="AA11" s="49">
        <v>0</v>
      </c>
      <c r="AB11" s="71">
        <v>11</v>
      </c>
      <c r="AC11" s="71"/>
      <c r="AD11" s="72"/>
      <c r="AE11" s="78" t="s">
        <v>651</v>
      </c>
      <c r="AF11" s="78">
        <v>1021</v>
      </c>
      <c r="AG11" s="78">
        <v>380</v>
      </c>
      <c r="AH11" s="78">
        <v>5334</v>
      </c>
      <c r="AI11" s="78">
        <v>1969</v>
      </c>
      <c r="AJ11" s="78"/>
      <c r="AK11" s="78" t="s">
        <v>678</v>
      </c>
      <c r="AL11" s="78" t="s">
        <v>701</v>
      </c>
      <c r="AM11" s="83" t="s">
        <v>722</v>
      </c>
      <c r="AN11" s="78"/>
      <c r="AO11" s="80">
        <v>43137.351805555554</v>
      </c>
      <c r="AP11" s="83" t="s">
        <v>747</v>
      </c>
      <c r="AQ11" s="78" t="b">
        <v>1</v>
      </c>
      <c r="AR11" s="78" t="b">
        <v>0</v>
      </c>
      <c r="AS11" s="78" t="b">
        <v>0</v>
      </c>
      <c r="AT11" s="78"/>
      <c r="AU11" s="78">
        <v>2</v>
      </c>
      <c r="AV11" s="78"/>
      <c r="AW11" s="78" t="b">
        <v>0</v>
      </c>
      <c r="AX11" s="78" t="s">
        <v>782</v>
      </c>
      <c r="AY11" s="83" t="s">
        <v>791</v>
      </c>
      <c r="AZ11" s="78" t="s">
        <v>66</v>
      </c>
      <c r="BA11" s="78" t="str">
        <f>REPLACE(INDEX(GroupVertices[Group],MATCH(Vertices[[#This Row],[Vertex]],GroupVertices[Vertex],0)),1,1,"")</f>
        <v>1</v>
      </c>
      <c r="BB11" s="48" t="s">
        <v>287</v>
      </c>
      <c r="BC11" s="48" t="s">
        <v>287</v>
      </c>
      <c r="BD11" s="48" t="s">
        <v>308</v>
      </c>
      <c r="BE11" s="48" t="s">
        <v>308</v>
      </c>
      <c r="BF11" s="48" t="s">
        <v>1007</v>
      </c>
      <c r="BG11" s="48" t="s">
        <v>1015</v>
      </c>
      <c r="BH11" s="119" t="s">
        <v>1026</v>
      </c>
      <c r="BI11" s="119" t="s">
        <v>1036</v>
      </c>
      <c r="BJ11" s="119" t="s">
        <v>1047</v>
      </c>
      <c r="BK11" s="119" t="s">
        <v>1056</v>
      </c>
      <c r="BL11" s="119">
        <v>2</v>
      </c>
      <c r="BM11" s="123">
        <v>1.550387596899225</v>
      </c>
      <c r="BN11" s="119">
        <v>0</v>
      </c>
      <c r="BO11" s="123">
        <v>0</v>
      </c>
      <c r="BP11" s="119">
        <v>0</v>
      </c>
      <c r="BQ11" s="123">
        <v>0</v>
      </c>
      <c r="BR11" s="119">
        <v>127</v>
      </c>
      <c r="BS11" s="123">
        <v>98.44961240310077</v>
      </c>
      <c r="BT11" s="119">
        <v>129</v>
      </c>
      <c r="BU11" s="2"/>
      <c r="BV11" s="3"/>
      <c r="BW11" s="3"/>
      <c r="BX11" s="3"/>
      <c r="BY11" s="3"/>
    </row>
    <row r="12" spans="1:77" ht="41.45" customHeight="1">
      <c r="A12" s="64" t="s">
        <v>229</v>
      </c>
      <c r="C12" s="65"/>
      <c r="D12" s="65" t="s">
        <v>64</v>
      </c>
      <c r="E12" s="66">
        <v>162.0135197765966</v>
      </c>
      <c r="F12" s="68">
        <v>99.99999542130946</v>
      </c>
      <c r="G12" s="102" t="s">
        <v>385</v>
      </c>
      <c r="H12" s="65"/>
      <c r="I12" s="69" t="s">
        <v>229</v>
      </c>
      <c r="J12" s="70"/>
      <c r="K12" s="70"/>
      <c r="L12" s="69" t="s">
        <v>819</v>
      </c>
      <c r="M12" s="73">
        <v>1.001525924934339</v>
      </c>
      <c r="N12" s="74">
        <v>4771.49462890625</v>
      </c>
      <c r="O12" s="74">
        <v>1268.8370361328125</v>
      </c>
      <c r="P12" s="75"/>
      <c r="Q12" s="76"/>
      <c r="R12" s="76"/>
      <c r="S12" s="88"/>
      <c r="T12" s="48">
        <v>6</v>
      </c>
      <c r="U12" s="48">
        <v>2</v>
      </c>
      <c r="V12" s="49">
        <v>0.545455</v>
      </c>
      <c r="W12" s="49">
        <v>0.022727</v>
      </c>
      <c r="X12" s="49">
        <v>0.054746</v>
      </c>
      <c r="Y12" s="49">
        <v>1.040969</v>
      </c>
      <c r="Z12" s="49">
        <v>0.45</v>
      </c>
      <c r="AA12" s="49">
        <v>0.2</v>
      </c>
      <c r="AB12" s="71">
        <v>12</v>
      </c>
      <c r="AC12" s="71"/>
      <c r="AD12" s="72"/>
      <c r="AE12" s="78" t="s">
        <v>652</v>
      </c>
      <c r="AF12" s="78">
        <v>105</v>
      </c>
      <c r="AG12" s="78">
        <v>25</v>
      </c>
      <c r="AH12" s="78">
        <v>200</v>
      </c>
      <c r="AI12" s="78">
        <v>9</v>
      </c>
      <c r="AJ12" s="78"/>
      <c r="AK12" s="78"/>
      <c r="AL12" s="78" t="s">
        <v>702</v>
      </c>
      <c r="AM12" s="83" t="s">
        <v>723</v>
      </c>
      <c r="AN12" s="78"/>
      <c r="AO12" s="80">
        <v>40642.09774305556</v>
      </c>
      <c r="AP12" s="83" t="s">
        <v>748</v>
      </c>
      <c r="AQ12" s="78" t="b">
        <v>0</v>
      </c>
      <c r="AR12" s="78" t="b">
        <v>0</v>
      </c>
      <c r="AS12" s="78" t="b">
        <v>0</v>
      </c>
      <c r="AT12" s="78"/>
      <c r="AU12" s="78">
        <v>0</v>
      </c>
      <c r="AV12" s="83" t="s">
        <v>765</v>
      </c>
      <c r="AW12" s="78" t="b">
        <v>0</v>
      </c>
      <c r="AX12" s="78" t="s">
        <v>782</v>
      </c>
      <c r="AY12" s="83" t="s">
        <v>792</v>
      </c>
      <c r="AZ12" s="78" t="s">
        <v>66</v>
      </c>
      <c r="BA12" s="78" t="str">
        <f>REPLACE(INDEX(GroupVertices[Group],MATCH(Vertices[[#This Row],[Vertex]],GroupVertices[Vertex],0)),1,1,"")</f>
        <v>1</v>
      </c>
      <c r="BB12" s="48" t="s">
        <v>287</v>
      </c>
      <c r="BC12" s="48" t="s">
        <v>287</v>
      </c>
      <c r="BD12" s="48" t="s">
        <v>308</v>
      </c>
      <c r="BE12" s="48" t="s">
        <v>308</v>
      </c>
      <c r="BF12" s="48" t="s">
        <v>1008</v>
      </c>
      <c r="BG12" s="48" t="s">
        <v>1016</v>
      </c>
      <c r="BH12" s="119" t="s">
        <v>1027</v>
      </c>
      <c r="BI12" s="119" t="s">
        <v>1037</v>
      </c>
      <c r="BJ12" s="119" t="s">
        <v>1048</v>
      </c>
      <c r="BK12" s="119" t="s">
        <v>1057</v>
      </c>
      <c r="BL12" s="119">
        <v>0</v>
      </c>
      <c r="BM12" s="123">
        <v>0</v>
      </c>
      <c r="BN12" s="119">
        <v>0</v>
      </c>
      <c r="BO12" s="123">
        <v>0</v>
      </c>
      <c r="BP12" s="119">
        <v>0</v>
      </c>
      <c r="BQ12" s="123">
        <v>0</v>
      </c>
      <c r="BR12" s="119">
        <v>28</v>
      </c>
      <c r="BS12" s="123">
        <v>100</v>
      </c>
      <c r="BT12" s="119">
        <v>28</v>
      </c>
      <c r="BU12" s="2"/>
      <c r="BV12" s="3"/>
      <c r="BW12" s="3"/>
      <c r="BX12" s="3"/>
      <c r="BY12" s="3"/>
    </row>
    <row r="13" spans="1:77" ht="41.45" customHeight="1">
      <c r="A13" s="64" t="s">
        <v>231</v>
      </c>
      <c r="C13" s="65"/>
      <c r="D13" s="65" t="s">
        <v>64</v>
      </c>
      <c r="E13" s="66">
        <v>200.3433154986096</v>
      </c>
      <c r="F13" s="68">
        <v>99.98701441738078</v>
      </c>
      <c r="G13" s="102" t="s">
        <v>772</v>
      </c>
      <c r="H13" s="65"/>
      <c r="I13" s="69" t="s">
        <v>231</v>
      </c>
      <c r="J13" s="70"/>
      <c r="K13" s="70"/>
      <c r="L13" s="69" t="s">
        <v>820</v>
      </c>
      <c r="M13" s="73">
        <v>5.327661834233421</v>
      </c>
      <c r="N13" s="74">
        <v>5560.2763671875</v>
      </c>
      <c r="O13" s="74">
        <v>4970.52587890625</v>
      </c>
      <c r="P13" s="75"/>
      <c r="Q13" s="76"/>
      <c r="R13" s="76"/>
      <c r="S13" s="88"/>
      <c r="T13" s="48">
        <v>5</v>
      </c>
      <c r="U13" s="48">
        <v>0</v>
      </c>
      <c r="V13" s="49">
        <v>0.545455</v>
      </c>
      <c r="W13" s="49">
        <v>0.022727</v>
      </c>
      <c r="X13" s="49">
        <v>0.048648</v>
      </c>
      <c r="Y13" s="49">
        <v>0.893499</v>
      </c>
      <c r="Z13" s="49">
        <v>0.45</v>
      </c>
      <c r="AA13" s="49">
        <v>0</v>
      </c>
      <c r="AB13" s="71">
        <v>13</v>
      </c>
      <c r="AC13" s="71"/>
      <c r="AD13" s="72"/>
      <c r="AE13" s="78" t="s">
        <v>653</v>
      </c>
      <c r="AF13" s="78">
        <v>345</v>
      </c>
      <c r="AG13" s="78">
        <v>31211</v>
      </c>
      <c r="AH13" s="78">
        <v>24725</v>
      </c>
      <c r="AI13" s="78">
        <v>1087</v>
      </c>
      <c r="AJ13" s="78"/>
      <c r="AK13" s="78" t="s">
        <v>679</v>
      </c>
      <c r="AL13" s="78" t="s">
        <v>697</v>
      </c>
      <c r="AM13" s="83" t="s">
        <v>724</v>
      </c>
      <c r="AN13" s="78"/>
      <c r="AO13" s="80">
        <v>39959.47688657408</v>
      </c>
      <c r="AP13" s="83" t="s">
        <v>749</v>
      </c>
      <c r="AQ13" s="78" t="b">
        <v>0</v>
      </c>
      <c r="AR13" s="78" t="b">
        <v>0</v>
      </c>
      <c r="AS13" s="78" t="b">
        <v>1</v>
      </c>
      <c r="AT13" s="78"/>
      <c r="AU13" s="78">
        <v>1192</v>
      </c>
      <c r="AV13" s="83" t="s">
        <v>765</v>
      </c>
      <c r="AW13" s="78" t="b">
        <v>0</v>
      </c>
      <c r="AX13" s="78" t="s">
        <v>782</v>
      </c>
      <c r="AY13" s="83" t="s">
        <v>793</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228</v>
      </c>
      <c r="C14" s="65"/>
      <c r="D14" s="65" t="s">
        <v>64</v>
      </c>
      <c r="E14" s="66">
        <v>165.58396986870358</v>
      </c>
      <c r="F14" s="68">
        <v>99.99878623076201</v>
      </c>
      <c r="G14" s="102" t="s">
        <v>384</v>
      </c>
      <c r="H14" s="65"/>
      <c r="I14" s="69" t="s">
        <v>228</v>
      </c>
      <c r="J14" s="70"/>
      <c r="K14" s="70"/>
      <c r="L14" s="69" t="s">
        <v>821</v>
      </c>
      <c r="M14" s="73">
        <v>1.404508828048359</v>
      </c>
      <c r="N14" s="74">
        <v>4043.97509765625</v>
      </c>
      <c r="O14" s="74">
        <v>6827.76123046875</v>
      </c>
      <c r="P14" s="75"/>
      <c r="Q14" s="76"/>
      <c r="R14" s="76"/>
      <c r="S14" s="88"/>
      <c r="T14" s="48">
        <v>5</v>
      </c>
      <c r="U14" s="48">
        <v>1</v>
      </c>
      <c r="V14" s="49">
        <v>0.545455</v>
      </c>
      <c r="W14" s="49">
        <v>0.022727</v>
      </c>
      <c r="X14" s="49">
        <v>0.048648</v>
      </c>
      <c r="Y14" s="49">
        <v>0.893499</v>
      </c>
      <c r="Z14" s="49">
        <v>0.45</v>
      </c>
      <c r="AA14" s="49">
        <v>0.2</v>
      </c>
      <c r="AB14" s="71">
        <v>14</v>
      </c>
      <c r="AC14" s="71"/>
      <c r="AD14" s="72"/>
      <c r="AE14" s="78" t="s">
        <v>654</v>
      </c>
      <c r="AF14" s="78">
        <v>17</v>
      </c>
      <c r="AG14" s="78">
        <v>2930</v>
      </c>
      <c r="AH14" s="78">
        <v>2409</v>
      </c>
      <c r="AI14" s="78">
        <v>1709</v>
      </c>
      <c r="AJ14" s="78"/>
      <c r="AK14" s="78" t="s">
        <v>680</v>
      </c>
      <c r="AL14" s="78" t="s">
        <v>703</v>
      </c>
      <c r="AM14" s="83" t="s">
        <v>725</v>
      </c>
      <c r="AN14" s="78"/>
      <c r="AO14" s="80">
        <v>42639.762349537035</v>
      </c>
      <c r="AP14" s="83" t="s">
        <v>750</v>
      </c>
      <c r="AQ14" s="78" t="b">
        <v>1</v>
      </c>
      <c r="AR14" s="78" t="b">
        <v>0</v>
      </c>
      <c r="AS14" s="78" t="b">
        <v>0</v>
      </c>
      <c r="AT14" s="78"/>
      <c r="AU14" s="78">
        <v>17</v>
      </c>
      <c r="AV14" s="78"/>
      <c r="AW14" s="78" t="b">
        <v>0</v>
      </c>
      <c r="AX14" s="78" t="s">
        <v>782</v>
      </c>
      <c r="AY14" s="83" t="s">
        <v>794</v>
      </c>
      <c r="AZ14" s="78" t="s">
        <v>66</v>
      </c>
      <c r="BA14" s="78" t="str">
        <f>REPLACE(INDEX(GroupVertices[Group],MATCH(Vertices[[#This Row],[Vertex]],GroupVertices[Vertex],0)),1,1,"")</f>
        <v>1</v>
      </c>
      <c r="BB14" s="48"/>
      <c r="BC14" s="48"/>
      <c r="BD14" s="48"/>
      <c r="BE14" s="48"/>
      <c r="BF14" s="48" t="s">
        <v>317</v>
      </c>
      <c r="BG14" s="48" t="s">
        <v>317</v>
      </c>
      <c r="BH14" s="119" t="s">
        <v>1020</v>
      </c>
      <c r="BI14" s="119" t="s">
        <v>1020</v>
      </c>
      <c r="BJ14" s="119" t="s">
        <v>1041</v>
      </c>
      <c r="BK14" s="119" t="s">
        <v>1041</v>
      </c>
      <c r="BL14" s="119">
        <v>0</v>
      </c>
      <c r="BM14" s="123">
        <v>0</v>
      </c>
      <c r="BN14" s="119">
        <v>0</v>
      </c>
      <c r="BO14" s="123">
        <v>0</v>
      </c>
      <c r="BP14" s="119">
        <v>0</v>
      </c>
      <c r="BQ14" s="123">
        <v>0</v>
      </c>
      <c r="BR14" s="119">
        <v>35</v>
      </c>
      <c r="BS14" s="123">
        <v>100</v>
      </c>
      <c r="BT14" s="119">
        <v>35</v>
      </c>
      <c r="BU14" s="2"/>
      <c r="BV14" s="3"/>
      <c r="BW14" s="3"/>
      <c r="BX14" s="3"/>
      <c r="BY14" s="3"/>
    </row>
    <row r="15" spans="1:77" ht="41.45" customHeight="1">
      <c r="A15" s="64" t="s">
        <v>232</v>
      </c>
      <c r="C15" s="65"/>
      <c r="D15" s="65" t="s">
        <v>64</v>
      </c>
      <c r="E15" s="66">
        <v>271.76706618794515</v>
      </c>
      <c r="F15" s="68">
        <v>99.96282561149661</v>
      </c>
      <c r="G15" s="102" t="s">
        <v>773</v>
      </c>
      <c r="H15" s="65"/>
      <c r="I15" s="69" t="s">
        <v>232</v>
      </c>
      <c r="J15" s="70"/>
      <c r="K15" s="70"/>
      <c r="L15" s="69" t="s">
        <v>822</v>
      </c>
      <c r="M15" s="73">
        <v>13.38898454189674</v>
      </c>
      <c r="N15" s="74">
        <v>3104.62060546875</v>
      </c>
      <c r="O15" s="74">
        <v>489.9512939453125</v>
      </c>
      <c r="P15" s="75"/>
      <c r="Q15" s="76"/>
      <c r="R15" s="76"/>
      <c r="S15" s="88"/>
      <c r="T15" s="48">
        <v>5</v>
      </c>
      <c r="U15" s="48">
        <v>0</v>
      </c>
      <c r="V15" s="49">
        <v>0.545455</v>
      </c>
      <c r="W15" s="49">
        <v>0.022727</v>
      </c>
      <c r="X15" s="49">
        <v>0.048648</v>
      </c>
      <c r="Y15" s="49">
        <v>0.893499</v>
      </c>
      <c r="Z15" s="49">
        <v>0.45</v>
      </c>
      <c r="AA15" s="49">
        <v>0</v>
      </c>
      <c r="AB15" s="71">
        <v>15</v>
      </c>
      <c r="AC15" s="71"/>
      <c r="AD15" s="72"/>
      <c r="AE15" s="78" t="s">
        <v>655</v>
      </c>
      <c r="AF15" s="78">
        <v>470</v>
      </c>
      <c r="AG15" s="78">
        <v>89323</v>
      </c>
      <c r="AH15" s="78">
        <v>17093</v>
      </c>
      <c r="AI15" s="78">
        <v>1581</v>
      </c>
      <c r="AJ15" s="78"/>
      <c r="AK15" s="78" t="s">
        <v>681</v>
      </c>
      <c r="AL15" s="78" t="s">
        <v>704</v>
      </c>
      <c r="AM15" s="83" t="s">
        <v>726</v>
      </c>
      <c r="AN15" s="78"/>
      <c r="AO15" s="80">
        <v>40123.13415509259</v>
      </c>
      <c r="AP15" s="83" t="s">
        <v>751</v>
      </c>
      <c r="AQ15" s="78" t="b">
        <v>0</v>
      </c>
      <c r="AR15" s="78" t="b">
        <v>0</v>
      </c>
      <c r="AS15" s="78" t="b">
        <v>0</v>
      </c>
      <c r="AT15" s="78"/>
      <c r="AU15" s="78">
        <v>828</v>
      </c>
      <c r="AV15" s="83" t="s">
        <v>768</v>
      </c>
      <c r="AW15" s="78" t="b">
        <v>1</v>
      </c>
      <c r="AX15" s="78" t="s">
        <v>782</v>
      </c>
      <c r="AY15" s="83" t="s">
        <v>795</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233</v>
      </c>
      <c r="C16" s="65"/>
      <c r="D16" s="65" t="s">
        <v>64</v>
      </c>
      <c r="E16" s="66">
        <v>164.09310723127646</v>
      </c>
      <c r="F16" s="68">
        <v>99.99929113545531</v>
      </c>
      <c r="G16" s="102" t="s">
        <v>774</v>
      </c>
      <c r="H16" s="65"/>
      <c r="I16" s="69" t="s">
        <v>233</v>
      </c>
      <c r="J16" s="70"/>
      <c r="K16" s="70"/>
      <c r="L16" s="69" t="s">
        <v>823</v>
      </c>
      <c r="M16" s="73">
        <v>1.236240923925362</v>
      </c>
      <c r="N16" s="74">
        <v>1305.215087890625</v>
      </c>
      <c r="O16" s="74">
        <v>1078.241943359375</v>
      </c>
      <c r="P16" s="75"/>
      <c r="Q16" s="76"/>
      <c r="R16" s="76"/>
      <c r="S16" s="88"/>
      <c r="T16" s="48">
        <v>5</v>
      </c>
      <c r="U16" s="48">
        <v>0</v>
      </c>
      <c r="V16" s="49">
        <v>0.545455</v>
      </c>
      <c r="W16" s="49">
        <v>0.022727</v>
      </c>
      <c r="X16" s="49">
        <v>0.048648</v>
      </c>
      <c r="Y16" s="49">
        <v>0.893499</v>
      </c>
      <c r="Z16" s="49">
        <v>0.45</v>
      </c>
      <c r="AA16" s="49">
        <v>0</v>
      </c>
      <c r="AB16" s="71">
        <v>16</v>
      </c>
      <c r="AC16" s="71"/>
      <c r="AD16" s="72"/>
      <c r="AE16" s="78" t="s">
        <v>656</v>
      </c>
      <c r="AF16" s="78">
        <v>1326</v>
      </c>
      <c r="AG16" s="78">
        <v>1717</v>
      </c>
      <c r="AH16" s="78">
        <v>1983</v>
      </c>
      <c r="AI16" s="78">
        <v>24996</v>
      </c>
      <c r="AJ16" s="78"/>
      <c r="AK16" s="78" t="s">
        <v>682</v>
      </c>
      <c r="AL16" s="78" t="s">
        <v>705</v>
      </c>
      <c r="AM16" s="83" t="s">
        <v>727</v>
      </c>
      <c r="AN16" s="78"/>
      <c r="AO16" s="80">
        <v>40333.691087962965</v>
      </c>
      <c r="AP16" s="83" t="s">
        <v>752</v>
      </c>
      <c r="AQ16" s="78" t="b">
        <v>1</v>
      </c>
      <c r="AR16" s="78" t="b">
        <v>0</v>
      </c>
      <c r="AS16" s="78" t="b">
        <v>0</v>
      </c>
      <c r="AT16" s="78"/>
      <c r="AU16" s="78">
        <v>204</v>
      </c>
      <c r="AV16" s="83" t="s">
        <v>765</v>
      </c>
      <c r="AW16" s="78" t="b">
        <v>0</v>
      </c>
      <c r="AX16" s="78" t="s">
        <v>782</v>
      </c>
      <c r="AY16" s="83" t="s">
        <v>796</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234</v>
      </c>
      <c r="C17" s="65"/>
      <c r="D17" s="65" t="s">
        <v>64</v>
      </c>
      <c r="E17" s="66">
        <v>173.5581799195091</v>
      </c>
      <c r="F17" s="68">
        <v>99.99608563583193</v>
      </c>
      <c r="G17" s="102" t="s">
        <v>775</v>
      </c>
      <c r="H17" s="65"/>
      <c r="I17" s="69" t="s">
        <v>234</v>
      </c>
      <c r="J17" s="70"/>
      <c r="K17" s="70"/>
      <c r="L17" s="69" t="s">
        <v>824</v>
      </c>
      <c r="M17" s="73">
        <v>2.3045270984111</v>
      </c>
      <c r="N17" s="74">
        <v>234.70687866210938</v>
      </c>
      <c r="O17" s="74">
        <v>4848.0126953125</v>
      </c>
      <c r="P17" s="75"/>
      <c r="Q17" s="76"/>
      <c r="R17" s="76"/>
      <c r="S17" s="88"/>
      <c r="T17" s="48">
        <v>5</v>
      </c>
      <c r="U17" s="48">
        <v>0</v>
      </c>
      <c r="V17" s="49">
        <v>0.545455</v>
      </c>
      <c r="W17" s="49">
        <v>0.022727</v>
      </c>
      <c r="X17" s="49">
        <v>0.048648</v>
      </c>
      <c r="Y17" s="49">
        <v>0.893499</v>
      </c>
      <c r="Z17" s="49">
        <v>0.45</v>
      </c>
      <c r="AA17" s="49">
        <v>0</v>
      </c>
      <c r="AB17" s="71">
        <v>17</v>
      </c>
      <c r="AC17" s="71"/>
      <c r="AD17" s="72"/>
      <c r="AE17" s="78" t="s">
        <v>657</v>
      </c>
      <c r="AF17" s="78">
        <v>3921</v>
      </c>
      <c r="AG17" s="78">
        <v>9418</v>
      </c>
      <c r="AH17" s="78">
        <v>8763</v>
      </c>
      <c r="AI17" s="78">
        <v>35170</v>
      </c>
      <c r="AJ17" s="78"/>
      <c r="AK17" s="78" t="s">
        <v>683</v>
      </c>
      <c r="AL17" s="78" t="s">
        <v>706</v>
      </c>
      <c r="AM17" s="83" t="s">
        <v>728</v>
      </c>
      <c r="AN17" s="78"/>
      <c r="AO17" s="80">
        <v>40122.1453587963</v>
      </c>
      <c r="AP17" s="83" t="s">
        <v>753</v>
      </c>
      <c r="AQ17" s="78" t="b">
        <v>0</v>
      </c>
      <c r="AR17" s="78" t="b">
        <v>0</v>
      </c>
      <c r="AS17" s="78" t="b">
        <v>1</v>
      </c>
      <c r="AT17" s="78"/>
      <c r="AU17" s="78">
        <v>866</v>
      </c>
      <c r="AV17" s="83" t="s">
        <v>769</v>
      </c>
      <c r="AW17" s="78" t="b">
        <v>1</v>
      </c>
      <c r="AX17" s="78" t="s">
        <v>782</v>
      </c>
      <c r="AY17" s="83" t="s">
        <v>797</v>
      </c>
      <c r="AZ17" s="78" t="s">
        <v>65</v>
      </c>
      <c r="BA17" s="78"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235</v>
      </c>
      <c r="C18" s="65"/>
      <c r="D18" s="65" t="s">
        <v>64</v>
      </c>
      <c r="E18" s="66">
        <v>239.82352130193482</v>
      </c>
      <c r="F18" s="68">
        <v>99.9736438085115</v>
      </c>
      <c r="G18" s="102" t="s">
        <v>776</v>
      </c>
      <c r="H18" s="65"/>
      <c r="I18" s="69" t="s">
        <v>235</v>
      </c>
      <c r="J18" s="70"/>
      <c r="K18" s="70"/>
      <c r="L18" s="69" t="s">
        <v>825</v>
      </c>
      <c r="M18" s="73">
        <v>9.783640083399877</v>
      </c>
      <c r="N18" s="74">
        <v>1273.644775390625</v>
      </c>
      <c r="O18" s="74">
        <v>6399.36865234375</v>
      </c>
      <c r="P18" s="75"/>
      <c r="Q18" s="76"/>
      <c r="R18" s="76"/>
      <c r="S18" s="88"/>
      <c r="T18" s="48">
        <v>5</v>
      </c>
      <c r="U18" s="48">
        <v>0</v>
      </c>
      <c r="V18" s="49">
        <v>0.545455</v>
      </c>
      <c r="W18" s="49">
        <v>0.022727</v>
      </c>
      <c r="X18" s="49">
        <v>0.048648</v>
      </c>
      <c r="Y18" s="49">
        <v>0.893499</v>
      </c>
      <c r="Z18" s="49">
        <v>0.45</v>
      </c>
      <c r="AA18" s="49">
        <v>0</v>
      </c>
      <c r="AB18" s="71">
        <v>18</v>
      </c>
      <c r="AC18" s="71"/>
      <c r="AD18" s="72"/>
      <c r="AE18" s="78" t="s">
        <v>658</v>
      </c>
      <c r="AF18" s="78">
        <v>6975</v>
      </c>
      <c r="AG18" s="78">
        <v>63333</v>
      </c>
      <c r="AH18" s="78">
        <v>108903</v>
      </c>
      <c r="AI18" s="78">
        <v>64438</v>
      </c>
      <c r="AJ18" s="78"/>
      <c r="AK18" s="78" t="s">
        <v>684</v>
      </c>
      <c r="AL18" s="78" t="s">
        <v>707</v>
      </c>
      <c r="AM18" s="83" t="s">
        <v>729</v>
      </c>
      <c r="AN18" s="78"/>
      <c r="AO18" s="80">
        <v>39775.59486111111</v>
      </c>
      <c r="AP18" s="83" t="s">
        <v>754</v>
      </c>
      <c r="AQ18" s="78" t="b">
        <v>0</v>
      </c>
      <c r="AR18" s="78" t="b">
        <v>0</v>
      </c>
      <c r="AS18" s="78" t="b">
        <v>1</v>
      </c>
      <c r="AT18" s="78"/>
      <c r="AU18" s="78">
        <v>1431</v>
      </c>
      <c r="AV18" s="83" t="s">
        <v>766</v>
      </c>
      <c r="AW18" s="78" t="b">
        <v>1</v>
      </c>
      <c r="AX18" s="78" t="s">
        <v>782</v>
      </c>
      <c r="AY18" s="83" t="s">
        <v>798</v>
      </c>
      <c r="AZ18" s="78" t="s">
        <v>65</v>
      </c>
      <c r="BA18" s="78"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236</v>
      </c>
      <c r="C19" s="65"/>
      <c r="D19" s="65" t="s">
        <v>64</v>
      </c>
      <c r="E19" s="66">
        <v>162</v>
      </c>
      <c r="F19" s="68">
        <v>100</v>
      </c>
      <c r="G19" s="102" t="s">
        <v>777</v>
      </c>
      <c r="H19" s="65"/>
      <c r="I19" s="69" t="s">
        <v>236</v>
      </c>
      <c r="J19" s="70"/>
      <c r="K19" s="70"/>
      <c r="L19" s="69" t="s">
        <v>826</v>
      </c>
      <c r="M19" s="73">
        <v>1</v>
      </c>
      <c r="N19" s="74">
        <v>5650.38525390625</v>
      </c>
      <c r="O19" s="74">
        <v>3031.865966796875</v>
      </c>
      <c r="P19" s="75"/>
      <c r="Q19" s="76"/>
      <c r="R19" s="76"/>
      <c r="S19" s="88"/>
      <c r="T19" s="48">
        <v>5</v>
      </c>
      <c r="U19" s="48">
        <v>0</v>
      </c>
      <c r="V19" s="49">
        <v>0.545455</v>
      </c>
      <c r="W19" s="49">
        <v>0.022727</v>
      </c>
      <c r="X19" s="49">
        <v>0.048648</v>
      </c>
      <c r="Y19" s="49">
        <v>0.893499</v>
      </c>
      <c r="Z19" s="49">
        <v>0.45</v>
      </c>
      <c r="AA19" s="49">
        <v>0</v>
      </c>
      <c r="AB19" s="71">
        <v>19</v>
      </c>
      <c r="AC19" s="71"/>
      <c r="AD19" s="72"/>
      <c r="AE19" s="78" t="s">
        <v>659</v>
      </c>
      <c r="AF19" s="78">
        <v>135</v>
      </c>
      <c r="AG19" s="78">
        <v>14</v>
      </c>
      <c r="AH19" s="78">
        <v>48</v>
      </c>
      <c r="AI19" s="78">
        <v>98</v>
      </c>
      <c r="AJ19" s="78"/>
      <c r="AK19" s="78"/>
      <c r="AL19" s="78"/>
      <c r="AM19" s="78"/>
      <c r="AN19" s="78"/>
      <c r="AO19" s="80">
        <v>42297.69063657407</v>
      </c>
      <c r="AP19" s="78"/>
      <c r="AQ19" s="78" t="b">
        <v>1</v>
      </c>
      <c r="AR19" s="78" t="b">
        <v>0</v>
      </c>
      <c r="AS19" s="78" t="b">
        <v>0</v>
      </c>
      <c r="AT19" s="78"/>
      <c r="AU19" s="78">
        <v>0</v>
      </c>
      <c r="AV19" s="83" t="s">
        <v>765</v>
      </c>
      <c r="AW19" s="78" t="b">
        <v>0</v>
      </c>
      <c r="AX19" s="78" t="s">
        <v>782</v>
      </c>
      <c r="AY19" s="83" t="s">
        <v>799</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237</v>
      </c>
      <c r="C20" s="65"/>
      <c r="D20" s="65" t="s">
        <v>64</v>
      </c>
      <c r="E20" s="66">
        <v>198.51445844626704</v>
      </c>
      <c r="F20" s="68">
        <v>99.98763378933761</v>
      </c>
      <c r="G20" s="102" t="s">
        <v>778</v>
      </c>
      <c r="H20" s="65"/>
      <c r="I20" s="69" t="s">
        <v>237</v>
      </c>
      <c r="J20" s="70"/>
      <c r="K20" s="70"/>
      <c r="L20" s="69" t="s">
        <v>827</v>
      </c>
      <c r="M20" s="73">
        <v>5.121245806751953</v>
      </c>
      <c r="N20" s="74">
        <v>307.40875244140625</v>
      </c>
      <c r="O20" s="74">
        <v>2842.185546875</v>
      </c>
      <c r="P20" s="75"/>
      <c r="Q20" s="76"/>
      <c r="R20" s="76"/>
      <c r="S20" s="88"/>
      <c r="T20" s="48">
        <v>5</v>
      </c>
      <c r="U20" s="48">
        <v>0</v>
      </c>
      <c r="V20" s="49">
        <v>0.545455</v>
      </c>
      <c r="W20" s="49">
        <v>0.022727</v>
      </c>
      <c r="X20" s="49">
        <v>0.048648</v>
      </c>
      <c r="Y20" s="49">
        <v>0.893499</v>
      </c>
      <c r="Z20" s="49">
        <v>0.45</v>
      </c>
      <c r="AA20" s="49">
        <v>0</v>
      </c>
      <c r="AB20" s="71">
        <v>20</v>
      </c>
      <c r="AC20" s="71"/>
      <c r="AD20" s="72"/>
      <c r="AE20" s="78" t="s">
        <v>660</v>
      </c>
      <c r="AF20" s="78">
        <v>38</v>
      </c>
      <c r="AG20" s="78">
        <v>29723</v>
      </c>
      <c r="AH20" s="78">
        <v>17866</v>
      </c>
      <c r="AI20" s="78">
        <v>6855</v>
      </c>
      <c r="AJ20" s="78"/>
      <c r="AK20" s="78" t="s">
        <v>685</v>
      </c>
      <c r="AL20" s="78"/>
      <c r="AM20" s="83" t="s">
        <v>730</v>
      </c>
      <c r="AN20" s="78"/>
      <c r="AO20" s="80">
        <v>40504.346921296295</v>
      </c>
      <c r="AP20" s="83" t="s">
        <v>755</v>
      </c>
      <c r="AQ20" s="78" t="b">
        <v>0</v>
      </c>
      <c r="AR20" s="78" t="b">
        <v>0</v>
      </c>
      <c r="AS20" s="78" t="b">
        <v>1</v>
      </c>
      <c r="AT20" s="78"/>
      <c r="AU20" s="78">
        <v>459</v>
      </c>
      <c r="AV20" s="83" t="s">
        <v>765</v>
      </c>
      <c r="AW20" s="78" t="b">
        <v>1</v>
      </c>
      <c r="AX20" s="78" t="s">
        <v>782</v>
      </c>
      <c r="AY20" s="83" t="s">
        <v>800</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220</v>
      </c>
      <c r="C21" s="65"/>
      <c r="D21" s="65" t="s">
        <v>64</v>
      </c>
      <c r="E21" s="66">
        <v>162.5653724758586</v>
      </c>
      <c r="F21" s="68">
        <v>99.99980852748646</v>
      </c>
      <c r="G21" s="102" t="s">
        <v>376</v>
      </c>
      <c r="H21" s="65"/>
      <c r="I21" s="69" t="s">
        <v>220</v>
      </c>
      <c r="J21" s="70"/>
      <c r="K21" s="70"/>
      <c r="L21" s="69" t="s">
        <v>828</v>
      </c>
      <c r="M21" s="73">
        <v>1.0638114063450772</v>
      </c>
      <c r="N21" s="74">
        <v>2882.23974609375</v>
      </c>
      <c r="O21" s="74">
        <v>2635.764404296875</v>
      </c>
      <c r="P21" s="75"/>
      <c r="Q21" s="76"/>
      <c r="R21" s="76"/>
      <c r="S21" s="88"/>
      <c r="T21" s="48">
        <v>0</v>
      </c>
      <c r="U21" s="48">
        <v>11</v>
      </c>
      <c r="V21" s="49">
        <v>14.4</v>
      </c>
      <c r="W21" s="49">
        <v>0.026316</v>
      </c>
      <c r="X21" s="49">
        <v>0.072765</v>
      </c>
      <c r="Y21" s="49">
        <v>1.833087</v>
      </c>
      <c r="Z21" s="49">
        <v>0.2</v>
      </c>
      <c r="AA21" s="49">
        <v>0</v>
      </c>
      <c r="AB21" s="71">
        <v>21</v>
      </c>
      <c r="AC21" s="71"/>
      <c r="AD21" s="72"/>
      <c r="AE21" s="78" t="s">
        <v>661</v>
      </c>
      <c r="AF21" s="78">
        <v>1290</v>
      </c>
      <c r="AG21" s="78">
        <v>474</v>
      </c>
      <c r="AH21" s="78">
        <v>5885</v>
      </c>
      <c r="AI21" s="78">
        <v>2245</v>
      </c>
      <c r="AJ21" s="78"/>
      <c r="AK21" s="78" t="s">
        <v>686</v>
      </c>
      <c r="AL21" s="78" t="s">
        <v>708</v>
      </c>
      <c r="AM21" s="83" t="s">
        <v>731</v>
      </c>
      <c r="AN21" s="78"/>
      <c r="AO21" s="80">
        <v>43303.12976851852</v>
      </c>
      <c r="AP21" s="83" t="s">
        <v>756</v>
      </c>
      <c r="AQ21" s="78" t="b">
        <v>1</v>
      </c>
      <c r="AR21" s="78" t="b">
        <v>0</v>
      </c>
      <c r="AS21" s="78" t="b">
        <v>0</v>
      </c>
      <c r="AT21" s="78"/>
      <c r="AU21" s="78">
        <v>3</v>
      </c>
      <c r="AV21" s="78"/>
      <c r="AW21" s="78" t="b">
        <v>0</v>
      </c>
      <c r="AX21" s="78" t="s">
        <v>782</v>
      </c>
      <c r="AY21" s="83" t="s">
        <v>801</v>
      </c>
      <c r="AZ21" s="78" t="s">
        <v>66</v>
      </c>
      <c r="BA21" s="78" t="str">
        <f>REPLACE(INDEX(GroupVertices[Group],MATCH(Vertices[[#This Row],[Vertex]],GroupVertices[Vertex],0)),1,1,"")</f>
        <v>1</v>
      </c>
      <c r="BB21" s="48" t="s">
        <v>287</v>
      </c>
      <c r="BC21" s="48" t="s">
        <v>287</v>
      </c>
      <c r="BD21" s="48" t="s">
        <v>308</v>
      </c>
      <c r="BE21" s="48" t="s">
        <v>308</v>
      </c>
      <c r="BF21" s="48" t="s">
        <v>1009</v>
      </c>
      <c r="BG21" s="48" t="s">
        <v>1017</v>
      </c>
      <c r="BH21" s="119" t="s">
        <v>1028</v>
      </c>
      <c r="BI21" s="119" t="s">
        <v>1038</v>
      </c>
      <c r="BJ21" s="119" t="s">
        <v>1049</v>
      </c>
      <c r="BK21" s="119" t="s">
        <v>1058</v>
      </c>
      <c r="BL21" s="119">
        <v>2</v>
      </c>
      <c r="BM21" s="123">
        <v>1.3986013986013985</v>
      </c>
      <c r="BN21" s="119">
        <v>0</v>
      </c>
      <c r="BO21" s="123">
        <v>0</v>
      </c>
      <c r="BP21" s="119">
        <v>0</v>
      </c>
      <c r="BQ21" s="123">
        <v>0</v>
      </c>
      <c r="BR21" s="119">
        <v>141</v>
      </c>
      <c r="BS21" s="123">
        <v>98.6013986013986</v>
      </c>
      <c r="BT21" s="119">
        <v>143</v>
      </c>
      <c r="BU21" s="2"/>
      <c r="BV21" s="3"/>
      <c r="BW21" s="3"/>
      <c r="BX21" s="3"/>
      <c r="BY21" s="3"/>
    </row>
    <row r="22" spans="1:77" ht="41.45" customHeight="1">
      <c r="A22" s="64" t="s">
        <v>221</v>
      </c>
      <c r="C22" s="65"/>
      <c r="D22" s="65" t="s">
        <v>64</v>
      </c>
      <c r="E22" s="66">
        <v>162.0012290705997</v>
      </c>
      <c r="F22" s="68">
        <v>99.99999958375541</v>
      </c>
      <c r="G22" s="102" t="s">
        <v>377</v>
      </c>
      <c r="H22" s="65"/>
      <c r="I22" s="69" t="s">
        <v>221</v>
      </c>
      <c r="J22" s="70"/>
      <c r="K22" s="70"/>
      <c r="L22" s="69" t="s">
        <v>829</v>
      </c>
      <c r="M22" s="73">
        <v>1.0001387204485763</v>
      </c>
      <c r="N22" s="74">
        <v>6636.7626953125</v>
      </c>
      <c r="O22" s="74">
        <v>1052.8359375</v>
      </c>
      <c r="P22" s="75"/>
      <c r="Q22" s="76"/>
      <c r="R22" s="76"/>
      <c r="S22" s="88"/>
      <c r="T22" s="48">
        <v>1</v>
      </c>
      <c r="U22" s="48">
        <v>1</v>
      </c>
      <c r="V22" s="49">
        <v>0</v>
      </c>
      <c r="W22" s="49">
        <v>0</v>
      </c>
      <c r="X22" s="49">
        <v>0</v>
      </c>
      <c r="Y22" s="49">
        <v>0.999982</v>
      </c>
      <c r="Z22" s="49">
        <v>0</v>
      </c>
      <c r="AA22" s="49" t="s">
        <v>885</v>
      </c>
      <c r="AB22" s="71">
        <v>22</v>
      </c>
      <c r="AC22" s="71"/>
      <c r="AD22" s="72"/>
      <c r="AE22" s="78" t="s">
        <v>662</v>
      </c>
      <c r="AF22" s="78">
        <v>27</v>
      </c>
      <c r="AG22" s="78">
        <v>15</v>
      </c>
      <c r="AH22" s="78">
        <v>65</v>
      </c>
      <c r="AI22" s="78">
        <v>2</v>
      </c>
      <c r="AJ22" s="78"/>
      <c r="AK22" s="78" t="s">
        <v>687</v>
      </c>
      <c r="AL22" s="78" t="s">
        <v>709</v>
      </c>
      <c r="AM22" s="83" t="s">
        <v>732</v>
      </c>
      <c r="AN22" s="78"/>
      <c r="AO22" s="80">
        <v>42475.61996527778</v>
      </c>
      <c r="AP22" s="83" t="s">
        <v>757</v>
      </c>
      <c r="AQ22" s="78" t="b">
        <v>0</v>
      </c>
      <c r="AR22" s="78" t="b">
        <v>0</v>
      </c>
      <c r="AS22" s="78" t="b">
        <v>0</v>
      </c>
      <c r="AT22" s="78"/>
      <c r="AU22" s="78">
        <v>0</v>
      </c>
      <c r="AV22" s="83" t="s">
        <v>765</v>
      </c>
      <c r="AW22" s="78" t="b">
        <v>0</v>
      </c>
      <c r="AX22" s="78" t="s">
        <v>782</v>
      </c>
      <c r="AY22" s="83" t="s">
        <v>802</v>
      </c>
      <c r="AZ22" s="78" t="s">
        <v>66</v>
      </c>
      <c r="BA22" s="78" t="str">
        <f>REPLACE(INDEX(GroupVertices[Group],MATCH(Vertices[[#This Row],[Vertex]],GroupVertices[Vertex],0)),1,1,"")</f>
        <v>3</v>
      </c>
      <c r="BB22" s="48" t="s">
        <v>288</v>
      </c>
      <c r="BC22" s="48" t="s">
        <v>288</v>
      </c>
      <c r="BD22" s="48" t="s">
        <v>309</v>
      </c>
      <c r="BE22" s="48" t="s">
        <v>309</v>
      </c>
      <c r="BF22" s="48" t="s">
        <v>321</v>
      </c>
      <c r="BG22" s="48" t="s">
        <v>321</v>
      </c>
      <c r="BH22" s="119" t="s">
        <v>1029</v>
      </c>
      <c r="BI22" s="119" t="s">
        <v>1029</v>
      </c>
      <c r="BJ22" s="119" t="s">
        <v>1050</v>
      </c>
      <c r="BK22" s="119" t="s">
        <v>1050</v>
      </c>
      <c r="BL22" s="119">
        <v>0</v>
      </c>
      <c r="BM22" s="123">
        <v>0</v>
      </c>
      <c r="BN22" s="119">
        <v>0</v>
      </c>
      <c r="BO22" s="123">
        <v>0</v>
      </c>
      <c r="BP22" s="119">
        <v>0</v>
      </c>
      <c r="BQ22" s="123">
        <v>0</v>
      </c>
      <c r="BR22" s="119">
        <v>16</v>
      </c>
      <c r="BS22" s="123">
        <v>100</v>
      </c>
      <c r="BT22" s="119">
        <v>16</v>
      </c>
      <c r="BU22" s="2"/>
      <c r="BV22" s="3"/>
      <c r="BW22" s="3"/>
      <c r="BX22" s="3"/>
      <c r="BY22" s="3"/>
    </row>
    <row r="23" spans="1:77" ht="41.45" customHeight="1">
      <c r="A23" s="64" t="s">
        <v>222</v>
      </c>
      <c r="C23" s="65"/>
      <c r="D23" s="65" t="s">
        <v>64</v>
      </c>
      <c r="E23" s="66">
        <v>167.2075721308975</v>
      </c>
      <c r="F23" s="68">
        <v>99.99823637165248</v>
      </c>
      <c r="G23" s="102" t="s">
        <v>378</v>
      </c>
      <c r="H23" s="65"/>
      <c r="I23" s="69" t="s">
        <v>222</v>
      </c>
      <c r="J23" s="70"/>
      <c r="K23" s="70"/>
      <c r="L23" s="69" t="s">
        <v>830</v>
      </c>
      <c r="M23" s="73">
        <v>1.5877585406175916</v>
      </c>
      <c r="N23" s="74">
        <v>7903.693359375</v>
      </c>
      <c r="O23" s="74">
        <v>1052.8359375</v>
      </c>
      <c r="P23" s="75"/>
      <c r="Q23" s="76"/>
      <c r="R23" s="76"/>
      <c r="S23" s="88"/>
      <c r="T23" s="48">
        <v>1</v>
      </c>
      <c r="U23" s="48">
        <v>1</v>
      </c>
      <c r="V23" s="49">
        <v>0</v>
      </c>
      <c r="W23" s="49">
        <v>0</v>
      </c>
      <c r="X23" s="49">
        <v>0</v>
      </c>
      <c r="Y23" s="49">
        <v>0.999982</v>
      </c>
      <c r="Z23" s="49">
        <v>0</v>
      </c>
      <c r="AA23" s="49" t="s">
        <v>885</v>
      </c>
      <c r="AB23" s="71">
        <v>23</v>
      </c>
      <c r="AC23" s="71"/>
      <c r="AD23" s="72"/>
      <c r="AE23" s="78" t="s">
        <v>663</v>
      </c>
      <c r="AF23" s="78">
        <v>2682</v>
      </c>
      <c r="AG23" s="78">
        <v>4251</v>
      </c>
      <c r="AH23" s="78">
        <v>89885</v>
      </c>
      <c r="AI23" s="78">
        <v>17562</v>
      </c>
      <c r="AJ23" s="78"/>
      <c r="AK23" s="78" t="s">
        <v>688</v>
      </c>
      <c r="AL23" s="78" t="s">
        <v>710</v>
      </c>
      <c r="AM23" s="83" t="s">
        <v>733</v>
      </c>
      <c r="AN23" s="78"/>
      <c r="AO23" s="80">
        <v>42380.593831018516</v>
      </c>
      <c r="AP23" s="78"/>
      <c r="AQ23" s="78" t="b">
        <v>0</v>
      </c>
      <c r="AR23" s="78" t="b">
        <v>0</v>
      </c>
      <c r="AS23" s="78" t="b">
        <v>1</v>
      </c>
      <c r="AT23" s="78"/>
      <c r="AU23" s="78">
        <v>92</v>
      </c>
      <c r="AV23" s="83" t="s">
        <v>765</v>
      </c>
      <c r="AW23" s="78" t="b">
        <v>0</v>
      </c>
      <c r="AX23" s="78" t="s">
        <v>782</v>
      </c>
      <c r="AY23" s="83" t="s">
        <v>803</v>
      </c>
      <c r="AZ23" s="78" t="s">
        <v>66</v>
      </c>
      <c r="BA23" s="78" t="str">
        <f>REPLACE(INDEX(GroupVertices[Group],MATCH(Vertices[[#This Row],[Vertex]],GroupVertices[Vertex],0)),1,1,"")</f>
        <v>3</v>
      </c>
      <c r="BB23" s="48" t="s">
        <v>289</v>
      </c>
      <c r="BC23" s="48" t="s">
        <v>289</v>
      </c>
      <c r="BD23" s="48" t="s">
        <v>310</v>
      </c>
      <c r="BE23" s="48" t="s">
        <v>310</v>
      </c>
      <c r="BF23" s="48" t="s">
        <v>927</v>
      </c>
      <c r="BG23" s="48" t="s">
        <v>927</v>
      </c>
      <c r="BH23" s="119" t="s">
        <v>1030</v>
      </c>
      <c r="BI23" s="119" t="s">
        <v>1030</v>
      </c>
      <c r="BJ23" s="119" t="s">
        <v>1051</v>
      </c>
      <c r="BK23" s="119" t="s">
        <v>1051</v>
      </c>
      <c r="BL23" s="119">
        <v>0</v>
      </c>
      <c r="BM23" s="123">
        <v>0</v>
      </c>
      <c r="BN23" s="119">
        <v>0</v>
      </c>
      <c r="BO23" s="123">
        <v>0</v>
      </c>
      <c r="BP23" s="119">
        <v>0</v>
      </c>
      <c r="BQ23" s="123">
        <v>0</v>
      </c>
      <c r="BR23" s="119">
        <v>11</v>
      </c>
      <c r="BS23" s="123">
        <v>100</v>
      </c>
      <c r="BT23" s="119">
        <v>11</v>
      </c>
      <c r="BU23" s="2"/>
      <c r="BV23" s="3"/>
      <c r="BW23" s="3"/>
      <c r="BX23" s="3"/>
      <c r="BY23" s="3"/>
    </row>
    <row r="24" spans="1:77" ht="41.45" customHeight="1">
      <c r="A24" s="64" t="s">
        <v>223</v>
      </c>
      <c r="C24" s="65"/>
      <c r="D24" s="65" t="s">
        <v>64</v>
      </c>
      <c r="E24" s="66">
        <v>208.22165804263906</v>
      </c>
      <c r="F24" s="68">
        <v>99.98434628952909</v>
      </c>
      <c r="G24" s="102" t="s">
        <v>379</v>
      </c>
      <c r="H24" s="65"/>
      <c r="I24" s="69" t="s">
        <v>223</v>
      </c>
      <c r="J24" s="70"/>
      <c r="K24" s="70"/>
      <c r="L24" s="69" t="s">
        <v>831</v>
      </c>
      <c r="M24" s="73">
        <v>6.216859909607214</v>
      </c>
      <c r="N24" s="74">
        <v>8625.08984375</v>
      </c>
      <c r="O24" s="74">
        <v>8934.4013671875</v>
      </c>
      <c r="P24" s="75"/>
      <c r="Q24" s="76"/>
      <c r="R24" s="76"/>
      <c r="S24" s="88"/>
      <c r="T24" s="48">
        <v>0</v>
      </c>
      <c r="U24" s="48">
        <v>1</v>
      </c>
      <c r="V24" s="49">
        <v>0</v>
      </c>
      <c r="W24" s="49">
        <v>0.019608</v>
      </c>
      <c r="X24" s="49">
        <v>0.011968</v>
      </c>
      <c r="Y24" s="49">
        <v>0.319253</v>
      </c>
      <c r="Z24" s="49">
        <v>0</v>
      </c>
      <c r="AA24" s="49">
        <v>0</v>
      </c>
      <c r="AB24" s="71">
        <v>24</v>
      </c>
      <c r="AC24" s="71"/>
      <c r="AD24" s="72"/>
      <c r="AE24" s="78" t="s">
        <v>664</v>
      </c>
      <c r="AF24" s="78">
        <v>6870</v>
      </c>
      <c r="AG24" s="78">
        <v>37621</v>
      </c>
      <c r="AH24" s="78">
        <v>53573</v>
      </c>
      <c r="AI24" s="78">
        <v>18410</v>
      </c>
      <c r="AJ24" s="78"/>
      <c r="AK24" s="78" t="s">
        <v>689</v>
      </c>
      <c r="AL24" s="78" t="s">
        <v>711</v>
      </c>
      <c r="AM24" s="83" t="s">
        <v>734</v>
      </c>
      <c r="AN24" s="78"/>
      <c r="AO24" s="80">
        <v>40318.53196759259</v>
      </c>
      <c r="AP24" s="83" t="s">
        <v>758</v>
      </c>
      <c r="AQ24" s="78" t="b">
        <v>0</v>
      </c>
      <c r="AR24" s="78" t="b">
        <v>0</v>
      </c>
      <c r="AS24" s="78" t="b">
        <v>0</v>
      </c>
      <c r="AT24" s="78"/>
      <c r="AU24" s="78">
        <v>641</v>
      </c>
      <c r="AV24" s="83" t="s">
        <v>765</v>
      </c>
      <c r="AW24" s="78" t="b">
        <v>1</v>
      </c>
      <c r="AX24" s="78" t="s">
        <v>782</v>
      </c>
      <c r="AY24" s="83" t="s">
        <v>804</v>
      </c>
      <c r="AZ24" s="78" t="s">
        <v>66</v>
      </c>
      <c r="BA24" s="78" t="str">
        <f>REPLACE(INDEX(GroupVertices[Group],MATCH(Vertices[[#This Row],[Vertex]],GroupVertices[Vertex],0)),1,1,"")</f>
        <v>2</v>
      </c>
      <c r="BB24" s="48" t="s">
        <v>285</v>
      </c>
      <c r="BC24" s="48" t="s">
        <v>285</v>
      </c>
      <c r="BD24" s="48" t="s">
        <v>306</v>
      </c>
      <c r="BE24" s="48" t="s">
        <v>306</v>
      </c>
      <c r="BF24" s="48" t="s">
        <v>318</v>
      </c>
      <c r="BG24" s="48" t="s">
        <v>318</v>
      </c>
      <c r="BH24" s="119" t="s">
        <v>1022</v>
      </c>
      <c r="BI24" s="119" t="s">
        <v>1022</v>
      </c>
      <c r="BJ24" s="119" t="s">
        <v>1043</v>
      </c>
      <c r="BK24" s="119" t="s">
        <v>1043</v>
      </c>
      <c r="BL24" s="119">
        <v>0</v>
      </c>
      <c r="BM24" s="123">
        <v>0</v>
      </c>
      <c r="BN24" s="119">
        <v>0</v>
      </c>
      <c r="BO24" s="123">
        <v>0</v>
      </c>
      <c r="BP24" s="119">
        <v>0</v>
      </c>
      <c r="BQ24" s="123">
        <v>0</v>
      </c>
      <c r="BR24" s="119">
        <v>11</v>
      </c>
      <c r="BS24" s="123">
        <v>100</v>
      </c>
      <c r="BT24" s="119">
        <v>11</v>
      </c>
      <c r="BU24" s="2"/>
      <c r="BV24" s="3"/>
      <c r="BW24" s="3"/>
      <c r="BX24" s="3"/>
      <c r="BY24" s="3"/>
    </row>
    <row r="25" spans="1:77" ht="41.45" customHeight="1">
      <c r="A25" s="64" t="s">
        <v>238</v>
      </c>
      <c r="C25" s="65"/>
      <c r="D25" s="65" t="s">
        <v>64</v>
      </c>
      <c r="E25" s="66">
        <v>835.474151383951</v>
      </c>
      <c r="F25" s="68">
        <v>99.77191710938442</v>
      </c>
      <c r="G25" s="102" t="s">
        <v>779</v>
      </c>
      <c r="H25" s="65"/>
      <c r="I25" s="69" t="s">
        <v>238</v>
      </c>
      <c r="J25" s="70"/>
      <c r="K25" s="70"/>
      <c r="L25" s="69" t="s">
        <v>832</v>
      </c>
      <c r="M25" s="73">
        <v>77.01242467915311</v>
      </c>
      <c r="N25" s="74">
        <v>5808.3857421875</v>
      </c>
      <c r="O25" s="74">
        <v>8144.3271484375</v>
      </c>
      <c r="P25" s="75"/>
      <c r="Q25" s="76"/>
      <c r="R25" s="76"/>
      <c r="S25" s="88"/>
      <c r="T25" s="48">
        <v>1</v>
      </c>
      <c r="U25" s="48">
        <v>0</v>
      </c>
      <c r="V25" s="49">
        <v>0</v>
      </c>
      <c r="W25" s="49">
        <v>0.017857</v>
      </c>
      <c r="X25" s="49">
        <v>0.011349</v>
      </c>
      <c r="Y25" s="49">
        <v>0.30121</v>
      </c>
      <c r="Z25" s="49">
        <v>0</v>
      </c>
      <c r="AA25" s="49">
        <v>0</v>
      </c>
      <c r="AB25" s="71">
        <v>25</v>
      </c>
      <c r="AC25" s="71"/>
      <c r="AD25" s="72"/>
      <c r="AE25" s="78" t="s">
        <v>665</v>
      </c>
      <c r="AF25" s="78">
        <v>55</v>
      </c>
      <c r="AG25" s="78">
        <v>547968</v>
      </c>
      <c r="AH25" s="78">
        <v>42056</v>
      </c>
      <c r="AI25" s="78">
        <v>1</v>
      </c>
      <c r="AJ25" s="78"/>
      <c r="AK25" s="78" t="s">
        <v>690</v>
      </c>
      <c r="AL25" s="78" t="s">
        <v>712</v>
      </c>
      <c r="AM25" s="83" t="s">
        <v>735</v>
      </c>
      <c r="AN25" s="78"/>
      <c r="AO25" s="80">
        <v>40204.942766203705</v>
      </c>
      <c r="AP25" s="83" t="s">
        <v>759</v>
      </c>
      <c r="AQ25" s="78" t="b">
        <v>0</v>
      </c>
      <c r="AR25" s="78" t="b">
        <v>0</v>
      </c>
      <c r="AS25" s="78" t="b">
        <v>1</v>
      </c>
      <c r="AT25" s="78"/>
      <c r="AU25" s="78">
        <v>2099</v>
      </c>
      <c r="AV25" s="83" t="s">
        <v>765</v>
      </c>
      <c r="AW25" s="78" t="b">
        <v>1</v>
      </c>
      <c r="AX25" s="78" t="s">
        <v>782</v>
      </c>
      <c r="AY25" s="83" t="s">
        <v>805</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239</v>
      </c>
      <c r="C26" s="65"/>
      <c r="D26" s="65" t="s">
        <v>64</v>
      </c>
      <c r="E26" s="66">
        <v>1000</v>
      </c>
      <c r="F26" s="68">
        <v>99.71619777545568</v>
      </c>
      <c r="G26" s="102" t="s">
        <v>780</v>
      </c>
      <c r="H26" s="65"/>
      <c r="I26" s="69" t="s">
        <v>239</v>
      </c>
      <c r="J26" s="70"/>
      <c r="K26" s="70"/>
      <c r="L26" s="69" t="s">
        <v>833</v>
      </c>
      <c r="M26" s="73">
        <v>95.58182136646774</v>
      </c>
      <c r="N26" s="74">
        <v>737.7899780273438</v>
      </c>
      <c r="O26" s="74">
        <v>8811.6455078125</v>
      </c>
      <c r="P26" s="75"/>
      <c r="Q26" s="76"/>
      <c r="R26" s="76"/>
      <c r="S26" s="88"/>
      <c r="T26" s="48">
        <v>1</v>
      </c>
      <c r="U26" s="48">
        <v>0</v>
      </c>
      <c r="V26" s="49">
        <v>0</v>
      </c>
      <c r="W26" s="49">
        <v>0.017857</v>
      </c>
      <c r="X26" s="49">
        <v>0.011349</v>
      </c>
      <c r="Y26" s="49">
        <v>0.30121</v>
      </c>
      <c r="Z26" s="49">
        <v>0</v>
      </c>
      <c r="AA26" s="49">
        <v>0</v>
      </c>
      <c r="AB26" s="71">
        <v>26</v>
      </c>
      <c r="AC26" s="71"/>
      <c r="AD26" s="72"/>
      <c r="AE26" s="78" t="s">
        <v>666</v>
      </c>
      <c r="AF26" s="78">
        <v>3136</v>
      </c>
      <c r="AG26" s="78">
        <v>681830</v>
      </c>
      <c r="AH26" s="78">
        <v>17068</v>
      </c>
      <c r="AI26" s="78">
        <v>5853</v>
      </c>
      <c r="AJ26" s="78"/>
      <c r="AK26" s="78" t="s">
        <v>691</v>
      </c>
      <c r="AL26" s="78" t="s">
        <v>713</v>
      </c>
      <c r="AM26" s="83" t="s">
        <v>736</v>
      </c>
      <c r="AN26" s="78"/>
      <c r="AO26" s="80">
        <v>39666.57982638889</v>
      </c>
      <c r="AP26" s="83" t="s">
        <v>760</v>
      </c>
      <c r="AQ26" s="78" t="b">
        <v>0</v>
      </c>
      <c r="AR26" s="78" t="b">
        <v>0</v>
      </c>
      <c r="AS26" s="78" t="b">
        <v>1</v>
      </c>
      <c r="AT26" s="78"/>
      <c r="AU26" s="78">
        <v>8627</v>
      </c>
      <c r="AV26" s="83" t="s">
        <v>765</v>
      </c>
      <c r="AW26" s="78" t="b">
        <v>1</v>
      </c>
      <c r="AX26" s="78" t="s">
        <v>782</v>
      </c>
      <c r="AY26" s="83" t="s">
        <v>806</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225</v>
      </c>
      <c r="C27" s="65"/>
      <c r="D27" s="65" t="s">
        <v>64</v>
      </c>
      <c r="E27" s="66">
        <v>164.30082016262452</v>
      </c>
      <c r="F27" s="68">
        <v>99.99922079011883</v>
      </c>
      <c r="G27" s="102" t="s">
        <v>381</v>
      </c>
      <c r="H27" s="65"/>
      <c r="I27" s="69" t="s">
        <v>225</v>
      </c>
      <c r="J27" s="70"/>
      <c r="K27" s="70"/>
      <c r="L27" s="69" t="s">
        <v>834</v>
      </c>
      <c r="M27" s="73">
        <v>1.259684679734749</v>
      </c>
      <c r="N27" s="74">
        <v>2234.95068359375</v>
      </c>
      <c r="O27" s="74">
        <v>3711.365478515625</v>
      </c>
      <c r="P27" s="75"/>
      <c r="Q27" s="76"/>
      <c r="R27" s="76"/>
      <c r="S27" s="88"/>
      <c r="T27" s="48">
        <v>2</v>
      </c>
      <c r="U27" s="48">
        <v>12</v>
      </c>
      <c r="V27" s="49">
        <v>14.4</v>
      </c>
      <c r="W27" s="49">
        <v>0.026316</v>
      </c>
      <c r="X27" s="49">
        <v>0.081886</v>
      </c>
      <c r="Y27" s="49">
        <v>1.972829</v>
      </c>
      <c r="Z27" s="49">
        <v>0.2</v>
      </c>
      <c r="AA27" s="49">
        <v>0.09090909090909091</v>
      </c>
      <c r="AB27" s="71">
        <v>27</v>
      </c>
      <c r="AC27" s="71"/>
      <c r="AD27" s="72"/>
      <c r="AE27" s="78" t="s">
        <v>667</v>
      </c>
      <c r="AF27" s="78">
        <v>1716</v>
      </c>
      <c r="AG27" s="78">
        <v>1886</v>
      </c>
      <c r="AH27" s="78">
        <v>8428</v>
      </c>
      <c r="AI27" s="78">
        <v>16990</v>
      </c>
      <c r="AJ27" s="78"/>
      <c r="AK27" s="78" t="s">
        <v>692</v>
      </c>
      <c r="AL27" s="78" t="s">
        <v>714</v>
      </c>
      <c r="AM27" s="83" t="s">
        <v>737</v>
      </c>
      <c r="AN27" s="78"/>
      <c r="AO27" s="80">
        <v>43328.04482638889</v>
      </c>
      <c r="AP27" s="83" t="s">
        <v>761</v>
      </c>
      <c r="AQ27" s="78" t="b">
        <v>0</v>
      </c>
      <c r="AR27" s="78" t="b">
        <v>0</v>
      </c>
      <c r="AS27" s="78" t="b">
        <v>0</v>
      </c>
      <c r="AT27" s="78"/>
      <c r="AU27" s="78">
        <v>28</v>
      </c>
      <c r="AV27" s="83" t="s">
        <v>765</v>
      </c>
      <c r="AW27" s="78" t="b">
        <v>0</v>
      </c>
      <c r="AX27" s="78" t="s">
        <v>782</v>
      </c>
      <c r="AY27" s="83" t="s">
        <v>807</v>
      </c>
      <c r="AZ27" s="78" t="s">
        <v>66</v>
      </c>
      <c r="BA27" s="78" t="str">
        <f>REPLACE(INDEX(GroupVertices[Group],MATCH(Vertices[[#This Row],[Vertex]],GroupVertices[Vertex],0)),1,1,"")</f>
        <v>1</v>
      </c>
      <c r="BB27" s="48" t="s">
        <v>291</v>
      </c>
      <c r="BC27" s="48" t="s">
        <v>291</v>
      </c>
      <c r="BD27" s="48" t="s">
        <v>312</v>
      </c>
      <c r="BE27" s="48" t="s">
        <v>312</v>
      </c>
      <c r="BF27" s="48" t="s">
        <v>1010</v>
      </c>
      <c r="BG27" s="48" t="s">
        <v>1018</v>
      </c>
      <c r="BH27" s="119" t="s">
        <v>1031</v>
      </c>
      <c r="BI27" s="119" t="s">
        <v>1039</v>
      </c>
      <c r="BJ27" s="119" t="s">
        <v>1052</v>
      </c>
      <c r="BK27" s="119" t="s">
        <v>1059</v>
      </c>
      <c r="BL27" s="119">
        <v>1</v>
      </c>
      <c r="BM27" s="123">
        <v>1.0526315789473684</v>
      </c>
      <c r="BN27" s="119">
        <v>0</v>
      </c>
      <c r="BO27" s="123">
        <v>0</v>
      </c>
      <c r="BP27" s="119">
        <v>0</v>
      </c>
      <c r="BQ27" s="123">
        <v>0</v>
      </c>
      <c r="BR27" s="119">
        <v>94</v>
      </c>
      <c r="BS27" s="123">
        <v>98.94736842105263</v>
      </c>
      <c r="BT27" s="119">
        <v>95</v>
      </c>
      <c r="BU27" s="2"/>
      <c r="BV27" s="3"/>
      <c r="BW27" s="3"/>
      <c r="BX27" s="3"/>
      <c r="BY27" s="3"/>
    </row>
    <row r="28" spans="1:77" ht="41.45" customHeight="1">
      <c r="A28" s="64" t="s">
        <v>226</v>
      </c>
      <c r="C28" s="65"/>
      <c r="D28" s="65" t="s">
        <v>64</v>
      </c>
      <c r="E28" s="66">
        <v>170.57645464465486</v>
      </c>
      <c r="F28" s="68">
        <v>99.99709544521855</v>
      </c>
      <c r="G28" s="102" t="s">
        <v>382</v>
      </c>
      <c r="H28" s="65"/>
      <c r="I28" s="69" t="s">
        <v>226</v>
      </c>
      <c r="J28" s="70"/>
      <c r="K28" s="70"/>
      <c r="L28" s="69" t="s">
        <v>835</v>
      </c>
      <c r="M28" s="73">
        <v>1.9679912901651058</v>
      </c>
      <c r="N28" s="74">
        <v>9621.4287109375</v>
      </c>
      <c r="O28" s="74">
        <v>7574.7333984375</v>
      </c>
      <c r="P28" s="75"/>
      <c r="Q28" s="76"/>
      <c r="R28" s="76"/>
      <c r="S28" s="88"/>
      <c r="T28" s="48">
        <v>0</v>
      </c>
      <c r="U28" s="48">
        <v>1</v>
      </c>
      <c r="V28" s="49">
        <v>0</v>
      </c>
      <c r="W28" s="49">
        <v>0.019608</v>
      </c>
      <c r="X28" s="49">
        <v>0.011968</v>
      </c>
      <c r="Y28" s="49">
        <v>0.319253</v>
      </c>
      <c r="Z28" s="49">
        <v>0</v>
      </c>
      <c r="AA28" s="49">
        <v>0</v>
      </c>
      <c r="AB28" s="71">
        <v>28</v>
      </c>
      <c r="AC28" s="71"/>
      <c r="AD28" s="72"/>
      <c r="AE28" s="78" t="s">
        <v>668</v>
      </c>
      <c r="AF28" s="78">
        <v>4097</v>
      </c>
      <c r="AG28" s="78">
        <v>6992</v>
      </c>
      <c r="AH28" s="78">
        <v>41353</v>
      </c>
      <c r="AI28" s="78">
        <v>19560</v>
      </c>
      <c r="AJ28" s="78"/>
      <c r="AK28" s="78" t="s">
        <v>693</v>
      </c>
      <c r="AL28" s="78" t="s">
        <v>697</v>
      </c>
      <c r="AM28" s="83" t="s">
        <v>738</v>
      </c>
      <c r="AN28" s="78"/>
      <c r="AO28" s="80">
        <v>39970.23947916667</v>
      </c>
      <c r="AP28" s="83" t="s">
        <v>762</v>
      </c>
      <c r="AQ28" s="78" t="b">
        <v>0</v>
      </c>
      <c r="AR28" s="78" t="b">
        <v>0</v>
      </c>
      <c r="AS28" s="78" t="b">
        <v>1</v>
      </c>
      <c r="AT28" s="78"/>
      <c r="AU28" s="78">
        <v>339</v>
      </c>
      <c r="AV28" s="83" t="s">
        <v>770</v>
      </c>
      <c r="AW28" s="78" t="b">
        <v>0</v>
      </c>
      <c r="AX28" s="78" t="s">
        <v>782</v>
      </c>
      <c r="AY28" s="83" t="s">
        <v>808</v>
      </c>
      <c r="AZ28" s="78" t="s">
        <v>66</v>
      </c>
      <c r="BA28" s="78" t="str">
        <f>REPLACE(INDEX(GroupVertices[Group],MATCH(Vertices[[#This Row],[Vertex]],GroupVertices[Vertex],0)),1,1,"")</f>
        <v>2</v>
      </c>
      <c r="BB28" s="48" t="s">
        <v>285</v>
      </c>
      <c r="BC28" s="48" t="s">
        <v>285</v>
      </c>
      <c r="BD28" s="48" t="s">
        <v>306</v>
      </c>
      <c r="BE28" s="48" t="s">
        <v>306</v>
      </c>
      <c r="BF28" s="48" t="s">
        <v>318</v>
      </c>
      <c r="BG28" s="48" t="s">
        <v>318</v>
      </c>
      <c r="BH28" s="119" t="s">
        <v>1022</v>
      </c>
      <c r="BI28" s="119" t="s">
        <v>1022</v>
      </c>
      <c r="BJ28" s="119" t="s">
        <v>1043</v>
      </c>
      <c r="BK28" s="119" t="s">
        <v>1043</v>
      </c>
      <c r="BL28" s="119">
        <v>0</v>
      </c>
      <c r="BM28" s="123">
        <v>0</v>
      </c>
      <c r="BN28" s="119">
        <v>0</v>
      </c>
      <c r="BO28" s="123">
        <v>0</v>
      </c>
      <c r="BP28" s="119">
        <v>0</v>
      </c>
      <c r="BQ28" s="123">
        <v>0</v>
      </c>
      <c r="BR28" s="119">
        <v>11</v>
      </c>
      <c r="BS28" s="123">
        <v>100</v>
      </c>
      <c r="BT28" s="119">
        <v>11</v>
      </c>
      <c r="BU28" s="2"/>
      <c r="BV28" s="3"/>
      <c r="BW28" s="3"/>
      <c r="BX28" s="3"/>
      <c r="BY28" s="3"/>
    </row>
    <row r="29" spans="1:77" ht="41.45" customHeight="1">
      <c r="A29" s="89" t="s">
        <v>240</v>
      </c>
      <c r="C29" s="90"/>
      <c r="D29" s="90" t="s">
        <v>64</v>
      </c>
      <c r="E29" s="91">
        <v>162.70794466542293</v>
      </c>
      <c r="F29" s="92">
        <v>99.99976024311349</v>
      </c>
      <c r="G29" s="103" t="s">
        <v>781</v>
      </c>
      <c r="H29" s="90"/>
      <c r="I29" s="93" t="s">
        <v>240</v>
      </c>
      <c r="J29" s="94"/>
      <c r="K29" s="94"/>
      <c r="L29" s="93" t="s">
        <v>836</v>
      </c>
      <c r="M29" s="95">
        <v>1.0799029783799228</v>
      </c>
      <c r="N29" s="96">
        <v>9768.5166015625</v>
      </c>
      <c r="O29" s="96">
        <v>4773.3818359375</v>
      </c>
      <c r="P29" s="97"/>
      <c r="Q29" s="98"/>
      <c r="R29" s="98"/>
      <c r="S29" s="99"/>
      <c r="T29" s="48">
        <v>1</v>
      </c>
      <c r="U29" s="48">
        <v>0</v>
      </c>
      <c r="V29" s="49">
        <v>0</v>
      </c>
      <c r="W29" s="49">
        <v>0.019608</v>
      </c>
      <c r="X29" s="49">
        <v>0.011968</v>
      </c>
      <c r="Y29" s="49">
        <v>0.319253</v>
      </c>
      <c r="Z29" s="49">
        <v>0</v>
      </c>
      <c r="AA29" s="49">
        <v>0</v>
      </c>
      <c r="AB29" s="100">
        <v>29</v>
      </c>
      <c r="AC29" s="100"/>
      <c r="AD29" s="101"/>
      <c r="AE29" s="78" t="s">
        <v>669</v>
      </c>
      <c r="AF29" s="78">
        <v>878</v>
      </c>
      <c r="AG29" s="78">
        <v>590</v>
      </c>
      <c r="AH29" s="78">
        <v>1162</v>
      </c>
      <c r="AI29" s="78">
        <v>1419</v>
      </c>
      <c r="AJ29" s="78"/>
      <c r="AK29" s="78" t="s">
        <v>694</v>
      </c>
      <c r="AL29" s="78"/>
      <c r="AM29" s="78"/>
      <c r="AN29" s="78"/>
      <c r="AO29" s="80">
        <v>40087.74684027778</v>
      </c>
      <c r="AP29" s="83" t="s">
        <v>763</v>
      </c>
      <c r="AQ29" s="78" t="b">
        <v>1</v>
      </c>
      <c r="AR29" s="78" t="b">
        <v>0</v>
      </c>
      <c r="AS29" s="78" t="b">
        <v>0</v>
      </c>
      <c r="AT29" s="78"/>
      <c r="AU29" s="78">
        <v>34</v>
      </c>
      <c r="AV29" s="83" t="s">
        <v>765</v>
      </c>
      <c r="AW29" s="78" t="b">
        <v>0</v>
      </c>
      <c r="AX29" s="78" t="s">
        <v>782</v>
      </c>
      <c r="AY29" s="83" t="s">
        <v>809</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4" r:id="rId1" display="https://t.co/BZZFTnHQbs"/>
    <hyperlink ref="AM5" r:id="rId2" display="https://t.co/q3MexELAGA"/>
    <hyperlink ref="AM6" r:id="rId3" display="https://t.co/RNZMJat4rz"/>
    <hyperlink ref="AM7" r:id="rId4" display="https://t.co/dgqCLVYzJQ"/>
    <hyperlink ref="AM8" r:id="rId5" display="https://t.co/b6ey2HY6iZ"/>
    <hyperlink ref="AM9" r:id="rId6" display="https://t.co/zHiws75d7e"/>
    <hyperlink ref="AM10" r:id="rId7" display="https://t.co/F3fLcf5sH7"/>
    <hyperlink ref="AM11" r:id="rId8" display="https://t.co/ehOAAJHwzz"/>
    <hyperlink ref="AM12" r:id="rId9" display="https://t.co/4Cs9BW2tv7"/>
    <hyperlink ref="AM13" r:id="rId10" display="http://t.co/yOR48ALsUI"/>
    <hyperlink ref="AM14" r:id="rId11" display="https://t.co/TktkkD8InR"/>
    <hyperlink ref="AM15" r:id="rId12" display="https://t.co/ZTvSaFPKmc"/>
    <hyperlink ref="AM16" r:id="rId13" display="https://t.co/FKKr76FLpx"/>
    <hyperlink ref="AM17" r:id="rId14" display="https://t.co/eUJLtrtePs"/>
    <hyperlink ref="AM18" r:id="rId15" display="https://t.co/FiHJF0aabW"/>
    <hyperlink ref="AM20" r:id="rId16" display="https://t.co/KUAcYJLECv"/>
    <hyperlink ref="AM21" r:id="rId17" display="https://t.co/6ha5IXza2I"/>
    <hyperlink ref="AM22" r:id="rId18" display="https://t.co/bjqnqPJa9e"/>
    <hyperlink ref="AM23" r:id="rId19" display="https://t.co/PmkpZail15"/>
    <hyperlink ref="AM24" r:id="rId20" display="http://t.co/82s38lUdgG"/>
    <hyperlink ref="AM25" r:id="rId21" display="https://t.co/o0n3FLqfQ6"/>
    <hyperlink ref="AM26" r:id="rId22" display="http://t.co/PPRgd85due"/>
    <hyperlink ref="AM27" r:id="rId23" display="https://t.co/l8eibQue2F"/>
    <hyperlink ref="AM28" r:id="rId24" display="https://t.co/k1dFMJ8NiV"/>
    <hyperlink ref="AP3" r:id="rId25" display="https://pbs.twimg.com/profile_banners/185206667/1542142855"/>
    <hyperlink ref="AP4" r:id="rId26" display="https://pbs.twimg.com/profile_banners/1185192842102267907/1571420091"/>
    <hyperlink ref="AP5" r:id="rId27" display="https://pbs.twimg.com/profile_banners/808222399325933568/1544944207"/>
    <hyperlink ref="AP6" r:id="rId28" display="https://pbs.twimg.com/profile_banners/1105091138128658432/1561417444"/>
    <hyperlink ref="AP7" r:id="rId29" display="https://pbs.twimg.com/profile_banners/308132181/1540311964"/>
    <hyperlink ref="AP8" r:id="rId30" display="https://pbs.twimg.com/profile_banners/76935934/1571052477"/>
    <hyperlink ref="AP9" r:id="rId31" display="https://pbs.twimg.com/profile_banners/583601492/1563987834"/>
    <hyperlink ref="AP10" r:id="rId32" display="https://pbs.twimg.com/profile_banners/10228272/1563295551"/>
    <hyperlink ref="AP11" r:id="rId33" display="https://pbs.twimg.com/profile_banners/960791825693933568/1558623751"/>
    <hyperlink ref="AP12" r:id="rId34" display="https://pbs.twimg.com/profile_banners/279335262/1562598871"/>
    <hyperlink ref="AP13" r:id="rId35" display="https://pbs.twimg.com/profile_banners/42606175/1542723404"/>
    <hyperlink ref="AP14" r:id="rId36" display="https://pbs.twimg.com/profile_banners/780471444325146624/1561744557"/>
    <hyperlink ref="AP15" r:id="rId37" display="https://pbs.twimg.com/profile_banners/87855391/1532545430"/>
    <hyperlink ref="AP16" r:id="rId38" display="https://pbs.twimg.com/profile_banners/151934168/1391403981"/>
    <hyperlink ref="AP17" r:id="rId39" display="https://pbs.twimg.com/profile_banners/87606674/1405285356"/>
    <hyperlink ref="AP18" r:id="rId40" display="https://pbs.twimg.com/profile_banners/17572957/1518662878"/>
    <hyperlink ref="AP20" r:id="rId41" display="https://pbs.twimg.com/profile_banners/218411406/1542113888"/>
    <hyperlink ref="AP21" r:id="rId42" display="https://pbs.twimg.com/profile_banners/1020867748707160064/1571316699"/>
    <hyperlink ref="AP22" r:id="rId43" display="https://pbs.twimg.com/profile_banners/720988237058015232/1461120565"/>
    <hyperlink ref="AP24" r:id="rId44" display="https://pbs.twimg.com/profile_banners/146029414/1424259395"/>
    <hyperlink ref="AP25" r:id="rId45" display="https://pbs.twimg.com/profile_banners/108739409/1570747340"/>
    <hyperlink ref="AP26" r:id="rId46" display="https://pbs.twimg.com/profile_banners/15749983/1542114191"/>
    <hyperlink ref="AP27" r:id="rId47" display="https://pbs.twimg.com/profile_banners/1029896662855176194/1558532614"/>
    <hyperlink ref="AP28" r:id="rId48" display="https://pbs.twimg.com/profile_banners/45077861/1481142031"/>
    <hyperlink ref="AP29" r:id="rId49" display="https://pbs.twimg.com/profile_banners/78963321/1493224682"/>
    <hyperlink ref="AV3" r:id="rId50" display="http://abs.twimg.com/images/themes/theme13/bg.gif"/>
    <hyperlink ref="AV7" r:id="rId51" display="http://abs.twimg.com/images/themes/theme1/bg.png"/>
    <hyperlink ref="AV8" r:id="rId52" display="http://abs.twimg.com/images/themes/theme1/bg.png"/>
    <hyperlink ref="AV9" r:id="rId53" display="http://abs.twimg.com/images/themes/theme15/bg.png"/>
    <hyperlink ref="AV10" r:id="rId54" display="http://abs.twimg.com/images/themes/theme14/bg.gif"/>
    <hyperlink ref="AV12" r:id="rId55" display="http://abs.twimg.com/images/themes/theme1/bg.png"/>
    <hyperlink ref="AV13" r:id="rId56" display="http://abs.twimg.com/images/themes/theme1/bg.png"/>
    <hyperlink ref="AV15" r:id="rId57" display="http://abs.twimg.com/images/themes/theme9/bg.gif"/>
    <hyperlink ref="AV16" r:id="rId58" display="http://abs.twimg.com/images/themes/theme1/bg.png"/>
    <hyperlink ref="AV17" r:id="rId59" display="http://abs.twimg.com/images/themes/theme19/bg.gif"/>
    <hyperlink ref="AV18" r:id="rId60" display="http://abs.twimg.com/images/themes/theme15/bg.png"/>
    <hyperlink ref="AV19" r:id="rId61" display="http://abs.twimg.com/images/themes/theme1/bg.png"/>
    <hyperlink ref="AV20" r:id="rId62" display="http://abs.twimg.com/images/themes/theme1/bg.png"/>
    <hyperlink ref="AV22" r:id="rId63" display="http://abs.twimg.com/images/themes/theme1/bg.png"/>
    <hyperlink ref="AV23" r:id="rId64" display="http://abs.twimg.com/images/themes/theme1/bg.png"/>
    <hyperlink ref="AV24" r:id="rId65" display="http://abs.twimg.com/images/themes/theme1/bg.png"/>
    <hyperlink ref="AV25" r:id="rId66" display="http://abs.twimg.com/images/themes/theme1/bg.png"/>
    <hyperlink ref="AV26" r:id="rId67" display="http://abs.twimg.com/images/themes/theme1/bg.png"/>
    <hyperlink ref="AV27" r:id="rId68" display="http://abs.twimg.com/images/themes/theme1/bg.png"/>
    <hyperlink ref="AV28" r:id="rId69" display="http://abs.twimg.com/images/themes/theme6/bg.gif"/>
    <hyperlink ref="AV29" r:id="rId70" display="http://abs.twimg.com/images/themes/theme1/bg.png"/>
    <hyperlink ref="G3" r:id="rId71" display="http://pbs.twimg.com/profile_images/1062451242155163648/M3qe8Gqa_normal.jpg"/>
    <hyperlink ref="G4" r:id="rId72" display="http://pbs.twimg.com/profile_images/1185222105601921025/nM2LJOwL_normal.jpg"/>
    <hyperlink ref="G5" r:id="rId73" display="http://pbs.twimg.com/profile_images/1074199879776391168/Ep_dTo5-_normal.jpg"/>
    <hyperlink ref="G6" r:id="rId74" display="http://pbs.twimg.com/profile_images/1105091465758363649/L9590gmE_normal.jpg"/>
    <hyperlink ref="G7" r:id="rId75" display="http://pbs.twimg.com/profile_images/1053370373230747648/ydCamFgF_normal.jpg"/>
    <hyperlink ref="G8" r:id="rId76" display="http://pbs.twimg.com/profile_images/1184702192336490499/xiuYhert_normal.jpg"/>
    <hyperlink ref="G9" r:id="rId77" display="http://pbs.twimg.com/profile_images/775315922785538048/mWzEN1W1_normal.jpg"/>
    <hyperlink ref="G10" r:id="rId78" display="http://pbs.twimg.com/profile_images/1148327441527689217/1QpS06D6_normal.png"/>
    <hyperlink ref="G11" r:id="rId79" display="http://pbs.twimg.com/profile_images/1012552959698325505/avZOHudc_normal.jpg"/>
    <hyperlink ref="G12" r:id="rId80" display="http://pbs.twimg.com/profile_images/1101294846411767809/T-ZMwf7a_normal.png"/>
    <hyperlink ref="G13" r:id="rId81" display="http://pbs.twimg.com/profile_images/877454707991687169/XkWoyyPy_normal.jpg"/>
    <hyperlink ref="G14" r:id="rId82" display="http://pbs.twimg.com/profile_images/1108050462186659840/eCQyWPaL_normal.png"/>
    <hyperlink ref="G15" r:id="rId83" display="http://pbs.twimg.com/profile_images/1021472324422230016/cV88qdP5_normal.jpg"/>
    <hyperlink ref="G16" r:id="rId84" display="http://pbs.twimg.com/profile_images/849133030237061120/6hUrNP0a_normal.jpg"/>
    <hyperlink ref="G17" r:id="rId85" display="http://pbs.twimg.com/profile_images/849132774661308416/pa2Uplq1_normal.jpg"/>
    <hyperlink ref="G18" r:id="rId86" display="http://pbs.twimg.com/profile_images/1180113755998494720/t8yjtQ4i_normal.jpg"/>
    <hyperlink ref="G19" r:id="rId87" display="http://pbs.twimg.com/profile_images/676444373324709889/3_Hh9f80_normal.jpg"/>
    <hyperlink ref="G20" r:id="rId88" display="http://pbs.twimg.com/profile_images/1062335794059362304/36lxwgHQ_normal.jpg"/>
    <hyperlink ref="G21" r:id="rId89" display="http://pbs.twimg.com/profile_images/1184813969632051201/984PyrFz_normal.jpg"/>
    <hyperlink ref="G22" r:id="rId90" display="http://pbs.twimg.com/profile_images/720988732552142848/BzkXPFqR_normal.jpg"/>
    <hyperlink ref="G23" r:id="rId91" display="http://pbs.twimg.com/profile_images/1069631954411110403/L9W3USFN_normal.jpg"/>
    <hyperlink ref="G24" r:id="rId92" display="http://pbs.twimg.com/profile_images/463994444488777729/AnB5nG88_normal.png"/>
    <hyperlink ref="G25" r:id="rId93" display="http://pbs.twimg.com/profile_images/720612452430270465/9YFTzrSP_normal.jpg"/>
    <hyperlink ref="G26" r:id="rId94" display="http://pbs.twimg.com/profile_images/925717136281976832/UUA8Cz6q_normal.jpg"/>
    <hyperlink ref="G27" r:id="rId95" display="http://pbs.twimg.com/profile_images/1095488514358161410/bhFcONbT_normal.png"/>
    <hyperlink ref="G28" r:id="rId96" display="http://pbs.twimg.com/profile_images/806593189859774465/JIZm2XRm_normal.jpg"/>
    <hyperlink ref="G29" r:id="rId97" display="http://pbs.twimg.com/profile_images/792005451772600321/R0Iby6Jn_normal.jpg"/>
    <hyperlink ref="AY3" r:id="rId98" display="https://twitter.com/olatapi"/>
    <hyperlink ref="AY4" r:id="rId99" display="https://twitter.com/datasysla"/>
    <hyperlink ref="AY5" r:id="rId100" display="https://twitter.com/darbyacademy_"/>
    <hyperlink ref="AY6" r:id="rId101" display="https://twitter.com/bloguero_pro"/>
    <hyperlink ref="AY7" r:id="rId102" display="https://twitter.com/montsemansilla"/>
    <hyperlink ref="AY8" r:id="rId103" display="https://twitter.com/vivianfrancos"/>
    <hyperlink ref="AY9" r:id="rId104" display="https://twitter.com/leikoleo"/>
    <hyperlink ref="AY10" r:id="rId105" display="https://twitter.com/youtube"/>
    <hyperlink ref="AY11" r:id="rId106" display="https://twitter.com/impulsaeventos"/>
    <hyperlink ref="AY12" r:id="rId107" display="https://twitter.com/gerardo_urzua"/>
    <hyperlink ref="AY13" r:id="rId108" display="https://twitter.com/cisco_spain"/>
    <hyperlink ref="AY14" r:id="rId109" display="https://twitter.com/ciscolivelatam"/>
    <hyperlink ref="AY15" r:id="rId110" display="https://twitter.com/cisco_support"/>
    <hyperlink ref="AY16" r:id="rId111" display="https://twitter.com/smr_foundation"/>
    <hyperlink ref="AY17" r:id="rId112" display="https://twitter.com/nodexl"/>
    <hyperlink ref="AY18" r:id="rId113" display="https://twitter.com/mauriciojaramil"/>
    <hyperlink ref="AY19" r:id="rId114" display="https://twitter.com/gmeliass"/>
    <hyperlink ref="AY20" r:id="rId115" display="https://twitter.com/cisco_la"/>
    <hyperlink ref="AY21" r:id="rId116" display="https://twitter.com/seohashtag"/>
    <hyperlink ref="AY22" r:id="rId117" display="https://twitter.com/nrs_solutions"/>
    <hyperlink ref="AY23" r:id="rId118" display="https://twitter.com/amruthasuri"/>
    <hyperlink ref="AY24" r:id="rId119" display="https://twitter.com/mailrelay"/>
    <hyperlink ref="AY25" r:id="rId120" display="https://twitter.com/expansiontecno"/>
    <hyperlink ref="AY26" r:id="rId121" display="https://twitter.com/cisco"/>
    <hyperlink ref="AY27" r:id="rId122" display="https://twitter.com/activithink"/>
    <hyperlink ref="AY28" r:id="rId123" display="https://twitter.com/jose_argudo"/>
    <hyperlink ref="AY29" r:id="rId124" display="https://twitter.com/luzmamurguia"/>
  </hyperlinks>
  <printOptions/>
  <pageMargins left="0.7" right="0.7" top="0.75" bottom="0.75" header="0.3" footer="0.3"/>
  <pageSetup horizontalDpi="600" verticalDpi="600" orientation="portrait" r:id="rId129"/>
  <drawing r:id="rId128"/>
  <legacyDrawing r:id="rId126"/>
  <tableParts>
    <tablePart r:id="rId1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898</v>
      </c>
      <c r="Z2" s="13" t="s">
        <v>907</v>
      </c>
      <c r="AA2" s="13" t="s">
        <v>924</v>
      </c>
      <c r="AB2" s="13" t="s">
        <v>949</v>
      </c>
      <c r="AC2" s="13" t="s">
        <v>971</v>
      </c>
      <c r="AD2" s="13" t="s">
        <v>983</v>
      </c>
      <c r="AE2" s="13" t="s">
        <v>984</v>
      </c>
      <c r="AF2" s="13" t="s">
        <v>991</v>
      </c>
      <c r="AG2" s="122" t="s">
        <v>1188</v>
      </c>
      <c r="AH2" s="122" t="s">
        <v>1189</v>
      </c>
      <c r="AI2" s="122" t="s">
        <v>1190</v>
      </c>
      <c r="AJ2" s="122" t="s">
        <v>1191</v>
      </c>
      <c r="AK2" s="122" t="s">
        <v>1192</v>
      </c>
      <c r="AL2" s="122" t="s">
        <v>1193</v>
      </c>
      <c r="AM2" s="122" t="s">
        <v>1194</v>
      </c>
      <c r="AN2" s="122" t="s">
        <v>1195</v>
      </c>
      <c r="AO2" s="122" t="s">
        <v>1198</v>
      </c>
    </row>
    <row r="3" spans="1:41" ht="15">
      <c r="A3" s="89" t="s">
        <v>876</v>
      </c>
      <c r="B3" s="65" t="s">
        <v>879</v>
      </c>
      <c r="C3" s="65" t="s">
        <v>56</v>
      </c>
      <c r="D3" s="106"/>
      <c r="E3" s="105"/>
      <c r="F3" s="107" t="s">
        <v>1236</v>
      </c>
      <c r="G3" s="108"/>
      <c r="H3" s="108"/>
      <c r="I3" s="109">
        <v>3</v>
      </c>
      <c r="J3" s="110"/>
      <c r="K3" s="48">
        <v>16</v>
      </c>
      <c r="L3" s="48">
        <v>30</v>
      </c>
      <c r="M3" s="48">
        <v>49</v>
      </c>
      <c r="N3" s="48">
        <v>79</v>
      </c>
      <c r="O3" s="48">
        <v>10</v>
      </c>
      <c r="P3" s="49">
        <v>0.023809523809523808</v>
      </c>
      <c r="Q3" s="49">
        <v>0.046511627906976744</v>
      </c>
      <c r="R3" s="48">
        <v>1</v>
      </c>
      <c r="S3" s="48">
        <v>0</v>
      </c>
      <c r="T3" s="48">
        <v>16</v>
      </c>
      <c r="U3" s="48">
        <v>79</v>
      </c>
      <c r="V3" s="48">
        <v>2</v>
      </c>
      <c r="W3" s="49">
        <v>1.546875</v>
      </c>
      <c r="X3" s="49">
        <v>0.17916666666666667</v>
      </c>
      <c r="Y3" s="78" t="s">
        <v>899</v>
      </c>
      <c r="Z3" s="78" t="s">
        <v>908</v>
      </c>
      <c r="AA3" s="78" t="s">
        <v>925</v>
      </c>
      <c r="AB3" s="86" t="s">
        <v>950</v>
      </c>
      <c r="AC3" s="86" t="s">
        <v>972</v>
      </c>
      <c r="AD3" s="86" t="s">
        <v>237</v>
      </c>
      <c r="AE3" s="86" t="s">
        <v>985</v>
      </c>
      <c r="AF3" s="86" t="s">
        <v>992</v>
      </c>
      <c r="AG3" s="119">
        <v>9</v>
      </c>
      <c r="AH3" s="123">
        <v>0.7915567282321899</v>
      </c>
      <c r="AI3" s="119">
        <v>0</v>
      </c>
      <c r="AJ3" s="123">
        <v>0</v>
      </c>
      <c r="AK3" s="119">
        <v>0</v>
      </c>
      <c r="AL3" s="123">
        <v>0</v>
      </c>
      <c r="AM3" s="119">
        <v>1128</v>
      </c>
      <c r="AN3" s="123">
        <v>99.2084432717678</v>
      </c>
      <c r="AO3" s="119">
        <v>1137</v>
      </c>
    </row>
    <row r="4" spans="1:41" ht="15">
      <c r="A4" s="89" t="s">
        <v>877</v>
      </c>
      <c r="B4" s="65" t="s">
        <v>880</v>
      </c>
      <c r="C4" s="65" t="s">
        <v>56</v>
      </c>
      <c r="D4" s="112"/>
      <c r="E4" s="111"/>
      <c r="F4" s="113" t="s">
        <v>1237</v>
      </c>
      <c r="G4" s="114"/>
      <c r="H4" s="114"/>
      <c r="I4" s="115">
        <v>4</v>
      </c>
      <c r="J4" s="116"/>
      <c r="K4" s="48">
        <v>9</v>
      </c>
      <c r="L4" s="48">
        <v>8</v>
      </c>
      <c r="M4" s="48">
        <v>17</v>
      </c>
      <c r="N4" s="48">
        <v>25</v>
      </c>
      <c r="O4" s="48">
        <v>17</v>
      </c>
      <c r="P4" s="49">
        <v>0</v>
      </c>
      <c r="Q4" s="49">
        <v>0</v>
      </c>
      <c r="R4" s="48">
        <v>1</v>
      </c>
      <c r="S4" s="48">
        <v>0</v>
      </c>
      <c r="T4" s="48">
        <v>9</v>
      </c>
      <c r="U4" s="48">
        <v>25</v>
      </c>
      <c r="V4" s="48">
        <v>3</v>
      </c>
      <c r="W4" s="49">
        <v>1.728395</v>
      </c>
      <c r="X4" s="49">
        <v>0.1111111111111111</v>
      </c>
      <c r="Y4" s="78" t="s">
        <v>900</v>
      </c>
      <c r="Z4" s="78" t="s">
        <v>909</v>
      </c>
      <c r="AA4" s="78" t="s">
        <v>926</v>
      </c>
      <c r="AB4" s="86" t="s">
        <v>951</v>
      </c>
      <c r="AC4" s="86" t="s">
        <v>973</v>
      </c>
      <c r="AD4" s="86" t="s">
        <v>237</v>
      </c>
      <c r="AE4" s="86" t="s">
        <v>986</v>
      </c>
      <c r="AF4" s="86" t="s">
        <v>993</v>
      </c>
      <c r="AG4" s="119">
        <v>5</v>
      </c>
      <c r="AH4" s="123">
        <v>0.6535947712418301</v>
      </c>
      <c r="AI4" s="119">
        <v>0</v>
      </c>
      <c r="AJ4" s="123">
        <v>0</v>
      </c>
      <c r="AK4" s="119">
        <v>0</v>
      </c>
      <c r="AL4" s="123">
        <v>0</v>
      </c>
      <c r="AM4" s="119">
        <v>760</v>
      </c>
      <c r="AN4" s="123">
        <v>99.34640522875817</v>
      </c>
      <c r="AO4" s="119">
        <v>765</v>
      </c>
    </row>
    <row r="5" spans="1:41" ht="15">
      <c r="A5" s="89" t="s">
        <v>878</v>
      </c>
      <c r="B5" s="65" t="s">
        <v>881</v>
      </c>
      <c r="C5" s="65" t="s">
        <v>56</v>
      </c>
      <c r="D5" s="112"/>
      <c r="E5" s="111"/>
      <c r="F5" s="113" t="s">
        <v>1238</v>
      </c>
      <c r="G5" s="114"/>
      <c r="H5" s="114"/>
      <c r="I5" s="115">
        <v>5</v>
      </c>
      <c r="J5" s="116"/>
      <c r="K5" s="48">
        <v>2</v>
      </c>
      <c r="L5" s="48">
        <v>2</v>
      </c>
      <c r="M5" s="48">
        <v>0</v>
      </c>
      <c r="N5" s="48">
        <v>2</v>
      </c>
      <c r="O5" s="48">
        <v>2</v>
      </c>
      <c r="P5" s="49" t="s">
        <v>885</v>
      </c>
      <c r="Q5" s="49" t="s">
        <v>885</v>
      </c>
      <c r="R5" s="48">
        <v>2</v>
      </c>
      <c r="S5" s="48">
        <v>2</v>
      </c>
      <c r="T5" s="48">
        <v>1</v>
      </c>
      <c r="U5" s="48">
        <v>1</v>
      </c>
      <c r="V5" s="48">
        <v>0</v>
      </c>
      <c r="W5" s="49">
        <v>0</v>
      </c>
      <c r="X5" s="49">
        <v>0</v>
      </c>
      <c r="Y5" s="78" t="s">
        <v>901</v>
      </c>
      <c r="Z5" s="78" t="s">
        <v>910</v>
      </c>
      <c r="AA5" s="78" t="s">
        <v>927</v>
      </c>
      <c r="AB5" s="86" t="s">
        <v>952</v>
      </c>
      <c r="AC5" s="86" t="s">
        <v>974</v>
      </c>
      <c r="AD5" s="86"/>
      <c r="AE5" s="86"/>
      <c r="AF5" s="86" t="s">
        <v>994</v>
      </c>
      <c r="AG5" s="119">
        <v>0</v>
      </c>
      <c r="AH5" s="123">
        <v>0</v>
      </c>
      <c r="AI5" s="119">
        <v>0</v>
      </c>
      <c r="AJ5" s="123">
        <v>0</v>
      </c>
      <c r="AK5" s="119">
        <v>0</v>
      </c>
      <c r="AL5" s="123">
        <v>0</v>
      </c>
      <c r="AM5" s="119">
        <v>27</v>
      </c>
      <c r="AN5" s="123">
        <v>100</v>
      </c>
      <c r="AO5" s="119">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876</v>
      </c>
      <c r="B2" s="86" t="s">
        <v>224</v>
      </c>
      <c r="C2" s="78">
        <f>VLOOKUP(GroupVertices[[#This Row],[Vertex]],Vertices[],MATCH("ID",Vertices[[#Headers],[Vertex]:[Vertex Content Word Count]],0),FALSE)</f>
        <v>8</v>
      </c>
    </row>
    <row r="3" spans="1:3" ht="15">
      <c r="A3" s="78" t="s">
        <v>876</v>
      </c>
      <c r="B3" s="86" t="s">
        <v>225</v>
      </c>
      <c r="C3" s="78">
        <f>VLOOKUP(GroupVertices[[#This Row],[Vertex]],Vertices[],MATCH("ID",Vertices[[#Headers],[Vertex]:[Vertex Content Word Count]],0),FALSE)</f>
        <v>27</v>
      </c>
    </row>
    <row r="4" spans="1:3" ht="15">
      <c r="A4" s="78" t="s">
        <v>876</v>
      </c>
      <c r="B4" s="86" t="s">
        <v>237</v>
      </c>
      <c r="C4" s="78">
        <f>VLOOKUP(GroupVertices[[#This Row],[Vertex]],Vertices[],MATCH("ID",Vertices[[#Headers],[Vertex]:[Vertex Content Word Count]],0),FALSE)</f>
        <v>20</v>
      </c>
    </row>
    <row r="5" spans="1:3" ht="15">
      <c r="A5" s="78" t="s">
        <v>876</v>
      </c>
      <c r="B5" s="86" t="s">
        <v>229</v>
      </c>
      <c r="C5" s="78">
        <f>VLOOKUP(GroupVertices[[#This Row],[Vertex]],Vertices[],MATCH("ID",Vertices[[#Headers],[Vertex]:[Vertex Content Word Count]],0),FALSE)</f>
        <v>12</v>
      </c>
    </row>
    <row r="6" spans="1:3" ht="15">
      <c r="A6" s="78" t="s">
        <v>876</v>
      </c>
      <c r="B6" s="86" t="s">
        <v>236</v>
      </c>
      <c r="C6" s="78">
        <f>VLOOKUP(GroupVertices[[#This Row],[Vertex]],Vertices[],MATCH("ID",Vertices[[#Headers],[Vertex]:[Vertex Content Word Count]],0),FALSE)</f>
        <v>19</v>
      </c>
    </row>
    <row r="7" spans="1:3" ht="15">
      <c r="A7" s="78" t="s">
        <v>876</v>
      </c>
      <c r="B7" s="86" t="s">
        <v>235</v>
      </c>
      <c r="C7" s="78">
        <f>VLOOKUP(GroupVertices[[#This Row],[Vertex]],Vertices[],MATCH("ID",Vertices[[#Headers],[Vertex]:[Vertex Content Word Count]],0),FALSE)</f>
        <v>18</v>
      </c>
    </row>
    <row r="8" spans="1:3" ht="15">
      <c r="A8" s="78" t="s">
        <v>876</v>
      </c>
      <c r="B8" s="86" t="s">
        <v>234</v>
      </c>
      <c r="C8" s="78">
        <f>VLOOKUP(GroupVertices[[#This Row],[Vertex]],Vertices[],MATCH("ID",Vertices[[#Headers],[Vertex]:[Vertex Content Word Count]],0),FALSE)</f>
        <v>17</v>
      </c>
    </row>
    <row r="9" spans="1:3" ht="15">
      <c r="A9" s="78" t="s">
        <v>876</v>
      </c>
      <c r="B9" s="86" t="s">
        <v>233</v>
      </c>
      <c r="C9" s="78">
        <f>VLOOKUP(GroupVertices[[#This Row],[Vertex]],Vertices[],MATCH("ID",Vertices[[#Headers],[Vertex]:[Vertex Content Word Count]],0),FALSE)</f>
        <v>16</v>
      </c>
    </row>
    <row r="10" spans="1:3" ht="15">
      <c r="A10" s="78" t="s">
        <v>876</v>
      </c>
      <c r="B10" s="86" t="s">
        <v>232</v>
      </c>
      <c r="C10" s="78">
        <f>VLOOKUP(GroupVertices[[#This Row],[Vertex]],Vertices[],MATCH("ID",Vertices[[#Headers],[Vertex]:[Vertex Content Word Count]],0),FALSE)</f>
        <v>15</v>
      </c>
    </row>
    <row r="11" spans="1:3" ht="15">
      <c r="A11" s="78" t="s">
        <v>876</v>
      </c>
      <c r="B11" s="86" t="s">
        <v>228</v>
      </c>
      <c r="C11" s="78">
        <f>VLOOKUP(GroupVertices[[#This Row],[Vertex]],Vertices[],MATCH("ID",Vertices[[#Headers],[Vertex]:[Vertex Content Word Count]],0),FALSE)</f>
        <v>14</v>
      </c>
    </row>
    <row r="12" spans="1:3" ht="15">
      <c r="A12" s="78" t="s">
        <v>876</v>
      </c>
      <c r="B12" s="86" t="s">
        <v>231</v>
      </c>
      <c r="C12" s="78">
        <f>VLOOKUP(GroupVertices[[#This Row],[Vertex]],Vertices[],MATCH("ID",Vertices[[#Headers],[Vertex]:[Vertex Content Word Count]],0),FALSE)</f>
        <v>13</v>
      </c>
    </row>
    <row r="13" spans="1:3" ht="15">
      <c r="A13" s="78" t="s">
        <v>876</v>
      </c>
      <c r="B13" s="86" t="s">
        <v>239</v>
      </c>
      <c r="C13" s="78">
        <f>VLOOKUP(GroupVertices[[#This Row],[Vertex]],Vertices[],MATCH("ID",Vertices[[#Headers],[Vertex]:[Vertex Content Word Count]],0),FALSE)</f>
        <v>26</v>
      </c>
    </row>
    <row r="14" spans="1:3" ht="15">
      <c r="A14" s="78" t="s">
        <v>876</v>
      </c>
      <c r="B14" s="86" t="s">
        <v>238</v>
      </c>
      <c r="C14" s="78">
        <f>VLOOKUP(GroupVertices[[#This Row],[Vertex]],Vertices[],MATCH("ID",Vertices[[#Headers],[Vertex]:[Vertex Content Word Count]],0),FALSE)</f>
        <v>25</v>
      </c>
    </row>
    <row r="15" spans="1:3" ht="15">
      <c r="A15" s="78" t="s">
        <v>876</v>
      </c>
      <c r="B15" s="86" t="s">
        <v>220</v>
      </c>
      <c r="C15" s="78">
        <f>VLOOKUP(GroupVertices[[#This Row],[Vertex]],Vertices[],MATCH("ID",Vertices[[#Headers],[Vertex]:[Vertex Content Word Count]],0),FALSE)</f>
        <v>21</v>
      </c>
    </row>
    <row r="16" spans="1:3" ht="15">
      <c r="A16" s="78" t="s">
        <v>876</v>
      </c>
      <c r="B16" s="86" t="s">
        <v>219</v>
      </c>
      <c r="C16" s="78">
        <f>VLOOKUP(GroupVertices[[#This Row],[Vertex]],Vertices[],MATCH("ID",Vertices[[#Headers],[Vertex]:[Vertex Content Word Count]],0),FALSE)</f>
        <v>11</v>
      </c>
    </row>
    <row r="17" spans="1:3" ht="15">
      <c r="A17" s="78" t="s">
        <v>876</v>
      </c>
      <c r="B17" s="86" t="s">
        <v>217</v>
      </c>
      <c r="C17" s="78">
        <f>VLOOKUP(GroupVertices[[#This Row],[Vertex]],Vertices[],MATCH("ID",Vertices[[#Headers],[Vertex]:[Vertex Content Word Count]],0),FALSE)</f>
        <v>7</v>
      </c>
    </row>
    <row r="18" spans="1:3" ht="15">
      <c r="A18" s="78" t="s">
        <v>877</v>
      </c>
      <c r="B18" s="86" t="s">
        <v>227</v>
      </c>
      <c r="C18" s="78">
        <f>VLOOKUP(GroupVertices[[#This Row],[Vertex]],Vertices[],MATCH("ID",Vertices[[#Headers],[Vertex]:[Vertex Content Word Count]],0),FALSE)</f>
        <v>4</v>
      </c>
    </row>
    <row r="19" spans="1:3" ht="15">
      <c r="A19" s="78" t="s">
        <v>877</v>
      </c>
      <c r="B19" s="86" t="s">
        <v>240</v>
      </c>
      <c r="C19" s="78">
        <f>VLOOKUP(GroupVertices[[#This Row],[Vertex]],Vertices[],MATCH("ID",Vertices[[#Headers],[Vertex]:[Vertex Content Word Count]],0),FALSE)</f>
        <v>29</v>
      </c>
    </row>
    <row r="20" spans="1:3" ht="15">
      <c r="A20" s="78" t="s">
        <v>877</v>
      </c>
      <c r="B20" s="86" t="s">
        <v>226</v>
      </c>
      <c r="C20" s="78">
        <f>VLOOKUP(GroupVertices[[#This Row],[Vertex]],Vertices[],MATCH("ID",Vertices[[#Headers],[Vertex]:[Vertex Content Word Count]],0),FALSE)</f>
        <v>28</v>
      </c>
    </row>
    <row r="21" spans="1:3" ht="15">
      <c r="A21" s="78" t="s">
        <v>877</v>
      </c>
      <c r="B21" s="86" t="s">
        <v>223</v>
      </c>
      <c r="C21" s="78">
        <f>VLOOKUP(GroupVertices[[#This Row],[Vertex]],Vertices[],MATCH("ID",Vertices[[#Headers],[Vertex]:[Vertex Content Word Count]],0),FALSE)</f>
        <v>24</v>
      </c>
    </row>
    <row r="22" spans="1:3" ht="15">
      <c r="A22" s="78" t="s">
        <v>877</v>
      </c>
      <c r="B22" s="86" t="s">
        <v>218</v>
      </c>
      <c r="C22" s="78">
        <f>VLOOKUP(GroupVertices[[#This Row],[Vertex]],Vertices[],MATCH("ID",Vertices[[#Headers],[Vertex]:[Vertex Content Word Count]],0),FALSE)</f>
        <v>9</v>
      </c>
    </row>
    <row r="23" spans="1:3" ht="15">
      <c r="A23" s="78" t="s">
        <v>877</v>
      </c>
      <c r="B23" s="86" t="s">
        <v>230</v>
      </c>
      <c r="C23" s="78">
        <f>VLOOKUP(GroupVertices[[#This Row],[Vertex]],Vertices[],MATCH("ID",Vertices[[#Headers],[Vertex]:[Vertex Content Word Count]],0),FALSE)</f>
        <v>10</v>
      </c>
    </row>
    <row r="24" spans="1:3" ht="15">
      <c r="A24" s="78" t="s">
        <v>877</v>
      </c>
      <c r="B24" s="86" t="s">
        <v>216</v>
      </c>
      <c r="C24" s="78">
        <f>VLOOKUP(GroupVertices[[#This Row],[Vertex]],Vertices[],MATCH("ID",Vertices[[#Headers],[Vertex]:[Vertex Content Word Count]],0),FALSE)</f>
        <v>6</v>
      </c>
    </row>
    <row r="25" spans="1:3" ht="15">
      <c r="A25" s="78" t="s">
        <v>877</v>
      </c>
      <c r="B25" s="86" t="s">
        <v>215</v>
      </c>
      <c r="C25" s="78">
        <f>VLOOKUP(GroupVertices[[#This Row],[Vertex]],Vertices[],MATCH("ID",Vertices[[#Headers],[Vertex]:[Vertex Content Word Count]],0),FALSE)</f>
        <v>5</v>
      </c>
    </row>
    <row r="26" spans="1:3" ht="15">
      <c r="A26" s="78" t="s">
        <v>877</v>
      </c>
      <c r="B26" s="86" t="s">
        <v>214</v>
      </c>
      <c r="C26" s="78">
        <f>VLOOKUP(GroupVertices[[#This Row],[Vertex]],Vertices[],MATCH("ID",Vertices[[#Headers],[Vertex]:[Vertex Content Word Count]],0),FALSE)</f>
        <v>3</v>
      </c>
    </row>
    <row r="27" spans="1:3" ht="15">
      <c r="A27" s="78" t="s">
        <v>878</v>
      </c>
      <c r="B27" s="86" t="s">
        <v>221</v>
      </c>
      <c r="C27" s="78">
        <f>VLOOKUP(GroupVertices[[#This Row],[Vertex]],Vertices[],MATCH("ID",Vertices[[#Headers],[Vertex]:[Vertex Content Word Count]],0),FALSE)</f>
        <v>22</v>
      </c>
    </row>
    <row r="28" spans="1:3" ht="15">
      <c r="A28" s="78" t="s">
        <v>878</v>
      </c>
      <c r="B28" s="86" t="s">
        <v>222</v>
      </c>
      <c r="C28"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1202</v>
      </c>
      <c r="B2" s="34" t="s">
        <v>837</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21</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v>
      </c>
      <c r="P2" s="37">
        <f>MIN(Vertices[PageRank])</f>
        <v>0.30121</v>
      </c>
      <c r="Q2" s="38">
        <f>COUNTIF(Vertices[PageRank],"&gt;= "&amp;P2)-COUNTIF(Vertices[PageRank],"&gt;="&amp;P3)</f>
        <v>9</v>
      </c>
      <c r="R2" s="37">
        <f>MIN(Vertices[Clustering Coefficient])</f>
        <v>0</v>
      </c>
      <c r="S2" s="43">
        <f>COUNTIF(Vertices[Clustering Coefficient],"&gt;= "&amp;R2)-COUNTIF(Vertices[Clustering Coefficient],"&gt;="&amp;R3)</f>
        <v>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5.908099181818182</v>
      </c>
      <c r="K3" s="40">
        <f>COUNTIF(Vertices[Betweenness Centrality],"&gt;= "&amp;J3)-COUNTIF(Vertices[Betweenness Centrality],"&gt;="&amp;J4)</f>
        <v>0</v>
      </c>
      <c r="L3" s="39">
        <f aca="true" t="shared" si="5" ref="L3:L26">L2+($L$57-$L$2)/BinDivisor</f>
        <v>0.0006493454545454546</v>
      </c>
      <c r="M3" s="40">
        <f>COUNTIF(Vertices[Closeness Centrality],"&gt;= "&amp;L3)-COUNTIF(Vertices[Closeness Centrality],"&gt;="&amp;L4)</f>
        <v>0</v>
      </c>
      <c r="N3" s="39">
        <f aca="true" t="shared" si="6" ref="N3:N26">N2+($N$57-$N$2)/BinDivisor</f>
        <v>0.0019535272727272727</v>
      </c>
      <c r="O3" s="40">
        <f>COUNTIF(Vertices[Eigenvector Centrality],"&gt;= "&amp;N3)-COUNTIF(Vertices[Eigenvector Centrality],"&gt;="&amp;N4)</f>
        <v>0</v>
      </c>
      <c r="P3" s="39">
        <f aca="true" t="shared" si="7" ref="P3:P26">P2+($P$57-$P$2)/BinDivisor</f>
        <v>0.3717618727272727</v>
      </c>
      <c r="Q3" s="40">
        <f>COUNTIF(Vertices[PageRank],"&gt;= "&amp;P3)-COUNTIF(Vertices[PageRank],"&gt;="&amp;P4)</f>
        <v>0</v>
      </c>
      <c r="R3" s="39">
        <f aca="true" t="shared" si="8" ref="R3:R26">R2+($R$57-$R$2)/BinDivisor</f>
        <v>0.008181818181818182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27</v>
      </c>
      <c r="D4" s="32">
        <f t="shared" si="1"/>
        <v>0</v>
      </c>
      <c r="E4" s="3">
        <f>COUNTIF(Vertices[Degree],"&gt;= "&amp;D4)-COUNTIF(Vertices[Degree],"&gt;="&amp;D5)</f>
        <v>0</v>
      </c>
      <c r="F4" s="37">
        <f t="shared" si="2"/>
        <v>0.4727272727272727</v>
      </c>
      <c r="G4" s="38">
        <f>COUNTIF(Vertices[In-Degree],"&gt;= "&amp;F4)-COUNTIF(Vertices[In-Degree],"&gt;="&amp;F5)</f>
        <v>0</v>
      </c>
      <c r="H4" s="37">
        <f t="shared" si="3"/>
        <v>0.509090909090909</v>
      </c>
      <c r="I4" s="38">
        <f>COUNTIF(Vertices[Out-Degree],"&gt;= "&amp;H4)-COUNTIF(Vertices[Out-Degree],"&gt;="&amp;H5)</f>
        <v>0</v>
      </c>
      <c r="J4" s="37">
        <f t="shared" si="4"/>
        <v>11.816198363636364</v>
      </c>
      <c r="K4" s="38">
        <f>COUNTIF(Vertices[Betweenness Centrality],"&gt;= "&amp;J4)-COUNTIF(Vertices[Betweenness Centrality],"&gt;="&amp;J5)</f>
        <v>3</v>
      </c>
      <c r="L4" s="37">
        <f t="shared" si="5"/>
        <v>0.0012986909090909092</v>
      </c>
      <c r="M4" s="38">
        <f>COUNTIF(Vertices[Closeness Centrality],"&gt;= "&amp;L4)-COUNTIF(Vertices[Closeness Centrality],"&gt;="&amp;L5)</f>
        <v>0</v>
      </c>
      <c r="N4" s="37">
        <f t="shared" si="6"/>
        <v>0.003907054545454545</v>
      </c>
      <c r="O4" s="38">
        <f>COUNTIF(Vertices[Eigenvector Centrality],"&gt;= "&amp;N4)-COUNTIF(Vertices[Eigenvector Centrality],"&gt;="&amp;N5)</f>
        <v>0</v>
      </c>
      <c r="P4" s="37">
        <f t="shared" si="7"/>
        <v>0.4423137454545454</v>
      </c>
      <c r="Q4" s="38">
        <f>COUNTIF(Vertices[PageRank],"&gt;= "&amp;P4)-COUNTIF(Vertices[PageRank],"&gt;="&amp;P5)</f>
        <v>1</v>
      </c>
      <c r="R4" s="37">
        <f t="shared" si="8"/>
        <v>0.016363636363636365</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0.7090909090909091</v>
      </c>
      <c r="G5" s="40">
        <f>COUNTIF(Vertices[In-Degree],"&gt;= "&amp;F5)-COUNTIF(Vertices[In-Degree],"&gt;="&amp;F6)</f>
        <v>0</v>
      </c>
      <c r="H5" s="39">
        <f t="shared" si="3"/>
        <v>0.7636363636363636</v>
      </c>
      <c r="I5" s="40">
        <f>COUNTIF(Vertices[Out-Degree],"&gt;= "&amp;H5)-COUNTIF(Vertices[Out-Degree],"&gt;="&amp;H6)</f>
        <v>9</v>
      </c>
      <c r="J5" s="39">
        <f t="shared" si="4"/>
        <v>17.724297545454547</v>
      </c>
      <c r="K5" s="40">
        <f>COUNTIF(Vertices[Betweenness Centrality],"&gt;= "&amp;J5)-COUNTIF(Vertices[Betweenness Centrality],"&gt;="&amp;J6)</f>
        <v>0</v>
      </c>
      <c r="L5" s="39">
        <f t="shared" si="5"/>
        <v>0.0019480363636363639</v>
      </c>
      <c r="M5" s="40">
        <f>COUNTIF(Vertices[Closeness Centrality],"&gt;= "&amp;L5)-COUNTIF(Vertices[Closeness Centrality],"&gt;="&amp;L6)</f>
        <v>0</v>
      </c>
      <c r="N5" s="39">
        <f t="shared" si="6"/>
        <v>0.0058605818181818176</v>
      </c>
      <c r="O5" s="40">
        <f>COUNTIF(Vertices[Eigenvector Centrality],"&gt;= "&amp;N5)-COUNTIF(Vertices[Eigenvector Centrality],"&gt;="&amp;N6)</f>
        <v>0</v>
      </c>
      <c r="P5" s="39">
        <f t="shared" si="7"/>
        <v>0.5128656181818181</v>
      </c>
      <c r="Q5" s="40">
        <f>COUNTIF(Vertices[PageRank],"&gt;= "&amp;P5)-COUNTIF(Vertices[PageRank],"&gt;="&amp;P6)</f>
        <v>0</v>
      </c>
      <c r="R5" s="39">
        <f t="shared" si="8"/>
        <v>0.024545454545454547</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0.9454545454545454</v>
      </c>
      <c r="G6" s="38">
        <f>COUNTIF(Vertices[In-Degree],"&gt;= "&amp;F6)-COUNTIF(Vertices[In-Degree],"&gt;="&amp;F7)</f>
        <v>6</v>
      </c>
      <c r="H6" s="37">
        <f t="shared" si="3"/>
        <v>1.018181818181818</v>
      </c>
      <c r="I6" s="38">
        <f>COUNTIF(Vertices[Out-Degree],"&gt;= "&amp;H6)-COUNTIF(Vertices[Out-Degree],"&gt;="&amp;H7)</f>
        <v>0</v>
      </c>
      <c r="J6" s="37">
        <f t="shared" si="4"/>
        <v>23.632396727272727</v>
      </c>
      <c r="K6" s="38">
        <f>COUNTIF(Vertices[Betweenness Centrality],"&gt;= "&amp;J6)-COUNTIF(Vertices[Betweenness Centrality],"&gt;="&amp;J7)</f>
        <v>0</v>
      </c>
      <c r="L6" s="37">
        <f t="shared" si="5"/>
        <v>0.0025973818181818185</v>
      </c>
      <c r="M6" s="38">
        <f>COUNTIF(Vertices[Closeness Centrality],"&gt;= "&amp;L6)-COUNTIF(Vertices[Closeness Centrality],"&gt;="&amp;L7)</f>
        <v>0</v>
      </c>
      <c r="N6" s="37">
        <f t="shared" si="6"/>
        <v>0.00781410909090909</v>
      </c>
      <c r="O6" s="38">
        <f>COUNTIF(Vertices[Eigenvector Centrality],"&gt;= "&amp;N6)-COUNTIF(Vertices[Eigenvector Centrality],"&gt;="&amp;N7)</f>
        <v>0</v>
      </c>
      <c r="P6" s="37">
        <f t="shared" si="7"/>
        <v>0.5834174909090908</v>
      </c>
      <c r="Q6" s="38">
        <f>COUNTIF(Vertices[PageRank],"&gt;= "&amp;P6)-COUNTIF(Vertices[PageRank],"&gt;="&amp;P7)</f>
        <v>0</v>
      </c>
      <c r="R6" s="37">
        <f t="shared" si="8"/>
        <v>0.03272727272727273</v>
      </c>
      <c r="S6" s="43">
        <f>COUNTIF(Vertices[Clustering Coefficient],"&gt;= "&amp;R6)-COUNTIF(Vertices[Clustering Coefficient],"&gt;="&amp;R7)</f>
        <v>0</v>
      </c>
      <c r="T6" s="37" t="e">
        <f ca="1" t="shared" si="9"/>
        <v>#REF!</v>
      </c>
      <c r="U6" s="38" t="e">
        <f ca="1" t="shared" si="0"/>
        <v>#REF!</v>
      </c>
    </row>
    <row r="7" spans="1:21" ht="15">
      <c r="A7" s="34" t="s">
        <v>149</v>
      </c>
      <c r="B7" s="34">
        <v>96</v>
      </c>
      <c r="D7" s="32">
        <f t="shared" si="1"/>
        <v>0</v>
      </c>
      <c r="E7" s="3">
        <f>COUNTIF(Vertices[Degree],"&gt;= "&amp;D7)-COUNTIF(Vertices[Degree],"&gt;="&amp;D8)</f>
        <v>0</v>
      </c>
      <c r="F7" s="39">
        <f t="shared" si="2"/>
        <v>1.1818181818181819</v>
      </c>
      <c r="G7" s="40">
        <f>COUNTIF(Vertices[In-Degree],"&gt;= "&amp;F7)-COUNTIF(Vertices[In-Degree],"&gt;="&amp;F8)</f>
        <v>0</v>
      </c>
      <c r="H7" s="39">
        <f t="shared" si="3"/>
        <v>1.2727272727272725</v>
      </c>
      <c r="I7" s="40">
        <f>COUNTIF(Vertices[Out-Degree],"&gt;= "&amp;H7)-COUNTIF(Vertices[Out-Degree],"&gt;="&amp;H8)</f>
        <v>0</v>
      </c>
      <c r="J7" s="39">
        <f t="shared" si="4"/>
        <v>29.540495909090907</v>
      </c>
      <c r="K7" s="40">
        <f>COUNTIF(Vertices[Betweenness Centrality],"&gt;= "&amp;J7)-COUNTIF(Vertices[Betweenness Centrality],"&gt;="&amp;J8)</f>
        <v>0</v>
      </c>
      <c r="L7" s="39">
        <f t="shared" si="5"/>
        <v>0.003246727272727273</v>
      </c>
      <c r="M7" s="40">
        <f>COUNTIF(Vertices[Closeness Centrality],"&gt;= "&amp;L7)-COUNTIF(Vertices[Closeness Centrality],"&gt;="&amp;L8)</f>
        <v>0</v>
      </c>
      <c r="N7" s="39">
        <f t="shared" si="6"/>
        <v>0.009767636363636364</v>
      </c>
      <c r="O7" s="40">
        <f>COUNTIF(Vertices[Eigenvector Centrality],"&gt;= "&amp;N7)-COUNTIF(Vertices[Eigenvector Centrality],"&gt;="&amp;N8)</f>
        <v>3</v>
      </c>
      <c r="P7" s="39">
        <f t="shared" si="7"/>
        <v>0.6539693636363635</v>
      </c>
      <c r="Q7" s="40">
        <f>COUNTIF(Vertices[PageRank],"&gt;= "&amp;P7)-COUNTIF(Vertices[PageRank],"&gt;="&amp;P8)</f>
        <v>1</v>
      </c>
      <c r="R7" s="39">
        <f t="shared" si="8"/>
        <v>0.04090909090909091</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1.4181818181818182</v>
      </c>
      <c r="G8" s="38">
        <f>COUNTIF(Vertices[In-Degree],"&gt;= "&amp;F8)-COUNTIF(Vertices[In-Degree],"&gt;="&amp;F9)</f>
        <v>0</v>
      </c>
      <c r="H8" s="37">
        <f t="shared" si="3"/>
        <v>1.527272727272727</v>
      </c>
      <c r="I8" s="38">
        <f>COUNTIF(Vertices[Out-Degree],"&gt;= "&amp;H8)-COUNTIF(Vertices[Out-Degree],"&gt;="&amp;H9)</f>
        <v>0</v>
      </c>
      <c r="J8" s="37">
        <f t="shared" si="4"/>
        <v>35.44859509090909</v>
      </c>
      <c r="K8" s="38">
        <f>COUNTIF(Vertices[Betweenness Centrality],"&gt;= "&amp;J8)-COUNTIF(Vertices[Betweenness Centrality],"&gt;="&amp;J9)</f>
        <v>0</v>
      </c>
      <c r="L8" s="37">
        <f t="shared" si="5"/>
        <v>0.0038960727272727277</v>
      </c>
      <c r="M8" s="38">
        <f>COUNTIF(Vertices[Closeness Centrality],"&gt;= "&amp;L8)-COUNTIF(Vertices[Closeness Centrality],"&gt;="&amp;L9)</f>
        <v>0</v>
      </c>
      <c r="N8" s="37">
        <f t="shared" si="6"/>
        <v>0.011721163636363637</v>
      </c>
      <c r="O8" s="38">
        <f>COUNTIF(Vertices[Eigenvector Centrality],"&gt;= "&amp;N8)-COUNTIF(Vertices[Eigenvector Centrality],"&gt;="&amp;N9)</f>
        <v>7</v>
      </c>
      <c r="P8" s="37">
        <f t="shared" si="7"/>
        <v>0.7245212363636362</v>
      </c>
      <c r="Q8" s="38">
        <f>COUNTIF(Vertices[PageRank],"&gt;= "&amp;P8)-COUNTIF(Vertices[PageRank],"&gt;="&amp;P9)</f>
        <v>0</v>
      </c>
      <c r="R8" s="37">
        <f t="shared" si="8"/>
        <v>0.04909090909090909</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1.6545454545454545</v>
      </c>
      <c r="G9" s="40">
        <f>COUNTIF(Vertices[In-Degree],"&gt;= "&amp;F9)-COUNTIF(Vertices[In-Degree],"&gt;="&amp;F10)</f>
        <v>0</v>
      </c>
      <c r="H9" s="39">
        <f t="shared" si="3"/>
        <v>1.7818181818181813</v>
      </c>
      <c r="I9" s="40">
        <f>COUNTIF(Vertices[Out-Degree],"&gt;= "&amp;H9)-COUNTIF(Vertices[Out-Degree],"&gt;="&amp;H10)</f>
        <v>2</v>
      </c>
      <c r="J9" s="39">
        <f t="shared" si="4"/>
        <v>41.35669427272727</v>
      </c>
      <c r="K9" s="40">
        <f>COUNTIF(Vertices[Betweenness Centrality],"&gt;= "&amp;J9)-COUNTIF(Vertices[Betweenness Centrality],"&gt;="&amp;J10)</f>
        <v>1</v>
      </c>
      <c r="L9" s="39">
        <f t="shared" si="5"/>
        <v>0.004545418181818183</v>
      </c>
      <c r="M9" s="40">
        <f>COUNTIF(Vertices[Closeness Centrality],"&gt;= "&amp;L9)-COUNTIF(Vertices[Closeness Centrality],"&gt;="&amp;L10)</f>
        <v>0</v>
      </c>
      <c r="N9" s="39">
        <f t="shared" si="6"/>
        <v>0.01367469090909091</v>
      </c>
      <c r="O9" s="40">
        <f>COUNTIF(Vertices[Eigenvector Centrality],"&gt;= "&amp;N9)-COUNTIF(Vertices[Eigenvector Centrality],"&gt;="&amp;N10)</f>
        <v>0</v>
      </c>
      <c r="P9" s="39">
        <f t="shared" si="7"/>
        <v>0.7950731090909089</v>
      </c>
      <c r="Q9" s="40">
        <f>COUNTIF(Vertices[PageRank],"&gt;= "&amp;P9)-COUNTIF(Vertices[PageRank],"&gt;="&amp;P10)</f>
        <v>0</v>
      </c>
      <c r="R9" s="39">
        <f t="shared" si="8"/>
        <v>0.05727272727272727</v>
      </c>
      <c r="S9" s="44">
        <f>COUNTIF(Vertices[Clustering Coefficient],"&gt;= "&amp;R9)-COUNTIF(Vertices[Clustering Coefficient],"&gt;="&amp;R10)</f>
        <v>0</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1.8909090909090909</v>
      </c>
      <c r="G10" s="38">
        <f>COUNTIF(Vertices[In-Degree],"&gt;= "&amp;F10)-COUNTIF(Vertices[In-Degree],"&gt;="&amp;F11)</f>
        <v>1</v>
      </c>
      <c r="H10" s="37">
        <f t="shared" si="3"/>
        <v>2.0363636363636357</v>
      </c>
      <c r="I10" s="38">
        <f>COUNTIF(Vertices[Out-Degree],"&gt;= "&amp;H10)-COUNTIF(Vertices[Out-Degree],"&gt;="&amp;H11)</f>
        <v>0</v>
      </c>
      <c r="J10" s="37">
        <f t="shared" si="4"/>
        <v>47.26479345454545</v>
      </c>
      <c r="K10" s="38">
        <f>COUNTIF(Vertices[Betweenness Centrality],"&gt;= "&amp;J10)-COUNTIF(Vertices[Betweenness Centrality],"&gt;="&amp;J11)</f>
        <v>0</v>
      </c>
      <c r="L10" s="37">
        <f t="shared" si="5"/>
        <v>0.005194763636363637</v>
      </c>
      <c r="M10" s="38">
        <f>COUNTIF(Vertices[Closeness Centrality],"&gt;= "&amp;L10)-COUNTIF(Vertices[Closeness Centrality],"&gt;="&amp;L11)</f>
        <v>0</v>
      </c>
      <c r="N10" s="37">
        <f t="shared" si="6"/>
        <v>0.01562821818181818</v>
      </c>
      <c r="O10" s="38">
        <f>COUNTIF(Vertices[Eigenvector Centrality],"&gt;= "&amp;N10)-COUNTIF(Vertices[Eigenvector Centrality],"&gt;="&amp;N11)</f>
        <v>0</v>
      </c>
      <c r="P10" s="37">
        <f t="shared" si="7"/>
        <v>0.8656249818181816</v>
      </c>
      <c r="Q10" s="38">
        <f>COUNTIF(Vertices[PageRank],"&gt;= "&amp;P10)-COUNTIF(Vertices[PageRank],"&gt;="&amp;P11)</f>
        <v>8</v>
      </c>
      <c r="R10" s="37">
        <f t="shared" si="8"/>
        <v>0.06545454545454545</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2.1272727272727274</v>
      </c>
      <c r="G11" s="40">
        <f>COUNTIF(Vertices[In-Degree],"&gt;= "&amp;F11)-COUNTIF(Vertices[In-Degree],"&gt;="&amp;F12)</f>
        <v>0</v>
      </c>
      <c r="H11" s="39">
        <f t="shared" si="3"/>
        <v>2.29090909090909</v>
      </c>
      <c r="I11" s="40">
        <f>COUNTIF(Vertices[Out-Degree],"&gt;= "&amp;H11)-COUNTIF(Vertices[Out-Degree],"&gt;="&amp;H12)</f>
        <v>0</v>
      </c>
      <c r="J11" s="39">
        <f t="shared" si="4"/>
        <v>53.17289263636363</v>
      </c>
      <c r="K11" s="40">
        <f>COUNTIF(Vertices[Betweenness Centrality],"&gt;= "&amp;J11)-COUNTIF(Vertices[Betweenness Centrality],"&gt;="&amp;J12)</f>
        <v>0</v>
      </c>
      <c r="L11" s="39">
        <f t="shared" si="5"/>
        <v>0.005844109090909091</v>
      </c>
      <c r="M11" s="40">
        <f>COUNTIF(Vertices[Closeness Centrality],"&gt;= "&amp;L11)-COUNTIF(Vertices[Closeness Centrality],"&gt;="&amp;L12)</f>
        <v>0</v>
      </c>
      <c r="N11" s="39">
        <f t="shared" si="6"/>
        <v>0.017581745454545453</v>
      </c>
      <c r="O11" s="40">
        <f>COUNTIF(Vertices[Eigenvector Centrality],"&gt;= "&amp;N11)-COUNTIF(Vertices[Eigenvector Centrality],"&gt;="&amp;N12)</f>
        <v>0</v>
      </c>
      <c r="P11" s="39">
        <f t="shared" si="7"/>
        <v>0.9361768545454543</v>
      </c>
      <c r="Q11" s="40">
        <f>COUNTIF(Vertices[PageRank],"&gt;= "&amp;P11)-COUNTIF(Vertices[PageRank],"&gt;="&amp;P12)</f>
        <v>2</v>
      </c>
      <c r="R11" s="39">
        <f t="shared" si="8"/>
        <v>0.07363636363636362</v>
      </c>
      <c r="S11" s="44">
        <f>COUNTIF(Vertices[Clustering Coefficient],"&gt;= "&amp;R11)-COUNTIF(Vertices[Clustering Coefficient],"&gt;="&amp;R12)</f>
        <v>0</v>
      </c>
      <c r="T11" s="39" t="e">
        <f ca="1" t="shared" si="9"/>
        <v>#REF!</v>
      </c>
      <c r="U11" s="40" t="e">
        <f ca="1" t="shared" si="0"/>
        <v>#REF!</v>
      </c>
    </row>
    <row r="12" spans="1:21" ht="15">
      <c r="A12" s="34" t="s">
        <v>170</v>
      </c>
      <c r="B12" s="34">
        <v>0.06349206349206349</v>
      </c>
      <c r="D12" s="32">
        <f t="shared" si="1"/>
        <v>0</v>
      </c>
      <c r="E12" s="3">
        <f>COUNTIF(Vertices[Degree],"&gt;= "&amp;D12)-COUNTIF(Vertices[Degree],"&gt;="&amp;D13)</f>
        <v>0</v>
      </c>
      <c r="F12" s="37">
        <f t="shared" si="2"/>
        <v>2.3636363636363638</v>
      </c>
      <c r="G12" s="38">
        <f>COUNTIF(Vertices[In-Degree],"&gt;= "&amp;F12)-COUNTIF(Vertices[In-Degree],"&gt;="&amp;F13)</f>
        <v>0</v>
      </c>
      <c r="H12" s="37">
        <f t="shared" si="3"/>
        <v>2.5454545454545445</v>
      </c>
      <c r="I12" s="38">
        <f>COUNTIF(Vertices[Out-Degree],"&gt;= "&amp;H12)-COUNTIF(Vertices[Out-Degree],"&gt;="&amp;H13)</f>
        <v>0</v>
      </c>
      <c r="J12" s="37">
        <f t="shared" si="4"/>
        <v>59.08099181818181</v>
      </c>
      <c r="K12" s="38">
        <f>COUNTIF(Vertices[Betweenness Centrality],"&gt;= "&amp;J12)-COUNTIF(Vertices[Betweenness Centrality],"&gt;="&amp;J13)</f>
        <v>0</v>
      </c>
      <c r="L12" s="37">
        <f t="shared" si="5"/>
        <v>0.006493454545454545</v>
      </c>
      <c r="M12" s="38">
        <f>COUNTIF(Vertices[Closeness Centrality],"&gt;= "&amp;L12)-COUNTIF(Vertices[Closeness Centrality],"&gt;="&amp;L13)</f>
        <v>0</v>
      </c>
      <c r="N12" s="37">
        <f t="shared" si="6"/>
        <v>0.019535272727272724</v>
      </c>
      <c r="O12" s="38">
        <f>COUNTIF(Vertices[Eigenvector Centrality],"&gt;= "&amp;N12)-COUNTIF(Vertices[Eigenvector Centrality],"&gt;="&amp;N13)</f>
        <v>0</v>
      </c>
      <c r="P12" s="37">
        <f t="shared" si="7"/>
        <v>1.006728727272727</v>
      </c>
      <c r="Q12" s="38">
        <f>COUNTIF(Vertices[PageRank],"&gt;= "&amp;P12)-COUNTIF(Vertices[PageRank],"&gt;="&amp;P13)</f>
        <v>1</v>
      </c>
      <c r="R12" s="37">
        <f t="shared" si="8"/>
        <v>0.0818181818181818</v>
      </c>
      <c r="S12" s="43">
        <f>COUNTIF(Vertices[Clustering Coefficient],"&gt;= "&amp;R12)-COUNTIF(Vertices[Clustering Coefficient],"&gt;="&amp;R13)</f>
        <v>0</v>
      </c>
      <c r="T12" s="37" t="e">
        <f ca="1" t="shared" si="9"/>
        <v>#REF!</v>
      </c>
      <c r="U12" s="38" t="e">
        <f ca="1" t="shared" si="0"/>
        <v>#REF!</v>
      </c>
    </row>
    <row r="13" spans="1:21" ht="15">
      <c r="A13" s="34" t="s">
        <v>171</v>
      </c>
      <c r="B13" s="34">
        <v>0.11940298507462686</v>
      </c>
      <c r="D13" s="32">
        <f t="shared" si="1"/>
        <v>0</v>
      </c>
      <c r="E13" s="3">
        <f>COUNTIF(Vertices[Degree],"&gt;= "&amp;D13)-COUNTIF(Vertices[Degree],"&gt;="&amp;D14)</f>
        <v>0</v>
      </c>
      <c r="F13" s="39">
        <f t="shared" si="2"/>
        <v>2.6</v>
      </c>
      <c r="G13" s="40">
        <f>COUNTIF(Vertices[In-Degree],"&gt;= "&amp;F13)-COUNTIF(Vertices[In-Degree],"&gt;="&amp;F14)</f>
        <v>0</v>
      </c>
      <c r="H13" s="39">
        <f t="shared" si="3"/>
        <v>2.799999999999999</v>
      </c>
      <c r="I13" s="40">
        <f>COUNTIF(Vertices[Out-Degree],"&gt;= "&amp;H13)-COUNTIF(Vertices[Out-Degree],"&gt;="&amp;H14)</f>
        <v>0</v>
      </c>
      <c r="J13" s="39">
        <f t="shared" si="4"/>
        <v>64.98909099999999</v>
      </c>
      <c r="K13" s="40">
        <f>COUNTIF(Vertices[Betweenness Centrality],"&gt;= "&amp;J13)-COUNTIF(Vertices[Betweenness Centrality],"&gt;="&amp;J14)</f>
        <v>0</v>
      </c>
      <c r="L13" s="39">
        <f t="shared" si="5"/>
        <v>0.0071427999999999995</v>
      </c>
      <c r="M13" s="40">
        <f>COUNTIF(Vertices[Closeness Centrality],"&gt;= "&amp;L13)-COUNTIF(Vertices[Closeness Centrality],"&gt;="&amp;L14)</f>
        <v>0</v>
      </c>
      <c r="N13" s="39">
        <f t="shared" si="6"/>
        <v>0.021488799999999995</v>
      </c>
      <c r="O13" s="40">
        <f>COUNTIF(Vertices[Eigenvector Centrality],"&gt;= "&amp;N13)-COUNTIF(Vertices[Eigenvector Centrality],"&gt;="&amp;N14)</f>
        <v>0</v>
      </c>
      <c r="P13" s="39">
        <f t="shared" si="7"/>
        <v>1.0772805999999997</v>
      </c>
      <c r="Q13" s="40">
        <f>COUNTIF(Vertices[PageRank],"&gt;= "&amp;P13)-COUNTIF(Vertices[PageRank],"&gt;="&amp;P14)</f>
        <v>0</v>
      </c>
      <c r="R13" s="39">
        <f t="shared" si="8"/>
        <v>0.08999999999999998</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2.8363636363636364</v>
      </c>
      <c r="G14" s="38">
        <f>COUNTIF(Vertices[In-Degree],"&gt;= "&amp;F14)-COUNTIF(Vertices[In-Degree],"&gt;="&amp;F15)</f>
        <v>0</v>
      </c>
      <c r="H14" s="37">
        <f t="shared" si="3"/>
        <v>3.0545454545454533</v>
      </c>
      <c r="I14" s="38">
        <f>COUNTIF(Vertices[Out-Degree],"&gt;= "&amp;H14)-COUNTIF(Vertices[Out-Degree],"&gt;="&amp;H15)</f>
        <v>0</v>
      </c>
      <c r="J14" s="37">
        <f t="shared" si="4"/>
        <v>70.89719018181817</v>
      </c>
      <c r="K14" s="38">
        <f>COUNTIF(Vertices[Betweenness Centrality],"&gt;= "&amp;J14)-COUNTIF(Vertices[Betweenness Centrality],"&gt;="&amp;J15)</f>
        <v>0</v>
      </c>
      <c r="L14" s="37">
        <f t="shared" si="5"/>
        <v>0.007792145454545454</v>
      </c>
      <c r="M14" s="38">
        <f>COUNTIF(Vertices[Closeness Centrality],"&gt;= "&amp;L14)-COUNTIF(Vertices[Closeness Centrality],"&gt;="&amp;L15)</f>
        <v>0</v>
      </c>
      <c r="N14" s="37">
        <f t="shared" si="6"/>
        <v>0.023442327272727267</v>
      </c>
      <c r="O14" s="38">
        <f>COUNTIF(Vertices[Eigenvector Centrality],"&gt;= "&amp;N14)-COUNTIF(Vertices[Eigenvector Centrality],"&gt;="&amp;N15)</f>
        <v>0</v>
      </c>
      <c r="P14" s="37">
        <f t="shared" si="7"/>
        <v>1.1478324727272724</v>
      </c>
      <c r="Q14" s="38">
        <f>COUNTIF(Vertices[PageRank],"&gt;= "&amp;P14)-COUNTIF(Vertices[PageRank],"&gt;="&amp;P15)</f>
        <v>0</v>
      </c>
      <c r="R14" s="37">
        <f t="shared" si="8"/>
        <v>0.09818181818181816</v>
      </c>
      <c r="S14" s="43">
        <f>COUNTIF(Vertices[Clustering Coefficient],"&gt;= "&amp;R14)-COUNTIF(Vertices[Clustering Coefficient],"&gt;="&amp;R15)</f>
        <v>1</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3.0727272727272728</v>
      </c>
      <c r="G15" s="40">
        <f>COUNTIF(Vertices[In-Degree],"&gt;= "&amp;F15)-COUNTIF(Vertices[In-Degree],"&gt;="&amp;F16)</f>
        <v>0</v>
      </c>
      <c r="H15" s="39">
        <f t="shared" si="3"/>
        <v>3.3090909090909078</v>
      </c>
      <c r="I15" s="40">
        <f>COUNTIF(Vertices[Out-Degree],"&gt;= "&amp;H15)-COUNTIF(Vertices[Out-Degree],"&gt;="&amp;H16)</f>
        <v>0</v>
      </c>
      <c r="J15" s="39">
        <f t="shared" si="4"/>
        <v>76.80528936363636</v>
      </c>
      <c r="K15" s="40">
        <f>COUNTIF(Vertices[Betweenness Centrality],"&gt;= "&amp;J15)-COUNTIF(Vertices[Betweenness Centrality],"&gt;="&amp;J16)</f>
        <v>0</v>
      </c>
      <c r="L15" s="39">
        <f t="shared" si="5"/>
        <v>0.008441490909090908</v>
      </c>
      <c r="M15" s="40">
        <f>COUNTIF(Vertices[Closeness Centrality],"&gt;= "&amp;L15)-COUNTIF(Vertices[Closeness Centrality],"&gt;="&amp;L16)</f>
        <v>0</v>
      </c>
      <c r="N15" s="39">
        <f t="shared" si="6"/>
        <v>0.025395854545454538</v>
      </c>
      <c r="O15" s="40">
        <f>COUNTIF(Vertices[Eigenvector Centrality],"&gt;= "&amp;N15)-COUNTIF(Vertices[Eigenvector Centrality],"&gt;="&amp;N16)</f>
        <v>0</v>
      </c>
      <c r="P15" s="39">
        <f t="shared" si="7"/>
        <v>1.218384345454545</v>
      </c>
      <c r="Q15" s="40">
        <f>COUNTIF(Vertices[PageRank],"&gt;= "&amp;P15)-COUNTIF(Vertices[PageRank],"&gt;="&amp;P16)</f>
        <v>0</v>
      </c>
      <c r="R15" s="39">
        <f t="shared" si="8"/>
        <v>0.10636363636363634</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3.309090909090909</v>
      </c>
      <c r="G16" s="38">
        <f>COUNTIF(Vertices[In-Degree],"&gt;= "&amp;F16)-COUNTIF(Vertices[In-Degree],"&gt;="&amp;F17)</f>
        <v>0</v>
      </c>
      <c r="H16" s="37">
        <f t="shared" si="3"/>
        <v>3.563636363636362</v>
      </c>
      <c r="I16" s="38">
        <f>COUNTIF(Vertices[Out-Degree],"&gt;= "&amp;H16)-COUNTIF(Vertices[Out-Degree],"&gt;="&amp;H17)</f>
        <v>0</v>
      </c>
      <c r="J16" s="37">
        <f t="shared" si="4"/>
        <v>82.71338854545455</v>
      </c>
      <c r="K16" s="38">
        <f>COUNTIF(Vertices[Betweenness Centrality],"&gt;= "&amp;J16)-COUNTIF(Vertices[Betweenness Centrality],"&gt;="&amp;J17)</f>
        <v>0</v>
      </c>
      <c r="L16" s="37">
        <f t="shared" si="5"/>
        <v>0.009090836363636362</v>
      </c>
      <c r="M16" s="38">
        <f>COUNTIF(Vertices[Closeness Centrality],"&gt;= "&amp;L16)-COUNTIF(Vertices[Closeness Centrality],"&gt;="&amp;L17)</f>
        <v>0</v>
      </c>
      <c r="N16" s="37">
        <f t="shared" si="6"/>
        <v>0.02734938181818181</v>
      </c>
      <c r="O16" s="38">
        <f>COUNTIF(Vertices[Eigenvector Centrality],"&gt;= "&amp;N16)-COUNTIF(Vertices[Eigenvector Centrality],"&gt;="&amp;N17)</f>
        <v>0</v>
      </c>
      <c r="P16" s="37">
        <f t="shared" si="7"/>
        <v>1.2889362181818178</v>
      </c>
      <c r="Q16" s="38">
        <f>COUNTIF(Vertices[PageRank],"&gt;= "&amp;P16)-COUNTIF(Vertices[PageRank],"&gt;="&amp;P17)</f>
        <v>0</v>
      </c>
      <c r="R16" s="37">
        <f t="shared" si="8"/>
        <v>0.11454545454545452</v>
      </c>
      <c r="S16" s="43">
        <f>COUNTIF(Vertices[Clustering Coefficient],"&gt;= "&amp;R16)-COUNTIF(Vertices[Clustering Coefficient],"&gt;="&amp;R17)</f>
        <v>0</v>
      </c>
      <c r="T16" s="37" t="e">
        <f ca="1" t="shared" si="9"/>
        <v>#REF!</v>
      </c>
      <c r="U16" s="38" t="e">
        <f ca="1" t="shared" si="0"/>
        <v>#REF!</v>
      </c>
    </row>
    <row r="17" spans="1:21" ht="15">
      <c r="A17" s="34" t="s">
        <v>154</v>
      </c>
      <c r="B17" s="34">
        <v>25</v>
      </c>
      <c r="D17" s="32">
        <f t="shared" si="1"/>
        <v>0</v>
      </c>
      <c r="E17" s="3">
        <f>COUNTIF(Vertices[Degree],"&gt;= "&amp;D17)-COUNTIF(Vertices[Degree],"&gt;="&amp;D18)</f>
        <v>0</v>
      </c>
      <c r="F17" s="39">
        <f t="shared" si="2"/>
        <v>3.5454545454545454</v>
      </c>
      <c r="G17" s="40">
        <f>COUNTIF(Vertices[In-Degree],"&gt;= "&amp;F17)-COUNTIF(Vertices[In-Degree],"&gt;="&amp;F18)</f>
        <v>0</v>
      </c>
      <c r="H17" s="39">
        <f t="shared" si="3"/>
        <v>3.8181818181818166</v>
      </c>
      <c r="I17" s="40">
        <f>COUNTIF(Vertices[Out-Degree],"&gt;= "&amp;H17)-COUNTIF(Vertices[Out-Degree],"&gt;="&amp;H18)</f>
        <v>0</v>
      </c>
      <c r="J17" s="39">
        <f t="shared" si="4"/>
        <v>88.62148772727274</v>
      </c>
      <c r="K17" s="40">
        <f>COUNTIF(Vertices[Betweenness Centrality],"&gt;= "&amp;J17)-COUNTIF(Vertices[Betweenness Centrality],"&gt;="&amp;J18)</f>
        <v>0</v>
      </c>
      <c r="L17" s="39">
        <f t="shared" si="5"/>
        <v>0.009740181818181816</v>
      </c>
      <c r="M17" s="40">
        <f>COUNTIF(Vertices[Closeness Centrality],"&gt;= "&amp;L17)-COUNTIF(Vertices[Closeness Centrality],"&gt;="&amp;L18)</f>
        <v>0</v>
      </c>
      <c r="N17" s="39">
        <f t="shared" si="6"/>
        <v>0.02930290909090908</v>
      </c>
      <c r="O17" s="40">
        <f>COUNTIF(Vertices[Eigenvector Centrality],"&gt;= "&amp;N17)-COUNTIF(Vertices[Eigenvector Centrality],"&gt;="&amp;N18)</f>
        <v>0</v>
      </c>
      <c r="P17" s="39">
        <f t="shared" si="7"/>
        <v>1.3594880909090905</v>
      </c>
      <c r="Q17" s="40">
        <f>COUNTIF(Vertices[PageRank],"&gt;= "&amp;P17)-COUNTIF(Vertices[PageRank],"&gt;="&amp;P18)</f>
        <v>0</v>
      </c>
      <c r="R17" s="39">
        <f t="shared" si="8"/>
        <v>0.1227272727272727</v>
      </c>
      <c r="S17" s="44">
        <f>COUNTIF(Vertices[Clustering Coefficient],"&gt;= "&amp;R17)-COUNTIF(Vertices[Clustering Coefficient],"&gt;="&amp;R18)</f>
        <v>0</v>
      </c>
      <c r="T17" s="39" t="e">
        <f ca="1" t="shared" si="9"/>
        <v>#REF!</v>
      </c>
      <c r="U17" s="40" t="e">
        <f ca="1" t="shared" si="0"/>
        <v>#REF!</v>
      </c>
    </row>
    <row r="18" spans="1:21" ht="15">
      <c r="A18" s="34" t="s">
        <v>155</v>
      </c>
      <c r="B18" s="34">
        <v>144</v>
      </c>
      <c r="D18" s="32">
        <f t="shared" si="1"/>
        <v>0</v>
      </c>
      <c r="E18" s="3">
        <f>COUNTIF(Vertices[Degree],"&gt;= "&amp;D18)-COUNTIF(Vertices[Degree],"&gt;="&amp;D19)</f>
        <v>0</v>
      </c>
      <c r="F18" s="37">
        <f t="shared" si="2"/>
        <v>3.7818181818181817</v>
      </c>
      <c r="G18" s="38">
        <f>COUNTIF(Vertices[In-Degree],"&gt;= "&amp;F18)-COUNTIF(Vertices[In-Degree],"&gt;="&amp;F19)</f>
        <v>0</v>
      </c>
      <c r="H18" s="37">
        <f t="shared" si="3"/>
        <v>4.072727272727271</v>
      </c>
      <c r="I18" s="38">
        <f>COUNTIF(Vertices[Out-Degree],"&gt;= "&amp;H18)-COUNTIF(Vertices[Out-Degree],"&gt;="&amp;H19)</f>
        <v>0</v>
      </c>
      <c r="J18" s="37">
        <f t="shared" si="4"/>
        <v>94.52958690909092</v>
      </c>
      <c r="K18" s="38">
        <f>COUNTIF(Vertices[Betweenness Centrality],"&gt;= "&amp;J18)-COUNTIF(Vertices[Betweenness Centrality],"&gt;="&amp;J19)</f>
        <v>0</v>
      </c>
      <c r="L18" s="37">
        <f t="shared" si="5"/>
        <v>0.01038952727272727</v>
      </c>
      <c r="M18" s="38">
        <f>COUNTIF(Vertices[Closeness Centrality],"&gt;= "&amp;L18)-COUNTIF(Vertices[Closeness Centrality],"&gt;="&amp;L19)</f>
        <v>0</v>
      </c>
      <c r="N18" s="37">
        <f t="shared" si="6"/>
        <v>0.031256436363636356</v>
      </c>
      <c r="O18" s="38">
        <f>COUNTIF(Vertices[Eigenvector Centrality],"&gt;= "&amp;N18)-COUNTIF(Vertices[Eigenvector Centrality],"&gt;="&amp;N19)</f>
        <v>0</v>
      </c>
      <c r="P18" s="37">
        <f t="shared" si="7"/>
        <v>1.4300399636363632</v>
      </c>
      <c r="Q18" s="38">
        <f>COUNTIF(Vertices[PageRank],"&gt;= "&amp;P18)-COUNTIF(Vertices[PageRank],"&gt;="&amp;P19)</f>
        <v>0</v>
      </c>
      <c r="R18" s="37">
        <f t="shared" si="8"/>
        <v>0.1309090909090909</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4.0181818181818185</v>
      </c>
      <c r="G19" s="40">
        <f>COUNTIF(Vertices[In-Degree],"&gt;= "&amp;F19)-COUNTIF(Vertices[In-Degree],"&gt;="&amp;F20)</f>
        <v>0</v>
      </c>
      <c r="H19" s="39">
        <f t="shared" si="3"/>
        <v>4.327272727272726</v>
      </c>
      <c r="I19" s="40">
        <f>COUNTIF(Vertices[Out-Degree],"&gt;= "&amp;H19)-COUNTIF(Vertices[Out-Degree],"&gt;="&amp;H20)</f>
        <v>0</v>
      </c>
      <c r="J19" s="39">
        <f t="shared" si="4"/>
        <v>100.43768609090911</v>
      </c>
      <c r="K19" s="40">
        <f>COUNTIF(Vertices[Betweenness Centrality],"&gt;= "&amp;J19)-COUNTIF(Vertices[Betweenness Centrality],"&gt;="&amp;J20)</f>
        <v>0</v>
      </c>
      <c r="L19" s="39">
        <f t="shared" si="5"/>
        <v>0.011038872727272725</v>
      </c>
      <c r="M19" s="40">
        <f>COUNTIF(Vertices[Closeness Centrality],"&gt;= "&amp;L19)-COUNTIF(Vertices[Closeness Centrality],"&gt;="&amp;L20)</f>
        <v>0</v>
      </c>
      <c r="N19" s="39">
        <f t="shared" si="6"/>
        <v>0.03320996363636363</v>
      </c>
      <c r="O19" s="40">
        <f>COUNTIF(Vertices[Eigenvector Centrality],"&gt;= "&amp;N19)-COUNTIF(Vertices[Eigenvector Centrality],"&gt;="&amp;N20)</f>
        <v>0</v>
      </c>
      <c r="P19" s="39">
        <f t="shared" si="7"/>
        <v>1.500591836363636</v>
      </c>
      <c r="Q19" s="40">
        <f>COUNTIF(Vertices[PageRank],"&gt;= "&amp;P19)-COUNTIF(Vertices[PageRank],"&gt;="&amp;P20)</f>
        <v>0</v>
      </c>
      <c r="R19" s="39">
        <f t="shared" si="8"/>
        <v>0.13909090909090907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4.254545454545455</v>
      </c>
      <c r="G20" s="38">
        <f>COUNTIF(Vertices[In-Degree],"&gt;= "&amp;F20)-COUNTIF(Vertices[In-Degree],"&gt;="&amp;F21)</f>
        <v>0</v>
      </c>
      <c r="H20" s="37">
        <f t="shared" si="3"/>
        <v>4.581818181818181</v>
      </c>
      <c r="I20" s="38">
        <f>COUNTIF(Vertices[Out-Degree],"&gt;= "&amp;H20)-COUNTIF(Vertices[Out-Degree],"&gt;="&amp;H21)</f>
        <v>0</v>
      </c>
      <c r="J20" s="37">
        <f t="shared" si="4"/>
        <v>106.3457852727273</v>
      </c>
      <c r="K20" s="38">
        <f>COUNTIF(Vertices[Betweenness Centrality],"&gt;= "&amp;J20)-COUNTIF(Vertices[Betweenness Centrality],"&gt;="&amp;J21)</f>
        <v>0</v>
      </c>
      <c r="L20" s="37">
        <f t="shared" si="5"/>
        <v>0.011688218181818179</v>
      </c>
      <c r="M20" s="38">
        <f>COUNTIF(Vertices[Closeness Centrality],"&gt;= "&amp;L20)-COUNTIF(Vertices[Closeness Centrality],"&gt;="&amp;L21)</f>
        <v>0</v>
      </c>
      <c r="N20" s="37">
        <f t="shared" si="6"/>
        <v>0.035163490909090905</v>
      </c>
      <c r="O20" s="38">
        <f>COUNTIF(Vertices[Eigenvector Centrality],"&gt;= "&amp;N20)-COUNTIF(Vertices[Eigenvector Centrality],"&gt;="&amp;N21)</f>
        <v>0</v>
      </c>
      <c r="P20" s="37">
        <f t="shared" si="7"/>
        <v>1.5711437090909086</v>
      </c>
      <c r="Q20" s="38">
        <f>COUNTIF(Vertices[PageRank],"&gt;= "&amp;P20)-COUNTIF(Vertices[PageRank],"&gt;="&amp;P21)</f>
        <v>0</v>
      </c>
      <c r="R20" s="37">
        <f t="shared" si="8"/>
        <v>0.14727272727272725</v>
      </c>
      <c r="S20" s="43">
        <f>COUNTIF(Vertices[Clustering Coefficient],"&gt;= "&amp;R20)-COUNTIF(Vertices[Clustering Coefficient],"&gt;="&amp;R21)</f>
        <v>0</v>
      </c>
      <c r="T20" s="37" t="e">
        <f ca="1" t="shared" si="9"/>
        <v>#REF!</v>
      </c>
      <c r="U20" s="38" t="e">
        <f ca="1" t="shared" si="0"/>
        <v>#REF!</v>
      </c>
    </row>
    <row r="21" spans="1:21" ht="15">
      <c r="A21" s="34" t="s">
        <v>157</v>
      </c>
      <c r="B21" s="34">
        <v>1.859649</v>
      </c>
      <c r="D21" s="32">
        <f t="shared" si="1"/>
        <v>0</v>
      </c>
      <c r="E21" s="3">
        <f>COUNTIF(Vertices[Degree],"&gt;= "&amp;D21)-COUNTIF(Vertices[Degree],"&gt;="&amp;D22)</f>
        <v>0</v>
      </c>
      <c r="F21" s="39">
        <f t="shared" si="2"/>
        <v>4.490909090909091</v>
      </c>
      <c r="G21" s="40">
        <f>COUNTIF(Vertices[In-Degree],"&gt;= "&amp;F21)-COUNTIF(Vertices[In-Degree],"&gt;="&amp;F22)</f>
        <v>0</v>
      </c>
      <c r="H21" s="39">
        <f t="shared" si="3"/>
        <v>4.836363636363636</v>
      </c>
      <c r="I21" s="40">
        <f>COUNTIF(Vertices[Out-Degree],"&gt;= "&amp;H21)-COUNTIF(Vertices[Out-Degree],"&gt;="&amp;H22)</f>
        <v>0</v>
      </c>
      <c r="J21" s="39">
        <f t="shared" si="4"/>
        <v>112.25388445454549</v>
      </c>
      <c r="K21" s="40">
        <f>COUNTIF(Vertices[Betweenness Centrality],"&gt;= "&amp;J21)-COUNTIF(Vertices[Betweenness Centrality],"&gt;="&amp;J22)</f>
        <v>0</v>
      </c>
      <c r="L21" s="39">
        <f t="shared" si="5"/>
        <v>0.012337563636363633</v>
      </c>
      <c r="M21" s="40">
        <f>COUNTIF(Vertices[Closeness Centrality],"&gt;= "&amp;L21)-COUNTIF(Vertices[Closeness Centrality],"&gt;="&amp;L22)</f>
        <v>0</v>
      </c>
      <c r="N21" s="39">
        <f t="shared" si="6"/>
        <v>0.03711701818181818</v>
      </c>
      <c r="O21" s="40">
        <f>COUNTIF(Vertices[Eigenvector Centrality],"&gt;= "&amp;N21)-COUNTIF(Vertices[Eigenvector Centrality],"&gt;="&amp;N22)</f>
        <v>0</v>
      </c>
      <c r="P21" s="39">
        <f t="shared" si="7"/>
        <v>1.6416955818181813</v>
      </c>
      <c r="Q21" s="40">
        <f>COUNTIF(Vertices[PageRank],"&gt;= "&amp;P21)-COUNTIF(Vertices[PageRank],"&gt;="&amp;P22)</f>
        <v>0</v>
      </c>
      <c r="R21" s="39">
        <f t="shared" si="8"/>
        <v>0.15545454545454543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4.7272727272727275</v>
      </c>
      <c r="G22" s="38">
        <f>COUNTIF(Vertices[In-Degree],"&gt;= "&amp;F22)-COUNTIF(Vertices[In-Degree],"&gt;="&amp;F23)</f>
        <v>0</v>
      </c>
      <c r="H22" s="37">
        <f t="shared" si="3"/>
        <v>5.090909090909091</v>
      </c>
      <c r="I22" s="38">
        <f>COUNTIF(Vertices[Out-Degree],"&gt;= "&amp;H22)-COUNTIF(Vertices[Out-Degree],"&gt;="&amp;H23)</f>
        <v>0</v>
      </c>
      <c r="J22" s="37">
        <f t="shared" si="4"/>
        <v>118.16198363636367</v>
      </c>
      <c r="K22" s="38">
        <f>COUNTIF(Vertices[Betweenness Centrality],"&gt;= "&amp;J22)-COUNTIF(Vertices[Betweenness Centrality],"&gt;="&amp;J23)</f>
        <v>0</v>
      </c>
      <c r="L22" s="37">
        <f t="shared" si="5"/>
        <v>0.012986909090909087</v>
      </c>
      <c r="M22" s="38">
        <f>COUNTIF(Vertices[Closeness Centrality],"&gt;= "&amp;L22)-COUNTIF(Vertices[Closeness Centrality],"&gt;="&amp;L23)</f>
        <v>0</v>
      </c>
      <c r="N22" s="37">
        <f t="shared" si="6"/>
        <v>0.039070545454545455</v>
      </c>
      <c r="O22" s="38">
        <f>COUNTIF(Vertices[Eigenvector Centrality],"&gt;= "&amp;N22)-COUNTIF(Vertices[Eigenvector Centrality],"&gt;="&amp;N23)</f>
        <v>0</v>
      </c>
      <c r="P22" s="37">
        <f t="shared" si="7"/>
        <v>1.712247454545454</v>
      </c>
      <c r="Q22" s="38">
        <f>COUNTIF(Vertices[PageRank],"&gt;= "&amp;P22)-COUNTIF(Vertices[PageRank],"&gt;="&amp;P23)</f>
        <v>0</v>
      </c>
      <c r="R22" s="37">
        <f t="shared" si="8"/>
        <v>0.1636363636363636</v>
      </c>
      <c r="S22" s="43">
        <f>COUNTIF(Vertices[Clustering Coefficient],"&gt;= "&amp;R22)-COUNTIF(Vertices[Clustering Coefficient],"&gt;="&amp;R23)</f>
        <v>1</v>
      </c>
      <c r="T22" s="37" t="e">
        <f ca="1" t="shared" si="9"/>
        <v>#REF!</v>
      </c>
      <c r="U22" s="38" t="e">
        <f ca="1" t="shared" si="0"/>
        <v>#REF!</v>
      </c>
    </row>
    <row r="23" spans="1:21" ht="15">
      <c r="A23" s="34" t="s">
        <v>158</v>
      </c>
      <c r="B23" s="34">
        <v>0.09544159544159544</v>
      </c>
      <c r="D23" s="32">
        <f t="shared" si="1"/>
        <v>0</v>
      </c>
      <c r="E23" s="3">
        <f>COUNTIF(Vertices[Degree],"&gt;= "&amp;D23)-COUNTIF(Vertices[Degree],"&gt;="&amp;D24)</f>
        <v>0</v>
      </c>
      <c r="F23" s="39">
        <f t="shared" si="2"/>
        <v>4.963636363636364</v>
      </c>
      <c r="G23" s="40">
        <f>COUNTIF(Vertices[In-Degree],"&gt;= "&amp;F23)-COUNTIF(Vertices[In-Degree],"&gt;="&amp;F24)</f>
        <v>8</v>
      </c>
      <c r="H23" s="39">
        <f t="shared" si="3"/>
        <v>5.345454545454546</v>
      </c>
      <c r="I23" s="40">
        <f>COUNTIF(Vertices[Out-Degree],"&gt;= "&amp;H23)-COUNTIF(Vertices[Out-Degree],"&gt;="&amp;H24)</f>
        <v>0</v>
      </c>
      <c r="J23" s="39">
        <f t="shared" si="4"/>
        <v>124.07008281818186</v>
      </c>
      <c r="K23" s="40">
        <f>COUNTIF(Vertices[Betweenness Centrality],"&gt;= "&amp;J23)-COUNTIF(Vertices[Betweenness Centrality],"&gt;="&amp;J24)</f>
        <v>0</v>
      </c>
      <c r="L23" s="39">
        <f t="shared" si="5"/>
        <v>0.013636254545454541</v>
      </c>
      <c r="M23" s="40">
        <f>COUNTIF(Vertices[Closeness Centrality],"&gt;= "&amp;L23)-COUNTIF(Vertices[Closeness Centrality],"&gt;="&amp;L24)</f>
        <v>1</v>
      </c>
      <c r="N23" s="39">
        <f t="shared" si="6"/>
        <v>0.04102407272727273</v>
      </c>
      <c r="O23" s="40">
        <f>COUNTIF(Vertices[Eigenvector Centrality],"&gt;= "&amp;N23)-COUNTIF(Vertices[Eigenvector Centrality],"&gt;="&amp;N24)</f>
        <v>0</v>
      </c>
      <c r="P23" s="39">
        <f t="shared" si="7"/>
        <v>1.7827993272727267</v>
      </c>
      <c r="Q23" s="40">
        <f>COUNTIF(Vertices[PageRank],"&gt;= "&amp;P23)-COUNTIF(Vertices[PageRank],"&gt;="&amp;P24)</f>
        <v>2</v>
      </c>
      <c r="R23" s="39">
        <f t="shared" si="8"/>
        <v>0.1718181818181818</v>
      </c>
      <c r="S23" s="44">
        <f>COUNTIF(Vertices[Clustering Coefficient],"&gt;= "&amp;R23)-COUNTIF(Vertices[Clustering Coefficient],"&gt;="&amp;R24)</f>
        <v>0</v>
      </c>
      <c r="T23" s="39" t="e">
        <f ca="1" t="shared" si="9"/>
        <v>#REF!</v>
      </c>
      <c r="U23" s="40" t="e">
        <f ca="1" t="shared" si="0"/>
        <v>#REF!</v>
      </c>
    </row>
    <row r="24" spans="1:21" ht="15">
      <c r="A24" s="34" t="s">
        <v>1203</v>
      </c>
      <c r="B24" s="34">
        <v>0.235129</v>
      </c>
      <c r="D24" s="32">
        <f t="shared" si="1"/>
        <v>0</v>
      </c>
      <c r="E24" s="3">
        <f>COUNTIF(Vertices[Degree],"&gt;= "&amp;D24)-COUNTIF(Vertices[Degree],"&gt;="&amp;D25)</f>
        <v>0</v>
      </c>
      <c r="F24" s="37">
        <f t="shared" si="2"/>
        <v>5.2</v>
      </c>
      <c r="G24" s="38">
        <f>COUNTIF(Vertices[In-Degree],"&gt;= "&amp;F24)-COUNTIF(Vertices[In-Degree],"&gt;="&amp;F25)</f>
        <v>0</v>
      </c>
      <c r="H24" s="37">
        <f t="shared" si="3"/>
        <v>5.6000000000000005</v>
      </c>
      <c r="I24" s="38">
        <f>COUNTIF(Vertices[Out-Degree],"&gt;= "&amp;H24)-COUNTIF(Vertices[Out-Degree],"&gt;="&amp;H25)</f>
        <v>0</v>
      </c>
      <c r="J24" s="37">
        <f t="shared" si="4"/>
        <v>129.97818200000003</v>
      </c>
      <c r="K24" s="38">
        <f>COUNTIF(Vertices[Betweenness Centrality],"&gt;= "&amp;J24)-COUNTIF(Vertices[Betweenness Centrality],"&gt;="&amp;J25)</f>
        <v>0</v>
      </c>
      <c r="L24" s="37">
        <f t="shared" si="5"/>
        <v>0.014285599999999996</v>
      </c>
      <c r="M24" s="38">
        <f>COUNTIF(Vertices[Closeness Centrality],"&gt;= "&amp;L24)-COUNTIF(Vertices[Closeness Centrality],"&gt;="&amp;L25)</f>
        <v>0</v>
      </c>
      <c r="N24" s="37">
        <f t="shared" si="6"/>
        <v>0.042977600000000005</v>
      </c>
      <c r="O24" s="38">
        <f>COUNTIF(Vertices[Eigenvector Centrality],"&gt;= "&amp;N24)-COUNTIF(Vertices[Eigenvector Centrality],"&gt;="&amp;N25)</f>
        <v>0</v>
      </c>
      <c r="P24" s="37">
        <f t="shared" si="7"/>
        <v>1.8533511999999994</v>
      </c>
      <c r="Q24" s="38">
        <f>COUNTIF(Vertices[PageRank],"&gt;= "&amp;P24)-COUNTIF(Vertices[PageRank],"&gt;="&amp;P25)</f>
        <v>0</v>
      </c>
      <c r="R24" s="37">
        <f t="shared" si="8"/>
        <v>0.17999999999999997</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5.4363636363636365</v>
      </c>
      <c r="G25" s="40">
        <f>COUNTIF(Vertices[In-Degree],"&gt;= "&amp;F25)-COUNTIF(Vertices[In-Degree],"&gt;="&amp;F26)</f>
        <v>0</v>
      </c>
      <c r="H25" s="39">
        <f t="shared" si="3"/>
        <v>5.854545454545455</v>
      </c>
      <c r="I25" s="40">
        <f>COUNTIF(Vertices[Out-Degree],"&gt;= "&amp;H25)-COUNTIF(Vertices[Out-Degree],"&gt;="&amp;H26)</f>
        <v>0</v>
      </c>
      <c r="J25" s="39">
        <f t="shared" si="4"/>
        <v>135.88628118181822</v>
      </c>
      <c r="K25" s="40">
        <f>COUNTIF(Vertices[Betweenness Centrality],"&gt;= "&amp;J25)-COUNTIF(Vertices[Betweenness Centrality],"&gt;="&amp;J26)</f>
        <v>0</v>
      </c>
      <c r="L25" s="39">
        <f t="shared" si="5"/>
        <v>0.01493494545454545</v>
      </c>
      <c r="M25" s="40">
        <f>COUNTIF(Vertices[Closeness Centrality],"&gt;= "&amp;L25)-COUNTIF(Vertices[Closeness Centrality],"&gt;="&amp;L26)</f>
        <v>0</v>
      </c>
      <c r="N25" s="39">
        <f t="shared" si="6"/>
        <v>0.04493112727272728</v>
      </c>
      <c r="O25" s="40">
        <f>COUNTIF(Vertices[Eigenvector Centrality],"&gt;= "&amp;N25)-COUNTIF(Vertices[Eigenvector Centrality],"&gt;="&amp;N26)</f>
        <v>0</v>
      </c>
      <c r="P25" s="39">
        <f t="shared" si="7"/>
        <v>1.9239030727272721</v>
      </c>
      <c r="Q25" s="40">
        <f>COUNTIF(Vertices[PageRank],"&gt;= "&amp;P25)-COUNTIF(Vertices[PageRank],"&gt;="&amp;P26)</f>
        <v>1</v>
      </c>
      <c r="R25" s="39">
        <f t="shared" si="8"/>
        <v>0.18818181818181814</v>
      </c>
      <c r="S25" s="44">
        <f>COUNTIF(Vertices[Clustering Coefficient],"&gt;= "&amp;R25)-COUNTIF(Vertices[Clustering Coefficient],"&gt;="&amp;R26)</f>
        <v>0</v>
      </c>
      <c r="T25" s="39" t="e">
        <f ca="1" t="shared" si="9"/>
        <v>#REF!</v>
      </c>
      <c r="U25" s="40" t="e">
        <f ca="1" t="shared" si="0"/>
        <v>#REF!</v>
      </c>
    </row>
    <row r="26" spans="1:21" ht="15">
      <c r="A26" s="34" t="s">
        <v>1204</v>
      </c>
      <c r="B26" s="34" t="s">
        <v>1214</v>
      </c>
      <c r="D26" s="32">
        <f t="shared" si="1"/>
        <v>0</v>
      </c>
      <c r="E26" s="3">
        <f>COUNTIF(Vertices[Degree],"&gt;= "&amp;D26)-COUNTIF(Vertices[Degree],"&gt;="&amp;D28)</f>
        <v>0</v>
      </c>
      <c r="F26" s="37">
        <f t="shared" si="2"/>
        <v>5.672727272727273</v>
      </c>
      <c r="G26" s="38">
        <f>COUNTIF(Vertices[In-Degree],"&gt;= "&amp;F26)-COUNTIF(Vertices[In-Degree],"&gt;="&amp;F28)</f>
        <v>0</v>
      </c>
      <c r="H26" s="37">
        <f t="shared" si="3"/>
        <v>6.10909090909091</v>
      </c>
      <c r="I26" s="38">
        <f>COUNTIF(Vertices[Out-Degree],"&gt;= "&amp;H26)-COUNTIF(Vertices[Out-Degree],"&gt;="&amp;H28)</f>
        <v>0</v>
      </c>
      <c r="J26" s="37">
        <f t="shared" si="4"/>
        <v>141.7943803636364</v>
      </c>
      <c r="K26" s="38">
        <f>COUNTIF(Vertices[Betweenness Centrality],"&gt;= "&amp;J26)-COUNTIF(Vertices[Betweenness Centrality],"&gt;="&amp;J28)</f>
        <v>1</v>
      </c>
      <c r="L26" s="37">
        <f t="shared" si="5"/>
        <v>0.015584290909090904</v>
      </c>
      <c r="M26" s="38">
        <f>COUNTIF(Vertices[Closeness Centrality],"&gt;= "&amp;L26)-COUNTIF(Vertices[Closeness Centrality],"&gt;="&amp;L28)</f>
        <v>0</v>
      </c>
      <c r="N26" s="37">
        <f t="shared" si="6"/>
        <v>0.046884654545454554</v>
      </c>
      <c r="O26" s="38">
        <f>COUNTIF(Vertices[Eigenvector Centrality],"&gt;= "&amp;N26)-COUNTIF(Vertices[Eigenvector Centrality],"&gt;="&amp;N28)</f>
        <v>8</v>
      </c>
      <c r="P26" s="37">
        <f t="shared" si="7"/>
        <v>1.9944549454545448</v>
      </c>
      <c r="Q26" s="38">
        <f>COUNTIF(Vertices[PageRank],"&gt;= "&amp;P26)-COUNTIF(Vertices[PageRank],"&gt;="&amp;P28)</f>
        <v>0</v>
      </c>
      <c r="R26" s="37">
        <f t="shared" si="8"/>
        <v>0.19636363636363632</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1205</v>
      </c>
      <c r="B28" s="34" t="s">
        <v>85</v>
      </c>
      <c r="D28" s="32">
        <f>D26+($D$57-$D$2)/BinDivisor</f>
        <v>0</v>
      </c>
      <c r="E28" s="3">
        <f>COUNTIF(Vertices[Degree],"&gt;= "&amp;D28)-COUNTIF(Vertices[Degree],"&gt;="&amp;D40)</f>
        <v>0</v>
      </c>
      <c r="F28" s="39">
        <f>F26+($F$57-$F$2)/BinDivisor</f>
        <v>5.909090909090909</v>
      </c>
      <c r="G28" s="40">
        <f>COUNTIF(Vertices[In-Degree],"&gt;= "&amp;F28)-COUNTIF(Vertices[In-Degree],"&gt;="&amp;F40)</f>
        <v>2</v>
      </c>
      <c r="H28" s="39">
        <f>H26+($H$57-$H$2)/BinDivisor</f>
        <v>6.363636363636365</v>
      </c>
      <c r="I28" s="40">
        <f>COUNTIF(Vertices[Out-Degree],"&gt;= "&amp;H28)-COUNTIF(Vertices[Out-Degree],"&gt;="&amp;H40)</f>
        <v>0</v>
      </c>
      <c r="J28" s="39">
        <f>J26+($J$57-$J$2)/BinDivisor</f>
        <v>147.7024795454546</v>
      </c>
      <c r="K28" s="40">
        <f>COUNTIF(Vertices[Betweenness Centrality],"&gt;= "&amp;J28)-COUNTIF(Vertices[Betweenness Centrality],"&gt;="&amp;J40)</f>
        <v>0</v>
      </c>
      <c r="L28" s="39">
        <f>L26+($L$57-$L$2)/BinDivisor</f>
        <v>0.01623363636363636</v>
      </c>
      <c r="M28" s="40">
        <f>COUNTIF(Vertices[Closeness Centrality],"&gt;= "&amp;L28)-COUNTIF(Vertices[Closeness Centrality],"&gt;="&amp;L40)</f>
        <v>0</v>
      </c>
      <c r="N28" s="39">
        <f>N26+($N$57-$N$2)/BinDivisor</f>
        <v>0.04883818181818183</v>
      </c>
      <c r="O28" s="40">
        <f>COUNTIF(Vertices[Eigenvector Centrality],"&gt;= "&amp;N28)-COUNTIF(Vertices[Eigenvector Centrality],"&gt;="&amp;N40)</f>
        <v>0</v>
      </c>
      <c r="P28" s="39">
        <f>P26+($P$57-$P$2)/BinDivisor</f>
        <v>2.0650068181818177</v>
      </c>
      <c r="Q28" s="40">
        <f>COUNTIF(Vertices[PageRank],"&gt;= "&amp;P28)-COUNTIF(Vertices[PageRank],"&gt;="&amp;P40)</f>
        <v>0</v>
      </c>
      <c r="R28" s="39">
        <f>R26+($R$57-$R$2)/BinDivisor</f>
        <v>0.2045454545454545</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1206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1207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1208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1202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1209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1210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1211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1212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1213</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-24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-24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6.61818181818182</v>
      </c>
      <c r="I40" s="38">
        <f>COUNTIF(Vertices[Out-Degree],"&gt;= "&amp;H40)-COUNTIF(Vertices[Out-Degree],"&gt;="&amp;H41)</f>
        <v>0</v>
      </c>
      <c r="J40" s="37">
        <f>J28+($J$57-$J$2)/BinDivisor</f>
        <v>153.61057872727278</v>
      </c>
      <c r="K40" s="38">
        <f>COUNTIF(Vertices[Betweenness Centrality],"&gt;= "&amp;J40)-COUNTIF(Vertices[Betweenness Centrality],"&gt;="&amp;J41)</f>
        <v>0</v>
      </c>
      <c r="L40" s="37">
        <f>L28+($L$57-$L$2)/BinDivisor</f>
        <v>0.016882981818181816</v>
      </c>
      <c r="M40" s="38">
        <f>COUNTIF(Vertices[Closeness Centrality],"&gt;= "&amp;L40)-COUNTIF(Vertices[Closeness Centrality],"&gt;="&amp;L41)</f>
        <v>0</v>
      </c>
      <c r="N40" s="37">
        <f>N28+($N$57-$N$2)/BinDivisor</f>
        <v>0.050791709090909104</v>
      </c>
      <c r="O40" s="38">
        <f>COUNTIF(Vertices[Eigenvector Centrality],"&gt;= "&amp;N40)-COUNTIF(Vertices[Eigenvector Centrality],"&gt;="&amp;N41)</f>
        <v>0</v>
      </c>
      <c r="P40" s="37">
        <f>P28+($P$57-$P$2)/BinDivisor</f>
        <v>2.1355586909090905</v>
      </c>
      <c r="Q40" s="38">
        <f>COUNTIF(Vertices[PageRank],"&gt;= "&amp;P40)-COUNTIF(Vertices[PageRank],"&gt;="&amp;P41)</f>
        <v>0</v>
      </c>
      <c r="R40" s="37">
        <f>R28+($R$57-$R$2)/BinDivisor</f>
        <v>0.21272727272727268</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159.51867790909097</v>
      </c>
      <c r="K41" s="40">
        <f>COUNTIF(Vertices[Betweenness Centrality],"&gt;= "&amp;J41)-COUNTIF(Vertices[Betweenness Centrality],"&gt;="&amp;J42)</f>
        <v>0</v>
      </c>
      <c r="L41" s="39">
        <f aca="true" t="shared" si="14" ref="L41:L56">L40+($L$57-$L$2)/BinDivisor</f>
        <v>0.01753232727272727</v>
      </c>
      <c r="M41" s="40">
        <f>COUNTIF(Vertices[Closeness Centrality],"&gt;= "&amp;L41)-COUNTIF(Vertices[Closeness Centrality],"&gt;="&amp;L42)</f>
        <v>3</v>
      </c>
      <c r="N41" s="39">
        <f aca="true" t="shared" si="15" ref="N41:N56">N40+($N$57-$N$2)/BinDivisor</f>
        <v>0.05274523636363638</v>
      </c>
      <c r="O41" s="40">
        <f>COUNTIF(Vertices[Eigenvector Centrality],"&gt;= "&amp;N41)-COUNTIF(Vertices[Eigenvector Centrality],"&gt;="&amp;N42)</f>
        <v>0</v>
      </c>
      <c r="P41" s="39">
        <f aca="true" t="shared" si="16" ref="P41:P56">P40+($P$57-$P$2)/BinDivisor</f>
        <v>2.206110563636363</v>
      </c>
      <c r="Q41" s="40">
        <f>COUNTIF(Vertices[PageRank],"&gt;= "&amp;P41)-COUNTIF(Vertices[PageRank],"&gt;="&amp;P42)</f>
        <v>0</v>
      </c>
      <c r="R41" s="39">
        <f aca="true" t="shared" si="17" ref="R41:R56">R40+($R$57-$R$2)/BinDivisor</f>
        <v>0.22090909090909086</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7.12727272727273</v>
      </c>
      <c r="I42" s="38">
        <f>COUNTIF(Vertices[Out-Degree],"&gt;= "&amp;H42)-COUNTIF(Vertices[Out-Degree],"&gt;="&amp;H43)</f>
        <v>0</v>
      </c>
      <c r="J42" s="37">
        <f t="shared" si="13"/>
        <v>165.42677709090916</v>
      </c>
      <c r="K42" s="38">
        <f>COUNTIF(Vertices[Betweenness Centrality],"&gt;= "&amp;J42)-COUNTIF(Vertices[Betweenness Centrality],"&gt;="&amp;J43)</f>
        <v>0</v>
      </c>
      <c r="L42" s="37">
        <f t="shared" si="14"/>
        <v>0.018181672727272728</v>
      </c>
      <c r="M42" s="38">
        <f>COUNTIF(Vertices[Closeness Centrality],"&gt;= "&amp;L42)-COUNTIF(Vertices[Closeness Centrality],"&gt;="&amp;L43)</f>
        <v>0</v>
      </c>
      <c r="N42" s="37">
        <f t="shared" si="15"/>
        <v>0.054698763636363654</v>
      </c>
      <c r="O42" s="38">
        <f>COUNTIF(Vertices[Eigenvector Centrality],"&gt;= "&amp;N42)-COUNTIF(Vertices[Eigenvector Centrality],"&gt;="&amp;N43)</f>
        <v>1</v>
      </c>
      <c r="P42" s="37">
        <f t="shared" si="16"/>
        <v>2.276662436363636</v>
      </c>
      <c r="Q42" s="38">
        <f>COUNTIF(Vertices[PageRank],"&gt;= "&amp;P42)-COUNTIF(Vertices[PageRank],"&gt;="&amp;P43)</f>
        <v>0</v>
      </c>
      <c r="R42" s="37">
        <f t="shared" si="17"/>
        <v>0.22909090909090904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7.3818181818181845</v>
      </c>
      <c r="I43" s="40">
        <f>COUNTIF(Vertices[Out-Degree],"&gt;= "&amp;H43)-COUNTIF(Vertices[Out-Degree],"&gt;="&amp;H44)</f>
        <v>0</v>
      </c>
      <c r="J43" s="39">
        <f t="shared" si="13"/>
        <v>171.33487627272734</v>
      </c>
      <c r="K43" s="40">
        <f>COUNTIF(Vertices[Betweenness Centrality],"&gt;= "&amp;J43)-COUNTIF(Vertices[Betweenness Centrality],"&gt;="&amp;J44)</f>
        <v>0</v>
      </c>
      <c r="L43" s="39">
        <f t="shared" si="14"/>
        <v>0.018831018181818183</v>
      </c>
      <c r="M43" s="40">
        <f>COUNTIF(Vertices[Closeness Centrality],"&gt;= "&amp;L43)-COUNTIF(Vertices[Closeness Centrality],"&gt;="&amp;L44)</f>
        <v>0</v>
      </c>
      <c r="N43" s="39">
        <f t="shared" si="15"/>
        <v>0.05665229090909093</v>
      </c>
      <c r="O43" s="40">
        <f>COUNTIF(Vertices[Eigenvector Centrality],"&gt;= "&amp;N43)-COUNTIF(Vertices[Eigenvector Centrality],"&gt;="&amp;N44)</f>
        <v>0</v>
      </c>
      <c r="P43" s="39">
        <f t="shared" si="16"/>
        <v>2.3472143090909086</v>
      </c>
      <c r="Q43" s="40">
        <f>COUNTIF(Vertices[PageRank],"&gt;= "&amp;P43)-COUNTIF(Vertices[PageRank],"&gt;="&amp;P44)</f>
        <v>0</v>
      </c>
      <c r="R43" s="39">
        <f t="shared" si="17"/>
        <v>0.23727272727272722</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7.636363636363639</v>
      </c>
      <c r="I44" s="38">
        <f>COUNTIF(Vertices[Out-Degree],"&gt;= "&amp;H44)-COUNTIF(Vertices[Out-Degree],"&gt;="&amp;H45)</f>
        <v>0</v>
      </c>
      <c r="J44" s="37">
        <f t="shared" si="13"/>
        <v>177.24297545454553</v>
      </c>
      <c r="K44" s="38">
        <f>COUNTIF(Vertices[Betweenness Centrality],"&gt;= "&amp;J44)-COUNTIF(Vertices[Betweenness Centrality],"&gt;="&amp;J45)</f>
        <v>0</v>
      </c>
      <c r="L44" s="37">
        <f t="shared" si="14"/>
        <v>0.01948036363636364</v>
      </c>
      <c r="M44" s="38">
        <f>COUNTIF(Vertices[Closeness Centrality],"&gt;= "&amp;L44)-COUNTIF(Vertices[Closeness Centrality],"&gt;="&amp;L45)</f>
        <v>6</v>
      </c>
      <c r="N44" s="37">
        <f t="shared" si="15"/>
        <v>0.0586058181818182</v>
      </c>
      <c r="O44" s="38">
        <f>COUNTIF(Vertices[Eigenvector Centrality],"&gt;= "&amp;N44)-COUNTIF(Vertices[Eigenvector Centrality],"&gt;="&amp;N45)</f>
        <v>0</v>
      </c>
      <c r="P44" s="37">
        <f t="shared" si="16"/>
        <v>2.4177661818181813</v>
      </c>
      <c r="Q44" s="38">
        <f>COUNTIF(Vertices[PageRank],"&gt;= "&amp;P44)-COUNTIF(Vertices[PageRank],"&gt;="&amp;P45)</f>
        <v>0</v>
      </c>
      <c r="R44" s="37">
        <f t="shared" si="17"/>
        <v>0.2454545454545454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7.890909090909094</v>
      </c>
      <c r="I45" s="40">
        <f>COUNTIF(Vertices[Out-Degree],"&gt;= "&amp;H45)-COUNTIF(Vertices[Out-Degree],"&gt;="&amp;H46)</f>
        <v>0</v>
      </c>
      <c r="J45" s="39">
        <f t="shared" si="13"/>
        <v>183.15107463636372</v>
      </c>
      <c r="K45" s="40">
        <f>COUNTIF(Vertices[Betweenness Centrality],"&gt;= "&amp;J45)-COUNTIF(Vertices[Betweenness Centrality],"&gt;="&amp;J46)</f>
        <v>0</v>
      </c>
      <c r="L45" s="39">
        <f t="shared" si="14"/>
        <v>0.020129709090909095</v>
      </c>
      <c r="M45" s="40">
        <f>COUNTIF(Vertices[Closeness Centrality],"&gt;= "&amp;L45)-COUNTIF(Vertices[Closeness Centrality],"&gt;="&amp;L46)</f>
        <v>1</v>
      </c>
      <c r="N45" s="39">
        <f t="shared" si="15"/>
        <v>0.06055934545454548</v>
      </c>
      <c r="O45" s="40">
        <f>COUNTIF(Vertices[Eigenvector Centrality],"&gt;= "&amp;N45)-COUNTIF(Vertices[Eigenvector Centrality],"&gt;="&amp;N46)</f>
        <v>0</v>
      </c>
      <c r="P45" s="39">
        <f t="shared" si="16"/>
        <v>2.488318054545454</v>
      </c>
      <c r="Q45" s="40">
        <f>COUNTIF(Vertices[PageRank],"&gt;= "&amp;P45)-COUNTIF(Vertices[PageRank],"&gt;="&amp;P46)</f>
        <v>0</v>
      </c>
      <c r="R45" s="39">
        <f t="shared" si="17"/>
        <v>0.2536363636363636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8.145454545454548</v>
      </c>
      <c r="I46" s="38">
        <f>COUNTIF(Vertices[Out-Degree],"&gt;= "&amp;H46)-COUNTIF(Vertices[Out-Degree],"&gt;="&amp;H47)</f>
        <v>0</v>
      </c>
      <c r="J46" s="37">
        <f t="shared" si="13"/>
        <v>189.0591738181819</v>
      </c>
      <c r="K46" s="38">
        <f>COUNTIF(Vertices[Betweenness Centrality],"&gt;= "&amp;J46)-COUNTIF(Vertices[Betweenness Centrality],"&gt;="&amp;J47)</f>
        <v>0</v>
      </c>
      <c r="L46" s="37">
        <f t="shared" si="14"/>
        <v>0.02077905454545455</v>
      </c>
      <c r="M46" s="38">
        <f>COUNTIF(Vertices[Closeness Centrality],"&gt;= "&amp;L46)-COUNTIF(Vertices[Closeness Centrality],"&gt;="&amp;L47)</f>
        <v>0</v>
      </c>
      <c r="N46" s="37">
        <f t="shared" si="15"/>
        <v>0.06251287272727275</v>
      </c>
      <c r="O46" s="38">
        <f>COUNTIF(Vertices[Eigenvector Centrality],"&gt;= "&amp;N46)-COUNTIF(Vertices[Eigenvector Centrality],"&gt;="&amp;N47)</f>
        <v>0</v>
      </c>
      <c r="P46" s="37">
        <f t="shared" si="16"/>
        <v>2.5588699272727267</v>
      </c>
      <c r="Q46" s="38">
        <f>COUNTIF(Vertices[PageRank],"&gt;= "&amp;P46)-COUNTIF(Vertices[PageRank],"&gt;="&amp;P47)</f>
        <v>0</v>
      </c>
      <c r="R46" s="37">
        <f t="shared" si="17"/>
        <v>0.2618181818181818</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8.400000000000002</v>
      </c>
      <c r="I47" s="40">
        <f>COUNTIF(Vertices[Out-Degree],"&gt;= "&amp;H47)-COUNTIF(Vertices[Out-Degree],"&gt;="&amp;H48)</f>
        <v>0</v>
      </c>
      <c r="J47" s="39">
        <f t="shared" si="13"/>
        <v>194.9672730000001</v>
      </c>
      <c r="K47" s="40">
        <f>COUNTIF(Vertices[Betweenness Centrality],"&gt;= "&amp;J47)-COUNTIF(Vertices[Betweenness Centrality],"&gt;="&amp;J48)</f>
        <v>0</v>
      </c>
      <c r="L47" s="39">
        <f t="shared" si="14"/>
        <v>0.021428400000000007</v>
      </c>
      <c r="M47" s="40">
        <f>COUNTIF(Vertices[Closeness Centrality],"&gt;= "&amp;L47)-COUNTIF(Vertices[Closeness Centrality],"&gt;="&amp;L48)</f>
        <v>0</v>
      </c>
      <c r="N47" s="39">
        <f t="shared" si="15"/>
        <v>0.06446640000000002</v>
      </c>
      <c r="O47" s="40">
        <f>COUNTIF(Vertices[Eigenvector Centrality],"&gt;= "&amp;N47)-COUNTIF(Vertices[Eigenvector Centrality],"&gt;="&amp;N48)</f>
        <v>0</v>
      </c>
      <c r="P47" s="39">
        <f t="shared" si="16"/>
        <v>2.6294217999999994</v>
      </c>
      <c r="Q47" s="40">
        <f>COUNTIF(Vertices[PageRank],"&gt;= "&amp;P47)-COUNTIF(Vertices[PageRank],"&gt;="&amp;P48)</f>
        <v>0</v>
      </c>
      <c r="R47" s="39">
        <f t="shared" si="17"/>
        <v>0.26999999999999996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8.654545454545456</v>
      </c>
      <c r="I48" s="38">
        <f>COUNTIF(Vertices[Out-Degree],"&gt;= "&amp;H48)-COUNTIF(Vertices[Out-Degree],"&gt;="&amp;H49)</f>
        <v>0</v>
      </c>
      <c r="J48" s="37">
        <f t="shared" si="13"/>
        <v>200.87537218181828</v>
      </c>
      <c r="K48" s="38">
        <f>COUNTIF(Vertices[Betweenness Centrality],"&gt;= "&amp;J48)-COUNTIF(Vertices[Betweenness Centrality],"&gt;="&amp;J49)</f>
        <v>0</v>
      </c>
      <c r="L48" s="37">
        <f t="shared" si="14"/>
        <v>0.022077745454545463</v>
      </c>
      <c r="M48" s="38">
        <f>COUNTIF(Vertices[Closeness Centrality],"&gt;= "&amp;L48)-COUNTIF(Vertices[Closeness Centrality],"&gt;="&amp;L49)</f>
        <v>9</v>
      </c>
      <c r="N48" s="37">
        <f t="shared" si="15"/>
        <v>0.06641992727272729</v>
      </c>
      <c r="O48" s="38">
        <f>COUNTIF(Vertices[Eigenvector Centrality],"&gt;= "&amp;N48)-COUNTIF(Vertices[Eigenvector Centrality],"&gt;="&amp;N49)</f>
        <v>0</v>
      </c>
      <c r="P48" s="37">
        <f t="shared" si="16"/>
        <v>2.699973672727272</v>
      </c>
      <c r="Q48" s="38">
        <f>COUNTIF(Vertices[PageRank],"&gt;= "&amp;P48)-COUNTIF(Vertices[PageRank],"&gt;="&amp;P49)</f>
        <v>0</v>
      </c>
      <c r="R48" s="37">
        <f t="shared" si="17"/>
        <v>0.27818181818181814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8.90909090909091</v>
      </c>
      <c r="I49" s="40">
        <f>COUNTIF(Vertices[Out-Degree],"&gt;= "&amp;H49)-COUNTIF(Vertices[Out-Degree],"&gt;="&amp;H50)</f>
        <v>0</v>
      </c>
      <c r="J49" s="39">
        <f t="shared" si="13"/>
        <v>206.78347136363647</v>
      </c>
      <c r="K49" s="40">
        <f>COUNTIF(Vertices[Betweenness Centrality],"&gt;= "&amp;J49)-COUNTIF(Vertices[Betweenness Centrality],"&gt;="&amp;J50)</f>
        <v>0</v>
      </c>
      <c r="L49" s="39">
        <f t="shared" si="14"/>
        <v>0.02272709090909092</v>
      </c>
      <c r="M49" s="40">
        <f>COUNTIF(Vertices[Closeness Centrality],"&gt;= "&amp;L49)-COUNTIF(Vertices[Closeness Centrality],"&gt;="&amp;L50)</f>
        <v>0</v>
      </c>
      <c r="N49" s="39">
        <f t="shared" si="15"/>
        <v>0.06837345454545456</v>
      </c>
      <c r="O49" s="40">
        <f>COUNTIF(Vertices[Eigenvector Centrality],"&gt;= "&amp;N49)-COUNTIF(Vertices[Eigenvector Centrality],"&gt;="&amp;N50)</f>
        <v>0</v>
      </c>
      <c r="P49" s="39">
        <f t="shared" si="16"/>
        <v>2.7705255454545448</v>
      </c>
      <c r="Q49" s="40">
        <f>COUNTIF(Vertices[PageRank],"&gt;= "&amp;P49)-COUNTIF(Vertices[PageRank],"&gt;="&amp;P50)</f>
        <v>0</v>
      </c>
      <c r="R49" s="39">
        <f t="shared" si="17"/>
        <v>0.2863636363636363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9.163636363636364</v>
      </c>
      <c r="I50" s="38">
        <f>COUNTIF(Vertices[Out-Degree],"&gt;= "&amp;H50)-COUNTIF(Vertices[Out-Degree],"&gt;="&amp;H51)</f>
        <v>0</v>
      </c>
      <c r="J50" s="37">
        <f t="shared" si="13"/>
        <v>212.69157054545465</v>
      </c>
      <c r="K50" s="38">
        <f>COUNTIF(Vertices[Betweenness Centrality],"&gt;= "&amp;J50)-COUNTIF(Vertices[Betweenness Centrality],"&gt;="&amp;J51)</f>
        <v>0</v>
      </c>
      <c r="L50" s="37">
        <f t="shared" si="14"/>
        <v>0.023376436363636375</v>
      </c>
      <c r="M50" s="38">
        <f>COUNTIF(Vertices[Closeness Centrality],"&gt;= "&amp;L50)-COUNTIF(Vertices[Closeness Centrality],"&gt;="&amp;L51)</f>
        <v>0</v>
      </c>
      <c r="N50" s="37">
        <f t="shared" si="15"/>
        <v>0.07032698181818182</v>
      </c>
      <c r="O50" s="38">
        <f>COUNTIF(Vertices[Eigenvector Centrality],"&gt;= "&amp;N50)-COUNTIF(Vertices[Eigenvector Centrality],"&gt;="&amp;N51)</f>
        <v>0</v>
      </c>
      <c r="P50" s="37">
        <f t="shared" si="16"/>
        <v>2.8410774181818175</v>
      </c>
      <c r="Q50" s="38">
        <f>COUNTIF(Vertices[PageRank],"&gt;= "&amp;P50)-COUNTIF(Vertices[PageRank],"&gt;="&amp;P51)</f>
        <v>0</v>
      </c>
      <c r="R50" s="37">
        <f t="shared" si="17"/>
        <v>0.2945454545454545</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9.418181818181818</v>
      </c>
      <c r="I51" s="40">
        <f>COUNTIF(Vertices[Out-Degree],"&gt;= "&amp;H51)-COUNTIF(Vertices[Out-Degree],"&gt;="&amp;H52)</f>
        <v>0</v>
      </c>
      <c r="J51" s="39">
        <f t="shared" si="13"/>
        <v>218.59966972727284</v>
      </c>
      <c r="K51" s="40">
        <f>COUNTIF(Vertices[Betweenness Centrality],"&gt;= "&amp;J51)-COUNTIF(Vertices[Betweenness Centrality],"&gt;="&amp;J52)</f>
        <v>0</v>
      </c>
      <c r="L51" s="39">
        <f t="shared" si="14"/>
        <v>0.02402578181818183</v>
      </c>
      <c r="M51" s="40">
        <f>COUNTIF(Vertices[Closeness Centrality],"&gt;= "&amp;L51)-COUNTIF(Vertices[Closeness Centrality],"&gt;="&amp;L52)</f>
        <v>0</v>
      </c>
      <c r="N51" s="39">
        <f t="shared" si="15"/>
        <v>0.07228050909090909</v>
      </c>
      <c r="O51" s="40">
        <f>COUNTIF(Vertices[Eigenvector Centrality],"&gt;= "&amp;N51)-COUNTIF(Vertices[Eigenvector Centrality],"&gt;="&amp;N52)</f>
        <v>2</v>
      </c>
      <c r="P51" s="39">
        <f t="shared" si="16"/>
        <v>2.91162929090909</v>
      </c>
      <c r="Q51" s="40">
        <f>COUNTIF(Vertices[PageRank],"&gt;= "&amp;P51)-COUNTIF(Vertices[PageRank],"&gt;="&amp;P52)</f>
        <v>0</v>
      </c>
      <c r="R51" s="39">
        <f t="shared" si="17"/>
        <v>0.3027272727272727</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9.672727272727272</v>
      </c>
      <c r="I52" s="38">
        <f>COUNTIF(Vertices[Out-Degree],"&gt;= "&amp;H52)-COUNTIF(Vertices[Out-Degree],"&gt;="&amp;H53)</f>
        <v>0</v>
      </c>
      <c r="J52" s="37">
        <f t="shared" si="13"/>
        <v>224.50776890909103</v>
      </c>
      <c r="K52" s="38">
        <f>COUNTIF(Vertices[Betweenness Centrality],"&gt;= "&amp;J52)-COUNTIF(Vertices[Betweenness Centrality],"&gt;="&amp;J53)</f>
        <v>0</v>
      </c>
      <c r="L52" s="37">
        <f t="shared" si="14"/>
        <v>0.024675127272727287</v>
      </c>
      <c r="M52" s="38">
        <f>COUNTIF(Vertices[Closeness Centrality],"&gt;= "&amp;L52)-COUNTIF(Vertices[Closeness Centrality],"&gt;="&amp;L53)</f>
        <v>0</v>
      </c>
      <c r="N52" s="37">
        <f t="shared" si="15"/>
        <v>0.07423403636363636</v>
      </c>
      <c r="O52" s="38">
        <f>COUNTIF(Vertices[Eigenvector Centrality],"&gt;= "&amp;N52)-COUNTIF(Vertices[Eigenvector Centrality],"&gt;="&amp;N53)</f>
        <v>0</v>
      </c>
      <c r="P52" s="37">
        <f t="shared" si="16"/>
        <v>2.982181163636363</v>
      </c>
      <c r="Q52" s="38">
        <f>COUNTIF(Vertices[PageRank],"&gt;= "&amp;P52)-COUNTIF(Vertices[PageRank],"&gt;="&amp;P53)</f>
        <v>1</v>
      </c>
      <c r="R52" s="37">
        <f t="shared" si="17"/>
        <v>0.31090909090909086</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9.927272727272726</v>
      </c>
      <c r="I53" s="40">
        <f>COUNTIF(Vertices[Out-Degree],"&gt;= "&amp;H53)-COUNTIF(Vertices[Out-Degree],"&gt;="&amp;H54)</f>
        <v>0</v>
      </c>
      <c r="J53" s="39">
        <f t="shared" si="13"/>
        <v>230.4158680909092</v>
      </c>
      <c r="K53" s="40">
        <f>COUNTIF(Vertices[Betweenness Centrality],"&gt;= "&amp;J53)-COUNTIF(Vertices[Betweenness Centrality],"&gt;="&amp;J54)</f>
        <v>0</v>
      </c>
      <c r="L53" s="39">
        <f t="shared" si="14"/>
        <v>0.025324472727272743</v>
      </c>
      <c r="M53" s="40">
        <f>COUNTIF(Vertices[Closeness Centrality],"&gt;= "&amp;L53)-COUNTIF(Vertices[Closeness Centrality],"&gt;="&amp;L54)</f>
        <v>0</v>
      </c>
      <c r="N53" s="39">
        <f t="shared" si="15"/>
        <v>0.07618756363636363</v>
      </c>
      <c r="O53" s="40">
        <f>COUNTIF(Vertices[Eigenvector Centrality],"&gt;= "&amp;N53)-COUNTIF(Vertices[Eigenvector Centrality],"&gt;="&amp;N54)</f>
        <v>0</v>
      </c>
      <c r="P53" s="39">
        <f t="shared" si="16"/>
        <v>3.0527330363636356</v>
      </c>
      <c r="Q53" s="40">
        <f>COUNTIF(Vertices[PageRank],"&gt;= "&amp;P53)-COUNTIF(Vertices[PageRank],"&gt;="&amp;P54)</f>
        <v>0</v>
      </c>
      <c r="R53" s="39">
        <f t="shared" si="17"/>
        <v>0.31909090909090904</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10.18181818181818</v>
      </c>
      <c r="I54" s="38">
        <f>COUNTIF(Vertices[Out-Degree],"&gt;= "&amp;H54)-COUNTIF(Vertices[Out-Degree],"&gt;="&amp;H55)</f>
        <v>0</v>
      </c>
      <c r="J54" s="37">
        <f t="shared" si="13"/>
        <v>236.3239672727274</v>
      </c>
      <c r="K54" s="38">
        <f>COUNTIF(Vertices[Betweenness Centrality],"&gt;= "&amp;J54)-COUNTIF(Vertices[Betweenness Centrality],"&gt;="&amp;J55)</f>
        <v>0</v>
      </c>
      <c r="L54" s="37">
        <f t="shared" si="14"/>
        <v>0.0259738181818182</v>
      </c>
      <c r="M54" s="38">
        <f>COUNTIF(Vertices[Closeness Centrality],"&gt;= "&amp;L54)-COUNTIF(Vertices[Closeness Centrality],"&gt;="&amp;L55)</f>
        <v>3</v>
      </c>
      <c r="N54" s="37">
        <f t="shared" si="15"/>
        <v>0.0781410909090909</v>
      </c>
      <c r="O54" s="38">
        <f>COUNTIF(Vertices[Eigenvector Centrality],"&gt;= "&amp;N54)-COUNTIF(Vertices[Eigenvector Centrality],"&gt;="&amp;N55)</f>
        <v>0</v>
      </c>
      <c r="P54" s="37">
        <f t="shared" si="16"/>
        <v>3.1232849090909083</v>
      </c>
      <c r="Q54" s="38">
        <f>COUNTIF(Vertices[PageRank],"&gt;= "&amp;P54)-COUNTIF(Vertices[PageRank],"&gt;="&amp;P55)</f>
        <v>0</v>
      </c>
      <c r="R54" s="37">
        <f t="shared" si="17"/>
        <v>0.3272727272727272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10.436363636363634</v>
      </c>
      <c r="I55" s="40">
        <f>COUNTIF(Vertices[Out-Degree],"&gt;= "&amp;H55)-COUNTIF(Vertices[Out-Degree],"&gt;="&amp;H56)</f>
        <v>0</v>
      </c>
      <c r="J55" s="39">
        <f t="shared" si="13"/>
        <v>242.2320664545456</v>
      </c>
      <c r="K55" s="40">
        <f>COUNTIF(Vertices[Betweenness Centrality],"&gt;= "&amp;J55)-COUNTIF(Vertices[Betweenness Centrality],"&gt;="&amp;J56)</f>
        <v>0</v>
      </c>
      <c r="L55" s="39">
        <f t="shared" si="14"/>
        <v>0.026623163636363655</v>
      </c>
      <c r="M55" s="40">
        <f>COUNTIF(Vertices[Closeness Centrality],"&gt;= "&amp;L55)-COUNTIF(Vertices[Closeness Centrality],"&gt;="&amp;L56)</f>
        <v>0</v>
      </c>
      <c r="N55" s="39">
        <f t="shared" si="15"/>
        <v>0.08009461818181816</v>
      </c>
      <c r="O55" s="40">
        <f>COUNTIF(Vertices[Eigenvector Centrality],"&gt;= "&amp;N55)-COUNTIF(Vertices[Eigenvector Centrality],"&gt;="&amp;N56)</f>
        <v>1</v>
      </c>
      <c r="P55" s="39">
        <f t="shared" si="16"/>
        <v>3.193836781818181</v>
      </c>
      <c r="Q55" s="40">
        <f>COUNTIF(Vertices[PageRank],"&gt;= "&amp;P55)-COUNTIF(Vertices[PageRank],"&gt;="&amp;P56)</f>
        <v>0</v>
      </c>
      <c r="R55" s="39">
        <f t="shared" si="17"/>
        <v>0.3354545454545454</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10.690909090909088</v>
      </c>
      <c r="I56" s="38">
        <f>COUNTIF(Vertices[Out-Degree],"&gt;= "&amp;H56)-COUNTIF(Vertices[Out-Degree],"&gt;="&amp;H57)</f>
        <v>4</v>
      </c>
      <c r="J56" s="37">
        <f t="shared" si="13"/>
        <v>248.14016563636378</v>
      </c>
      <c r="K56" s="38">
        <f>COUNTIF(Vertices[Betweenness Centrality],"&gt;= "&amp;J56)-COUNTIF(Vertices[Betweenness Centrality],"&gt;="&amp;J57)</f>
        <v>0</v>
      </c>
      <c r="L56" s="37">
        <f t="shared" si="14"/>
        <v>0.02727250909090911</v>
      </c>
      <c r="M56" s="38">
        <f>COUNTIF(Vertices[Closeness Centrality],"&gt;= "&amp;L56)-COUNTIF(Vertices[Closeness Centrality],"&gt;="&amp;L57)</f>
        <v>1</v>
      </c>
      <c r="N56" s="37">
        <f t="shared" si="15"/>
        <v>0.08204814545454543</v>
      </c>
      <c r="O56" s="38">
        <f>COUNTIF(Vertices[Eigenvector Centrality],"&gt;= "&amp;N56)-COUNTIF(Vertices[Eigenvector Centrality],"&gt;="&amp;N57)</f>
        <v>1</v>
      </c>
      <c r="P56" s="37">
        <f t="shared" si="16"/>
        <v>3.2643886545454537</v>
      </c>
      <c r="Q56" s="38">
        <f>COUNTIF(Vertices[PageRank],"&gt;= "&amp;P56)-COUNTIF(Vertices[PageRank],"&gt;="&amp;P57)</f>
        <v>0</v>
      </c>
      <c r="R56" s="37">
        <f t="shared" si="17"/>
        <v>0.3436363636363636</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14</v>
      </c>
      <c r="I57" s="42">
        <f>COUNTIF(Vertices[Out-Degree],"&gt;= "&amp;H57)-COUNTIF(Vertices[Out-Degree],"&gt;="&amp;H58)</f>
        <v>1</v>
      </c>
      <c r="J57" s="41">
        <f>MAX(Vertices[Betweenness Centrality])</f>
        <v>324.945455</v>
      </c>
      <c r="K57" s="42">
        <f>COUNTIF(Vertices[Betweenness Centrality],"&gt;= "&amp;J57)-COUNTIF(Vertices[Betweenness Centrality],"&gt;="&amp;J58)</f>
        <v>1</v>
      </c>
      <c r="L57" s="41">
        <f>MAX(Vertices[Closeness Centrality])</f>
        <v>0.035714</v>
      </c>
      <c r="M57" s="42">
        <f>COUNTIF(Vertices[Closeness Centrality],"&gt;= "&amp;L57)-COUNTIF(Vertices[Closeness Centrality],"&gt;="&amp;L58)</f>
        <v>1</v>
      </c>
      <c r="N57" s="41">
        <f>MAX(Vertices[Eigenvector Centrality])</f>
        <v>0.107444</v>
      </c>
      <c r="O57" s="42">
        <f>COUNTIF(Vertices[Eigenvector Centrality],"&gt;= "&amp;N57)-COUNTIF(Vertices[Eigenvector Centrality],"&gt;="&amp;N58)</f>
        <v>1</v>
      </c>
      <c r="P57" s="41">
        <f>MAX(Vertices[PageRank])</f>
        <v>4.181563</v>
      </c>
      <c r="Q57" s="42">
        <f>COUNTIF(Vertices[PageRank],"&gt;= "&amp;P57)-COUNTIF(Vertices[PageRank],"&gt;="&amp;P58)</f>
        <v>1</v>
      </c>
      <c r="R57" s="41">
        <f>MAX(Vertices[Clustering Coefficient])</f>
        <v>0.45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2.7037037037037037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2.7037037037037037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324.945455</v>
      </c>
    </row>
    <row r="99" spans="1:2" ht="15">
      <c r="A99" s="33" t="s">
        <v>102</v>
      </c>
      <c r="B99" s="47">
        <f>_xlfn.IFERROR(AVERAGE(Vertices[Betweenness Centrality]),NoMetricMessage)</f>
        <v>20.962963148148127</v>
      </c>
    </row>
    <row r="100" spans="1:2" ht="15">
      <c r="A100" s="33" t="s">
        <v>103</v>
      </c>
      <c r="B100" s="47">
        <f>_xlfn.IFERROR(MEDIAN(Vertices[Betweenness Centrality]),NoMetricMessage)</f>
        <v>0.545455</v>
      </c>
    </row>
    <row r="111" spans="1:2" ht="15">
      <c r="A111" s="33" t="s">
        <v>106</v>
      </c>
      <c r="B111" s="47">
        <f>IF(COUNT(Vertices[Closeness Centrality])&gt;0,L2,NoMetricMessage)</f>
        <v>0</v>
      </c>
    </row>
    <row r="112" spans="1:2" ht="15">
      <c r="A112" s="33" t="s">
        <v>107</v>
      </c>
      <c r="B112" s="47">
        <f>IF(COUNT(Vertices[Closeness Centrality])&gt;0,L57,NoMetricMessage)</f>
        <v>0.035714</v>
      </c>
    </row>
    <row r="113" spans="1:2" ht="15">
      <c r="A113" s="33" t="s">
        <v>108</v>
      </c>
      <c r="B113" s="47">
        <f>_xlfn.IFERROR(AVERAGE(Vertices[Closeness Centrality]),NoMetricMessage)</f>
        <v>0.020556444444444443</v>
      </c>
    </row>
    <row r="114" spans="1:2" ht="15">
      <c r="A114" s="33" t="s">
        <v>109</v>
      </c>
      <c r="B114" s="47">
        <f>_xlfn.IFERROR(MEDIAN(Vertices[Closeness Centrality]),NoMetricMessage)</f>
        <v>0.022727</v>
      </c>
    </row>
    <row r="125" spans="1:2" ht="15">
      <c r="A125" s="33" t="s">
        <v>112</v>
      </c>
      <c r="B125" s="47">
        <f>IF(COUNT(Vertices[Eigenvector Centrality])&gt;0,N2,NoMetricMessage)</f>
        <v>0</v>
      </c>
    </row>
    <row r="126" spans="1:2" ht="15">
      <c r="A126" s="33" t="s">
        <v>113</v>
      </c>
      <c r="B126" s="47">
        <f>IF(COUNT(Vertices[Eigenvector Centrality])&gt;0,N57,NoMetricMessage)</f>
        <v>0.107444</v>
      </c>
    </row>
    <row r="127" spans="1:2" ht="15">
      <c r="A127" s="33" t="s">
        <v>114</v>
      </c>
      <c r="B127" s="47">
        <f>_xlfn.IFERROR(AVERAGE(Vertices[Eigenvector Centrality]),NoMetricMessage)</f>
        <v>0.03703707407407409</v>
      </c>
    </row>
    <row r="128" spans="1:2" ht="15">
      <c r="A128" s="33" t="s">
        <v>115</v>
      </c>
      <c r="B128" s="47">
        <f>_xlfn.IFERROR(MEDIAN(Vertices[Eigenvector Centrality]),NoMetricMessage)</f>
        <v>0.048648</v>
      </c>
    </row>
    <row r="139" spans="1:2" ht="15">
      <c r="A139" s="33" t="s">
        <v>140</v>
      </c>
      <c r="B139" s="47">
        <f>IF(COUNT(Vertices[PageRank])&gt;0,P2,NoMetricMessage)</f>
        <v>0.30121</v>
      </c>
    </row>
    <row r="140" spans="1:2" ht="15">
      <c r="A140" s="33" t="s">
        <v>141</v>
      </c>
      <c r="B140" s="47">
        <f>IF(COUNT(Vertices[PageRank])&gt;0,P57,NoMetricMessage)</f>
        <v>4.181563</v>
      </c>
    </row>
    <row r="141" spans="1:2" ht="15">
      <c r="A141" s="33" t="s">
        <v>142</v>
      </c>
      <c r="B141" s="47">
        <f>_xlfn.IFERROR(AVERAGE(Vertices[PageRank]),NoMetricMessage)</f>
        <v>0.9999819629629627</v>
      </c>
    </row>
    <row r="142" spans="1:2" ht="15">
      <c r="A142" s="33" t="s">
        <v>143</v>
      </c>
      <c r="B142" s="47">
        <f>_xlfn.IFERROR(MEDIAN(Vertices[PageRank]),NoMetricMessage)</f>
        <v>0.893499</v>
      </c>
    </row>
    <row r="153" spans="1:2" ht="15">
      <c r="A153" s="33" t="s">
        <v>118</v>
      </c>
      <c r="B153" s="47">
        <f>IF(COUNT(Vertices[Clustering Coefficient])&gt;0,R2,NoMetricMessage)</f>
        <v>0</v>
      </c>
    </row>
    <row r="154" spans="1:2" ht="15">
      <c r="A154" s="33" t="s">
        <v>119</v>
      </c>
      <c r="B154" s="47">
        <f>IF(COUNT(Vertices[Clustering Coefficient])&gt;0,R57,NoMetricMessage)</f>
        <v>0.45</v>
      </c>
    </row>
    <row r="155" spans="1:2" ht="15">
      <c r="A155" s="33" t="s">
        <v>120</v>
      </c>
      <c r="B155" s="47">
        <f>_xlfn.IFERROR(AVERAGE(Vertices[Clustering Coefficient]),NoMetricMessage)</f>
        <v>0.18244801819363227</v>
      </c>
    </row>
    <row r="156" spans="1:2" ht="15">
      <c r="A156" s="33" t="s">
        <v>121</v>
      </c>
      <c r="B156" s="47">
        <f>_xlfn.IFERROR(MEDIAN(Vertices[Clustering Coefficient]),NoMetricMessage)</f>
        <v>0.10526315789473684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839</v>
      </c>
      <c r="K7" s="13" t="s">
        <v>840</v>
      </c>
    </row>
    <row r="8" spans="1:11" ht="409.5">
      <c r="A8"/>
      <c r="B8">
        <v>2</v>
      </c>
      <c r="C8">
        <v>2</v>
      </c>
      <c r="D8" t="s">
        <v>61</v>
      </c>
      <c r="E8" t="s">
        <v>61</v>
      </c>
      <c r="H8" t="s">
        <v>73</v>
      </c>
      <c r="J8" t="s">
        <v>841</v>
      </c>
      <c r="K8" s="13" t="s">
        <v>842</v>
      </c>
    </row>
    <row r="9" spans="1:11" ht="409.5">
      <c r="A9"/>
      <c r="B9">
        <v>3</v>
      </c>
      <c r="C9">
        <v>4</v>
      </c>
      <c r="D9" t="s">
        <v>62</v>
      </c>
      <c r="E9" t="s">
        <v>62</v>
      </c>
      <c r="H9" t="s">
        <v>74</v>
      </c>
      <c r="J9" t="s">
        <v>843</v>
      </c>
      <c r="K9" s="104" t="s">
        <v>844</v>
      </c>
    </row>
    <row r="10" spans="1:11" ht="409.5">
      <c r="A10"/>
      <c r="B10">
        <v>4</v>
      </c>
      <c r="D10" t="s">
        <v>63</v>
      </c>
      <c r="E10" t="s">
        <v>63</v>
      </c>
      <c r="H10" t="s">
        <v>75</v>
      </c>
      <c r="J10" t="s">
        <v>845</v>
      </c>
      <c r="K10" s="13" t="s">
        <v>846</v>
      </c>
    </row>
    <row r="11" spans="1:11" ht="15">
      <c r="A11"/>
      <c r="B11">
        <v>5</v>
      </c>
      <c r="D11" t="s">
        <v>46</v>
      </c>
      <c r="E11">
        <v>1</v>
      </c>
      <c r="H11" t="s">
        <v>76</v>
      </c>
      <c r="J11" t="s">
        <v>847</v>
      </c>
      <c r="K11" t="s">
        <v>848</v>
      </c>
    </row>
    <row r="12" spans="1:11" ht="15">
      <c r="A12"/>
      <c r="B12"/>
      <c r="D12" t="s">
        <v>64</v>
      </c>
      <c r="E12">
        <v>2</v>
      </c>
      <c r="H12">
        <v>0</v>
      </c>
      <c r="J12" t="s">
        <v>849</v>
      </c>
      <c r="K12" t="s">
        <v>850</v>
      </c>
    </row>
    <row r="13" spans="1:11" ht="15">
      <c r="A13"/>
      <c r="B13"/>
      <c r="D13">
        <v>1</v>
      </c>
      <c r="E13">
        <v>3</v>
      </c>
      <c r="H13">
        <v>1</v>
      </c>
      <c r="J13" t="s">
        <v>851</v>
      </c>
      <c r="K13" t="s">
        <v>852</v>
      </c>
    </row>
    <row r="14" spans="4:11" ht="15">
      <c r="D14">
        <v>2</v>
      </c>
      <c r="E14">
        <v>4</v>
      </c>
      <c r="H14">
        <v>2</v>
      </c>
      <c r="J14" t="s">
        <v>853</v>
      </c>
      <c r="K14" t="s">
        <v>854</v>
      </c>
    </row>
    <row r="15" spans="4:11" ht="15">
      <c r="D15">
        <v>3</v>
      </c>
      <c r="E15">
        <v>5</v>
      </c>
      <c r="H15">
        <v>3</v>
      </c>
      <c r="J15" t="s">
        <v>855</v>
      </c>
      <c r="K15" t="s">
        <v>856</v>
      </c>
    </row>
    <row r="16" spans="4:11" ht="15">
      <c r="D16">
        <v>4</v>
      </c>
      <c r="E16">
        <v>6</v>
      </c>
      <c r="H16">
        <v>4</v>
      </c>
      <c r="J16" t="s">
        <v>857</v>
      </c>
      <c r="K16" t="s">
        <v>858</v>
      </c>
    </row>
    <row r="17" spans="4:11" ht="15">
      <c r="D17">
        <v>5</v>
      </c>
      <c r="E17">
        <v>7</v>
      </c>
      <c r="H17">
        <v>5</v>
      </c>
      <c r="J17" t="s">
        <v>859</v>
      </c>
      <c r="K17" t="s">
        <v>860</v>
      </c>
    </row>
    <row r="18" spans="4:11" ht="15">
      <c r="D18">
        <v>6</v>
      </c>
      <c r="E18">
        <v>8</v>
      </c>
      <c r="H18">
        <v>6</v>
      </c>
      <c r="J18" t="s">
        <v>861</v>
      </c>
      <c r="K18" t="s">
        <v>862</v>
      </c>
    </row>
    <row r="19" spans="4:11" ht="15">
      <c r="D19">
        <v>7</v>
      </c>
      <c r="E19">
        <v>9</v>
      </c>
      <c r="H19">
        <v>7</v>
      </c>
      <c r="J19" t="s">
        <v>863</v>
      </c>
      <c r="K19" t="s">
        <v>864</v>
      </c>
    </row>
    <row r="20" spans="4:11" ht="15">
      <c r="D20">
        <v>8</v>
      </c>
      <c r="H20">
        <v>8</v>
      </c>
      <c r="J20" t="s">
        <v>865</v>
      </c>
      <c r="K20" t="s">
        <v>866</v>
      </c>
    </row>
    <row r="21" spans="4:11" ht="409.5">
      <c r="D21">
        <v>9</v>
      </c>
      <c r="H21">
        <v>9</v>
      </c>
      <c r="J21" t="s">
        <v>867</v>
      </c>
      <c r="K21" s="13" t="s">
        <v>868</v>
      </c>
    </row>
    <row r="22" spans="4:11" ht="409.5">
      <c r="D22">
        <v>10</v>
      </c>
      <c r="J22" t="s">
        <v>869</v>
      </c>
      <c r="K22" s="13" t="s">
        <v>870</v>
      </c>
    </row>
    <row r="23" spans="4:11" ht="409.5">
      <c r="D23">
        <v>11</v>
      </c>
      <c r="J23" t="s">
        <v>871</v>
      </c>
      <c r="K23" s="13" t="s">
        <v>872</v>
      </c>
    </row>
    <row r="24" spans="10:11" ht="409.5">
      <c r="J24" t="s">
        <v>873</v>
      </c>
      <c r="K24" s="13" t="s">
        <v>1242</v>
      </c>
    </row>
    <row r="25" spans="10:11" ht="15">
      <c r="J25" t="s">
        <v>874</v>
      </c>
      <c r="K25" t="b">
        <v>0</v>
      </c>
    </row>
    <row r="26" spans="10:11" ht="15">
      <c r="J26" t="s">
        <v>1239</v>
      </c>
      <c r="K26" t="s">
        <v>1240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886</v>
      </c>
      <c r="B1" s="13" t="s">
        <v>888</v>
      </c>
      <c r="C1" s="13" t="s">
        <v>889</v>
      </c>
      <c r="D1" s="13" t="s">
        <v>893</v>
      </c>
      <c r="E1" s="13" t="s">
        <v>892</v>
      </c>
      <c r="F1" s="13" t="s">
        <v>895</v>
      </c>
      <c r="G1" s="13" t="s">
        <v>894</v>
      </c>
      <c r="H1" s="13" t="s">
        <v>897</v>
      </c>
    </row>
    <row r="2" spans="1:8" ht="15">
      <c r="A2" s="83" t="s">
        <v>295</v>
      </c>
      <c r="B2" s="78">
        <v>12</v>
      </c>
      <c r="C2" s="83" t="s">
        <v>287</v>
      </c>
      <c r="D2" s="78">
        <v>4</v>
      </c>
      <c r="E2" s="83" t="s">
        <v>295</v>
      </c>
      <c r="F2" s="78">
        <v>11</v>
      </c>
      <c r="G2" s="83" t="s">
        <v>288</v>
      </c>
      <c r="H2" s="78">
        <v>1</v>
      </c>
    </row>
    <row r="3" spans="1:8" ht="15">
      <c r="A3" s="83" t="s">
        <v>285</v>
      </c>
      <c r="B3" s="78">
        <v>6</v>
      </c>
      <c r="C3" s="83" t="s">
        <v>887</v>
      </c>
      <c r="D3" s="78">
        <v>2</v>
      </c>
      <c r="E3" s="83" t="s">
        <v>285</v>
      </c>
      <c r="F3" s="78">
        <v>4</v>
      </c>
      <c r="G3" s="83" t="s">
        <v>896</v>
      </c>
      <c r="H3" s="78">
        <v>1</v>
      </c>
    </row>
    <row r="4" spans="1:8" ht="15">
      <c r="A4" s="83" t="s">
        <v>287</v>
      </c>
      <c r="B4" s="78">
        <v>5</v>
      </c>
      <c r="C4" s="83" t="s">
        <v>890</v>
      </c>
      <c r="D4" s="78">
        <v>1</v>
      </c>
      <c r="E4" s="83" t="s">
        <v>298</v>
      </c>
      <c r="F4" s="78">
        <v>2</v>
      </c>
      <c r="G4" s="83" t="s">
        <v>285</v>
      </c>
      <c r="H4" s="78">
        <v>1</v>
      </c>
    </row>
    <row r="5" spans="1:8" ht="15">
      <c r="A5" s="83" t="s">
        <v>298</v>
      </c>
      <c r="B5" s="78">
        <v>3</v>
      </c>
      <c r="C5" s="83" t="s">
        <v>891</v>
      </c>
      <c r="D5" s="78">
        <v>1</v>
      </c>
      <c r="E5" s="83" t="s">
        <v>305</v>
      </c>
      <c r="F5" s="78">
        <v>1</v>
      </c>
      <c r="G5" s="78"/>
      <c r="H5" s="78"/>
    </row>
    <row r="6" spans="1:8" ht="15">
      <c r="A6" s="83" t="s">
        <v>301</v>
      </c>
      <c r="B6" s="78">
        <v>2</v>
      </c>
      <c r="C6" s="83" t="s">
        <v>296</v>
      </c>
      <c r="D6" s="78">
        <v>1</v>
      </c>
      <c r="E6" s="83" t="s">
        <v>296</v>
      </c>
      <c r="F6" s="78">
        <v>1</v>
      </c>
      <c r="G6" s="78"/>
      <c r="H6" s="78"/>
    </row>
    <row r="7" spans="1:8" ht="15">
      <c r="A7" s="83" t="s">
        <v>297</v>
      </c>
      <c r="B7" s="78">
        <v>2</v>
      </c>
      <c r="C7" s="83" t="s">
        <v>297</v>
      </c>
      <c r="D7" s="78">
        <v>1</v>
      </c>
      <c r="E7" s="83" t="s">
        <v>297</v>
      </c>
      <c r="F7" s="78">
        <v>1</v>
      </c>
      <c r="G7" s="78"/>
      <c r="H7" s="78"/>
    </row>
    <row r="8" spans="1:8" ht="15">
      <c r="A8" s="83" t="s">
        <v>296</v>
      </c>
      <c r="B8" s="78">
        <v>2</v>
      </c>
      <c r="C8" s="83" t="s">
        <v>285</v>
      </c>
      <c r="D8" s="78">
        <v>1</v>
      </c>
      <c r="E8" s="83" t="s">
        <v>287</v>
      </c>
      <c r="F8" s="78">
        <v>1</v>
      </c>
      <c r="G8" s="78"/>
      <c r="H8" s="78"/>
    </row>
    <row r="9" spans="1:8" ht="15">
      <c r="A9" s="83" t="s">
        <v>887</v>
      </c>
      <c r="B9" s="78">
        <v>2</v>
      </c>
      <c r="C9" s="83" t="s">
        <v>298</v>
      </c>
      <c r="D9" s="78">
        <v>1</v>
      </c>
      <c r="E9" s="83" t="s">
        <v>301</v>
      </c>
      <c r="F9" s="78">
        <v>1</v>
      </c>
      <c r="G9" s="78"/>
      <c r="H9" s="78"/>
    </row>
    <row r="10" spans="1:8" ht="15">
      <c r="A10" s="83" t="s">
        <v>291</v>
      </c>
      <c r="B10" s="78">
        <v>1</v>
      </c>
      <c r="C10" s="83" t="s">
        <v>301</v>
      </c>
      <c r="D10" s="78">
        <v>1</v>
      </c>
      <c r="E10" s="83" t="s">
        <v>304</v>
      </c>
      <c r="F10" s="78">
        <v>1</v>
      </c>
      <c r="G10" s="78"/>
      <c r="H10" s="78"/>
    </row>
    <row r="11" spans="1:8" ht="15">
      <c r="A11" s="83" t="s">
        <v>290</v>
      </c>
      <c r="B11" s="78">
        <v>1</v>
      </c>
      <c r="C11" s="83" t="s">
        <v>302</v>
      </c>
      <c r="D11" s="78">
        <v>1</v>
      </c>
      <c r="E11" s="83" t="s">
        <v>286</v>
      </c>
      <c r="F11" s="78">
        <v>1</v>
      </c>
      <c r="G11" s="78"/>
      <c r="H11" s="78"/>
    </row>
    <row r="14" spans="1:8" ht="15" customHeight="1">
      <c r="A14" s="13" t="s">
        <v>902</v>
      </c>
      <c r="B14" s="13" t="s">
        <v>888</v>
      </c>
      <c r="C14" s="13" t="s">
        <v>904</v>
      </c>
      <c r="D14" s="13" t="s">
        <v>893</v>
      </c>
      <c r="E14" s="13" t="s">
        <v>905</v>
      </c>
      <c r="F14" s="13" t="s">
        <v>895</v>
      </c>
      <c r="G14" s="13" t="s">
        <v>906</v>
      </c>
      <c r="H14" s="13" t="s">
        <v>897</v>
      </c>
    </row>
    <row r="15" spans="1:8" ht="15">
      <c r="A15" s="78" t="s">
        <v>306</v>
      </c>
      <c r="B15" s="78">
        <v>14</v>
      </c>
      <c r="C15" s="78" t="s">
        <v>312</v>
      </c>
      <c r="D15" s="78">
        <v>7</v>
      </c>
      <c r="E15" s="78" t="s">
        <v>315</v>
      </c>
      <c r="F15" s="78">
        <v>11</v>
      </c>
      <c r="G15" s="78" t="s">
        <v>309</v>
      </c>
      <c r="H15" s="78">
        <v>1</v>
      </c>
    </row>
    <row r="16" spans="1:8" ht="15">
      <c r="A16" s="78" t="s">
        <v>315</v>
      </c>
      <c r="B16" s="78">
        <v>12</v>
      </c>
      <c r="C16" s="78" t="s">
        <v>308</v>
      </c>
      <c r="D16" s="78">
        <v>6</v>
      </c>
      <c r="E16" s="78" t="s">
        <v>306</v>
      </c>
      <c r="F16" s="78">
        <v>9</v>
      </c>
      <c r="G16" s="78" t="s">
        <v>903</v>
      </c>
      <c r="H16" s="78">
        <v>1</v>
      </c>
    </row>
    <row r="17" spans="1:8" ht="15">
      <c r="A17" s="78" t="s">
        <v>308</v>
      </c>
      <c r="B17" s="78">
        <v>9</v>
      </c>
      <c r="C17" s="78" t="s">
        <v>306</v>
      </c>
      <c r="D17" s="78">
        <v>4</v>
      </c>
      <c r="E17" s="78" t="s">
        <v>308</v>
      </c>
      <c r="F17" s="78">
        <v>3</v>
      </c>
      <c r="G17" s="78" t="s">
        <v>306</v>
      </c>
      <c r="H17" s="78">
        <v>1</v>
      </c>
    </row>
    <row r="18" spans="1:8" ht="15">
      <c r="A18" s="78" t="s">
        <v>312</v>
      </c>
      <c r="B18" s="78">
        <v>7</v>
      </c>
      <c r="C18" s="78" t="s">
        <v>316</v>
      </c>
      <c r="D18" s="78">
        <v>1</v>
      </c>
      <c r="E18" s="78" t="s">
        <v>307</v>
      </c>
      <c r="F18" s="78">
        <v>1</v>
      </c>
      <c r="G18" s="78"/>
      <c r="H18" s="78"/>
    </row>
    <row r="19" spans="1:8" ht="15">
      <c r="A19" s="78" t="s">
        <v>311</v>
      </c>
      <c r="B19" s="78">
        <v>1</v>
      </c>
      <c r="C19" s="78" t="s">
        <v>314</v>
      </c>
      <c r="D19" s="78">
        <v>1</v>
      </c>
      <c r="E19" s="78"/>
      <c r="F19" s="78"/>
      <c r="G19" s="78"/>
      <c r="H19" s="78"/>
    </row>
    <row r="20" spans="1:8" ht="15">
      <c r="A20" s="78" t="s">
        <v>903</v>
      </c>
      <c r="B20" s="78">
        <v>1</v>
      </c>
      <c r="C20" s="78" t="s">
        <v>315</v>
      </c>
      <c r="D20" s="78">
        <v>1</v>
      </c>
      <c r="E20" s="78"/>
      <c r="F20" s="78"/>
      <c r="G20" s="78"/>
      <c r="H20" s="78"/>
    </row>
    <row r="21" spans="1:8" ht="15">
      <c r="A21" s="78" t="s">
        <v>309</v>
      </c>
      <c r="B21" s="78">
        <v>1</v>
      </c>
      <c r="C21" s="78" t="s">
        <v>311</v>
      </c>
      <c r="D21" s="78">
        <v>1</v>
      </c>
      <c r="E21" s="78"/>
      <c r="F21" s="78"/>
      <c r="G21" s="78"/>
      <c r="H21" s="78"/>
    </row>
    <row r="22" spans="1:8" ht="15">
      <c r="A22" s="78" t="s">
        <v>314</v>
      </c>
      <c r="B22" s="78">
        <v>1</v>
      </c>
      <c r="C22" s="78"/>
      <c r="D22" s="78"/>
      <c r="E22" s="78"/>
      <c r="F22" s="78"/>
      <c r="G22" s="78"/>
      <c r="H22" s="78"/>
    </row>
    <row r="23" spans="1:8" ht="15">
      <c r="A23" s="78" t="s">
        <v>307</v>
      </c>
      <c r="B23" s="78">
        <v>1</v>
      </c>
      <c r="C23" s="78"/>
      <c r="D23" s="78"/>
      <c r="E23" s="78"/>
      <c r="F23" s="78"/>
      <c r="G23" s="78"/>
      <c r="H23" s="78"/>
    </row>
    <row r="24" spans="1:8" ht="15">
      <c r="A24" s="78" t="s">
        <v>316</v>
      </c>
      <c r="B24" s="78">
        <v>1</v>
      </c>
      <c r="C24" s="78"/>
      <c r="D24" s="78"/>
      <c r="E24" s="78"/>
      <c r="F24" s="78"/>
      <c r="G24" s="78"/>
      <c r="H24" s="78"/>
    </row>
    <row r="27" spans="1:8" ht="15" customHeight="1">
      <c r="A27" s="13" t="s">
        <v>911</v>
      </c>
      <c r="B27" s="13" t="s">
        <v>888</v>
      </c>
      <c r="C27" s="13" t="s">
        <v>920</v>
      </c>
      <c r="D27" s="13" t="s">
        <v>893</v>
      </c>
      <c r="E27" s="13" t="s">
        <v>921</v>
      </c>
      <c r="F27" s="13" t="s">
        <v>895</v>
      </c>
      <c r="G27" s="13" t="s">
        <v>923</v>
      </c>
      <c r="H27" s="13" t="s">
        <v>897</v>
      </c>
    </row>
    <row r="28" spans="1:8" ht="15">
      <c r="A28" s="78" t="s">
        <v>320</v>
      </c>
      <c r="B28" s="78">
        <v>75</v>
      </c>
      <c r="C28" s="78" t="s">
        <v>320</v>
      </c>
      <c r="D28" s="78">
        <v>38</v>
      </c>
      <c r="E28" s="78" t="s">
        <v>320</v>
      </c>
      <c r="F28" s="78">
        <v>34</v>
      </c>
      <c r="G28" s="78" t="s">
        <v>320</v>
      </c>
      <c r="H28" s="78">
        <v>3</v>
      </c>
    </row>
    <row r="29" spans="1:8" ht="15">
      <c r="A29" s="78" t="s">
        <v>912</v>
      </c>
      <c r="B29" s="78">
        <v>63</v>
      </c>
      <c r="C29" s="78" t="s">
        <v>912</v>
      </c>
      <c r="D29" s="78">
        <v>33</v>
      </c>
      <c r="E29" s="78" t="s">
        <v>912</v>
      </c>
      <c r="F29" s="78">
        <v>27</v>
      </c>
      <c r="G29" s="78" t="s">
        <v>912</v>
      </c>
      <c r="H29" s="78">
        <v>3</v>
      </c>
    </row>
    <row r="30" spans="1:8" ht="15">
      <c r="A30" s="78" t="s">
        <v>913</v>
      </c>
      <c r="B30" s="78">
        <v>29</v>
      </c>
      <c r="C30" s="78" t="s">
        <v>913</v>
      </c>
      <c r="D30" s="78">
        <v>12</v>
      </c>
      <c r="E30" s="78" t="s">
        <v>913</v>
      </c>
      <c r="F30" s="78">
        <v>17</v>
      </c>
      <c r="G30" s="78" t="s">
        <v>917</v>
      </c>
      <c r="H30" s="78">
        <v>2</v>
      </c>
    </row>
    <row r="31" spans="1:8" ht="15">
      <c r="A31" s="78" t="s">
        <v>914</v>
      </c>
      <c r="B31" s="78">
        <v>23</v>
      </c>
      <c r="C31" s="78" t="s">
        <v>915</v>
      </c>
      <c r="D31" s="78">
        <v>10</v>
      </c>
      <c r="E31" s="78" t="s">
        <v>914</v>
      </c>
      <c r="F31" s="78">
        <v>15</v>
      </c>
      <c r="G31" s="78" t="s">
        <v>915</v>
      </c>
      <c r="H31" s="78">
        <v>1</v>
      </c>
    </row>
    <row r="32" spans="1:8" ht="15">
      <c r="A32" s="78" t="s">
        <v>915</v>
      </c>
      <c r="B32" s="78">
        <v>22</v>
      </c>
      <c r="C32" s="78" t="s">
        <v>916</v>
      </c>
      <c r="D32" s="78">
        <v>10</v>
      </c>
      <c r="E32" s="78" t="s">
        <v>918</v>
      </c>
      <c r="F32" s="78">
        <v>12</v>
      </c>
      <c r="G32" s="78"/>
      <c r="H32" s="78"/>
    </row>
    <row r="33" spans="1:8" ht="15">
      <c r="A33" s="78" t="s">
        <v>916</v>
      </c>
      <c r="B33" s="78">
        <v>21</v>
      </c>
      <c r="C33" s="78" t="s">
        <v>914</v>
      </c>
      <c r="D33" s="78">
        <v>8</v>
      </c>
      <c r="E33" s="78" t="s">
        <v>915</v>
      </c>
      <c r="F33" s="78">
        <v>11</v>
      </c>
      <c r="G33" s="78"/>
      <c r="H33" s="78"/>
    </row>
    <row r="34" spans="1:8" ht="15">
      <c r="A34" s="78" t="s">
        <v>917</v>
      </c>
      <c r="B34" s="78">
        <v>18</v>
      </c>
      <c r="C34" s="78" t="s">
        <v>917</v>
      </c>
      <c r="D34" s="78">
        <v>8</v>
      </c>
      <c r="E34" s="78" t="s">
        <v>916</v>
      </c>
      <c r="F34" s="78">
        <v>11</v>
      </c>
      <c r="G34" s="78"/>
      <c r="H34" s="78"/>
    </row>
    <row r="35" spans="1:8" ht="15">
      <c r="A35" s="78" t="s">
        <v>918</v>
      </c>
      <c r="B35" s="78">
        <v>18</v>
      </c>
      <c r="C35" s="78" t="s">
        <v>919</v>
      </c>
      <c r="D35" s="78">
        <v>7</v>
      </c>
      <c r="E35" s="78" t="s">
        <v>917</v>
      </c>
      <c r="F35" s="78">
        <v>8</v>
      </c>
      <c r="G35" s="78"/>
      <c r="H35" s="78"/>
    </row>
    <row r="36" spans="1:8" ht="15">
      <c r="A36" s="78" t="s">
        <v>919</v>
      </c>
      <c r="B36" s="78">
        <v>11</v>
      </c>
      <c r="C36" s="78" t="s">
        <v>918</v>
      </c>
      <c r="D36" s="78">
        <v>6</v>
      </c>
      <c r="E36" s="78" t="s">
        <v>919</v>
      </c>
      <c r="F36" s="78">
        <v>4</v>
      </c>
      <c r="G36" s="78"/>
      <c r="H36" s="78"/>
    </row>
    <row r="37" spans="1:8" ht="15">
      <c r="A37" s="78" t="s">
        <v>239</v>
      </c>
      <c r="B37" s="78">
        <v>8</v>
      </c>
      <c r="C37" s="78" t="s">
        <v>239</v>
      </c>
      <c r="D37" s="78">
        <v>6</v>
      </c>
      <c r="E37" s="78" t="s">
        <v>922</v>
      </c>
      <c r="F37" s="78">
        <v>2</v>
      </c>
      <c r="G37" s="78"/>
      <c r="H37" s="78"/>
    </row>
    <row r="40" spans="1:8" ht="15" customHeight="1">
      <c r="A40" s="13" t="s">
        <v>928</v>
      </c>
      <c r="B40" s="13" t="s">
        <v>888</v>
      </c>
      <c r="C40" s="13" t="s">
        <v>939</v>
      </c>
      <c r="D40" s="13" t="s">
        <v>893</v>
      </c>
      <c r="E40" s="13" t="s">
        <v>945</v>
      </c>
      <c r="F40" s="13" t="s">
        <v>895</v>
      </c>
      <c r="G40" s="13" t="s">
        <v>947</v>
      </c>
      <c r="H40" s="13" t="s">
        <v>897</v>
      </c>
    </row>
    <row r="41" spans="1:8" ht="15">
      <c r="A41" s="86" t="s">
        <v>929</v>
      </c>
      <c r="B41" s="86">
        <v>14</v>
      </c>
      <c r="C41" s="86" t="s">
        <v>934</v>
      </c>
      <c r="D41" s="86">
        <v>55</v>
      </c>
      <c r="E41" s="86" t="s">
        <v>934</v>
      </c>
      <c r="F41" s="86">
        <v>40</v>
      </c>
      <c r="G41" s="86" t="s">
        <v>934</v>
      </c>
      <c r="H41" s="86">
        <v>3</v>
      </c>
    </row>
    <row r="42" spans="1:8" ht="15">
      <c r="A42" s="86" t="s">
        <v>930</v>
      </c>
      <c r="B42" s="86">
        <v>0</v>
      </c>
      <c r="C42" s="86" t="s">
        <v>935</v>
      </c>
      <c r="D42" s="86">
        <v>45</v>
      </c>
      <c r="E42" s="86" t="s">
        <v>935</v>
      </c>
      <c r="F42" s="86">
        <v>29</v>
      </c>
      <c r="G42" s="86" t="s">
        <v>935</v>
      </c>
      <c r="H42" s="86">
        <v>3</v>
      </c>
    </row>
    <row r="43" spans="1:8" ht="15">
      <c r="A43" s="86" t="s">
        <v>931</v>
      </c>
      <c r="B43" s="86">
        <v>0</v>
      </c>
      <c r="C43" s="86" t="s">
        <v>936</v>
      </c>
      <c r="D43" s="86">
        <v>21</v>
      </c>
      <c r="E43" s="86" t="s">
        <v>936</v>
      </c>
      <c r="F43" s="86">
        <v>20</v>
      </c>
      <c r="G43" s="86" t="s">
        <v>948</v>
      </c>
      <c r="H43" s="86">
        <v>2</v>
      </c>
    </row>
    <row r="44" spans="1:8" ht="15">
      <c r="A44" s="86" t="s">
        <v>932</v>
      </c>
      <c r="B44" s="86">
        <v>1915</v>
      </c>
      <c r="C44" s="86" t="s">
        <v>937</v>
      </c>
      <c r="D44" s="86">
        <v>21</v>
      </c>
      <c r="E44" s="86" t="s">
        <v>937</v>
      </c>
      <c r="F44" s="86">
        <v>20</v>
      </c>
      <c r="G44" s="86"/>
      <c r="H44" s="86"/>
    </row>
    <row r="45" spans="1:8" ht="15">
      <c r="A45" s="86" t="s">
        <v>933</v>
      </c>
      <c r="B45" s="86">
        <v>1929</v>
      </c>
      <c r="C45" s="86" t="s">
        <v>938</v>
      </c>
      <c r="D45" s="86">
        <v>20</v>
      </c>
      <c r="E45" s="86" t="s">
        <v>943</v>
      </c>
      <c r="F45" s="86">
        <v>18</v>
      </c>
      <c r="G45" s="86"/>
      <c r="H45" s="86"/>
    </row>
    <row r="46" spans="1:8" ht="15">
      <c r="A46" s="86" t="s">
        <v>934</v>
      </c>
      <c r="B46" s="86">
        <v>98</v>
      </c>
      <c r="C46" s="86" t="s">
        <v>940</v>
      </c>
      <c r="D46" s="86">
        <v>19</v>
      </c>
      <c r="E46" s="86" t="s">
        <v>946</v>
      </c>
      <c r="F46" s="86">
        <v>16</v>
      </c>
      <c r="G46" s="86"/>
      <c r="H46" s="86"/>
    </row>
    <row r="47" spans="1:8" ht="15">
      <c r="A47" s="86" t="s">
        <v>935</v>
      </c>
      <c r="B47" s="86">
        <v>77</v>
      </c>
      <c r="C47" s="86" t="s">
        <v>941</v>
      </c>
      <c r="D47" s="86">
        <v>17</v>
      </c>
      <c r="E47" s="86" t="s">
        <v>938</v>
      </c>
      <c r="F47" s="86">
        <v>16</v>
      </c>
      <c r="G47" s="86"/>
      <c r="H47" s="86"/>
    </row>
    <row r="48" spans="1:8" ht="15">
      <c r="A48" s="86" t="s">
        <v>936</v>
      </c>
      <c r="B48" s="86">
        <v>42</v>
      </c>
      <c r="C48" s="86" t="s">
        <v>942</v>
      </c>
      <c r="D48" s="86">
        <v>17</v>
      </c>
      <c r="E48" s="86" t="s">
        <v>944</v>
      </c>
      <c r="F48" s="86">
        <v>14</v>
      </c>
      <c r="G48" s="86"/>
      <c r="H48" s="86"/>
    </row>
    <row r="49" spans="1:8" ht="15">
      <c r="A49" s="86" t="s">
        <v>937</v>
      </c>
      <c r="B49" s="86">
        <v>42</v>
      </c>
      <c r="C49" s="86" t="s">
        <v>943</v>
      </c>
      <c r="D49" s="86">
        <v>16</v>
      </c>
      <c r="E49" s="86" t="s">
        <v>940</v>
      </c>
      <c r="F49" s="86">
        <v>14</v>
      </c>
      <c r="G49" s="86"/>
      <c r="H49" s="86"/>
    </row>
    <row r="50" spans="1:8" ht="15">
      <c r="A50" s="86" t="s">
        <v>938</v>
      </c>
      <c r="B50" s="86">
        <v>37</v>
      </c>
      <c r="C50" s="86" t="s">
        <v>944</v>
      </c>
      <c r="D50" s="86">
        <v>15</v>
      </c>
      <c r="E50" s="86" t="s">
        <v>941</v>
      </c>
      <c r="F50" s="86">
        <v>14</v>
      </c>
      <c r="G50" s="86"/>
      <c r="H50" s="86"/>
    </row>
    <row r="53" spans="1:8" ht="15" customHeight="1">
      <c r="A53" s="13" t="s">
        <v>953</v>
      </c>
      <c r="B53" s="13" t="s">
        <v>888</v>
      </c>
      <c r="C53" s="13" t="s">
        <v>964</v>
      </c>
      <c r="D53" s="13" t="s">
        <v>893</v>
      </c>
      <c r="E53" s="13" t="s">
        <v>966</v>
      </c>
      <c r="F53" s="13" t="s">
        <v>895</v>
      </c>
      <c r="G53" s="13" t="s">
        <v>969</v>
      </c>
      <c r="H53" s="13" t="s">
        <v>897</v>
      </c>
    </row>
    <row r="54" spans="1:8" ht="15">
      <c r="A54" s="86" t="s">
        <v>954</v>
      </c>
      <c r="B54" s="86">
        <v>42</v>
      </c>
      <c r="C54" s="86" t="s">
        <v>954</v>
      </c>
      <c r="D54" s="86">
        <v>21</v>
      </c>
      <c r="E54" s="86" t="s">
        <v>954</v>
      </c>
      <c r="F54" s="86">
        <v>20</v>
      </c>
      <c r="G54" s="86" t="s">
        <v>970</v>
      </c>
      <c r="H54" s="86">
        <v>2</v>
      </c>
    </row>
    <row r="55" spans="1:8" ht="15">
      <c r="A55" s="86" t="s">
        <v>955</v>
      </c>
      <c r="B55" s="86">
        <v>35</v>
      </c>
      <c r="C55" s="86" t="s">
        <v>955</v>
      </c>
      <c r="D55" s="86">
        <v>18</v>
      </c>
      <c r="E55" s="86" t="s">
        <v>955</v>
      </c>
      <c r="F55" s="86">
        <v>16</v>
      </c>
      <c r="G55" s="86" t="s">
        <v>962</v>
      </c>
      <c r="H55" s="86">
        <v>2</v>
      </c>
    </row>
    <row r="56" spans="1:8" ht="15">
      <c r="A56" s="86" t="s">
        <v>956</v>
      </c>
      <c r="B56" s="86">
        <v>31</v>
      </c>
      <c r="C56" s="86" t="s">
        <v>956</v>
      </c>
      <c r="D56" s="86">
        <v>17</v>
      </c>
      <c r="E56" s="86" t="s">
        <v>958</v>
      </c>
      <c r="F56" s="86">
        <v>15</v>
      </c>
      <c r="G56" s="86"/>
      <c r="H56" s="86"/>
    </row>
    <row r="57" spans="1:8" ht="15">
      <c r="A57" s="86" t="s">
        <v>957</v>
      </c>
      <c r="B57" s="86">
        <v>28</v>
      </c>
      <c r="C57" s="86" t="s">
        <v>957</v>
      </c>
      <c r="D57" s="86">
        <v>15</v>
      </c>
      <c r="E57" s="86" t="s">
        <v>956</v>
      </c>
      <c r="F57" s="86">
        <v>14</v>
      </c>
      <c r="G57" s="86"/>
      <c r="H57" s="86"/>
    </row>
    <row r="58" spans="1:8" ht="15">
      <c r="A58" s="86" t="s">
        <v>958</v>
      </c>
      <c r="B58" s="86">
        <v>25</v>
      </c>
      <c r="C58" s="86" t="s">
        <v>959</v>
      </c>
      <c r="D58" s="86">
        <v>11</v>
      </c>
      <c r="E58" s="86" t="s">
        <v>957</v>
      </c>
      <c r="F58" s="86">
        <v>13</v>
      </c>
      <c r="G58" s="86"/>
      <c r="H58" s="86"/>
    </row>
    <row r="59" spans="1:8" ht="15">
      <c r="A59" s="86" t="s">
        <v>959</v>
      </c>
      <c r="B59" s="86">
        <v>23</v>
      </c>
      <c r="C59" s="86" t="s">
        <v>960</v>
      </c>
      <c r="D59" s="86">
        <v>10</v>
      </c>
      <c r="E59" s="86" t="s">
        <v>959</v>
      </c>
      <c r="F59" s="86">
        <v>12</v>
      </c>
      <c r="G59" s="86"/>
      <c r="H59" s="86"/>
    </row>
    <row r="60" spans="1:8" ht="15">
      <c r="A60" s="86" t="s">
        <v>960</v>
      </c>
      <c r="B60" s="86">
        <v>21</v>
      </c>
      <c r="C60" s="86" t="s">
        <v>958</v>
      </c>
      <c r="D60" s="86">
        <v>9</v>
      </c>
      <c r="E60" s="86" t="s">
        <v>961</v>
      </c>
      <c r="F60" s="86">
        <v>11</v>
      </c>
      <c r="G60" s="86"/>
      <c r="H60" s="86"/>
    </row>
    <row r="61" spans="1:8" ht="15">
      <c r="A61" s="86" t="s">
        <v>961</v>
      </c>
      <c r="B61" s="86">
        <v>18</v>
      </c>
      <c r="C61" s="86" t="s">
        <v>962</v>
      </c>
      <c r="D61" s="86">
        <v>9</v>
      </c>
      <c r="E61" s="86" t="s">
        <v>960</v>
      </c>
      <c r="F61" s="86">
        <v>11</v>
      </c>
      <c r="G61" s="86"/>
      <c r="H61" s="86"/>
    </row>
    <row r="62" spans="1:8" ht="15">
      <c r="A62" s="86" t="s">
        <v>962</v>
      </c>
      <c r="B62" s="86">
        <v>16</v>
      </c>
      <c r="C62" s="86" t="s">
        <v>963</v>
      </c>
      <c r="D62" s="86">
        <v>9</v>
      </c>
      <c r="E62" s="86" t="s">
        <v>967</v>
      </c>
      <c r="F62" s="86">
        <v>9</v>
      </c>
      <c r="G62" s="86"/>
      <c r="H62" s="86"/>
    </row>
    <row r="63" spans="1:8" ht="15">
      <c r="A63" s="86" t="s">
        <v>963</v>
      </c>
      <c r="B63" s="86">
        <v>16</v>
      </c>
      <c r="C63" s="86" t="s">
        <v>965</v>
      </c>
      <c r="D63" s="86">
        <v>9</v>
      </c>
      <c r="E63" s="86" t="s">
        <v>968</v>
      </c>
      <c r="F63" s="86">
        <v>9</v>
      </c>
      <c r="G63" s="86"/>
      <c r="H63" s="86"/>
    </row>
    <row r="66" spans="1:8" ht="15" customHeight="1">
      <c r="A66" s="13" t="s">
        <v>975</v>
      </c>
      <c r="B66" s="13" t="s">
        <v>888</v>
      </c>
      <c r="C66" s="13" t="s">
        <v>977</v>
      </c>
      <c r="D66" s="13" t="s">
        <v>893</v>
      </c>
      <c r="E66" s="13" t="s">
        <v>978</v>
      </c>
      <c r="F66" s="13" t="s">
        <v>895</v>
      </c>
      <c r="G66" s="78" t="s">
        <v>981</v>
      </c>
      <c r="H66" s="78" t="s">
        <v>897</v>
      </c>
    </row>
    <row r="67" spans="1:8" ht="15">
      <c r="A67" s="78" t="s">
        <v>237</v>
      </c>
      <c r="B67" s="78">
        <v>6</v>
      </c>
      <c r="C67" s="78" t="s">
        <v>237</v>
      </c>
      <c r="D67" s="78">
        <v>5</v>
      </c>
      <c r="E67" s="78" t="s">
        <v>237</v>
      </c>
      <c r="F67" s="78">
        <v>1</v>
      </c>
      <c r="G67" s="78"/>
      <c r="H67" s="78"/>
    </row>
    <row r="70" spans="1:8" ht="15" customHeight="1">
      <c r="A70" s="13" t="s">
        <v>976</v>
      </c>
      <c r="B70" s="13" t="s">
        <v>888</v>
      </c>
      <c r="C70" s="13" t="s">
        <v>979</v>
      </c>
      <c r="D70" s="13" t="s">
        <v>893</v>
      </c>
      <c r="E70" s="13" t="s">
        <v>980</v>
      </c>
      <c r="F70" s="13" t="s">
        <v>895</v>
      </c>
      <c r="G70" s="78" t="s">
        <v>982</v>
      </c>
      <c r="H70" s="78" t="s">
        <v>897</v>
      </c>
    </row>
    <row r="71" spans="1:8" ht="15">
      <c r="A71" s="78" t="s">
        <v>227</v>
      </c>
      <c r="B71" s="78">
        <v>15</v>
      </c>
      <c r="C71" s="78" t="s">
        <v>227</v>
      </c>
      <c r="D71" s="78">
        <v>9</v>
      </c>
      <c r="E71" s="78" t="s">
        <v>227</v>
      </c>
      <c r="F71" s="78">
        <v>6</v>
      </c>
      <c r="G71" s="78"/>
      <c r="H71" s="78"/>
    </row>
    <row r="72" spans="1:8" ht="15">
      <c r="A72" s="78" t="s">
        <v>229</v>
      </c>
      <c r="B72" s="78">
        <v>12</v>
      </c>
      <c r="C72" s="78" t="s">
        <v>229</v>
      </c>
      <c r="D72" s="78">
        <v>9</v>
      </c>
      <c r="E72" s="78" t="s">
        <v>229</v>
      </c>
      <c r="F72" s="78">
        <v>3</v>
      </c>
      <c r="G72" s="78"/>
      <c r="H72" s="78"/>
    </row>
    <row r="73" spans="1:8" ht="15">
      <c r="A73" s="78" t="s">
        <v>236</v>
      </c>
      <c r="B73" s="78">
        <v>10</v>
      </c>
      <c r="C73" s="78" t="s">
        <v>236</v>
      </c>
      <c r="D73" s="78">
        <v>7</v>
      </c>
      <c r="E73" s="78" t="s">
        <v>236</v>
      </c>
      <c r="F73" s="78">
        <v>3</v>
      </c>
      <c r="G73" s="78"/>
      <c r="H73" s="78"/>
    </row>
    <row r="74" spans="1:8" ht="15">
      <c r="A74" s="78" t="s">
        <v>228</v>
      </c>
      <c r="B74" s="78">
        <v>8</v>
      </c>
      <c r="C74" s="78" t="s">
        <v>228</v>
      </c>
      <c r="D74" s="78">
        <v>6</v>
      </c>
      <c r="E74" s="78" t="s">
        <v>228</v>
      </c>
      <c r="F74" s="78">
        <v>2</v>
      </c>
      <c r="G74" s="78"/>
      <c r="H74" s="78"/>
    </row>
    <row r="75" spans="1:8" ht="15">
      <c r="A75" s="78" t="s">
        <v>231</v>
      </c>
      <c r="B75" s="78">
        <v>7</v>
      </c>
      <c r="C75" s="78" t="s">
        <v>231</v>
      </c>
      <c r="D75" s="78">
        <v>6</v>
      </c>
      <c r="E75" s="78" t="s">
        <v>240</v>
      </c>
      <c r="F75" s="78">
        <v>1</v>
      </c>
      <c r="G75" s="78"/>
      <c r="H75" s="78"/>
    </row>
    <row r="76" spans="1:8" ht="15">
      <c r="A76" s="78" t="s">
        <v>235</v>
      </c>
      <c r="B76" s="78">
        <v>6</v>
      </c>
      <c r="C76" s="78" t="s">
        <v>235</v>
      </c>
      <c r="D76" s="78">
        <v>5</v>
      </c>
      <c r="E76" s="78" t="s">
        <v>235</v>
      </c>
      <c r="F76" s="78">
        <v>1</v>
      </c>
      <c r="G76" s="78"/>
      <c r="H76" s="78"/>
    </row>
    <row r="77" spans="1:8" ht="15">
      <c r="A77" s="78" t="s">
        <v>234</v>
      </c>
      <c r="B77" s="78">
        <v>6</v>
      </c>
      <c r="C77" s="78" t="s">
        <v>234</v>
      </c>
      <c r="D77" s="78">
        <v>5</v>
      </c>
      <c r="E77" s="78" t="s">
        <v>234</v>
      </c>
      <c r="F77" s="78">
        <v>1</v>
      </c>
      <c r="G77" s="78"/>
      <c r="H77" s="78"/>
    </row>
    <row r="78" spans="1:8" ht="15">
      <c r="A78" s="78" t="s">
        <v>233</v>
      </c>
      <c r="B78" s="78">
        <v>6</v>
      </c>
      <c r="C78" s="78" t="s">
        <v>233</v>
      </c>
      <c r="D78" s="78">
        <v>5</v>
      </c>
      <c r="E78" s="78" t="s">
        <v>233</v>
      </c>
      <c r="F78" s="78">
        <v>1</v>
      </c>
      <c r="G78" s="78"/>
      <c r="H78" s="78"/>
    </row>
    <row r="79" spans="1:8" ht="15">
      <c r="A79" s="78" t="s">
        <v>232</v>
      </c>
      <c r="B79" s="78">
        <v>6</v>
      </c>
      <c r="C79" s="78" t="s">
        <v>232</v>
      </c>
      <c r="D79" s="78">
        <v>5</v>
      </c>
      <c r="E79" s="78" t="s">
        <v>232</v>
      </c>
      <c r="F79" s="78">
        <v>1</v>
      </c>
      <c r="G79" s="78"/>
      <c r="H79" s="78"/>
    </row>
    <row r="80" spans="1:8" ht="15">
      <c r="A80" s="78" t="s">
        <v>237</v>
      </c>
      <c r="B80" s="78">
        <v>3</v>
      </c>
      <c r="C80" s="78" t="s">
        <v>237</v>
      </c>
      <c r="D80" s="78">
        <v>3</v>
      </c>
      <c r="E80" s="78" t="s">
        <v>231</v>
      </c>
      <c r="F80" s="78">
        <v>1</v>
      </c>
      <c r="G80" s="78"/>
      <c r="H80" s="78"/>
    </row>
    <row r="83" spans="1:8" ht="15" customHeight="1">
      <c r="A83" s="13" t="s">
        <v>987</v>
      </c>
      <c r="B83" s="13" t="s">
        <v>888</v>
      </c>
      <c r="C83" s="13" t="s">
        <v>988</v>
      </c>
      <c r="D83" s="13" t="s">
        <v>893</v>
      </c>
      <c r="E83" s="13" t="s">
        <v>989</v>
      </c>
      <c r="F83" s="13" t="s">
        <v>895</v>
      </c>
      <c r="G83" s="13" t="s">
        <v>990</v>
      </c>
      <c r="H83" s="13" t="s">
        <v>897</v>
      </c>
    </row>
    <row r="84" spans="1:8" ht="15">
      <c r="A84" s="117" t="s">
        <v>235</v>
      </c>
      <c r="B84" s="78">
        <v>108903</v>
      </c>
      <c r="C84" s="117" t="s">
        <v>235</v>
      </c>
      <c r="D84" s="78">
        <v>108903</v>
      </c>
      <c r="E84" s="117" t="s">
        <v>223</v>
      </c>
      <c r="F84" s="78">
        <v>53573</v>
      </c>
      <c r="G84" s="117" t="s">
        <v>222</v>
      </c>
      <c r="H84" s="78">
        <v>89885</v>
      </c>
    </row>
    <row r="85" spans="1:8" ht="15">
      <c r="A85" s="117" t="s">
        <v>222</v>
      </c>
      <c r="B85" s="78">
        <v>89885</v>
      </c>
      <c r="C85" s="117" t="s">
        <v>224</v>
      </c>
      <c r="D85" s="78">
        <v>58757</v>
      </c>
      <c r="E85" s="117" t="s">
        <v>218</v>
      </c>
      <c r="F85" s="78">
        <v>45075</v>
      </c>
      <c r="G85" s="117" t="s">
        <v>221</v>
      </c>
      <c r="H85" s="78">
        <v>65</v>
      </c>
    </row>
    <row r="86" spans="1:8" ht="15">
      <c r="A86" s="117" t="s">
        <v>224</v>
      </c>
      <c r="B86" s="78">
        <v>58757</v>
      </c>
      <c r="C86" s="117" t="s">
        <v>238</v>
      </c>
      <c r="D86" s="78">
        <v>42056</v>
      </c>
      <c r="E86" s="117" t="s">
        <v>226</v>
      </c>
      <c r="F86" s="78">
        <v>41353</v>
      </c>
      <c r="G86" s="117"/>
      <c r="H86" s="78"/>
    </row>
    <row r="87" spans="1:8" ht="15">
      <c r="A87" s="117" t="s">
        <v>223</v>
      </c>
      <c r="B87" s="78">
        <v>53573</v>
      </c>
      <c r="C87" s="117" t="s">
        <v>231</v>
      </c>
      <c r="D87" s="78">
        <v>24725</v>
      </c>
      <c r="E87" s="117" t="s">
        <v>230</v>
      </c>
      <c r="F87" s="78">
        <v>23813</v>
      </c>
      <c r="G87" s="117"/>
      <c r="H87" s="78"/>
    </row>
    <row r="88" spans="1:8" ht="15">
      <c r="A88" s="117" t="s">
        <v>218</v>
      </c>
      <c r="B88" s="78">
        <v>45075</v>
      </c>
      <c r="C88" s="117" t="s">
        <v>237</v>
      </c>
      <c r="D88" s="78">
        <v>17866</v>
      </c>
      <c r="E88" s="117" t="s">
        <v>215</v>
      </c>
      <c r="F88" s="78">
        <v>3360</v>
      </c>
      <c r="G88" s="117"/>
      <c r="H88" s="78"/>
    </row>
    <row r="89" spans="1:8" ht="15">
      <c r="A89" s="117" t="s">
        <v>238</v>
      </c>
      <c r="B89" s="78">
        <v>42056</v>
      </c>
      <c r="C89" s="117" t="s">
        <v>232</v>
      </c>
      <c r="D89" s="78">
        <v>17093</v>
      </c>
      <c r="E89" s="117" t="s">
        <v>214</v>
      </c>
      <c r="F89" s="78">
        <v>1274</v>
      </c>
      <c r="G89" s="117"/>
      <c r="H89" s="78"/>
    </row>
    <row r="90" spans="1:8" ht="15">
      <c r="A90" s="117" t="s">
        <v>226</v>
      </c>
      <c r="B90" s="78">
        <v>41353</v>
      </c>
      <c r="C90" s="117" t="s">
        <v>239</v>
      </c>
      <c r="D90" s="78">
        <v>17068</v>
      </c>
      <c r="E90" s="117" t="s">
        <v>216</v>
      </c>
      <c r="F90" s="78">
        <v>1248</v>
      </c>
      <c r="G90" s="117"/>
      <c r="H90" s="78"/>
    </row>
    <row r="91" spans="1:8" ht="15">
      <c r="A91" s="117" t="s">
        <v>231</v>
      </c>
      <c r="B91" s="78">
        <v>24725</v>
      </c>
      <c r="C91" s="117" t="s">
        <v>217</v>
      </c>
      <c r="D91" s="78">
        <v>9946</v>
      </c>
      <c r="E91" s="117" t="s">
        <v>240</v>
      </c>
      <c r="F91" s="78">
        <v>1162</v>
      </c>
      <c r="G91" s="117"/>
      <c r="H91" s="78"/>
    </row>
    <row r="92" spans="1:8" ht="15">
      <c r="A92" s="117" t="s">
        <v>230</v>
      </c>
      <c r="B92" s="78">
        <v>23813</v>
      </c>
      <c r="C92" s="117" t="s">
        <v>234</v>
      </c>
      <c r="D92" s="78">
        <v>8763</v>
      </c>
      <c r="E92" s="117" t="s">
        <v>227</v>
      </c>
      <c r="F92" s="78">
        <v>29</v>
      </c>
      <c r="G92" s="117"/>
      <c r="H92" s="78"/>
    </row>
    <row r="93" spans="1:8" ht="15">
      <c r="A93" s="117" t="s">
        <v>237</v>
      </c>
      <c r="B93" s="78">
        <v>17866</v>
      </c>
      <c r="C93" s="117" t="s">
        <v>225</v>
      </c>
      <c r="D93" s="78">
        <v>8428</v>
      </c>
      <c r="E93" s="117"/>
      <c r="F93" s="78"/>
      <c r="G93" s="117"/>
      <c r="H93" s="78"/>
    </row>
  </sheetData>
  <hyperlinks>
    <hyperlink ref="A2" r:id="rId1" display="https://datasys.bitrix24.site/ciscolivela_2019/"/>
    <hyperlink ref="A3" r:id="rId2" display="http://datasys.la/blog/datasys-presente-en-ciscolivela-con-appdinamycs/"/>
    <hyperlink ref="A4" r:id="rId3" display="https://twitter.com/DataSysLA/status/1185213571866775552"/>
    <hyperlink ref="A5" r:id="rId4" display="http://datasys.la/blog/que-hay-detras-de-la-estrategia-de-ux-dentro-de-la-organizacion"/>
    <hyperlink ref="A6" r:id="rId5" display="https://twitter.com/CiscoDevNet/status/1186416876404072448"/>
    <hyperlink ref="A7" r:id="rId6" display="http://datasys.la/blog/beneficios-del-desarrollo-de-ciudades-inteligentes/"/>
    <hyperlink ref="A8" r:id="rId7" display="http://datasys.la/blog/application-performance-monitoring-appdynamics/"/>
    <hyperlink ref="A9" r:id="rId8" display="https://www.linkedin.com/slink?code=dYgEv8w"/>
    <hyperlink ref="A10" r:id="rId9" display="https://www.linkedin.com/slink?code=eJ3Vvsj"/>
    <hyperlink ref="A11" r:id="rId10" display="https://expansion.mx/tecnologia/2017/11/09/latinoamerica-lider-en-capacitacion-tecnologica-cisco"/>
    <hyperlink ref="C2" r:id="rId11" display="https://twitter.com/DataSysLA/status/1185213571866775552"/>
    <hyperlink ref="C3" r:id="rId12" display="https://www.linkedin.com/slink?code=dYgEv8w"/>
    <hyperlink ref="C4" r:id="rId13" display="https://www.linkedin.com/slink?code=dnwtNHK"/>
    <hyperlink ref="C5" r:id="rId14" display="https://www.linkedin.com/slink?code=dkVZ2XS"/>
    <hyperlink ref="C6" r:id="rId15" display="http://datasys.la/blog/application-performance-monitoring-appdynamics/"/>
    <hyperlink ref="C7" r:id="rId16" display="http://datasys.la/blog/beneficios-del-desarrollo-de-ciudades-inteligentes/"/>
    <hyperlink ref="C8" r:id="rId17" display="http://datasys.la/blog/datasys-presente-en-ciscolivela-con-appdinamycs/"/>
    <hyperlink ref="C9" r:id="rId18" display="http://datasys.la/blog/que-hay-detras-de-la-estrategia-de-ux-dentro-de-la-organizacion"/>
    <hyperlink ref="C10" r:id="rId19" display="https://twitter.com/CiscoDevNet/status/1186416876404072448"/>
    <hyperlink ref="C11" r:id="rId20" display="https://twitter.com/NRS_Solutions/status/1186389101592956928"/>
    <hyperlink ref="E2" r:id="rId21" display="https://datasys.bitrix24.site/ciscolivela_2019/"/>
    <hyperlink ref="E3" r:id="rId22" display="http://datasys.la/blog/datasys-presente-en-ciscolivela-con-appdinamycs/"/>
    <hyperlink ref="E4" r:id="rId23" display="http://datasys.la/blog/que-hay-detras-de-la-estrategia-de-ux-dentro-de-la-organizacion"/>
    <hyperlink ref="E5" r:id="rId24" display="http://datasys.la/blog/que-hay-detras-de-la-estrategia-de-ux-dentro-de-la-organizacion/"/>
    <hyperlink ref="E6" r:id="rId25" display="http://datasys.la/blog/application-performance-monitoring-appdynamics/"/>
    <hyperlink ref="E7" r:id="rId26" display="http://datasys.la/blog/beneficios-del-desarrollo-de-ciudades-inteligentes/"/>
    <hyperlink ref="E8" r:id="rId27" display="https://twitter.com/DataSysLA/status/1185213571866775552"/>
    <hyperlink ref="E9" r:id="rId28" display="https://twitter.com/CiscoDevNet/status/1186416876404072448"/>
    <hyperlink ref="E10" r:id="rId29" display="https://twitter.com/ciscolivelatam/status/1162469081620070401"/>
    <hyperlink ref="E11" r:id="rId30" display="https://www.youtube.com/watch?v=T2K59YOZDME&amp;feature=youtu.be"/>
    <hyperlink ref="G2" r:id="rId31" display="https://www.facebook.com/626769037/posts/10157631080174038/"/>
    <hyperlink ref="G3" r:id="rId32" display="https://twinybots.ch/"/>
    <hyperlink ref="G4" r:id="rId33" display="http://datasys.la/blog/datasys-presente-en-ciscolivela-con-appdinamycs/"/>
  </hyperlinks>
  <printOptions/>
  <pageMargins left="0.7" right="0.7" top="0.75" bottom="0.75" header="0.3" footer="0.3"/>
  <pageSetup orientation="portrait" paperSize="9"/>
  <tableParts>
    <tablePart r:id="rId41"/>
    <tablePart r:id="rId38"/>
    <tablePart r:id="rId39"/>
    <tablePart r:id="rId35"/>
    <tablePart r:id="rId34"/>
    <tablePart r:id="rId37"/>
    <tablePart r:id="rId40"/>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1060</v>
      </c>
      <c r="B1" s="13" t="s">
        <v>1173</v>
      </c>
      <c r="C1" s="13" t="s">
        <v>1174</v>
      </c>
      <c r="D1" s="13" t="s">
        <v>144</v>
      </c>
      <c r="E1" s="13" t="s">
        <v>1176</v>
      </c>
      <c r="F1" s="13" t="s">
        <v>1177</v>
      </c>
      <c r="G1" s="13" t="s">
        <v>1178</v>
      </c>
    </row>
    <row r="2" spans="1:7" ht="15">
      <c r="A2" s="78" t="s">
        <v>929</v>
      </c>
      <c r="B2" s="78">
        <v>14</v>
      </c>
      <c r="C2" s="120">
        <v>0.007257646448937272</v>
      </c>
      <c r="D2" s="78" t="s">
        <v>1175</v>
      </c>
      <c r="E2" s="78"/>
      <c r="F2" s="78"/>
      <c r="G2" s="78"/>
    </row>
    <row r="3" spans="1:7" ht="15">
      <c r="A3" s="78" t="s">
        <v>930</v>
      </c>
      <c r="B3" s="78">
        <v>0</v>
      </c>
      <c r="C3" s="120">
        <v>0</v>
      </c>
      <c r="D3" s="78" t="s">
        <v>1175</v>
      </c>
      <c r="E3" s="78"/>
      <c r="F3" s="78"/>
      <c r="G3" s="78"/>
    </row>
    <row r="4" spans="1:7" ht="15">
      <c r="A4" s="78" t="s">
        <v>931</v>
      </c>
      <c r="B4" s="78">
        <v>0</v>
      </c>
      <c r="C4" s="120">
        <v>0</v>
      </c>
      <c r="D4" s="78" t="s">
        <v>1175</v>
      </c>
      <c r="E4" s="78"/>
      <c r="F4" s="78"/>
      <c r="G4" s="78"/>
    </row>
    <row r="5" spans="1:7" ht="15">
      <c r="A5" s="78" t="s">
        <v>932</v>
      </c>
      <c r="B5" s="78">
        <v>1915</v>
      </c>
      <c r="C5" s="120">
        <v>0.9927423535510627</v>
      </c>
      <c r="D5" s="78" t="s">
        <v>1175</v>
      </c>
      <c r="E5" s="78"/>
      <c r="F5" s="78"/>
      <c r="G5" s="78"/>
    </row>
    <row r="6" spans="1:7" ht="15">
      <c r="A6" s="78" t="s">
        <v>933</v>
      </c>
      <c r="B6" s="78">
        <v>1929</v>
      </c>
      <c r="C6" s="120">
        <v>1</v>
      </c>
      <c r="D6" s="78" t="s">
        <v>1175</v>
      </c>
      <c r="E6" s="78"/>
      <c r="F6" s="78"/>
      <c r="G6" s="78"/>
    </row>
    <row r="7" spans="1:7" ht="15">
      <c r="A7" s="86" t="s">
        <v>934</v>
      </c>
      <c r="B7" s="86">
        <v>98</v>
      </c>
      <c r="C7" s="121">
        <v>0</v>
      </c>
      <c r="D7" s="86" t="s">
        <v>1175</v>
      </c>
      <c r="E7" s="86" t="b">
        <v>0</v>
      </c>
      <c r="F7" s="86" t="b">
        <v>0</v>
      </c>
      <c r="G7" s="86" t="b">
        <v>0</v>
      </c>
    </row>
    <row r="8" spans="1:7" ht="15">
      <c r="A8" s="86" t="s">
        <v>935</v>
      </c>
      <c r="B8" s="86">
        <v>77</v>
      </c>
      <c r="C8" s="121">
        <v>0.0007102637163391411</v>
      </c>
      <c r="D8" s="86" t="s">
        <v>1175</v>
      </c>
      <c r="E8" s="86" t="b">
        <v>0</v>
      </c>
      <c r="F8" s="86" t="b">
        <v>0</v>
      </c>
      <c r="G8" s="86" t="b">
        <v>0</v>
      </c>
    </row>
    <row r="9" spans="1:7" ht="15">
      <c r="A9" s="86" t="s">
        <v>936</v>
      </c>
      <c r="B9" s="86">
        <v>42</v>
      </c>
      <c r="C9" s="121">
        <v>0.008008730257355953</v>
      </c>
      <c r="D9" s="86" t="s">
        <v>1175</v>
      </c>
      <c r="E9" s="86" t="b">
        <v>0</v>
      </c>
      <c r="F9" s="86" t="b">
        <v>0</v>
      </c>
      <c r="G9" s="86" t="b">
        <v>0</v>
      </c>
    </row>
    <row r="10" spans="1:7" ht="15">
      <c r="A10" s="86" t="s">
        <v>937</v>
      </c>
      <c r="B10" s="86">
        <v>42</v>
      </c>
      <c r="C10" s="121">
        <v>0.008008730257355953</v>
      </c>
      <c r="D10" s="86" t="s">
        <v>1175</v>
      </c>
      <c r="E10" s="86" t="b">
        <v>0</v>
      </c>
      <c r="F10" s="86" t="b">
        <v>0</v>
      </c>
      <c r="G10" s="86" t="b">
        <v>0</v>
      </c>
    </row>
    <row r="11" spans="1:7" ht="15">
      <c r="A11" s="86" t="s">
        <v>938</v>
      </c>
      <c r="B11" s="86">
        <v>37</v>
      </c>
      <c r="C11" s="121">
        <v>0.008634193674083182</v>
      </c>
      <c r="D11" s="86" t="s">
        <v>1175</v>
      </c>
      <c r="E11" s="86" t="b">
        <v>0</v>
      </c>
      <c r="F11" s="86" t="b">
        <v>0</v>
      </c>
      <c r="G11" s="86" t="b">
        <v>0</v>
      </c>
    </row>
    <row r="12" spans="1:7" ht="15">
      <c r="A12" s="86" t="s">
        <v>943</v>
      </c>
      <c r="B12" s="86">
        <v>34</v>
      </c>
      <c r="C12" s="121">
        <v>0.008902011853811252</v>
      </c>
      <c r="D12" s="86" t="s">
        <v>1175</v>
      </c>
      <c r="E12" s="86" t="b">
        <v>0</v>
      </c>
      <c r="F12" s="86" t="b">
        <v>0</v>
      </c>
      <c r="G12" s="86" t="b">
        <v>0</v>
      </c>
    </row>
    <row r="13" spans="1:7" ht="15">
      <c r="A13" s="86" t="s">
        <v>940</v>
      </c>
      <c r="B13" s="86">
        <v>33</v>
      </c>
      <c r="C13" s="121">
        <v>0.008971850182288315</v>
      </c>
      <c r="D13" s="86" t="s">
        <v>1175</v>
      </c>
      <c r="E13" s="86" t="b">
        <v>0</v>
      </c>
      <c r="F13" s="86" t="b">
        <v>0</v>
      </c>
      <c r="G13" s="86" t="b">
        <v>0</v>
      </c>
    </row>
    <row r="14" spans="1:7" ht="15">
      <c r="A14" s="86" t="s">
        <v>941</v>
      </c>
      <c r="B14" s="86">
        <v>31</v>
      </c>
      <c r="C14" s="121">
        <v>0.009080597521548689</v>
      </c>
      <c r="D14" s="86" t="s">
        <v>1175</v>
      </c>
      <c r="E14" s="86" t="b">
        <v>0</v>
      </c>
      <c r="F14" s="86" t="b">
        <v>0</v>
      </c>
      <c r="G14" s="86" t="b">
        <v>0</v>
      </c>
    </row>
    <row r="15" spans="1:7" ht="15">
      <c r="A15" s="86" t="s">
        <v>944</v>
      </c>
      <c r="B15" s="86">
        <v>29</v>
      </c>
      <c r="C15" s="121">
        <v>0.009145874366766345</v>
      </c>
      <c r="D15" s="86" t="s">
        <v>1175</v>
      </c>
      <c r="E15" s="86" t="b">
        <v>0</v>
      </c>
      <c r="F15" s="86" t="b">
        <v>0</v>
      </c>
      <c r="G15" s="86" t="b">
        <v>0</v>
      </c>
    </row>
    <row r="16" spans="1:7" ht="15">
      <c r="A16" s="86" t="s">
        <v>946</v>
      </c>
      <c r="B16" s="86">
        <v>28</v>
      </c>
      <c r="C16" s="121">
        <v>0.00916128936037612</v>
      </c>
      <c r="D16" s="86" t="s">
        <v>1175</v>
      </c>
      <c r="E16" s="86" t="b">
        <v>0</v>
      </c>
      <c r="F16" s="86" t="b">
        <v>0</v>
      </c>
      <c r="G16" s="86" t="b">
        <v>0</v>
      </c>
    </row>
    <row r="17" spans="1:7" ht="15">
      <c r="A17" s="86" t="s">
        <v>1061</v>
      </c>
      <c r="B17" s="86">
        <v>28</v>
      </c>
      <c r="C17" s="121">
        <v>0.00916128936037612</v>
      </c>
      <c r="D17" s="86" t="s">
        <v>1175</v>
      </c>
      <c r="E17" s="86" t="b">
        <v>0</v>
      </c>
      <c r="F17" s="86" t="b">
        <v>0</v>
      </c>
      <c r="G17" s="86" t="b">
        <v>0</v>
      </c>
    </row>
    <row r="18" spans="1:7" ht="15">
      <c r="A18" s="86" t="s">
        <v>942</v>
      </c>
      <c r="B18" s="86">
        <v>28</v>
      </c>
      <c r="C18" s="121">
        <v>0.00916128936037612</v>
      </c>
      <c r="D18" s="86" t="s">
        <v>1175</v>
      </c>
      <c r="E18" s="86" t="b">
        <v>0</v>
      </c>
      <c r="F18" s="86" t="b">
        <v>0</v>
      </c>
      <c r="G18" s="86" t="b">
        <v>0</v>
      </c>
    </row>
    <row r="19" spans="1:7" ht="15">
      <c r="A19" s="86" t="s">
        <v>1062</v>
      </c>
      <c r="B19" s="86">
        <v>27</v>
      </c>
      <c r="C19" s="121">
        <v>0.009164678139878838</v>
      </c>
      <c r="D19" s="86" t="s">
        <v>1175</v>
      </c>
      <c r="E19" s="86" t="b">
        <v>0</v>
      </c>
      <c r="F19" s="86" t="b">
        <v>0</v>
      </c>
      <c r="G19" s="86" t="b">
        <v>0</v>
      </c>
    </row>
    <row r="20" spans="1:7" ht="15">
      <c r="A20" s="86" t="s">
        <v>1063</v>
      </c>
      <c r="B20" s="86">
        <v>27</v>
      </c>
      <c r="C20" s="121">
        <v>0.009164678139878838</v>
      </c>
      <c r="D20" s="86" t="s">
        <v>1175</v>
      </c>
      <c r="E20" s="86" t="b">
        <v>0</v>
      </c>
      <c r="F20" s="86" t="b">
        <v>0</v>
      </c>
      <c r="G20" s="86" t="b">
        <v>0</v>
      </c>
    </row>
    <row r="21" spans="1:7" ht="15">
      <c r="A21" s="86" t="s">
        <v>1064</v>
      </c>
      <c r="B21" s="86">
        <v>25</v>
      </c>
      <c r="C21" s="121">
        <v>0.009133560291839895</v>
      </c>
      <c r="D21" s="86" t="s">
        <v>1175</v>
      </c>
      <c r="E21" s="86" t="b">
        <v>0</v>
      </c>
      <c r="F21" s="86" t="b">
        <v>0</v>
      </c>
      <c r="G21" s="86" t="b">
        <v>0</v>
      </c>
    </row>
    <row r="22" spans="1:7" ht="15">
      <c r="A22" s="86" t="s">
        <v>948</v>
      </c>
      <c r="B22" s="86">
        <v>23</v>
      </c>
      <c r="C22" s="121">
        <v>0.009392719298373417</v>
      </c>
      <c r="D22" s="86" t="s">
        <v>1175</v>
      </c>
      <c r="E22" s="86" t="b">
        <v>0</v>
      </c>
      <c r="F22" s="86" t="b">
        <v>0</v>
      </c>
      <c r="G22" s="86" t="b">
        <v>0</v>
      </c>
    </row>
    <row r="23" spans="1:7" ht="15">
      <c r="A23" s="86" t="s">
        <v>1065</v>
      </c>
      <c r="B23" s="86">
        <v>21</v>
      </c>
      <c r="C23" s="121">
        <v>0.008904853430184647</v>
      </c>
      <c r="D23" s="86" t="s">
        <v>1175</v>
      </c>
      <c r="E23" s="86" t="b">
        <v>0</v>
      </c>
      <c r="F23" s="86" t="b">
        <v>0</v>
      </c>
      <c r="G23" s="86" t="b">
        <v>0</v>
      </c>
    </row>
    <row r="24" spans="1:7" ht="15">
      <c r="A24" s="86" t="s">
        <v>1066</v>
      </c>
      <c r="B24" s="86">
        <v>20</v>
      </c>
      <c r="C24" s="121">
        <v>0.008809329055302248</v>
      </c>
      <c r="D24" s="86" t="s">
        <v>1175</v>
      </c>
      <c r="E24" s="86" t="b">
        <v>0</v>
      </c>
      <c r="F24" s="86" t="b">
        <v>0</v>
      </c>
      <c r="G24" s="86" t="b">
        <v>0</v>
      </c>
    </row>
    <row r="25" spans="1:7" ht="15">
      <c r="A25" s="86" t="s">
        <v>1067</v>
      </c>
      <c r="B25" s="86">
        <v>15</v>
      </c>
      <c r="C25" s="121">
        <v>0.008059772798549941</v>
      </c>
      <c r="D25" s="86" t="s">
        <v>1175</v>
      </c>
      <c r="E25" s="86" t="b">
        <v>0</v>
      </c>
      <c r="F25" s="86" t="b">
        <v>0</v>
      </c>
      <c r="G25" s="86" t="b">
        <v>0</v>
      </c>
    </row>
    <row r="26" spans="1:7" ht="15">
      <c r="A26" s="86" t="s">
        <v>227</v>
      </c>
      <c r="B26" s="86">
        <v>15</v>
      </c>
      <c r="C26" s="121">
        <v>0.008059772798549941</v>
      </c>
      <c r="D26" s="86" t="s">
        <v>1175</v>
      </c>
      <c r="E26" s="86" t="b">
        <v>0</v>
      </c>
      <c r="F26" s="86" t="b">
        <v>0</v>
      </c>
      <c r="G26" s="86" t="b">
        <v>0</v>
      </c>
    </row>
    <row r="27" spans="1:7" ht="15">
      <c r="A27" s="86" t="s">
        <v>1068</v>
      </c>
      <c r="B27" s="86">
        <v>14</v>
      </c>
      <c r="C27" s="121">
        <v>0.007847636881192508</v>
      </c>
      <c r="D27" s="86" t="s">
        <v>1175</v>
      </c>
      <c r="E27" s="86" t="b">
        <v>0</v>
      </c>
      <c r="F27" s="86" t="b">
        <v>0</v>
      </c>
      <c r="G27" s="86" t="b">
        <v>0</v>
      </c>
    </row>
    <row r="28" spans="1:7" ht="15">
      <c r="A28" s="86" t="s">
        <v>1069</v>
      </c>
      <c r="B28" s="86">
        <v>14</v>
      </c>
      <c r="C28" s="121">
        <v>0.007847636881192508</v>
      </c>
      <c r="D28" s="86" t="s">
        <v>1175</v>
      </c>
      <c r="E28" s="86" t="b">
        <v>1</v>
      </c>
      <c r="F28" s="86" t="b">
        <v>0</v>
      </c>
      <c r="G28" s="86" t="b">
        <v>0</v>
      </c>
    </row>
    <row r="29" spans="1:7" ht="15">
      <c r="A29" s="86" t="s">
        <v>1070</v>
      </c>
      <c r="B29" s="86">
        <v>14</v>
      </c>
      <c r="C29" s="121">
        <v>0.007847636881192508</v>
      </c>
      <c r="D29" s="86" t="s">
        <v>1175</v>
      </c>
      <c r="E29" s="86" t="b">
        <v>0</v>
      </c>
      <c r="F29" s="86" t="b">
        <v>0</v>
      </c>
      <c r="G29" s="86" t="b">
        <v>0</v>
      </c>
    </row>
    <row r="30" spans="1:7" ht="15">
      <c r="A30" s="86" t="s">
        <v>1071</v>
      </c>
      <c r="B30" s="86">
        <v>14</v>
      </c>
      <c r="C30" s="121">
        <v>0.007847636881192508</v>
      </c>
      <c r="D30" s="86" t="s">
        <v>1175</v>
      </c>
      <c r="E30" s="86" t="b">
        <v>0</v>
      </c>
      <c r="F30" s="86" t="b">
        <v>0</v>
      </c>
      <c r="G30" s="86" t="b">
        <v>0</v>
      </c>
    </row>
    <row r="31" spans="1:7" ht="15">
      <c r="A31" s="86" t="s">
        <v>1072</v>
      </c>
      <c r="B31" s="86">
        <v>14</v>
      </c>
      <c r="C31" s="121">
        <v>0.007847636881192508</v>
      </c>
      <c r="D31" s="86" t="s">
        <v>1175</v>
      </c>
      <c r="E31" s="86" t="b">
        <v>0</v>
      </c>
      <c r="F31" s="86" t="b">
        <v>0</v>
      </c>
      <c r="G31" s="86" t="b">
        <v>0</v>
      </c>
    </row>
    <row r="32" spans="1:7" ht="15">
      <c r="A32" s="86" t="s">
        <v>1073</v>
      </c>
      <c r="B32" s="86">
        <v>14</v>
      </c>
      <c r="C32" s="121">
        <v>0.007847636881192508</v>
      </c>
      <c r="D32" s="86" t="s">
        <v>1175</v>
      </c>
      <c r="E32" s="86" t="b">
        <v>0</v>
      </c>
      <c r="F32" s="86" t="b">
        <v>0</v>
      </c>
      <c r="G32" s="86" t="b">
        <v>0</v>
      </c>
    </row>
    <row r="33" spans="1:7" ht="15">
      <c r="A33" s="86" t="s">
        <v>1074</v>
      </c>
      <c r="B33" s="86">
        <v>14</v>
      </c>
      <c r="C33" s="121">
        <v>0.007847636881192508</v>
      </c>
      <c r="D33" s="86" t="s">
        <v>1175</v>
      </c>
      <c r="E33" s="86" t="b">
        <v>0</v>
      </c>
      <c r="F33" s="86" t="b">
        <v>0</v>
      </c>
      <c r="G33" s="86" t="b">
        <v>0</v>
      </c>
    </row>
    <row r="34" spans="1:7" ht="15">
      <c r="A34" s="86" t="s">
        <v>1075</v>
      </c>
      <c r="B34" s="86">
        <v>14</v>
      </c>
      <c r="C34" s="121">
        <v>0.007847636881192508</v>
      </c>
      <c r="D34" s="86" t="s">
        <v>1175</v>
      </c>
      <c r="E34" s="86" t="b">
        <v>0</v>
      </c>
      <c r="F34" s="86" t="b">
        <v>0</v>
      </c>
      <c r="G34" s="86" t="b">
        <v>0</v>
      </c>
    </row>
    <row r="35" spans="1:7" ht="15">
      <c r="A35" s="86" t="s">
        <v>1076</v>
      </c>
      <c r="B35" s="86">
        <v>14</v>
      </c>
      <c r="C35" s="121">
        <v>0.007847636881192508</v>
      </c>
      <c r="D35" s="86" t="s">
        <v>1175</v>
      </c>
      <c r="E35" s="86" t="b">
        <v>0</v>
      </c>
      <c r="F35" s="86" t="b">
        <v>0</v>
      </c>
      <c r="G35" s="86" t="b">
        <v>0</v>
      </c>
    </row>
    <row r="36" spans="1:7" ht="15">
      <c r="A36" s="86" t="s">
        <v>916</v>
      </c>
      <c r="B36" s="86">
        <v>14</v>
      </c>
      <c r="C36" s="121">
        <v>0.007847636881192508</v>
      </c>
      <c r="D36" s="86" t="s">
        <v>1175</v>
      </c>
      <c r="E36" s="86" t="b">
        <v>0</v>
      </c>
      <c r="F36" s="86" t="b">
        <v>0</v>
      </c>
      <c r="G36" s="86" t="b">
        <v>0</v>
      </c>
    </row>
    <row r="37" spans="1:7" ht="15">
      <c r="A37" s="86" t="s">
        <v>1077</v>
      </c>
      <c r="B37" s="86">
        <v>12</v>
      </c>
      <c r="C37" s="121">
        <v>0.007349306731938152</v>
      </c>
      <c r="D37" s="86" t="s">
        <v>1175</v>
      </c>
      <c r="E37" s="86" t="b">
        <v>0</v>
      </c>
      <c r="F37" s="86" t="b">
        <v>0</v>
      </c>
      <c r="G37" s="86" t="b">
        <v>0</v>
      </c>
    </row>
    <row r="38" spans="1:7" ht="15">
      <c r="A38" s="86" t="s">
        <v>229</v>
      </c>
      <c r="B38" s="86">
        <v>12</v>
      </c>
      <c r="C38" s="121">
        <v>0.007349306731938152</v>
      </c>
      <c r="D38" s="86" t="s">
        <v>1175</v>
      </c>
      <c r="E38" s="86" t="b">
        <v>0</v>
      </c>
      <c r="F38" s="86" t="b">
        <v>0</v>
      </c>
      <c r="G38" s="86" t="b">
        <v>0</v>
      </c>
    </row>
    <row r="39" spans="1:7" ht="15">
      <c r="A39" s="86" t="s">
        <v>236</v>
      </c>
      <c r="B39" s="86">
        <v>10</v>
      </c>
      <c r="C39" s="121">
        <v>0.0067382303855114435</v>
      </c>
      <c r="D39" s="86" t="s">
        <v>1175</v>
      </c>
      <c r="E39" s="86" t="b">
        <v>0</v>
      </c>
      <c r="F39" s="86" t="b">
        <v>0</v>
      </c>
      <c r="G39" s="86" t="b">
        <v>0</v>
      </c>
    </row>
    <row r="40" spans="1:7" ht="15">
      <c r="A40" s="86" t="s">
        <v>1078</v>
      </c>
      <c r="B40" s="86">
        <v>9</v>
      </c>
      <c r="C40" s="121">
        <v>0.006383645653197567</v>
      </c>
      <c r="D40" s="86" t="s">
        <v>1175</v>
      </c>
      <c r="E40" s="86" t="b">
        <v>0</v>
      </c>
      <c r="F40" s="86" t="b">
        <v>0</v>
      </c>
      <c r="G40" s="86" t="b">
        <v>0</v>
      </c>
    </row>
    <row r="41" spans="1:7" ht="15">
      <c r="A41" s="86" t="s">
        <v>1079</v>
      </c>
      <c r="B41" s="86">
        <v>9</v>
      </c>
      <c r="C41" s="121">
        <v>0.006383645653197567</v>
      </c>
      <c r="D41" s="86" t="s">
        <v>1175</v>
      </c>
      <c r="E41" s="86" t="b">
        <v>0</v>
      </c>
      <c r="F41" s="86" t="b">
        <v>0</v>
      </c>
      <c r="G41" s="86" t="b">
        <v>0</v>
      </c>
    </row>
    <row r="42" spans="1:7" ht="15">
      <c r="A42" s="86" t="s">
        <v>237</v>
      </c>
      <c r="B42" s="86">
        <v>9</v>
      </c>
      <c r="C42" s="121">
        <v>0.006383645653197567</v>
      </c>
      <c r="D42" s="86" t="s">
        <v>1175</v>
      </c>
      <c r="E42" s="86" t="b">
        <v>0</v>
      </c>
      <c r="F42" s="86" t="b">
        <v>0</v>
      </c>
      <c r="G42" s="86" t="b">
        <v>0</v>
      </c>
    </row>
    <row r="43" spans="1:7" ht="15">
      <c r="A43" s="86" t="s">
        <v>1080</v>
      </c>
      <c r="B43" s="86">
        <v>9</v>
      </c>
      <c r="C43" s="121">
        <v>0.006383645653197567</v>
      </c>
      <c r="D43" s="86" t="s">
        <v>1175</v>
      </c>
      <c r="E43" s="86" t="b">
        <v>0</v>
      </c>
      <c r="F43" s="86" t="b">
        <v>0</v>
      </c>
      <c r="G43" s="86" t="b">
        <v>0</v>
      </c>
    </row>
    <row r="44" spans="1:7" ht="15">
      <c r="A44" s="86" t="s">
        <v>228</v>
      </c>
      <c r="B44" s="86">
        <v>8</v>
      </c>
      <c r="C44" s="121">
        <v>0.005991576637141287</v>
      </c>
      <c r="D44" s="86" t="s">
        <v>1175</v>
      </c>
      <c r="E44" s="86" t="b">
        <v>0</v>
      </c>
      <c r="F44" s="86" t="b">
        <v>0</v>
      </c>
      <c r="G44" s="86" t="b">
        <v>0</v>
      </c>
    </row>
    <row r="45" spans="1:7" ht="15">
      <c r="A45" s="86" t="s">
        <v>1081</v>
      </c>
      <c r="B45" s="86">
        <v>8</v>
      </c>
      <c r="C45" s="121">
        <v>0.005991576637141287</v>
      </c>
      <c r="D45" s="86" t="s">
        <v>1175</v>
      </c>
      <c r="E45" s="86" t="b">
        <v>0</v>
      </c>
      <c r="F45" s="86" t="b">
        <v>0</v>
      </c>
      <c r="G45" s="86" t="b">
        <v>0</v>
      </c>
    </row>
    <row r="46" spans="1:7" ht="15">
      <c r="A46" s="86" t="s">
        <v>1082</v>
      </c>
      <c r="B46" s="86">
        <v>8</v>
      </c>
      <c r="C46" s="121">
        <v>0.005991576637141287</v>
      </c>
      <c r="D46" s="86" t="s">
        <v>1175</v>
      </c>
      <c r="E46" s="86" t="b">
        <v>0</v>
      </c>
      <c r="F46" s="86" t="b">
        <v>0</v>
      </c>
      <c r="G46" s="86" t="b">
        <v>0</v>
      </c>
    </row>
    <row r="47" spans="1:7" ht="15">
      <c r="A47" s="86" t="s">
        <v>1083</v>
      </c>
      <c r="B47" s="86">
        <v>8</v>
      </c>
      <c r="C47" s="121">
        <v>0.005991576637141287</v>
      </c>
      <c r="D47" s="86" t="s">
        <v>1175</v>
      </c>
      <c r="E47" s="86" t="b">
        <v>0</v>
      </c>
      <c r="F47" s="86" t="b">
        <v>0</v>
      </c>
      <c r="G47" s="86" t="b">
        <v>0</v>
      </c>
    </row>
    <row r="48" spans="1:7" ht="15">
      <c r="A48" s="86" t="s">
        <v>1084</v>
      </c>
      <c r="B48" s="86">
        <v>8</v>
      </c>
      <c r="C48" s="121">
        <v>0.005991576637141287</v>
      </c>
      <c r="D48" s="86" t="s">
        <v>1175</v>
      </c>
      <c r="E48" s="86" t="b">
        <v>0</v>
      </c>
      <c r="F48" s="86" t="b">
        <v>0</v>
      </c>
      <c r="G48" s="86" t="b">
        <v>0</v>
      </c>
    </row>
    <row r="49" spans="1:7" ht="15">
      <c r="A49" s="86" t="s">
        <v>1085</v>
      </c>
      <c r="B49" s="86">
        <v>8</v>
      </c>
      <c r="C49" s="121">
        <v>0.005991576637141287</v>
      </c>
      <c r="D49" s="86" t="s">
        <v>1175</v>
      </c>
      <c r="E49" s="86" t="b">
        <v>0</v>
      </c>
      <c r="F49" s="86" t="b">
        <v>0</v>
      </c>
      <c r="G49" s="86" t="b">
        <v>0</v>
      </c>
    </row>
    <row r="50" spans="1:7" ht="15">
      <c r="A50" s="86" t="s">
        <v>1086</v>
      </c>
      <c r="B50" s="86">
        <v>8</v>
      </c>
      <c r="C50" s="121">
        <v>0.005991576637141287</v>
      </c>
      <c r="D50" s="86" t="s">
        <v>1175</v>
      </c>
      <c r="E50" s="86" t="b">
        <v>0</v>
      </c>
      <c r="F50" s="86" t="b">
        <v>0</v>
      </c>
      <c r="G50" s="86" t="b">
        <v>0</v>
      </c>
    </row>
    <row r="51" spans="1:7" ht="15">
      <c r="A51" s="86" t="s">
        <v>1087</v>
      </c>
      <c r="B51" s="86">
        <v>8</v>
      </c>
      <c r="C51" s="121">
        <v>0.005991576637141287</v>
      </c>
      <c r="D51" s="86" t="s">
        <v>1175</v>
      </c>
      <c r="E51" s="86" t="b">
        <v>0</v>
      </c>
      <c r="F51" s="86" t="b">
        <v>0</v>
      </c>
      <c r="G51" s="86" t="b">
        <v>0</v>
      </c>
    </row>
    <row r="52" spans="1:7" ht="15">
      <c r="A52" s="86" t="s">
        <v>1088</v>
      </c>
      <c r="B52" s="86">
        <v>8</v>
      </c>
      <c r="C52" s="121">
        <v>0.005991576637141287</v>
      </c>
      <c r="D52" s="86" t="s">
        <v>1175</v>
      </c>
      <c r="E52" s="86" t="b">
        <v>0</v>
      </c>
      <c r="F52" s="86" t="b">
        <v>0</v>
      </c>
      <c r="G52" s="86" t="b">
        <v>0</v>
      </c>
    </row>
    <row r="53" spans="1:7" ht="15">
      <c r="A53" s="86" t="s">
        <v>1089</v>
      </c>
      <c r="B53" s="86">
        <v>7</v>
      </c>
      <c r="C53" s="121">
        <v>0.005557314541098477</v>
      </c>
      <c r="D53" s="86" t="s">
        <v>1175</v>
      </c>
      <c r="E53" s="86" t="b">
        <v>0</v>
      </c>
      <c r="F53" s="86" t="b">
        <v>0</v>
      </c>
      <c r="G53" s="86" t="b">
        <v>0</v>
      </c>
    </row>
    <row r="54" spans="1:7" ht="15">
      <c r="A54" s="86" t="s">
        <v>231</v>
      </c>
      <c r="B54" s="86">
        <v>7</v>
      </c>
      <c r="C54" s="121">
        <v>0.005557314541098477</v>
      </c>
      <c r="D54" s="86" t="s">
        <v>1175</v>
      </c>
      <c r="E54" s="86" t="b">
        <v>0</v>
      </c>
      <c r="F54" s="86" t="b">
        <v>0</v>
      </c>
      <c r="G54" s="86" t="b">
        <v>0</v>
      </c>
    </row>
    <row r="55" spans="1:7" ht="15">
      <c r="A55" s="86" t="s">
        <v>1090</v>
      </c>
      <c r="B55" s="86">
        <v>7</v>
      </c>
      <c r="C55" s="121">
        <v>0.005557314541098477</v>
      </c>
      <c r="D55" s="86" t="s">
        <v>1175</v>
      </c>
      <c r="E55" s="86" t="b">
        <v>0</v>
      </c>
      <c r="F55" s="86" t="b">
        <v>0</v>
      </c>
      <c r="G55" s="86" t="b">
        <v>0</v>
      </c>
    </row>
    <row r="56" spans="1:7" ht="15">
      <c r="A56" s="86" t="s">
        <v>235</v>
      </c>
      <c r="B56" s="86">
        <v>6</v>
      </c>
      <c r="C56" s="121">
        <v>0.005074792880685268</v>
      </c>
      <c r="D56" s="86" t="s">
        <v>1175</v>
      </c>
      <c r="E56" s="86" t="b">
        <v>0</v>
      </c>
      <c r="F56" s="86" t="b">
        <v>0</v>
      </c>
      <c r="G56" s="86" t="b">
        <v>0</v>
      </c>
    </row>
    <row r="57" spans="1:7" ht="15">
      <c r="A57" s="86" t="s">
        <v>234</v>
      </c>
      <c r="B57" s="86">
        <v>6</v>
      </c>
      <c r="C57" s="121">
        <v>0.005074792880685268</v>
      </c>
      <c r="D57" s="86" t="s">
        <v>1175</v>
      </c>
      <c r="E57" s="86" t="b">
        <v>0</v>
      </c>
      <c r="F57" s="86" t="b">
        <v>0</v>
      </c>
      <c r="G57" s="86" t="b">
        <v>0</v>
      </c>
    </row>
    <row r="58" spans="1:7" ht="15">
      <c r="A58" s="86" t="s">
        <v>233</v>
      </c>
      <c r="B58" s="86">
        <v>6</v>
      </c>
      <c r="C58" s="121">
        <v>0.005074792880685268</v>
      </c>
      <c r="D58" s="86" t="s">
        <v>1175</v>
      </c>
      <c r="E58" s="86" t="b">
        <v>0</v>
      </c>
      <c r="F58" s="86" t="b">
        <v>0</v>
      </c>
      <c r="G58" s="86" t="b">
        <v>0</v>
      </c>
    </row>
    <row r="59" spans="1:7" ht="15">
      <c r="A59" s="86" t="s">
        <v>232</v>
      </c>
      <c r="B59" s="86">
        <v>6</v>
      </c>
      <c r="C59" s="121">
        <v>0.005074792880685268</v>
      </c>
      <c r="D59" s="86" t="s">
        <v>1175</v>
      </c>
      <c r="E59" s="86" t="b">
        <v>0</v>
      </c>
      <c r="F59" s="86" t="b">
        <v>0</v>
      </c>
      <c r="G59" s="86" t="b">
        <v>0</v>
      </c>
    </row>
    <row r="60" spans="1:7" ht="15">
      <c r="A60" s="86" t="s">
        <v>1091</v>
      </c>
      <c r="B60" s="86">
        <v>6</v>
      </c>
      <c r="C60" s="121">
        <v>0.005074792880685268</v>
      </c>
      <c r="D60" s="86" t="s">
        <v>1175</v>
      </c>
      <c r="E60" s="86" t="b">
        <v>0</v>
      </c>
      <c r="F60" s="86" t="b">
        <v>0</v>
      </c>
      <c r="G60" s="86" t="b">
        <v>0</v>
      </c>
    </row>
    <row r="61" spans="1:7" ht="15">
      <c r="A61" s="86" t="s">
        <v>1092</v>
      </c>
      <c r="B61" s="86">
        <v>6</v>
      </c>
      <c r="C61" s="121">
        <v>0.005074792880685268</v>
      </c>
      <c r="D61" s="86" t="s">
        <v>1175</v>
      </c>
      <c r="E61" s="86" t="b">
        <v>0</v>
      </c>
      <c r="F61" s="86" t="b">
        <v>0</v>
      </c>
      <c r="G61" s="86" t="b">
        <v>0</v>
      </c>
    </row>
    <row r="62" spans="1:7" ht="15">
      <c r="A62" s="86" t="s">
        <v>1093</v>
      </c>
      <c r="B62" s="86">
        <v>6</v>
      </c>
      <c r="C62" s="121">
        <v>0.005074792880685268</v>
      </c>
      <c r="D62" s="86" t="s">
        <v>1175</v>
      </c>
      <c r="E62" s="86" t="b">
        <v>0</v>
      </c>
      <c r="F62" s="86" t="b">
        <v>0</v>
      </c>
      <c r="G62" s="86" t="b">
        <v>0</v>
      </c>
    </row>
    <row r="63" spans="1:7" ht="15">
      <c r="A63" s="86" t="s">
        <v>1094</v>
      </c>
      <c r="B63" s="86">
        <v>6</v>
      </c>
      <c r="C63" s="121">
        <v>0.005074792880685268</v>
      </c>
      <c r="D63" s="86" t="s">
        <v>1175</v>
      </c>
      <c r="E63" s="86" t="b">
        <v>0</v>
      </c>
      <c r="F63" s="86" t="b">
        <v>0</v>
      </c>
      <c r="G63" s="86" t="b">
        <v>0</v>
      </c>
    </row>
    <row r="64" spans="1:7" ht="15">
      <c r="A64" s="86" t="s">
        <v>1095</v>
      </c>
      <c r="B64" s="86">
        <v>6</v>
      </c>
      <c r="C64" s="121">
        <v>0.005074792880685268</v>
      </c>
      <c r="D64" s="86" t="s">
        <v>1175</v>
      </c>
      <c r="E64" s="86" t="b">
        <v>0</v>
      </c>
      <c r="F64" s="86" t="b">
        <v>0</v>
      </c>
      <c r="G64" s="86" t="b">
        <v>0</v>
      </c>
    </row>
    <row r="65" spans="1:7" ht="15">
      <c r="A65" s="86" t="s">
        <v>1096</v>
      </c>
      <c r="B65" s="86">
        <v>6</v>
      </c>
      <c r="C65" s="121">
        <v>0.005074792880685268</v>
      </c>
      <c r="D65" s="86" t="s">
        <v>1175</v>
      </c>
      <c r="E65" s="86" t="b">
        <v>0</v>
      </c>
      <c r="F65" s="86" t="b">
        <v>0</v>
      </c>
      <c r="G65" s="86" t="b">
        <v>0</v>
      </c>
    </row>
    <row r="66" spans="1:7" ht="15">
      <c r="A66" s="86" t="s">
        <v>1097</v>
      </c>
      <c r="B66" s="86">
        <v>6</v>
      </c>
      <c r="C66" s="121">
        <v>0.005074792880685268</v>
      </c>
      <c r="D66" s="86" t="s">
        <v>1175</v>
      </c>
      <c r="E66" s="86" t="b">
        <v>0</v>
      </c>
      <c r="F66" s="86" t="b">
        <v>0</v>
      </c>
      <c r="G66" s="86" t="b">
        <v>0</v>
      </c>
    </row>
    <row r="67" spans="1:7" ht="15">
      <c r="A67" s="86" t="s">
        <v>1098</v>
      </c>
      <c r="B67" s="86">
        <v>6</v>
      </c>
      <c r="C67" s="121">
        <v>0.005074792880685268</v>
      </c>
      <c r="D67" s="86" t="s">
        <v>1175</v>
      </c>
      <c r="E67" s="86" t="b">
        <v>0</v>
      </c>
      <c r="F67" s="86" t="b">
        <v>0</v>
      </c>
      <c r="G67" s="86" t="b">
        <v>0</v>
      </c>
    </row>
    <row r="68" spans="1:7" ht="15">
      <c r="A68" s="86" t="s">
        <v>1099</v>
      </c>
      <c r="B68" s="86">
        <v>6</v>
      </c>
      <c r="C68" s="121">
        <v>0.005074792880685268</v>
      </c>
      <c r="D68" s="86" t="s">
        <v>1175</v>
      </c>
      <c r="E68" s="86" t="b">
        <v>0</v>
      </c>
      <c r="F68" s="86" t="b">
        <v>0</v>
      </c>
      <c r="G68" s="86" t="b">
        <v>0</v>
      </c>
    </row>
    <row r="69" spans="1:7" ht="15">
      <c r="A69" s="86" t="s">
        <v>1100</v>
      </c>
      <c r="B69" s="86">
        <v>6</v>
      </c>
      <c r="C69" s="121">
        <v>0.005074792880685268</v>
      </c>
      <c r="D69" s="86" t="s">
        <v>1175</v>
      </c>
      <c r="E69" s="86" t="b">
        <v>0</v>
      </c>
      <c r="F69" s="86" t="b">
        <v>0</v>
      </c>
      <c r="G69" s="86" t="b">
        <v>0</v>
      </c>
    </row>
    <row r="70" spans="1:7" ht="15">
      <c r="A70" s="86" t="s">
        <v>1101</v>
      </c>
      <c r="B70" s="86">
        <v>5</v>
      </c>
      <c r="C70" s="121">
        <v>0.004535898121685882</v>
      </c>
      <c r="D70" s="86" t="s">
        <v>1175</v>
      </c>
      <c r="E70" s="86" t="b">
        <v>0</v>
      </c>
      <c r="F70" s="86" t="b">
        <v>0</v>
      </c>
      <c r="G70" s="86" t="b">
        <v>0</v>
      </c>
    </row>
    <row r="71" spans="1:7" ht="15">
      <c r="A71" s="86" t="s">
        <v>1102</v>
      </c>
      <c r="B71" s="86">
        <v>5</v>
      </c>
      <c r="C71" s="121">
        <v>0.004535898121685882</v>
      </c>
      <c r="D71" s="86" t="s">
        <v>1175</v>
      </c>
      <c r="E71" s="86" t="b">
        <v>0</v>
      </c>
      <c r="F71" s="86" t="b">
        <v>0</v>
      </c>
      <c r="G71" s="86" t="b">
        <v>0</v>
      </c>
    </row>
    <row r="72" spans="1:7" ht="15">
      <c r="A72" s="86" t="s">
        <v>1103</v>
      </c>
      <c r="B72" s="86">
        <v>5</v>
      </c>
      <c r="C72" s="121">
        <v>0.004535898121685882</v>
      </c>
      <c r="D72" s="86" t="s">
        <v>1175</v>
      </c>
      <c r="E72" s="86" t="b">
        <v>0</v>
      </c>
      <c r="F72" s="86" t="b">
        <v>0</v>
      </c>
      <c r="G72" s="86" t="b">
        <v>0</v>
      </c>
    </row>
    <row r="73" spans="1:7" ht="15">
      <c r="A73" s="86" t="s">
        <v>1104</v>
      </c>
      <c r="B73" s="86">
        <v>5</v>
      </c>
      <c r="C73" s="121">
        <v>0.004535898121685882</v>
      </c>
      <c r="D73" s="86" t="s">
        <v>1175</v>
      </c>
      <c r="E73" s="86" t="b">
        <v>0</v>
      </c>
      <c r="F73" s="86" t="b">
        <v>0</v>
      </c>
      <c r="G73" s="86" t="b">
        <v>0</v>
      </c>
    </row>
    <row r="74" spans="1:7" ht="15">
      <c r="A74" s="86" t="s">
        <v>1105</v>
      </c>
      <c r="B74" s="86">
        <v>5</v>
      </c>
      <c r="C74" s="121">
        <v>0.004535898121685882</v>
      </c>
      <c r="D74" s="86" t="s">
        <v>1175</v>
      </c>
      <c r="E74" s="86" t="b">
        <v>0</v>
      </c>
      <c r="F74" s="86" t="b">
        <v>0</v>
      </c>
      <c r="G74" s="86" t="b">
        <v>0</v>
      </c>
    </row>
    <row r="75" spans="1:7" ht="15">
      <c r="A75" s="86" t="s">
        <v>1106</v>
      </c>
      <c r="B75" s="86">
        <v>5</v>
      </c>
      <c r="C75" s="121">
        <v>0.004535898121685882</v>
      </c>
      <c r="D75" s="86" t="s">
        <v>1175</v>
      </c>
      <c r="E75" s="86" t="b">
        <v>0</v>
      </c>
      <c r="F75" s="86" t="b">
        <v>0</v>
      </c>
      <c r="G75" s="86" t="b">
        <v>0</v>
      </c>
    </row>
    <row r="76" spans="1:7" ht="15">
      <c r="A76" s="86" t="s">
        <v>1107</v>
      </c>
      <c r="B76" s="86">
        <v>5</v>
      </c>
      <c r="C76" s="121">
        <v>0.004535898121685882</v>
      </c>
      <c r="D76" s="86" t="s">
        <v>1175</v>
      </c>
      <c r="E76" s="86" t="b">
        <v>0</v>
      </c>
      <c r="F76" s="86" t="b">
        <v>0</v>
      </c>
      <c r="G76" s="86" t="b">
        <v>0</v>
      </c>
    </row>
    <row r="77" spans="1:7" ht="15">
      <c r="A77" s="86" t="s">
        <v>1108</v>
      </c>
      <c r="B77" s="86">
        <v>5</v>
      </c>
      <c r="C77" s="121">
        <v>0.004535898121685882</v>
      </c>
      <c r="D77" s="86" t="s">
        <v>1175</v>
      </c>
      <c r="E77" s="86" t="b">
        <v>0</v>
      </c>
      <c r="F77" s="86" t="b">
        <v>0</v>
      </c>
      <c r="G77" s="86" t="b">
        <v>0</v>
      </c>
    </row>
    <row r="78" spans="1:7" ht="15">
      <c r="A78" s="86" t="s">
        <v>1109</v>
      </c>
      <c r="B78" s="86">
        <v>5</v>
      </c>
      <c r="C78" s="121">
        <v>0.004535898121685882</v>
      </c>
      <c r="D78" s="86" t="s">
        <v>1175</v>
      </c>
      <c r="E78" s="86" t="b">
        <v>0</v>
      </c>
      <c r="F78" s="86" t="b">
        <v>0</v>
      </c>
      <c r="G78" s="86" t="b">
        <v>0</v>
      </c>
    </row>
    <row r="79" spans="1:7" ht="15">
      <c r="A79" s="86" t="s">
        <v>1110</v>
      </c>
      <c r="B79" s="86">
        <v>5</v>
      </c>
      <c r="C79" s="121">
        <v>0.004535898121685882</v>
      </c>
      <c r="D79" s="86" t="s">
        <v>1175</v>
      </c>
      <c r="E79" s="86" t="b">
        <v>0</v>
      </c>
      <c r="F79" s="86" t="b">
        <v>0</v>
      </c>
      <c r="G79" s="86" t="b">
        <v>0</v>
      </c>
    </row>
    <row r="80" spans="1:7" ht="15">
      <c r="A80" s="86" t="s">
        <v>1111</v>
      </c>
      <c r="B80" s="86">
        <v>5</v>
      </c>
      <c r="C80" s="121">
        <v>0.004535898121685882</v>
      </c>
      <c r="D80" s="86" t="s">
        <v>1175</v>
      </c>
      <c r="E80" s="86" t="b">
        <v>0</v>
      </c>
      <c r="F80" s="86" t="b">
        <v>0</v>
      </c>
      <c r="G80" s="86" t="b">
        <v>0</v>
      </c>
    </row>
    <row r="81" spans="1:7" ht="15">
      <c r="A81" s="86" t="s">
        <v>1112</v>
      </c>
      <c r="B81" s="86">
        <v>4</v>
      </c>
      <c r="C81" s="121">
        <v>0.003929214661714771</v>
      </c>
      <c r="D81" s="86" t="s">
        <v>1175</v>
      </c>
      <c r="E81" s="86" t="b">
        <v>0</v>
      </c>
      <c r="F81" s="86" t="b">
        <v>0</v>
      </c>
      <c r="G81" s="86" t="b">
        <v>0</v>
      </c>
    </row>
    <row r="82" spans="1:7" ht="15">
      <c r="A82" s="86" t="s">
        <v>1113</v>
      </c>
      <c r="B82" s="86">
        <v>4</v>
      </c>
      <c r="C82" s="121">
        <v>0.003929214661714771</v>
      </c>
      <c r="D82" s="86" t="s">
        <v>1175</v>
      </c>
      <c r="E82" s="86" t="b">
        <v>0</v>
      </c>
      <c r="F82" s="86" t="b">
        <v>0</v>
      </c>
      <c r="G82" s="86" t="b">
        <v>0</v>
      </c>
    </row>
    <row r="83" spans="1:7" ht="15">
      <c r="A83" s="86" t="s">
        <v>1114</v>
      </c>
      <c r="B83" s="86">
        <v>4</v>
      </c>
      <c r="C83" s="121">
        <v>0.003929214661714771</v>
      </c>
      <c r="D83" s="86" t="s">
        <v>1175</v>
      </c>
      <c r="E83" s="86" t="b">
        <v>0</v>
      </c>
      <c r="F83" s="86" t="b">
        <v>0</v>
      </c>
      <c r="G83" s="86" t="b">
        <v>0</v>
      </c>
    </row>
    <row r="84" spans="1:7" ht="15">
      <c r="A84" s="86" t="s">
        <v>1115</v>
      </c>
      <c r="B84" s="86">
        <v>4</v>
      </c>
      <c r="C84" s="121">
        <v>0.003929214661714771</v>
      </c>
      <c r="D84" s="86" t="s">
        <v>1175</v>
      </c>
      <c r="E84" s="86" t="b">
        <v>0</v>
      </c>
      <c r="F84" s="86" t="b">
        <v>0</v>
      </c>
      <c r="G84" s="86" t="b">
        <v>0</v>
      </c>
    </row>
    <row r="85" spans="1:7" ht="15">
      <c r="A85" s="86" t="s">
        <v>1116</v>
      </c>
      <c r="B85" s="86">
        <v>4</v>
      </c>
      <c r="C85" s="121">
        <v>0.003929214661714771</v>
      </c>
      <c r="D85" s="86" t="s">
        <v>1175</v>
      </c>
      <c r="E85" s="86" t="b">
        <v>0</v>
      </c>
      <c r="F85" s="86" t="b">
        <v>0</v>
      </c>
      <c r="G85" s="86" t="b">
        <v>0</v>
      </c>
    </row>
    <row r="86" spans="1:7" ht="15">
      <c r="A86" s="86" t="s">
        <v>1117</v>
      </c>
      <c r="B86" s="86">
        <v>4</v>
      </c>
      <c r="C86" s="121">
        <v>0.003929214661714771</v>
      </c>
      <c r="D86" s="86" t="s">
        <v>1175</v>
      </c>
      <c r="E86" s="86" t="b">
        <v>0</v>
      </c>
      <c r="F86" s="86" t="b">
        <v>0</v>
      </c>
      <c r="G86" s="86" t="b">
        <v>0</v>
      </c>
    </row>
    <row r="87" spans="1:7" ht="15">
      <c r="A87" s="86" t="s">
        <v>1118</v>
      </c>
      <c r="B87" s="86">
        <v>4</v>
      </c>
      <c r="C87" s="121">
        <v>0.003929214661714771</v>
      </c>
      <c r="D87" s="86" t="s">
        <v>1175</v>
      </c>
      <c r="E87" s="86" t="b">
        <v>0</v>
      </c>
      <c r="F87" s="86" t="b">
        <v>0</v>
      </c>
      <c r="G87" s="86" t="b">
        <v>0</v>
      </c>
    </row>
    <row r="88" spans="1:7" ht="15">
      <c r="A88" s="86" t="s">
        <v>1119</v>
      </c>
      <c r="B88" s="86">
        <v>3</v>
      </c>
      <c r="C88" s="121">
        <v>0.00323746619770073</v>
      </c>
      <c r="D88" s="86" t="s">
        <v>1175</v>
      </c>
      <c r="E88" s="86" t="b">
        <v>0</v>
      </c>
      <c r="F88" s="86" t="b">
        <v>0</v>
      </c>
      <c r="G88" s="86" t="b">
        <v>0</v>
      </c>
    </row>
    <row r="89" spans="1:7" ht="15">
      <c r="A89" s="86" t="s">
        <v>1120</v>
      </c>
      <c r="B89" s="86">
        <v>3</v>
      </c>
      <c r="C89" s="121">
        <v>0.00323746619770073</v>
      </c>
      <c r="D89" s="86" t="s">
        <v>1175</v>
      </c>
      <c r="E89" s="86" t="b">
        <v>0</v>
      </c>
      <c r="F89" s="86" t="b">
        <v>0</v>
      </c>
      <c r="G89" s="86" t="b">
        <v>0</v>
      </c>
    </row>
    <row r="90" spans="1:7" ht="15">
      <c r="A90" s="86" t="s">
        <v>1121</v>
      </c>
      <c r="B90" s="86">
        <v>3</v>
      </c>
      <c r="C90" s="121">
        <v>0.00323746619770073</v>
      </c>
      <c r="D90" s="86" t="s">
        <v>1175</v>
      </c>
      <c r="E90" s="86" t="b">
        <v>0</v>
      </c>
      <c r="F90" s="86" t="b">
        <v>0</v>
      </c>
      <c r="G90" s="86" t="b">
        <v>0</v>
      </c>
    </row>
    <row r="91" spans="1:7" ht="15">
      <c r="A91" s="86" t="s">
        <v>1122</v>
      </c>
      <c r="B91" s="86">
        <v>3</v>
      </c>
      <c r="C91" s="121">
        <v>0.00323746619770073</v>
      </c>
      <c r="D91" s="86" t="s">
        <v>1175</v>
      </c>
      <c r="E91" s="86" t="b">
        <v>0</v>
      </c>
      <c r="F91" s="86" t="b">
        <v>0</v>
      </c>
      <c r="G91" s="86" t="b">
        <v>0</v>
      </c>
    </row>
    <row r="92" spans="1:7" ht="15">
      <c r="A92" s="86" t="s">
        <v>1123</v>
      </c>
      <c r="B92" s="86">
        <v>3</v>
      </c>
      <c r="C92" s="121">
        <v>0.00323746619770073</v>
      </c>
      <c r="D92" s="86" t="s">
        <v>1175</v>
      </c>
      <c r="E92" s="86" t="b">
        <v>0</v>
      </c>
      <c r="F92" s="86" t="b">
        <v>0</v>
      </c>
      <c r="G92" s="86" t="b">
        <v>0</v>
      </c>
    </row>
    <row r="93" spans="1:7" ht="15">
      <c r="A93" s="86" t="s">
        <v>1124</v>
      </c>
      <c r="B93" s="86">
        <v>3</v>
      </c>
      <c r="C93" s="121">
        <v>0.00323746619770073</v>
      </c>
      <c r="D93" s="86" t="s">
        <v>1175</v>
      </c>
      <c r="E93" s="86" t="b">
        <v>0</v>
      </c>
      <c r="F93" s="86" t="b">
        <v>0</v>
      </c>
      <c r="G93" s="86" t="b">
        <v>0</v>
      </c>
    </row>
    <row r="94" spans="1:7" ht="15">
      <c r="A94" s="86" t="s">
        <v>1125</v>
      </c>
      <c r="B94" s="86">
        <v>3</v>
      </c>
      <c r="C94" s="121">
        <v>0.00323746619770073</v>
      </c>
      <c r="D94" s="86" t="s">
        <v>1175</v>
      </c>
      <c r="E94" s="86" t="b">
        <v>0</v>
      </c>
      <c r="F94" s="86" t="b">
        <v>0</v>
      </c>
      <c r="G94" s="86" t="b">
        <v>0</v>
      </c>
    </row>
    <row r="95" spans="1:7" ht="15">
      <c r="A95" s="86" t="s">
        <v>1126</v>
      </c>
      <c r="B95" s="86">
        <v>3</v>
      </c>
      <c r="C95" s="121">
        <v>0.00323746619770073</v>
      </c>
      <c r="D95" s="86" t="s">
        <v>1175</v>
      </c>
      <c r="E95" s="86" t="b">
        <v>0</v>
      </c>
      <c r="F95" s="86" t="b">
        <v>0</v>
      </c>
      <c r="G95" s="86" t="b">
        <v>0</v>
      </c>
    </row>
    <row r="96" spans="1:7" ht="15">
      <c r="A96" s="86" t="s">
        <v>1127</v>
      </c>
      <c r="B96" s="86">
        <v>2</v>
      </c>
      <c r="C96" s="121">
        <v>0.0024313205024294494</v>
      </c>
      <c r="D96" s="86" t="s">
        <v>1175</v>
      </c>
      <c r="E96" s="86" t="b">
        <v>0</v>
      </c>
      <c r="F96" s="86" t="b">
        <v>0</v>
      </c>
      <c r="G96" s="86" t="b">
        <v>0</v>
      </c>
    </row>
    <row r="97" spans="1:7" ht="15">
      <c r="A97" s="86" t="s">
        <v>1128</v>
      </c>
      <c r="B97" s="86">
        <v>2</v>
      </c>
      <c r="C97" s="121">
        <v>0.0024313205024294494</v>
      </c>
      <c r="D97" s="86" t="s">
        <v>1175</v>
      </c>
      <c r="E97" s="86" t="b">
        <v>0</v>
      </c>
      <c r="F97" s="86" t="b">
        <v>0</v>
      </c>
      <c r="G97" s="86" t="b">
        <v>0</v>
      </c>
    </row>
    <row r="98" spans="1:7" ht="15">
      <c r="A98" s="86" t="s">
        <v>1129</v>
      </c>
      <c r="B98" s="86">
        <v>2</v>
      </c>
      <c r="C98" s="121">
        <v>0.0024313205024294494</v>
      </c>
      <c r="D98" s="86" t="s">
        <v>1175</v>
      </c>
      <c r="E98" s="86" t="b">
        <v>0</v>
      </c>
      <c r="F98" s="86" t="b">
        <v>0</v>
      </c>
      <c r="G98" s="86" t="b">
        <v>0</v>
      </c>
    </row>
    <row r="99" spans="1:7" ht="15">
      <c r="A99" s="86" t="s">
        <v>1130</v>
      </c>
      <c r="B99" s="86">
        <v>2</v>
      </c>
      <c r="C99" s="121">
        <v>0.0024313205024294494</v>
      </c>
      <c r="D99" s="86" t="s">
        <v>1175</v>
      </c>
      <c r="E99" s="86" t="b">
        <v>0</v>
      </c>
      <c r="F99" s="86" t="b">
        <v>0</v>
      </c>
      <c r="G99" s="86" t="b">
        <v>0</v>
      </c>
    </row>
    <row r="100" spans="1:7" ht="15">
      <c r="A100" s="86" t="s">
        <v>1131</v>
      </c>
      <c r="B100" s="86">
        <v>2</v>
      </c>
      <c r="C100" s="121">
        <v>0.0024313205024294494</v>
      </c>
      <c r="D100" s="86" t="s">
        <v>1175</v>
      </c>
      <c r="E100" s="86" t="b">
        <v>0</v>
      </c>
      <c r="F100" s="86" t="b">
        <v>0</v>
      </c>
      <c r="G100" s="86" t="b">
        <v>0</v>
      </c>
    </row>
    <row r="101" spans="1:7" ht="15">
      <c r="A101" s="86" t="s">
        <v>1132</v>
      </c>
      <c r="B101" s="86">
        <v>2</v>
      </c>
      <c r="C101" s="121">
        <v>0.0024313205024294494</v>
      </c>
      <c r="D101" s="86" t="s">
        <v>1175</v>
      </c>
      <c r="E101" s="86" t="b">
        <v>0</v>
      </c>
      <c r="F101" s="86" t="b">
        <v>0</v>
      </c>
      <c r="G101" s="86" t="b">
        <v>0</v>
      </c>
    </row>
    <row r="102" spans="1:7" ht="15">
      <c r="A102" s="86" t="s">
        <v>1133</v>
      </c>
      <c r="B102" s="86">
        <v>2</v>
      </c>
      <c r="C102" s="121">
        <v>0.0024313205024294494</v>
      </c>
      <c r="D102" s="86" t="s">
        <v>1175</v>
      </c>
      <c r="E102" s="86" t="b">
        <v>0</v>
      </c>
      <c r="F102" s="86" t="b">
        <v>0</v>
      </c>
      <c r="G102" s="86" t="b">
        <v>0</v>
      </c>
    </row>
    <row r="103" spans="1:7" ht="15">
      <c r="A103" s="86" t="s">
        <v>1134</v>
      </c>
      <c r="B103" s="86">
        <v>2</v>
      </c>
      <c r="C103" s="121">
        <v>0.0024313205024294494</v>
      </c>
      <c r="D103" s="86" t="s">
        <v>1175</v>
      </c>
      <c r="E103" s="86" t="b">
        <v>0</v>
      </c>
      <c r="F103" s="86" t="b">
        <v>0</v>
      </c>
      <c r="G103" s="86" t="b">
        <v>0</v>
      </c>
    </row>
    <row r="104" spans="1:7" ht="15">
      <c r="A104" s="86" t="s">
        <v>1135</v>
      </c>
      <c r="B104" s="86">
        <v>2</v>
      </c>
      <c r="C104" s="121">
        <v>0.0024313205024294494</v>
      </c>
      <c r="D104" s="86" t="s">
        <v>1175</v>
      </c>
      <c r="E104" s="86" t="b">
        <v>0</v>
      </c>
      <c r="F104" s="86" t="b">
        <v>0</v>
      </c>
      <c r="G104" s="86" t="b">
        <v>0</v>
      </c>
    </row>
    <row r="105" spans="1:7" ht="15">
      <c r="A105" s="86" t="s">
        <v>1136</v>
      </c>
      <c r="B105" s="86">
        <v>2</v>
      </c>
      <c r="C105" s="121">
        <v>0.0024313205024294494</v>
      </c>
      <c r="D105" s="86" t="s">
        <v>1175</v>
      </c>
      <c r="E105" s="86" t="b">
        <v>0</v>
      </c>
      <c r="F105" s="86" t="b">
        <v>0</v>
      </c>
      <c r="G105" s="86" t="b">
        <v>0</v>
      </c>
    </row>
    <row r="106" spans="1:7" ht="15">
      <c r="A106" s="86" t="s">
        <v>1137</v>
      </c>
      <c r="B106" s="86">
        <v>2</v>
      </c>
      <c r="C106" s="121">
        <v>0.0024313205024294494</v>
      </c>
      <c r="D106" s="86" t="s">
        <v>1175</v>
      </c>
      <c r="E106" s="86" t="b">
        <v>0</v>
      </c>
      <c r="F106" s="86" t="b">
        <v>0</v>
      </c>
      <c r="G106" s="86" t="b">
        <v>0</v>
      </c>
    </row>
    <row r="107" spans="1:7" ht="15">
      <c r="A107" s="86" t="s">
        <v>1138</v>
      </c>
      <c r="B107" s="86">
        <v>2</v>
      </c>
      <c r="C107" s="121">
        <v>0.0024313205024294494</v>
      </c>
      <c r="D107" s="86" t="s">
        <v>1175</v>
      </c>
      <c r="E107" s="86" t="b">
        <v>0</v>
      </c>
      <c r="F107" s="86" t="b">
        <v>0</v>
      </c>
      <c r="G107" s="86" t="b">
        <v>0</v>
      </c>
    </row>
    <row r="108" spans="1:7" ht="15">
      <c r="A108" s="86" t="s">
        <v>1139</v>
      </c>
      <c r="B108" s="86">
        <v>2</v>
      </c>
      <c r="C108" s="121">
        <v>0.0024313205024294494</v>
      </c>
      <c r="D108" s="86" t="s">
        <v>1175</v>
      </c>
      <c r="E108" s="86" t="b">
        <v>0</v>
      </c>
      <c r="F108" s="86" t="b">
        <v>0</v>
      </c>
      <c r="G108" s="86" t="b">
        <v>0</v>
      </c>
    </row>
    <row r="109" spans="1:7" ht="15">
      <c r="A109" s="86" t="s">
        <v>1140</v>
      </c>
      <c r="B109" s="86">
        <v>2</v>
      </c>
      <c r="C109" s="121">
        <v>0.0024313205024294494</v>
      </c>
      <c r="D109" s="86" t="s">
        <v>1175</v>
      </c>
      <c r="E109" s="86" t="b">
        <v>0</v>
      </c>
      <c r="F109" s="86" t="b">
        <v>0</v>
      </c>
      <c r="G109" s="86" t="b">
        <v>0</v>
      </c>
    </row>
    <row r="110" spans="1:7" ht="15">
      <c r="A110" s="86" t="s">
        <v>1141</v>
      </c>
      <c r="B110" s="86">
        <v>2</v>
      </c>
      <c r="C110" s="121">
        <v>0.0024313205024294494</v>
      </c>
      <c r="D110" s="86" t="s">
        <v>1175</v>
      </c>
      <c r="E110" s="86" t="b">
        <v>0</v>
      </c>
      <c r="F110" s="86" t="b">
        <v>0</v>
      </c>
      <c r="G110" s="86" t="b">
        <v>0</v>
      </c>
    </row>
    <row r="111" spans="1:7" ht="15">
      <c r="A111" s="86" t="s">
        <v>1142</v>
      </c>
      <c r="B111" s="86">
        <v>2</v>
      </c>
      <c r="C111" s="121">
        <v>0.0024313205024294494</v>
      </c>
      <c r="D111" s="86" t="s">
        <v>1175</v>
      </c>
      <c r="E111" s="86" t="b">
        <v>0</v>
      </c>
      <c r="F111" s="86" t="b">
        <v>0</v>
      </c>
      <c r="G111" s="86" t="b">
        <v>0</v>
      </c>
    </row>
    <row r="112" spans="1:7" ht="15">
      <c r="A112" s="86" t="s">
        <v>1143</v>
      </c>
      <c r="B112" s="86">
        <v>2</v>
      </c>
      <c r="C112" s="121">
        <v>0.0024313205024294494</v>
      </c>
      <c r="D112" s="86" t="s">
        <v>1175</v>
      </c>
      <c r="E112" s="86" t="b">
        <v>0</v>
      </c>
      <c r="F112" s="86" t="b">
        <v>0</v>
      </c>
      <c r="G112" s="86" t="b">
        <v>0</v>
      </c>
    </row>
    <row r="113" spans="1:7" ht="15">
      <c r="A113" s="86" t="s">
        <v>1144</v>
      </c>
      <c r="B113" s="86">
        <v>2</v>
      </c>
      <c r="C113" s="121">
        <v>0.0024313205024294494</v>
      </c>
      <c r="D113" s="86" t="s">
        <v>1175</v>
      </c>
      <c r="E113" s="86" t="b">
        <v>0</v>
      </c>
      <c r="F113" s="86" t="b">
        <v>0</v>
      </c>
      <c r="G113" s="86" t="b">
        <v>0</v>
      </c>
    </row>
    <row r="114" spans="1:7" ht="15">
      <c r="A114" s="86" t="s">
        <v>1145</v>
      </c>
      <c r="B114" s="86">
        <v>2</v>
      </c>
      <c r="C114" s="121">
        <v>0.0024313205024294494</v>
      </c>
      <c r="D114" s="86" t="s">
        <v>1175</v>
      </c>
      <c r="E114" s="86" t="b">
        <v>0</v>
      </c>
      <c r="F114" s="86" t="b">
        <v>0</v>
      </c>
      <c r="G114" s="86" t="b">
        <v>0</v>
      </c>
    </row>
    <row r="115" spans="1:7" ht="15">
      <c r="A115" s="86" t="s">
        <v>1146</v>
      </c>
      <c r="B115" s="86">
        <v>2</v>
      </c>
      <c r="C115" s="121">
        <v>0.0024313205024294494</v>
      </c>
      <c r="D115" s="86" t="s">
        <v>1175</v>
      </c>
      <c r="E115" s="86" t="b">
        <v>0</v>
      </c>
      <c r="F115" s="86" t="b">
        <v>0</v>
      </c>
      <c r="G115" s="86" t="b">
        <v>0</v>
      </c>
    </row>
    <row r="116" spans="1:7" ht="15">
      <c r="A116" s="86" t="s">
        <v>1147</v>
      </c>
      <c r="B116" s="86">
        <v>2</v>
      </c>
      <c r="C116" s="121">
        <v>0.0024313205024294494</v>
      </c>
      <c r="D116" s="86" t="s">
        <v>1175</v>
      </c>
      <c r="E116" s="86" t="b">
        <v>0</v>
      </c>
      <c r="F116" s="86" t="b">
        <v>0</v>
      </c>
      <c r="G116" s="86" t="b">
        <v>0</v>
      </c>
    </row>
    <row r="117" spans="1:7" ht="15">
      <c r="A117" s="86" t="s">
        <v>1148</v>
      </c>
      <c r="B117" s="86">
        <v>2</v>
      </c>
      <c r="C117" s="121">
        <v>0.0024313205024294494</v>
      </c>
      <c r="D117" s="86" t="s">
        <v>1175</v>
      </c>
      <c r="E117" s="86" t="b">
        <v>0</v>
      </c>
      <c r="F117" s="86" t="b">
        <v>0</v>
      </c>
      <c r="G117" s="86" t="b">
        <v>0</v>
      </c>
    </row>
    <row r="118" spans="1:7" ht="15">
      <c r="A118" s="86" t="s">
        <v>1149</v>
      </c>
      <c r="B118" s="86">
        <v>2</v>
      </c>
      <c r="C118" s="121">
        <v>0.0024313205024294494</v>
      </c>
      <c r="D118" s="86" t="s">
        <v>1175</v>
      </c>
      <c r="E118" s="86" t="b">
        <v>0</v>
      </c>
      <c r="F118" s="86" t="b">
        <v>0</v>
      </c>
      <c r="G118" s="86" t="b">
        <v>0</v>
      </c>
    </row>
    <row r="119" spans="1:7" ht="15">
      <c r="A119" s="86" t="s">
        <v>1150</v>
      </c>
      <c r="B119" s="86">
        <v>2</v>
      </c>
      <c r="C119" s="121">
        <v>0.0024313205024294494</v>
      </c>
      <c r="D119" s="86" t="s">
        <v>1175</v>
      </c>
      <c r="E119" s="86" t="b">
        <v>0</v>
      </c>
      <c r="F119" s="86" t="b">
        <v>0</v>
      </c>
      <c r="G119" s="86" t="b">
        <v>0</v>
      </c>
    </row>
    <row r="120" spans="1:7" ht="15">
      <c r="A120" s="86" t="s">
        <v>320</v>
      </c>
      <c r="B120" s="86">
        <v>2</v>
      </c>
      <c r="C120" s="121">
        <v>0.0024313205024294494</v>
      </c>
      <c r="D120" s="86" t="s">
        <v>1175</v>
      </c>
      <c r="E120" s="86" t="b">
        <v>0</v>
      </c>
      <c r="F120" s="86" t="b">
        <v>0</v>
      </c>
      <c r="G120" s="86" t="b">
        <v>0</v>
      </c>
    </row>
    <row r="121" spans="1:7" ht="15">
      <c r="A121" s="86" t="s">
        <v>1151</v>
      </c>
      <c r="B121" s="86">
        <v>2</v>
      </c>
      <c r="C121" s="121">
        <v>0.0024313205024294494</v>
      </c>
      <c r="D121" s="86" t="s">
        <v>1175</v>
      </c>
      <c r="E121" s="86" t="b">
        <v>0</v>
      </c>
      <c r="F121" s="86" t="b">
        <v>0</v>
      </c>
      <c r="G121" s="86" t="b">
        <v>0</v>
      </c>
    </row>
    <row r="122" spans="1:7" ht="15">
      <c r="A122" s="86" t="s">
        <v>1152</v>
      </c>
      <c r="B122" s="86">
        <v>2</v>
      </c>
      <c r="C122" s="121">
        <v>0.0024313205024294494</v>
      </c>
      <c r="D122" s="86" t="s">
        <v>1175</v>
      </c>
      <c r="E122" s="86" t="b">
        <v>0</v>
      </c>
      <c r="F122" s="86" t="b">
        <v>0</v>
      </c>
      <c r="G122" s="86" t="b">
        <v>0</v>
      </c>
    </row>
    <row r="123" spans="1:7" ht="15">
      <c r="A123" s="86" t="s">
        <v>1153</v>
      </c>
      <c r="B123" s="86">
        <v>2</v>
      </c>
      <c r="C123" s="121">
        <v>0.0024313205024294494</v>
      </c>
      <c r="D123" s="86" t="s">
        <v>1175</v>
      </c>
      <c r="E123" s="86" t="b">
        <v>0</v>
      </c>
      <c r="F123" s="86" t="b">
        <v>0</v>
      </c>
      <c r="G123" s="86" t="b">
        <v>0</v>
      </c>
    </row>
    <row r="124" spans="1:7" ht="15">
      <c r="A124" s="86" t="s">
        <v>1154</v>
      </c>
      <c r="B124" s="86">
        <v>2</v>
      </c>
      <c r="C124" s="121">
        <v>0.0024313205024294494</v>
      </c>
      <c r="D124" s="86" t="s">
        <v>1175</v>
      </c>
      <c r="E124" s="86" t="b">
        <v>0</v>
      </c>
      <c r="F124" s="86" t="b">
        <v>0</v>
      </c>
      <c r="G124" s="86" t="b">
        <v>0</v>
      </c>
    </row>
    <row r="125" spans="1:7" ht="15">
      <c r="A125" s="86" t="s">
        <v>1155</v>
      </c>
      <c r="B125" s="86">
        <v>2</v>
      </c>
      <c r="C125" s="121">
        <v>0.0024313205024294494</v>
      </c>
      <c r="D125" s="86" t="s">
        <v>1175</v>
      </c>
      <c r="E125" s="86" t="b">
        <v>0</v>
      </c>
      <c r="F125" s="86" t="b">
        <v>0</v>
      </c>
      <c r="G125" s="86" t="b">
        <v>0</v>
      </c>
    </row>
    <row r="126" spans="1:7" ht="15">
      <c r="A126" s="86" t="s">
        <v>1156</v>
      </c>
      <c r="B126" s="86">
        <v>2</v>
      </c>
      <c r="C126" s="121">
        <v>0.0024313205024294494</v>
      </c>
      <c r="D126" s="86" t="s">
        <v>1175</v>
      </c>
      <c r="E126" s="86" t="b">
        <v>0</v>
      </c>
      <c r="F126" s="86" t="b">
        <v>0</v>
      </c>
      <c r="G126" s="86" t="b">
        <v>0</v>
      </c>
    </row>
    <row r="127" spans="1:7" ht="15">
      <c r="A127" s="86" t="s">
        <v>1157</v>
      </c>
      <c r="B127" s="86">
        <v>2</v>
      </c>
      <c r="C127" s="121">
        <v>0.0024313205024294494</v>
      </c>
      <c r="D127" s="86" t="s">
        <v>1175</v>
      </c>
      <c r="E127" s="86" t="b">
        <v>0</v>
      </c>
      <c r="F127" s="86" t="b">
        <v>0</v>
      </c>
      <c r="G127" s="86" t="b">
        <v>0</v>
      </c>
    </row>
    <row r="128" spans="1:7" ht="15">
      <c r="A128" s="86" t="s">
        <v>1158</v>
      </c>
      <c r="B128" s="86">
        <v>2</v>
      </c>
      <c r="C128" s="121">
        <v>0.0024313205024294494</v>
      </c>
      <c r="D128" s="86" t="s">
        <v>1175</v>
      </c>
      <c r="E128" s="86" t="b">
        <v>0</v>
      </c>
      <c r="F128" s="86" t="b">
        <v>0</v>
      </c>
      <c r="G128" s="86" t="b">
        <v>0</v>
      </c>
    </row>
    <row r="129" spans="1:7" ht="15">
      <c r="A129" s="86" t="s">
        <v>1159</v>
      </c>
      <c r="B129" s="86">
        <v>2</v>
      </c>
      <c r="C129" s="121">
        <v>0.0024313205024294494</v>
      </c>
      <c r="D129" s="86" t="s">
        <v>1175</v>
      </c>
      <c r="E129" s="86" t="b">
        <v>0</v>
      </c>
      <c r="F129" s="86" t="b">
        <v>0</v>
      </c>
      <c r="G129" s="86" t="b">
        <v>0</v>
      </c>
    </row>
    <row r="130" spans="1:7" ht="15">
      <c r="A130" s="86" t="s">
        <v>1160</v>
      </c>
      <c r="B130" s="86">
        <v>2</v>
      </c>
      <c r="C130" s="121">
        <v>0.0024313205024294494</v>
      </c>
      <c r="D130" s="86" t="s">
        <v>1175</v>
      </c>
      <c r="E130" s="86" t="b">
        <v>0</v>
      </c>
      <c r="F130" s="86" t="b">
        <v>0</v>
      </c>
      <c r="G130" s="86" t="b">
        <v>0</v>
      </c>
    </row>
    <row r="131" spans="1:7" ht="15">
      <c r="A131" s="86" t="s">
        <v>1161</v>
      </c>
      <c r="B131" s="86">
        <v>2</v>
      </c>
      <c r="C131" s="121">
        <v>0.0024313205024294494</v>
      </c>
      <c r="D131" s="86" t="s">
        <v>1175</v>
      </c>
      <c r="E131" s="86" t="b">
        <v>0</v>
      </c>
      <c r="F131" s="86" t="b">
        <v>0</v>
      </c>
      <c r="G131" s="86" t="b">
        <v>0</v>
      </c>
    </row>
    <row r="132" spans="1:7" ht="15">
      <c r="A132" s="86" t="s">
        <v>1162</v>
      </c>
      <c r="B132" s="86">
        <v>2</v>
      </c>
      <c r="C132" s="121">
        <v>0.0024313205024294494</v>
      </c>
      <c r="D132" s="86" t="s">
        <v>1175</v>
      </c>
      <c r="E132" s="86" t="b">
        <v>0</v>
      </c>
      <c r="F132" s="86" t="b">
        <v>0</v>
      </c>
      <c r="G132" s="86" t="b">
        <v>0</v>
      </c>
    </row>
    <row r="133" spans="1:7" ht="15">
      <c r="A133" s="86" t="s">
        <v>1163</v>
      </c>
      <c r="B133" s="86">
        <v>2</v>
      </c>
      <c r="C133" s="121">
        <v>0.0024313205024294494</v>
      </c>
      <c r="D133" s="86" t="s">
        <v>1175</v>
      </c>
      <c r="E133" s="86" t="b">
        <v>0</v>
      </c>
      <c r="F133" s="86" t="b">
        <v>0</v>
      </c>
      <c r="G133" s="86" t="b">
        <v>0</v>
      </c>
    </row>
    <row r="134" spans="1:7" ht="15">
      <c r="A134" s="86" t="s">
        <v>1164</v>
      </c>
      <c r="B134" s="86">
        <v>2</v>
      </c>
      <c r="C134" s="121">
        <v>0.0024313205024294494</v>
      </c>
      <c r="D134" s="86" t="s">
        <v>1175</v>
      </c>
      <c r="E134" s="86" t="b">
        <v>0</v>
      </c>
      <c r="F134" s="86" t="b">
        <v>0</v>
      </c>
      <c r="G134" s="86" t="b">
        <v>0</v>
      </c>
    </row>
    <row r="135" spans="1:7" ht="15">
      <c r="A135" s="86" t="s">
        <v>1165</v>
      </c>
      <c r="B135" s="86">
        <v>2</v>
      </c>
      <c r="C135" s="121">
        <v>0.0024313205024294494</v>
      </c>
      <c r="D135" s="86" t="s">
        <v>1175</v>
      </c>
      <c r="E135" s="86" t="b">
        <v>0</v>
      </c>
      <c r="F135" s="86" t="b">
        <v>0</v>
      </c>
      <c r="G135" s="86" t="b">
        <v>0</v>
      </c>
    </row>
    <row r="136" spans="1:7" ht="15">
      <c r="A136" s="86" t="s">
        <v>1166</v>
      </c>
      <c r="B136" s="86">
        <v>2</v>
      </c>
      <c r="C136" s="121">
        <v>0.0024313205024294494</v>
      </c>
      <c r="D136" s="86" t="s">
        <v>1175</v>
      </c>
      <c r="E136" s="86" t="b">
        <v>0</v>
      </c>
      <c r="F136" s="86" t="b">
        <v>0</v>
      </c>
      <c r="G136" s="86" t="b">
        <v>0</v>
      </c>
    </row>
    <row r="137" spans="1:7" ht="15">
      <c r="A137" s="86" t="s">
        <v>1167</v>
      </c>
      <c r="B137" s="86">
        <v>2</v>
      </c>
      <c r="C137" s="121">
        <v>0.0024313205024294494</v>
      </c>
      <c r="D137" s="86" t="s">
        <v>1175</v>
      </c>
      <c r="E137" s="86" t="b">
        <v>0</v>
      </c>
      <c r="F137" s="86" t="b">
        <v>0</v>
      </c>
      <c r="G137" s="86" t="b">
        <v>0</v>
      </c>
    </row>
    <row r="138" spans="1:7" ht="15">
      <c r="A138" s="86" t="s">
        <v>1168</v>
      </c>
      <c r="B138" s="86">
        <v>2</v>
      </c>
      <c r="C138" s="121">
        <v>0.0024313205024294494</v>
      </c>
      <c r="D138" s="86" t="s">
        <v>1175</v>
      </c>
      <c r="E138" s="86" t="b">
        <v>0</v>
      </c>
      <c r="F138" s="86" t="b">
        <v>0</v>
      </c>
      <c r="G138" s="86" t="b">
        <v>0</v>
      </c>
    </row>
    <row r="139" spans="1:7" ht="15">
      <c r="A139" s="86" t="s">
        <v>1169</v>
      </c>
      <c r="B139" s="86">
        <v>2</v>
      </c>
      <c r="C139" s="121">
        <v>0.0024313205024294494</v>
      </c>
      <c r="D139" s="86" t="s">
        <v>1175</v>
      </c>
      <c r="E139" s="86" t="b">
        <v>0</v>
      </c>
      <c r="F139" s="86" t="b">
        <v>0</v>
      </c>
      <c r="G139" s="86" t="b">
        <v>0</v>
      </c>
    </row>
    <row r="140" spans="1:7" ht="15">
      <c r="A140" s="86" t="s">
        <v>1170</v>
      </c>
      <c r="B140" s="86">
        <v>2</v>
      </c>
      <c r="C140" s="121">
        <v>0.0024313205024294494</v>
      </c>
      <c r="D140" s="86" t="s">
        <v>1175</v>
      </c>
      <c r="E140" s="86" t="b">
        <v>0</v>
      </c>
      <c r="F140" s="86" t="b">
        <v>0</v>
      </c>
      <c r="G140" s="86" t="b">
        <v>0</v>
      </c>
    </row>
    <row r="141" spans="1:7" ht="15">
      <c r="A141" s="86" t="s">
        <v>1171</v>
      </c>
      <c r="B141" s="86">
        <v>2</v>
      </c>
      <c r="C141" s="121">
        <v>0.0024313205024294494</v>
      </c>
      <c r="D141" s="86" t="s">
        <v>1175</v>
      </c>
      <c r="E141" s="86" t="b">
        <v>0</v>
      </c>
      <c r="F141" s="86" t="b">
        <v>0</v>
      </c>
      <c r="G141" s="86" t="b">
        <v>0</v>
      </c>
    </row>
    <row r="142" spans="1:7" ht="15">
      <c r="A142" s="86" t="s">
        <v>1172</v>
      </c>
      <c r="B142" s="86">
        <v>2</v>
      </c>
      <c r="C142" s="121">
        <v>0.0024313205024294494</v>
      </c>
      <c r="D142" s="86" t="s">
        <v>1175</v>
      </c>
      <c r="E142" s="86" t="b">
        <v>0</v>
      </c>
      <c r="F142" s="86" t="b">
        <v>0</v>
      </c>
      <c r="G142" s="86" t="b">
        <v>0</v>
      </c>
    </row>
    <row r="143" spans="1:7" ht="15">
      <c r="A143" s="86" t="s">
        <v>934</v>
      </c>
      <c r="B143" s="86">
        <v>55</v>
      </c>
      <c r="C143" s="121">
        <v>0</v>
      </c>
      <c r="D143" s="86" t="s">
        <v>876</v>
      </c>
      <c r="E143" s="86" t="b">
        <v>0</v>
      </c>
      <c r="F143" s="86" t="b">
        <v>0</v>
      </c>
      <c r="G143" s="86" t="b">
        <v>0</v>
      </c>
    </row>
    <row r="144" spans="1:7" ht="15">
      <c r="A144" s="86" t="s">
        <v>935</v>
      </c>
      <c r="B144" s="86">
        <v>45</v>
      </c>
      <c r="C144" s="121">
        <v>0.0006034940067924819</v>
      </c>
      <c r="D144" s="86" t="s">
        <v>876</v>
      </c>
      <c r="E144" s="86" t="b">
        <v>0</v>
      </c>
      <c r="F144" s="86" t="b">
        <v>0</v>
      </c>
      <c r="G144" s="86" t="b">
        <v>0</v>
      </c>
    </row>
    <row r="145" spans="1:7" ht="15">
      <c r="A145" s="86" t="s">
        <v>936</v>
      </c>
      <c r="B145" s="86">
        <v>21</v>
      </c>
      <c r="C145" s="121">
        <v>0.0085777327792113</v>
      </c>
      <c r="D145" s="86" t="s">
        <v>876</v>
      </c>
      <c r="E145" s="86" t="b">
        <v>0</v>
      </c>
      <c r="F145" s="86" t="b">
        <v>0</v>
      </c>
      <c r="G145" s="86" t="b">
        <v>0</v>
      </c>
    </row>
    <row r="146" spans="1:7" ht="15">
      <c r="A146" s="86" t="s">
        <v>937</v>
      </c>
      <c r="B146" s="86">
        <v>21</v>
      </c>
      <c r="C146" s="121">
        <v>0.0085777327792113</v>
      </c>
      <c r="D146" s="86" t="s">
        <v>876</v>
      </c>
      <c r="E146" s="86" t="b">
        <v>0</v>
      </c>
      <c r="F146" s="86" t="b">
        <v>0</v>
      </c>
      <c r="G146" s="86" t="b">
        <v>0</v>
      </c>
    </row>
    <row r="147" spans="1:7" ht="15">
      <c r="A147" s="86" t="s">
        <v>938</v>
      </c>
      <c r="B147" s="86">
        <v>20</v>
      </c>
      <c r="C147" s="121">
        <v>0.008725418895422712</v>
      </c>
      <c r="D147" s="86" t="s">
        <v>876</v>
      </c>
      <c r="E147" s="86" t="b">
        <v>0</v>
      </c>
      <c r="F147" s="86" t="b">
        <v>0</v>
      </c>
      <c r="G147" s="86" t="b">
        <v>0</v>
      </c>
    </row>
    <row r="148" spans="1:7" ht="15">
      <c r="A148" s="86" t="s">
        <v>940</v>
      </c>
      <c r="B148" s="86">
        <v>19</v>
      </c>
      <c r="C148" s="121">
        <v>0.008844596112740674</v>
      </c>
      <c r="D148" s="86" t="s">
        <v>876</v>
      </c>
      <c r="E148" s="86" t="b">
        <v>0</v>
      </c>
      <c r="F148" s="86" t="b">
        <v>0</v>
      </c>
      <c r="G148" s="86" t="b">
        <v>0</v>
      </c>
    </row>
    <row r="149" spans="1:7" ht="15">
      <c r="A149" s="86" t="s">
        <v>941</v>
      </c>
      <c r="B149" s="86">
        <v>17</v>
      </c>
      <c r="C149" s="121">
        <v>0.00899124945068545</v>
      </c>
      <c r="D149" s="86" t="s">
        <v>876</v>
      </c>
      <c r="E149" s="86" t="b">
        <v>0</v>
      </c>
      <c r="F149" s="86" t="b">
        <v>0</v>
      </c>
      <c r="G149" s="86" t="b">
        <v>0</v>
      </c>
    </row>
    <row r="150" spans="1:7" ht="15">
      <c r="A150" s="86" t="s">
        <v>942</v>
      </c>
      <c r="B150" s="86">
        <v>17</v>
      </c>
      <c r="C150" s="121">
        <v>0.00899124945068545</v>
      </c>
      <c r="D150" s="86" t="s">
        <v>876</v>
      </c>
      <c r="E150" s="86" t="b">
        <v>0</v>
      </c>
      <c r="F150" s="86" t="b">
        <v>0</v>
      </c>
      <c r="G150" s="86" t="b">
        <v>0</v>
      </c>
    </row>
    <row r="151" spans="1:7" ht="15">
      <c r="A151" s="86" t="s">
        <v>943</v>
      </c>
      <c r="B151" s="86">
        <v>16</v>
      </c>
      <c r="C151" s="121">
        <v>0.009015191032517831</v>
      </c>
      <c r="D151" s="86" t="s">
        <v>876</v>
      </c>
      <c r="E151" s="86" t="b">
        <v>0</v>
      </c>
      <c r="F151" s="86" t="b">
        <v>0</v>
      </c>
      <c r="G151" s="86" t="b">
        <v>0</v>
      </c>
    </row>
    <row r="152" spans="1:7" ht="15">
      <c r="A152" s="86" t="s">
        <v>944</v>
      </c>
      <c r="B152" s="86">
        <v>15</v>
      </c>
      <c r="C152" s="121">
        <v>0.009003488120549318</v>
      </c>
      <c r="D152" s="86" t="s">
        <v>876</v>
      </c>
      <c r="E152" s="86" t="b">
        <v>0</v>
      </c>
      <c r="F152" s="86" t="b">
        <v>0</v>
      </c>
      <c r="G152" s="86" t="b">
        <v>0</v>
      </c>
    </row>
    <row r="153" spans="1:7" ht="15">
      <c r="A153" s="86" t="s">
        <v>1061</v>
      </c>
      <c r="B153" s="86">
        <v>15</v>
      </c>
      <c r="C153" s="121">
        <v>0.009003488120549318</v>
      </c>
      <c r="D153" s="86" t="s">
        <v>876</v>
      </c>
      <c r="E153" s="86" t="b">
        <v>0</v>
      </c>
      <c r="F153" s="86" t="b">
        <v>0</v>
      </c>
      <c r="G153" s="86" t="b">
        <v>0</v>
      </c>
    </row>
    <row r="154" spans="1:7" ht="15">
      <c r="A154" s="86" t="s">
        <v>1064</v>
      </c>
      <c r="B154" s="86">
        <v>14</v>
      </c>
      <c r="C154" s="121">
        <v>0.008953760995562833</v>
      </c>
      <c r="D154" s="86" t="s">
        <v>876</v>
      </c>
      <c r="E154" s="86" t="b">
        <v>0</v>
      </c>
      <c r="F154" s="86" t="b">
        <v>0</v>
      </c>
      <c r="G154" s="86" t="b">
        <v>0</v>
      </c>
    </row>
    <row r="155" spans="1:7" ht="15">
      <c r="A155" s="86" t="s">
        <v>1063</v>
      </c>
      <c r="B155" s="86">
        <v>14</v>
      </c>
      <c r="C155" s="121">
        <v>0.008953760995562833</v>
      </c>
      <c r="D155" s="86" t="s">
        <v>876</v>
      </c>
      <c r="E155" s="86" t="b">
        <v>0</v>
      </c>
      <c r="F155" s="86" t="b">
        <v>0</v>
      </c>
      <c r="G155" s="86" t="b">
        <v>0</v>
      </c>
    </row>
    <row r="156" spans="1:7" ht="15">
      <c r="A156" s="86" t="s">
        <v>1062</v>
      </c>
      <c r="B156" s="86">
        <v>14</v>
      </c>
      <c r="C156" s="121">
        <v>0.008953760995562833</v>
      </c>
      <c r="D156" s="86" t="s">
        <v>876</v>
      </c>
      <c r="E156" s="86" t="b">
        <v>0</v>
      </c>
      <c r="F156" s="86" t="b">
        <v>0</v>
      </c>
      <c r="G156" s="86" t="b">
        <v>0</v>
      </c>
    </row>
    <row r="157" spans="1:7" ht="15">
      <c r="A157" s="86" t="s">
        <v>946</v>
      </c>
      <c r="B157" s="86">
        <v>12</v>
      </c>
      <c r="C157" s="121">
        <v>0.0087289324335742</v>
      </c>
      <c r="D157" s="86" t="s">
        <v>876</v>
      </c>
      <c r="E157" s="86" t="b">
        <v>0</v>
      </c>
      <c r="F157" s="86" t="b">
        <v>0</v>
      </c>
      <c r="G157" s="86" t="b">
        <v>0</v>
      </c>
    </row>
    <row r="158" spans="1:7" ht="15">
      <c r="A158" s="86" t="s">
        <v>948</v>
      </c>
      <c r="B158" s="86">
        <v>12</v>
      </c>
      <c r="C158" s="121">
        <v>0.0087289324335742</v>
      </c>
      <c r="D158" s="86" t="s">
        <v>876</v>
      </c>
      <c r="E158" s="86" t="b">
        <v>0</v>
      </c>
      <c r="F158" s="86" t="b">
        <v>0</v>
      </c>
      <c r="G158" s="86" t="b">
        <v>0</v>
      </c>
    </row>
    <row r="159" spans="1:7" ht="15">
      <c r="A159" s="86" t="s">
        <v>1071</v>
      </c>
      <c r="B159" s="86">
        <v>11</v>
      </c>
      <c r="C159" s="121">
        <v>0.008547025557263749</v>
      </c>
      <c r="D159" s="86" t="s">
        <v>876</v>
      </c>
      <c r="E159" s="86" t="b">
        <v>0</v>
      </c>
      <c r="F159" s="86" t="b">
        <v>0</v>
      </c>
      <c r="G159" s="86" t="b">
        <v>0</v>
      </c>
    </row>
    <row r="160" spans="1:7" ht="15">
      <c r="A160" s="86" t="s">
        <v>1065</v>
      </c>
      <c r="B160" s="86">
        <v>10</v>
      </c>
      <c r="C160" s="121">
        <v>0.008313234325191423</v>
      </c>
      <c r="D160" s="86" t="s">
        <v>876</v>
      </c>
      <c r="E160" s="86" t="b">
        <v>0</v>
      </c>
      <c r="F160" s="86" t="b">
        <v>0</v>
      </c>
      <c r="G160" s="86" t="b">
        <v>0</v>
      </c>
    </row>
    <row r="161" spans="1:7" ht="15">
      <c r="A161" s="86" t="s">
        <v>1067</v>
      </c>
      <c r="B161" s="86">
        <v>10</v>
      </c>
      <c r="C161" s="121">
        <v>0.008313234325191423</v>
      </c>
      <c r="D161" s="86" t="s">
        <v>876</v>
      </c>
      <c r="E161" s="86" t="b">
        <v>0</v>
      </c>
      <c r="F161" s="86" t="b">
        <v>0</v>
      </c>
      <c r="G161" s="86" t="b">
        <v>0</v>
      </c>
    </row>
    <row r="162" spans="1:7" ht="15">
      <c r="A162" s="86" t="s">
        <v>1066</v>
      </c>
      <c r="B162" s="86">
        <v>9</v>
      </c>
      <c r="C162" s="121">
        <v>0.008022353694570019</v>
      </c>
      <c r="D162" s="86" t="s">
        <v>876</v>
      </c>
      <c r="E162" s="86" t="b">
        <v>0</v>
      </c>
      <c r="F162" s="86" t="b">
        <v>0</v>
      </c>
      <c r="G162" s="86" t="b">
        <v>0</v>
      </c>
    </row>
    <row r="163" spans="1:7" ht="15">
      <c r="A163" s="86" t="s">
        <v>1068</v>
      </c>
      <c r="B163" s="86">
        <v>9</v>
      </c>
      <c r="C163" s="121">
        <v>0.008022353694570019</v>
      </c>
      <c r="D163" s="86" t="s">
        <v>876</v>
      </c>
      <c r="E163" s="86" t="b">
        <v>0</v>
      </c>
      <c r="F163" s="86" t="b">
        <v>0</v>
      </c>
      <c r="G163" s="86" t="b">
        <v>0</v>
      </c>
    </row>
    <row r="164" spans="1:7" ht="15">
      <c r="A164" s="86" t="s">
        <v>1069</v>
      </c>
      <c r="B164" s="86">
        <v>9</v>
      </c>
      <c r="C164" s="121">
        <v>0.008022353694570019</v>
      </c>
      <c r="D164" s="86" t="s">
        <v>876</v>
      </c>
      <c r="E164" s="86" t="b">
        <v>1</v>
      </c>
      <c r="F164" s="86" t="b">
        <v>0</v>
      </c>
      <c r="G164" s="86" t="b">
        <v>0</v>
      </c>
    </row>
    <row r="165" spans="1:7" ht="15">
      <c r="A165" s="86" t="s">
        <v>1070</v>
      </c>
      <c r="B165" s="86">
        <v>9</v>
      </c>
      <c r="C165" s="121">
        <v>0.008022353694570019</v>
      </c>
      <c r="D165" s="86" t="s">
        <v>876</v>
      </c>
      <c r="E165" s="86" t="b">
        <v>0</v>
      </c>
      <c r="F165" s="86" t="b">
        <v>0</v>
      </c>
      <c r="G165" s="86" t="b">
        <v>0</v>
      </c>
    </row>
    <row r="166" spans="1:7" ht="15">
      <c r="A166" s="86" t="s">
        <v>227</v>
      </c>
      <c r="B166" s="86">
        <v>9</v>
      </c>
      <c r="C166" s="121">
        <v>0.008022353694570019</v>
      </c>
      <c r="D166" s="86" t="s">
        <v>876</v>
      </c>
      <c r="E166" s="86" t="b">
        <v>0</v>
      </c>
      <c r="F166" s="86" t="b">
        <v>0</v>
      </c>
      <c r="G166" s="86" t="b">
        <v>0</v>
      </c>
    </row>
    <row r="167" spans="1:7" ht="15">
      <c r="A167" s="86" t="s">
        <v>229</v>
      </c>
      <c r="B167" s="86">
        <v>9</v>
      </c>
      <c r="C167" s="121">
        <v>0.008022353694570019</v>
      </c>
      <c r="D167" s="86" t="s">
        <v>876</v>
      </c>
      <c r="E167" s="86" t="b">
        <v>0</v>
      </c>
      <c r="F167" s="86" t="b">
        <v>0</v>
      </c>
      <c r="G167" s="86" t="b">
        <v>0</v>
      </c>
    </row>
    <row r="168" spans="1:7" ht="15">
      <c r="A168" s="86" t="s">
        <v>1079</v>
      </c>
      <c r="B168" s="86">
        <v>8</v>
      </c>
      <c r="C168" s="121">
        <v>0.007668015418242971</v>
      </c>
      <c r="D168" s="86" t="s">
        <v>876</v>
      </c>
      <c r="E168" s="86" t="b">
        <v>0</v>
      </c>
      <c r="F168" s="86" t="b">
        <v>0</v>
      </c>
      <c r="G168" s="86" t="b">
        <v>0</v>
      </c>
    </row>
    <row r="169" spans="1:7" ht="15">
      <c r="A169" s="86" t="s">
        <v>1077</v>
      </c>
      <c r="B169" s="86">
        <v>8</v>
      </c>
      <c r="C169" s="121">
        <v>0.007668015418242971</v>
      </c>
      <c r="D169" s="86" t="s">
        <v>876</v>
      </c>
      <c r="E169" s="86" t="b">
        <v>0</v>
      </c>
      <c r="F169" s="86" t="b">
        <v>0</v>
      </c>
      <c r="G169" s="86" t="b">
        <v>0</v>
      </c>
    </row>
    <row r="170" spans="1:7" ht="15">
      <c r="A170" s="86" t="s">
        <v>237</v>
      </c>
      <c r="B170" s="86">
        <v>8</v>
      </c>
      <c r="C170" s="121">
        <v>0.007668015418242971</v>
      </c>
      <c r="D170" s="86" t="s">
        <v>876</v>
      </c>
      <c r="E170" s="86" t="b">
        <v>0</v>
      </c>
      <c r="F170" s="86" t="b">
        <v>0</v>
      </c>
      <c r="G170" s="86" t="b">
        <v>0</v>
      </c>
    </row>
    <row r="171" spans="1:7" ht="15">
      <c r="A171" s="86" t="s">
        <v>236</v>
      </c>
      <c r="B171" s="86">
        <v>7</v>
      </c>
      <c r="C171" s="121">
        <v>0.007242247912017464</v>
      </c>
      <c r="D171" s="86" t="s">
        <v>876</v>
      </c>
      <c r="E171" s="86" t="b">
        <v>0</v>
      </c>
      <c r="F171" s="86" t="b">
        <v>0</v>
      </c>
      <c r="G171" s="86" t="b">
        <v>0</v>
      </c>
    </row>
    <row r="172" spans="1:7" ht="15">
      <c r="A172" s="86" t="s">
        <v>1085</v>
      </c>
      <c r="B172" s="86">
        <v>6</v>
      </c>
      <c r="C172" s="121">
        <v>0.0067347811432751405</v>
      </c>
      <c r="D172" s="86" t="s">
        <v>876</v>
      </c>
      <c r="E172" s="86" t="b">
        <v>0</v>
      </c>
      <c r="F172" s="86" t="b">
        <v>0</v>
      </c>
      <c r="G172" s="86" t="b">
        <v>0</v>
      </c>
    </row>
    <row r="173" spans="1:7" ht="15">
      <c r="A173" s="86" t="s">
        <v>1080</v>
      </c>
      <c r="B173" s="86">
        <v>6</v>
      </c>
      <c r="C173" s="121">
        <v>0.0067347811432751405</v>
      </c>
      <c r="D173" s="86" t="s">
        <v>876</v>
      </c>
      <c r="E173" s="86" t="b">
        <v>0</v>
      </c>
      <c r="F173" s="86" t="b">
        <v>0</v>
      </c>
      <c r="G173" s="86" t="b">
        <v>0</v>
      </c>
    </row>
    <row r="174" spans="1:7" ht="15">
      <c r="A174" s="86" t="s">
        <v>1086</v>
      </c>
      <c r="B174" s="86">
        <v>6</v>
      </c>
      <c r="C174" s="121">
        <v>0.0067347811432751405</v>
      </c>
      <c r="D174" s="86" t="s">
        <v>876</v>
      </c>
      <c r="E174" s="86" t="b">
        <v>0</v>
      </c>
      <c r="F174" s="86" t="b">
        <v>0</v>
      </c>
      <c r="G174" s="86" t="b">
        <v>0</v>
      </c>
    </row>
    <row r="175" spans="1:7" ht="15">
      <c r="A175" s="86" t="s">
        <v>1087</v>
      </c>
      <c r="B175" s="86">
        <v>6</v>
      </c>
      <c r="C175" s="121">
        <v>0.0067347811432751405</v>
      </c>
      <c r="D175" s="86" t="s">
        <v>876</v>
      </c>
      <c r="E175" s="86" t="b">
        <v>0</v>
      </c>
      <c r="F175" s="86" t="b">
        <v>0</v>
      </c>
      <c r="G175" s="86" t="b">
        <v>0</v>
      </c>
    </row>
    <row r="176" spans="1:7" ht="15">
      <c r="A176" s="86" t="s">
        <v>1088</v>
      </c>
      <c r="B176" s="86">
        <v>6</v>
      </c>
      <c r="C176" s="121">
        <v>0.0067347811432751405</v>
      </c>
      <c r="D176" s="86" t="s">
        <v>876</v>
      </c>
      <c r="E176" s="86" t="b">
        <v>0</v>
      </c>
      <c r="F176" s="86" t="b">
        <v>0</v>
      </c>
      <c r="G176" s="86" t="b">
        <v>0</v>
      </c>
    </row>
    <row r="177" spans="1:7" ht="15">
      <c r="A177" s="86" t="s">
        <v>1081</v>
      </c>
      <c r="B177" s="86">
        <v>6</v>
      </c>
      <c r="C177" s="121">
        <v>0.0067347811432751405</v>
      </c>
      <c r="D177" s="86" t="s">
        <v>876</v>
      </c>
      <c r="E177" s="86" t="b">
        <v>0</v>
      </c>
      <c r="F177" s="86" t="b">
        <v>0</v>
      </c>
      <c r="G177" s="86" t="b">
        <v>0</v>
      </c>
    </row>
    <row r="178" spans="1:7" ht="15">
      <c r="A178" s="86" t="s">
        <v>1082</v>
      </c>
      <c r="B178" s="86">
        <v>6</v>
      </c>
      <c r="C178" s="121">
        <v>0.0067347811432751405</v>
      </c>
      <c r="D178" s="86" t="s">
        <v>876</v>
      </c>
      <c r="E178" s="86" t="b">
        <v>0</v>
      </c>
      <c r="F178" s="86" t="b">
        <v>0</v>
      </c>
      <c r="G178" s="86" t="b">
        <v>0</v>
      </c>
    </row>
    <row r="179" spans="1:7" ht="15">
      <c r="A179" s="86" t="s">
        <v>228</v>
      </c>
      <c r="B179" s="86">
        <v>6</v>
      </c>
      <c r="C179" s="121">
        <v>0.0067347811432751405</v>
      </c>
      <c r="D179" s="86" t="s">
        <v>876</v>
      </c>
      <c r="E179" s="86" t="b">
        <v>0</v>
      </c>
      <c r="F179" s="86" t="b">
        <v>0</v>
      </c>
      <c r="G179" s="86" t="b">
        <v>0</v>
      </c>
    </row>
    <row r="180" spans="1:7" ht="15">
      <c r="A180" s="86" t="s">
        <v>231</v>
      </c>
      <c r="B180" s="86">
        <v>6</v>
      </c>
      <c r="C180" s="121">
        <v>0.0067347811432751405</v>
      </c>
      <c r="D180" s="86" t="s">
        <v>876</v>
      </c>
      <c r="E180" s="86" t="b">
        <v>0</v>
      </c>
      <c r="F180" s="86" t="b">
        <v>0</v>
      </c>
      <c r="G180" s="86" t="b">
        <v>0</v>
      </c>
    </row>
    <row r="181" spans="1:7" ht="15">
      <c r="A181" s="86" t="s">
        <v>1072</v>
      </c>
      <c r="B181" s="86">
        <v>5</v>
      </c>
      <c r="C181" s="121">
        <v>0.006131879601335746</v>
      </c>
      <c r="D181" s="86" t="s">
        <v>876</v>
      </c>
      <c r="E181" s="86" t="b">
        <v>0</v>
      </c>
      <c r="F181" s="86" t="b">
        <v>0</v>
      </c>
      <c r="G181" s="86" t="b">
        <v>0</v>
      </c>
    </row>
    <row r="182" spans="1:7" ht="15">
      <c r="A182" s="86" t="s">
        <v>1073</v>
      </c>
      <c r="B182" s="86">
        <v>5</v>
      </c>
      <c r="C182" s="121">
        <v>0.006131879601335746</v>
      </c>
      <c r="D182" s="86" t="s">
        <v>876</v>
      </c>
      <c r="E182" s="86" t="b">
        <v>0</v>
      </c>
      <c r="F182" s="86" t="b">
        <v>0</v>
      </c>
      <c r="G182" s="86" t="b">
        <v>0</v>
      </c>
    </row>
    <row r="183" spans="1:7" ht="15">
      <c r="A183" s="86" t="s">
        <v>1074</v>
      </c>
      <c r="B183" s="86">
        <v>5</v>
      </c>
      <c r="C183" s="121">
        <v>0.006131879601335746</v>
      </c>
      <c r="D183" s="86" t="s">
        <v>876</v>
      </c>
      <c r="E183" s="86" t="b">
        <v>0</v>
      </c>
      <c r="F183" s="86" t="b">
        <v>0</v>
      </c>
      <c r="G183" s="86" t="b">
        <v>0</v>
      </c>
    </row>
    <row r="184" spans="1:7" ht="15">
      <c r="A184" s="86" t="s">
        <v>1075</v>
      </c>
      <c r="B184" s="86">
        <v>5</v>
      </c>
      <c r="C184" s="121">
        <v>0.006131879601335746</v>
      </c>
      <c r="D184" s="86" t="s">
        <v>876</v>
      </c>
      <c r="E184" s="86" t="b">
        <v>0</v>
      </c>
      <c r="F184" s="86" t="b">
        <v>0</v>
      </c>
      <c r="G184" s="86" t="b">
        <v>0</v>
      </c>
    </row>
    <row r="185" spans="1:7" ht="15">
      <c r="A185" s="86" t="s">
        <v>1076</v>
      </c>
      <c r="B185" s="86">
        <v>5</v>
      </c>
      <c r="C185" s="121">
        <v>0.006131879601335746</v>
      </c>
      <c r="D185" s="86" t="s">
        <v>876</v>
      </c>
      <c r="E185" s="86" t="b">
        <v>0</v>
      </c>
      <c r="F185" s="86" t="b">
        <v>0</v>
      </c>
      <c r="G185" s="86" t="b">
        <v>0</v>
      </c>
    </row>
    <row r="186" spans="1:7" ht="15">
      <c r="A186" s="86" t="s">
        <v>916</v>
      </c>
      <c r="B186" s="86">
        <v>5</v>
      </c>
      <c r="C186" s="121">
        <v>0.006131879601335746</v>
      </c>
      <c r="D186" s="86" t="s">
        <v>876</v>
      </c>
      <c r="E186" s="86" t="b">
        <v>0</v>
      </c>
      <c r="F186" s="86" t="b">
        <v>0</v>
      </c>
      <c r="G186" s="86" t="b">
        <v>0</v>
      </c>
    </row>
    <row r="187" spans="1:7" ht="15">
      <c r="A187" s="86" t="s">
        <v>1083</v>
      </c>
      <c r="B187" s="86">
        <v>5</v>
      </c>
      <c r="C187" s="121">
        <v>0.006131879601335746</v>
      </c>
      <c r="D187" s="86" t="s">
        <v>876</v>
      </c>
      <c r="E187" s="86" t="b">
        <v>0</v>
      </c>
      <c r="F187" s="86" t="b">
        <v>0</v>
      </c>
      <c r="G187" s="86" t="b">
        <v>0</v>
      </c>
    </row>
    <row r="188" spans="1:7" ht="15">
      <c r="A188" s="86" t="s">
        <v>1084</v>
      </c>
      <c r="B188" s="86">
        <v>5</v>
      </c>
      <c r="C188" s="121">
        <v>0.006131879601335746</v>
      </c>
      <c r="D188" s="86" t="s">
        <v>876</v>
      </c>
      <c r="E188" s="86" t="b">
        <v>0</v>
      </c>
      <c r="F188" s="86" t="b">
        <v>0</v>
      </c>
      <c r="G188" s="86" t="b">
        <v>0</v>
      </c>
    </row>
    <row r="189" spans="1:7" ht="15">
      <c r="A189" s="86" t="s">
        <v>1111</v>
      </c>
      <c r="B189" s="86">
        <v>5</v>
      </c>
      <c r="C189" s="121">
        <v>0.006131879601335746</v>
      </c>
      <c r="D189" s="86" t="s">
        <v>876</v>
      </c>
      <c r="E189" s="86" t="b">
        <v>0</v>
      </c>
      <c r="F189" s="86" t="b">
        <v>0</v>
      </c>
      <c r="G189" s="86" t="b">
        <v>0</v>
      </c>
    </row>
    <row r="190" spans="1:7" ht="15">
      <c r="A190" s="86" t="s">
        <v>1090</v>
      </c>
      <c r="B190" s="86">
        <v>5</v>
      </c>
      <c r="C190" s="121">
        <v>0.006131879601335746</v>
      </c>
      <c r="D190" s="86" t="s">
        <v>876</v>
      </c>
      <c r="E190" s="86" t="b">
        <v>0</v>
      </c>
      <c r="F190" s="86" t="b">
        <v>0</v>
      </c>
      <c r="G190" s="86" t="b">
        <v>0</v>
      </c>
    </row>
    <row r="191" spans="1:7" ht="15">
      <c r="A191" s="86" t="s">
        <v>235</v>
      </c>
      <c r="B191" s="86">
        <v>5</v>
      </c>
      <c r="C191" s="121">
        <v>0.006131879601335746</v>
      </c>
      <c r="D191" s="86" t="s">
        <v>876</v>
      </c>
      <c r="E191" s="86" t="b">
        <v>0</v>
      </c>
      <c r="F191" s="86" t="b">
        <v>0</v>
      </c>
      <c r="G191" s="86" t="b">
        <v>0</v>
      </c>
    </row>
    <row r="192" spans="1:7" ht="15">
      <c r="A192" s="86" t="s">
        <v>234</v>
      </c>
      <c r="B192" s="86">
        <v>5</v>
      </c>
      <c r="C192" s="121">
        <v>0.006131879601335746</v>
      </c>
      <c r="D192" s="86" t="s">
        <v>876</v>
      </c>
      <c r="E192" s="86" t="b">
        <v>0</v>
      </c>
      <c r="F192" s="86" t="b">
        <v>0</v>
      </c>
      <c r="G192" s="86" t="b">
        <v>0</v>
      </c>
    </row>
    <row r="193" spans="1:7" ht="15">
      <c r="A193" s="86" t="s">
        <v>233</v>
      </c>
      <c r="B193" s="86">
        <v>5</v>
      </c>
      <c r="C193" s="121">
        <v>0.006131879601335746</v>
      </c>
      <c r="D193" s="86" t="s">
        <v>876</v>
      </c>
      <c r="E193" s="86" t="b">
        <v>0</v>
      </c>
      <c r="F193" s="86" t="b">
        <v>0</v>
      </c>
      <c r="G193" s="86" t="b">
        <v>0</v>
      </c>
    </row>
    <row r="194" spans="1:7" ht="15">
      <c r="A194" s="86" t="s">
        <v>232</v>
      </c>
      <c r="B194" s="86">
        <v>5</v>
      </c>
      <c r="C194" s="121">
        <v>0.006131879601335746</v>
      </c>
      <c r="D194" s="86" t="s">
        <v>876</v>
      </c>
      <c r="E194" s="86" t="b">
        <v>0</v>
      </c>
      <c r="F194" s="86" t="b">
        <v>0</v>
      </c>
      <c r="G194" s="86" t="b">
        <v>0</v>
      </c>
    </row>
    <row r="195" spans="1:7" ht="15">
      <c r="A195" s="86" t="s">
        <v>1091</v>
      </c>
      <c r="B195" s="86">
        <v>5</v>
      </c>
      <c r="C195" s="121">
        <v>0.006131879601335746</v>
      </c>
      <c r="D195" s="86" t="s">
        <v>876</v>
      </c>
      <c r="E195" s="86" t="b">
        <v>0</v>
      </c>
      <c r="F195" s="86" t="b">
        <v>0</v>
      </c>
      <c r="G195" s="86" t="b">
        <v>0</v>
      </c>
    </row>
    <row r="196" spans="1:7" ht="15">
      <c r="A196" s="86" t="s">
        <v>1092</v>
      </c>
      <c r="B196" s="86">
        <v>5</v>
      </c>
      <c r="C196" s="121">
        <v>0.006131879601335746</v>
      </c>
      <c r="D196" s="86" t="s">
        <v>876</v>
      </c>
      <c r="E196" s="86" t="b">
        <v>0</v>
      </c>
      <c r="F196" s="86" t="b">
        <v>0</v>
      </c>
      <c r="G196" s="86" t="b">
        <v>0</v>
      </c>
    </row>
    <row r="197" spans="1:7" ht="15">
      <c r="A197" s="86" t="s">
        <v>1089</v>
      </c>
      <c r="B197" s="86">
        <v>5</v>
      </c>
      <c r="C197" s="121">
        <v>0.006131879601335746</v>
      </c>
      <c r="D197" s="86" t="s">
        <v>876</v>
      </c>
      <c r="E197" s="86" t="b">
        <v>0</v>
      </c>
      <c r="F197" s="86" t="b">
        <v>0</v>
      </c>
      <c r="G197" s="86" t="b">
        <v>0</v>
      </c>
    </row>
    <row r="198" spans="1:7" ht="15">
      <c r="A198" s="86" t="s">
        <v>1093</v>
      </c>
      <c r="B198" s="86">
        <v>5</v>
      </c>
      <c r="C198" s="121">
        <v>0.006131879601335746</v>
      </c>
      <c r="D198" s="86" t="s">
        <v>876</v>
      </c>
      <c r="E198" s="86" t="b">
        <v>0</v>
      </c>
      <c r="F198" s="86" t="b">
        <v>0</v>
      </c>
      <c r="G198" s="86" t="b">
        <v>0</v>
      </c>
    </row>
    <row r="199" spans="1:7" ht="15">
      <c r="A199" s="86" t="s">
        <v>1113</v>
      </c>
      <c r="B199" s="86">
        <v>4</v>
      </c>
      <c r="C199" s="121">
        <v>0.005414217660113512</v>
      </c>
      <c r="D199" s="86" t="s">
        <v>876</v>
      </c>
      <c r="E199" s="86" t="b">
        <v>0</v>
      </c>
      <c r="F199" s="86" t="b">
        <v>0</v>
      </c>
      <c r="G199" s="86" t="b">
        <v>0</v>
      </c>
    </row>
    <row r="200" spans="1:7" ht="15">
      <c r="A200" s="86" t="s">
        <v>1094</v>
      </c>
      <c r="B200" s="86">
        <v>4</v>
      </c>
      <c r="C200" s="121">
        <v>0.005414217660113512</v>
      </c>
      <c r="D200" s="86" t="s">
        <v>876</v>
      </c>
      <c r="E200" s="86" t="b">
        <v>0</v>
      </c>
      <c r="F200" s="86" t="b">
        <v>0</v>
      </c>
      <c r="G200" s="86" t="b">
        <v>0</v>
      </c>
    </row>
    <row r="201" spans="1:7" ht="15">
      <c r="A201" s="86" t="s">
        <v>1095</v>
      </c>
      <c r="B201" s="86">
        <v>4</v>
      </c>
      <c r="C201" s="121">
        <v>0.005414217660113512</v>
      </c>
      <c r="D201" s="86" t="s">
        <v>876</v>
      </c>
      <c r="E201" s="86" t="b">
        <v>0</v>
      </c>
      <c r="F201" s="86" t="b">
        <v>0</v>
      </c>
      <c r="G201" s="86" t="b">
        <v>0</v>
      </c>
    </row>
    <row r="202" spans="1:7" ht="15">
      <c r="A202" s="86" t="s">
        <v>1112</v>
      </c>
      <c r="B202" s="86">
        <v>3</v>
      </c>
      <c r="C202" s="121">
        <v>0.004552548034881591</v>
      </c>
      <c r="D202" s="86" t="s">
        <v>876</v>
      </c>
      <c r="E202" s="86" t="b">
        <v>0</v>
      </c>
      <c r="F202" s="86" t="b">
        <v>0</v>
      </c>
      <c r="G202" s="86" t="b">
        <v>0</v>
      </c>
    </row>
    <row r="203" spans="1:7" ht="15">
      <c r="A203" s="86" t="s">
        <v>1120</v>
      </c>
      <c r="B203" s="86">
        <v>3</v>
      </c>
      <c r="C203" s="121">
        <v>0.004552548034881591</v>
      </c>
      <c r="D203" s="86" t="s">
        <v>876</v>
      </c>
      <c r="E203" s="86" t="b">
        <v>0</v>
      </c>
      <c r="F203" s="86" t="b">
        <v>0</v>
      </c>
      <c r="G203" s="86" t="b">
        <v>0</v>
      </c>
    </row>
    <row r="204" spans="1:7" ht="15">
      <c r="A204" s="86" t="s">
        <v>1121</v>
      </c>
      <c r="B204" s="86">
        <v>3</v>
      </c>
      <c r="C204" s="121">
        <v>0.004552548034881591</v>
      </c>
      <c r="D204" s="86" t="s">
        <v>876</v>
      </c>
      <c r="E204" s="86" t="b">
        <v>0</v>
      </c>
      <c r="F204" s="86" t="b">
        <v>0</v>
      </c>
      <c r="G204" s="86" t="b">
        <v>0</v>
      </c>
    </row>
    <row r="205" spans="1:7" ht="15">
      <c r="A205" s="86" t="s">
        <v>1122</v>
      </c>
      <c r="B205" s="86">
        <v>3</v>
      </c>
      <c r="C205" s="121">
        <v>0.004552548034881591</v>
      </c>
      <c r="D205" s="86" t="s">
        <v>876</v>
      </c>
      <c r="E205" s="86" t="b">
        <v>0</v>
      </c>
      <c r="F205" s="86" t="b">
        <v>0</v>
      </c>
      <c r="G205" s="86" t="b">
        <v>0</v>
      </c>
    </row>
    <row r="206" spans="1:7" ht="15">
      <c r="A206" s="86" t="s">
        <v>1096</v>
      </c>
      <c r="B206" s="86">
        <v>3</v>
      </c>
      <c r="C206" s="121">
        <v>0.004552548034881591</v>
      </c>
      <c r="D206" s="86" t="s">
        <v>876</v>
      </c>
      <c r="E206" s="86" t="b">
        <v>0</v>
      </c>
      <c r="F206" s="86" t="b">
        <v>0</v>
      </c>
      <c r="G206" s="86" t="b">
        <v>0</v>
      </c>
    </row>
    <row r="207" spans="1:7" ht="15">
      <c r="A207" s="86" t="s">
        <v>1097</v>
      </c>
      <c r="B207" s="86">
        <v>3</v>
      </c>
      <c r="C207" s="121">
        <v>0.004552548034881591</v>
      </c>
      <c r="D207" s="86" t="s">
        <v>876</v>
      </c>
      <c r="E207" s="86" t="b">
        <v>0</v>
      </c>
      <c r="F207" s="86" t="b">
        <v>0</v>
      </c>
      <c r="G207" s="86" t="b">
        <v>0</v>
      </c>
    </row>
    <row r="208" spans="1:7" ht="15">
      <c r="A208" s="86" t="s">
        <v>1098</v>
      </c>
      <c r="B208" s="86">
        <v>3</v>
      </c>
      <c r="C208" s="121">
        <v>0.004552548034881591</v>
      </c>
      <c r="D208" s="86" t="s">
        <v>876</v>
      </c>
      <c r="E208" s="86" t="b">
        <v>0</v>
      </c>
      <c r="F208" s="86" t="b">
        <v>0</v>
      </c>
      <c r="G208" s="86" t="b">
        <v>0</v>
      </c>
    </row>
    <row r="209" spans="1:7" ht="15">
      <c r="A209" s="86" t="s">
        <v>1099</v>
      </c>
      <c r="B209" s="86">
        <v>3</v>
      </c>
      <c r="C209" s="121">
        <v>0.004552548034881591</v>
      </c>
      <c r="D209" s="86" t="s">
        <v>876</v>
      </c>
      <c r="E209" s="86" t="b">
        <v>0</v>
      </c>
      <c r="F209" s="86" t="b">
        <v>0</v>
      </c>
      <c r="G209" s="86" t="b">
        <v>0</v>
      </c>
    </row>
    <row r="210" spans="1:7" ht="15">
      <c r="A210" s="86" t="s">
        <v>1100</v>
      </c>
      <c r="B210" s="86">
        <v>3</v>
      </c>
      <c r="C210" s="121">
        <v>0.004552548034881591</v>
      </c>
      <c r="D210" s="86" t="s">
        <v>876</v>
      </c>
      <c r="E210" s="86" t="b">
        <v>0</v>
      </c>
      <c r="F210" s="86" t="b">
        <v>0</v>
      </c>
      <c r="G210" s="86" t="b">
        <v>0</v>
      </c>
    </row>
    <row r="211" spans="1:7" ht="15">
      <c r="A211" s="86" t="s">
        <v>1114</v>
      </c>
      <c r="B211" s="86">
        <v>3</v>
      </c>
      <c r="C211" s="121">
        <v>0.004552548034881591</v>
      </c>
      <c r="D211" s="86" t="s">
        <v>876</v>
      </c>
      <c r="E211" s="86" t="b">
        <v>0</v>
      </c>
      <c r="F211" s="86" t="b">
        <v>0</v>
      </c>
      <c r="G211" s="86" t="b">
        <v>0</v>
      </c>
    </row>
    <row r="212" spans="1:7" ht="15">
      <c r="A212" s="86" t="s">
        <v>1123</v>
      </c>
      <c r="B212" s="86">
        <v>3</v>
      </c>
      <c r="C212" s="121">
        <v>0.004552548034881591</v>
      </c>
      <c r="D212" s="86" t="s">
        <v>876</v>
      </c>
      <c r="E212" s="86" t="b">
        <v>0</v>
      </c>
      <c r="F212" s="86" t="b">
        <v>0</v>
      </c>
      <c r="G212" s="86" t="b">
        <v>0</v>
      </c>
    </row>
    <row r="213" spans="1:7" ht="15">
      <c r="A213" s="86" t="s">
        <v>1115</v>
      </c>
      <c r="B213" s="86">
        <v>3</v>
      </c>
      <c r="C213" s="121">
        <v>0.004552548034881591</v>
      </c>
      <c r="D213" s="86" t="s">
        <v>876</v>
      </c>
      <c r="E213" s="86" t="b">
        <v>0</v>
      </c>
      <c r="F213" s="86" t="b">
        <v>0</v>
      </c>
      <c r="G213" s="86" t="b">
        <v>0</v>
      </c>
    </row>
    <row r="214" spans="1:7" ht="15">
      <c r="A214" s="86" t="s">
        <v>1101</v>
      </c>
      <c r="B214" s="86">
        <v>3</v>
      </c>
      <c r="C214" s="121">
        <v>0.004552548034881591</v>
      </c>
      <c r="D214" s="86" t="s">
        <v>876</v>
      </c>
      <c r="E214" s="86" t="b">
        <v>0</v>
      </c>
      <c r="F214" s="86" t="b">
        <v>0</v>
      </c>
      <c r="G214" s="86" t="b">
        <v>0</v>
      </c>
    </row>
    <row r="215" spans="1:7" ht="15">
      <c r="A215" s="86" t="s">
        <v>1102</v>
      </c>
      <c r="B215" s="86">
        <v>3</v>
      </c>
      <c r="C215" s="121">
        <v>0.004552548034881591</v>
      </c>
      <c r="D215" s="86" t="s">
        <v>876</v>
      </c>
      <c r="E215" s="86" t="b">
        <v>0</v>
      </c>
      <c r="F215" s="86" t="b">
        <v>0</v>
      </c>
      <c r="G215" s="86" t="b">
        <v>0</v>
      </c>
    </row>
    <row r="216" spans="1:7" ht="15">
      <c r="A216" s="86" t="s">
        <v>1103</v>
      </c>
      <c r="B216" s="86">
        <v>3</v>
      </c>
      <c r="C216" s="121">
        <v>0.004552548034881591</v>
      </c>
      <c r="D216" s="86" t="s">
        <v>876</v>
      </c>
      <c r="E216" s="86" t="b">
        <v>0</v>
      </c>
      <c r="F216" s="86" t="b">
        <v>0</v>
      </c>
      <c r="G216" s="86" t="b">
        <v>0</v>
      </c>
    </row>
    <row r="217" spans="1:7" ht="15">
      <c r="A217" s="86" t="s">
        <v>1104</v>
      </c>
      <c r="B217" s="86">
        <v>3</v>
      </c>
      <c r="C217" s="121">
        <v>0.004552548034881591</v>
      </c>
      <c r="D217" s="86" t="s">
        <v>876</v>
      </c>
      <c r="E217" s="86" t="b">
        <v>0</v>
      </c>
      <c r="F217" s="86" t="b">
        <v>0</v>
      </c>
      <c r="G217" s="86" t="b">
        <v>0</v>
      </c>
    </row>
    <row r="218" spans="1:7" ht="15">
      <c r="A218" s="86" t="s">
        <v>1105</v>
      </c>
      <c r="B218" s="86">
        <v>3</v>
      </c>
      <c r="C218" s="121">
        <v>0.004552548034881591</v>
      </c>
      <c r="D218" s="86" t="s">
        <v>876</v>
      </c>
      <c r="E218" s="86" t="b">
        <v>0</v>
      </c>
      <c r="F218" s="86" t="b">
        <v>0</v>
      </c>
      <c r="G218" s="86" t="b">
        <v>0</v>
      </c>
    </row>
    <row r="219" spans="1:7" ht="15">
      <c r="A219" s="86" t="s">
        <v>1106</v>
      </c>
      <c r="B219" s="86">
        <v>3</v>
      </c>
      <c r="C219" s="121">
        <v>0.004552548034881591</v>
      </c>
      <c r="D219" s="86" t="s">
        <v>876</v>
      </c>
      <c r="E219" s="86" t="b">
        <v>0</v>
      </c>
      <c r="F219" s="86" t="b">
        <v>0</v>
      </c>
      <c r="G219" s="86" t="b">
        <v>0</v>
      </c>
    </row>
    <row r="220" spans="1:7" ht="15">
      <c r="A220" s="86" t="s">
        <v>1107</v>
      </c>
      <c r="B220" s="86">
        <v>3</v>
      </c>
      <c r="C220" s="121">
        <v>0.004552548034881591</v>
      </c>
      <c r="D220" s="86" t="s">
        <v>876</v>
      </c>
      <c r="E220" s="86" t="b">
        <v>0</v>
      </c>
      <c r="F220" s="86" t="b">
        <v>0</v>
      </c>
      <c r="G220" s="86" t="b">
        <v>0</v>
      </c>
    </row>
    <row r="221" spans="1:7" ht="15">
      <c r="A221" s="86" t="s">
        <v>1108</v>
      </c>
      <c r="B221" s="86">
        <v>3</v>
      </c>
      <c r="C221" s="121">
        <v>0.004552548034881591</v>
      </c>
      <c r="D221" s="86" t="s">
        <v>876</v>
      </c>
      <c r="E221" s="86" t="b">
        <v>0</v>
      </c>
      <c r="F221" s="86" t="b">
        <v>0</v>
      </c>
      <c r="G221" s="86" t="b">
        <v>0</v>
      </c>
    </row>
    <row r="222" spans="1:7" ht="15">
      <c r="A222" s="86" t="s">
        <v>1109</v>
      </c>
      <c r="B222" s="86">
        <v>3</v>
      </c>
      <c r="C222" s="121">
        <v>0.004552548034881591</v>
      </c>
      <c r="D222" s="86" t="s">
        <v>876</v>
      </c>
      <c r="E222" s="86" t="b">
        <v>0</v>
      </c>
      <c r="F222" s="86" t="b">
        <v>0</v>
      </c>
      <c r="G222" s="86" t="b">
        <v>0</v>
      </c>
    </row>
    <row r="223" spans="1:7" ht="15">
      <c r="A223" s="86" t="s">
        <v>1110</v>
      </c>
      <c r="B223" s="86">
        <v>3</v>
      </c>
      <c r="C223" s="121">
        <v>0.004552548034881591</v>
      </c>
      <c r="D223" s="86" t="s">
        <v>876</v>
      </c>
      <c r="E223" s="86" t="b">
        <v>0</v>
      </c>
      <c r="F223" s="86" t="b">
        <v>0</v>
      </c>
      <c r="G223" s="86" t="b">
        <v>0</v>
      </c>
    </row>
    <row r="224" spans="1:7" ht="15">
      <c r="A224" s="86" t="s">
        <v>1127</v>
      </c>
      <c r="B224" s="86">
        <v>2</v>
      </c>
      <c r="C224" s="121">
        <v>0.00349721380555277</v>
      </c>
      <c r="D224" s="86" t="s">
        <v>876</v>
      </c>
      <c r="E224" s="86" t="b">
        <v>0</v>
      </c>
      <c r="F224" s="86" t="b">
        <v>0</v>
      </c>
      <c r="G224" s="86" t="b">
        <v>0</v>
      </c>
    </row>
    <row r="225" spans="1:7" ht="15">
      <c r="A225" s="86" t="s">
        <v>1128</v>
      </c>
      <c r="B225" s="86">
        <v>2</v>
      </c>
      <c r="C225" s="121">
        <v>0.00349721380555277</v>
      </c>
      <c r="D225" s="86" t="s">
        <v>876</v>
      </c>
      <c r="E225" s="86" t="b">
        <v>0</v>
      </c>
      <c r="F225" s="86" t="b">
        <v>0</v>
      </c>
      <c r="G225" s="86" t="b">
        <v>0</v>
      </c>
    </row>
    <row r="226" spans="1:7" ht="15">
      <c r="A226" s="86" t="s">
        <v>1129</v>
      </c>
      <c r="B226" s="86">
        <v>2</v>
      </c>
      <c r="C226" s="121">
        <v>0.00349721380555277</v>
      </c>
      <c r="D226" s="86" t="s">
        <v>876</v>
      </c>
      <c r="E226" s="86" t="b">
        <v>0</v>
      </c>
      <c r="F226" s="86" t="b">
        <v>0</v>
      </c>
      <c r="G226" s="86" t="b">
        <v>0</v>
      </c>
    </row>
    <row r="227" spans="1:7" ht="15">
      <c r="A227" s="86" t="s">
        <v>1130</v>
      </c>
      <c r="B227" s="86">
        <v>2</v>
      </c>
      <c r="C227" s="121">
        <v>0.00349721380555277</v>
      </c>
      <c r="D227" s="86" t="s">
        <v>876</v>
      </c>
      <c r="E227" s="86" t="b">
        <v>0</v>
      </c>
      <c r="F227" s="86" t="b">
        <v>0</v>
      </c>
      <c r="G227" s="86" t="b">
        <v>0</v>
      </c>
    </row>
    <row r="228" spans="1:7" ht="15">
      <c r="A228" s="86" t="s">
        <v>1131</v>
      </c>
      <c r="B228" s="86">
        <v>2</v>
      </c>
      <c r="C228" s="121">
        <v>0.00349721380555277</v>
      </c>
      <c r="D228" s="86" t="s">
        <v>876</v>
      </c>
      <c r="E228" s="86" t="b">
        <v>0</v>
      </c>
      <c r="F228" s="86" t="b">
        <v>0</v>
      </c>
      <c r="G228" s="86" t="b">
        <v>0</v>
      </c>
    </row>
    <row r="229" spans="1:7" ht="15">
      <c r="A229" s="86" t="s">
        <v>1132</v>
      </c>
      <c r="B229" s="86">
        <v>2</v>
      </c>
      <c r="C229" s="121">
        <v>0.00349721380555277</v>
      </c>
      <c r="D229" s="86" t="s">
        <v>876</v>
      </c>
      <c r="E229" s="86" t="b">
        <v>0</v>
      </c>
      <c r="F229" s="86" t="b">
        <v>0</v>
      </c>
      <c r="G229" s="86" t="b">
        <v>0</v>
      </c>
    </row>
    <row r="230" spans="1:7" ht="15">
      <c r="A230" s="86" t="s">
        <v>1133</v>
      </c>
      <c r="B230" s="86">
        <v>2</v>
      </c>
      <c r="C230" s="121">
        <v>0.00349721380555277</v>
      </c>
      <c r="D230" s="86" t="s">
        <v>876</v>
      </c>
      <c r="E230" s="86" t="b">
        <v>0</v>
      </c>
      <c r="F230" s="86" t="b">
        <v>0</v>
      </c>
      <c r="G230" s="86" t="b">
        <v>0</v>
      </c>
    </row>
    <row r="231" spans="1:7" ht="15">
      <c r="A231" s="86" t="s">
        <v>1119</v>
      </c>
      <c r="B231" s="86">
        <v>2</v>
      </c>
      <c r="C231" s="121">
        <v>0.00349721380555277</v>
      </c>
      <c r="D231" s="86" t="s">
        <v>876</v>
      </c>
      <c r="E231" s="86" t="b">
        <v>0</v>
      </c>
      <c r="F231" s="86" t="b">
        <v>0</v>
      </c>
      <c r="G231" s="86" t="b">
        <v>0</v>
      </c>
    </row>
    <row r="232" spans="1:7" ht="15">
      <c r="A232" s="86" t="s">
        <v>1134</v>
      </c>
      <c r="B232" s="86">
        <v>2</v>
      </c>
      <c r="C232" s="121">
        <v>0.00349721380555277</v>
      </c>
      <c r="D232" s="86" t="s">
        <v>876</v>
      </c>
      <c r="E232" s="86" t="b">
        <v>0</v>
      </c>
      <c r="F232" s="86" t="b">
        <v>0</v>
      </c>
      <c r="G232" s="86" t="b">
        <v>0</v>
      </c>
    </row>
    <row r="233" spans="1:7" ht="15">
      <c r="A233" s="86" t="s">
        <v>1135</v>
      </c>
      <c r="B233" s="86">
        <v>2</v>
      </c>
      <c r="C233" s="121">
        <v>0.00349721380555277</v>
      </c>
      <c r="D233" s="86" t="s">
        <v>876</v>
      </c>
      <c r="E233" s="86" t="b">
        <v>0</v>
      </c>
      <c r="F233" s="86" t="b">
        <v>0</v>
      </c>
      <c r="G233" s="86" t="b">
        <v>0</v>
      </c>
    </row>
    <row r="234" spans="1:7" ht="15">
      <c r="A234" s="86" t="s">
        <v>1136</v>
      </c>
      <c r="B234" s="86">
        <v>2</v>
      </c>
      <c r="C234" s="121">
        <v>0.00349721380555277</v>
      </c>
      <c r="D234" s="86" t="s">
        <v>876</v>
      </c>
      <c r="E234" s="86" t="b">
        <v>0</v>
      </c>
      <c r="F234" s="86" t="b">
        <v>0</v>
      </c>
      <c r="G234" s="86" t="b">
        <v>0</v>
      </c>
    </row>
    <row r="235" spans="1:7" ht="15">
      <c r="A235" s="86" t="s">
        <v>1137</v>
      </c>
      <c r="B235" s="86">
        <v>2</v>
      </c>
      <c r="C235" s="121">
        <v>0.00349721380555277</v>
      </c>
      <c r="D235" s="86" t="s">
        <v>876</v>
      </c>
      <c r="E235" s="86" t="b">
        <v>0</v>
      </c>
      <c r="F235" s="86" t="b">
        <v>0</v>
      </c>
      <c r="G235" s="86" t="b">
        <v>0</v>
      </c>
    </row>
    <row r="236" spans="1:7" ht="15">
      <c r="A236" s="86" t="s">
        <v>1138</v>
      </c>
      <c r="B236" s="86">
        <v>2</v>
      </c>
      <c r="C236" s="121">
        <v>0.00349721380555277</v>
      </c>
      <c r="D236" s="86" t="s">
        <v>876</v>
      </c>
      <c r="E236" s="86" t="b">
        <v>0</v>
      </c>
      <c r="F236" s="86" t="b">
        <v>0</v>
      </c>
      <c r="G236" s="86" t="b">
        <v>0</v>
      </c>
    </row>
    <row r="237" spans="1:7" ht="15">
      <c r="A237" s="86" t="s">
        <v>1116</v>
      </c>
      <c r="B237" s="86">
        <v>2</v>
      </c>
      <c r="C237" s="121">
        <v>0.00349721380555277</v>
      </c>
      <c r="D237" s="86" t="s">
        <v>876</v>
      </c>
      <c r="E237" s="86" t="b">
        <v>0</v>
      </c>
      <c r="F237" s="86" t="b">
        <v>0</v>
      </c>
      <c r="G237" s="86" t="b">
        <v>0</v>
      </c>
    </row>
    <row r="238" spans="1:7" ht="15">
      <c r="A238" s="86" t="s">
        <v>1117</v>
      </c>
      <c r="B238" s="86">
        <v>2</v>
      </c>
      <c r="C238" s="121">
        <v>0.00349721380555277</v>
      </c>
      <c r="D238" s="86" t="s">
        <v>876</v>
      </c>
      <c r="E238" s="86" t="b">
        <v>0</v>
      </c>
      <c r="F238" s="86" t="b">
        <v>0</v>
      </c>
      <c r="G238" s="86" t="b">
        <v>0</v>
      </c>
    </row>
    <row r="239" spans="1:7" ht="15">
      <c r="A239" s="86" t="s">
        <v>1118</v>
      </c>
      <c r="B239" s="86">
        <v>2</v>
      </c>
      <c r="C239" s="121">
        <v>0.00349721380555277</v>
      </c>
      <c r="D239" s="86" t="s">
        <v>876</v>
      </c>
      <c r="E239" s="86" t="b">
        <v>0</v>
      </c>
      <c r="F239" s="86" t="b">
        <v>0</v>
      </c>
      <c r="G239" s="86" t="b">
        <v>0</v>
      </c>
    </row>
    <row r="240" spans="1:7" ht="15">
      <c r="A240" s="86" t="s">
        <v>1078</v>
      </c>
      <c r="B240" s="86">
        <v>2</v>
      </c>
      <c r="C240" s="121">
        <v>0.00349721380555277</v>
      </c>
      <c r="D240" s="86" t="s">
        <v>876</v>
      </c>
      <c r="E240" s="86" t="b">
        <v>0</v>
      </c>
      <c r="F240" s="86" t="b">
        <v>0</v>
      </c>
      <c r="G240" s="86" t="b">
        <v>0</v>
      </c>
    </row>
    <row r="241" spans="1:7" ht="15">
      <c r="A241" s="86" t="s">
        <v>1124</v>
      </c>
      <c r="B241" s="86">
        <v>2</v>
      </c>
      <c r="C241" s="121">
        <v>0.00349721380555277</v>
      </c>
      <c r="D241" s="86" t="s">
        <v>876</v>
      </c>
      <c r="E241" s="86" t="b">
        <v>0</v>
      </c>
      <c r="F241" s="86" t="b">
        <v>0</v>
      </c>
      <c r="G241" s="86" t="b">
        <v>0</v>
      </c>
    </row>
    <row r="242" spans="1:7" ht="15">
      <c r="A242" s="86" t="s">
        <v>320</v>
      </c>
      <c r="B242" s="86">
        <v>2</v>
      </c>
      <c r="C242" s="121">
        <v>0.00349721380555277</v>
      </c>
      <c r="D242" s="86" t="s">
        <v>876</v>
      </c>
      <c r="E242" s="86" t="b">
        <v>0</v>
      </c>
      <c r="F242" s="86" t="b">
        <v>0</v>
      </c>
      <c r="G242" s="86" t="b">
        <v>0</v>
      </c>
    </row>
    <row r="243" spans="1:7" ht="15">
      <c r="A243" s="86" t="s">
        <v>1151</v>
      </c>
      <c r="B243" s="86">
        <v>2</v>
      </c>
      <c r="C243" s="121">
        <v>0.00349721380555277</v>
      </c>
      <c r="D243" s="86" t="s">
        <v>876</v>
      </c>
      <c r="E243" s="86" t="b">
        <v>0</v>
      </c>
      <c r="F243" s="86" t="b">
        <v>0</v>
      </c>
      <c r="G243" s="86" t="b">
        <v>0</v>
      </c>
    </row>
    <row r="244" spans="1:7" ht="15">
      <c r="A244" s="86" t="s">
        <v>1152</v>
      </c>
      <c r="B244" s="86">
        <v>2</v>
      </c>
      <c r="C244" s="121">
        <v>0.00349721380555277</v>
      </c>
      <c r="D244" s="86" t="s">
        <v>876</v>
      </c>
      <c r="E244" s="86" t="b">
        <v>0</v>
      </c>
      <c r="F244" s="86" t="b">
        <v>0</v>
      </c>
      <c r="G244" s="86" t="b">
        <v>0</v>
      </c>
    </row>
    <row r="245" spans="1:7" ht="15">
      <c r="A245" s="86" t="s">
        <v>1139</v>
      </c>
      <c r="B245" s="86">
        <v>2</v>
      </c>
      <c r="C245" s="121">
        <v>0.00349721380555277</v>
      </c>
      <c r="D245" s="86" t="s">
        <v>876</v>
      </c>
      <c r="E245" s="86" t="b">
        <v>0</v>
      </c>
      <c r="F245" s="86" t="b">
        <v>0</v>
      </c>
      <c r="G245" s="86" t="b">
        <v>0</v>
      </c>
    </row>
    <row r="246" spans="1:7" ht="15">
      <c r="A246" s="86" t="s">
        <v>1140</v>
      </c>
      <c r="B246" s="86">
        <v>2</v>
      </c>
      <c r="C246" s="121">
        <v>0.00349721380555277</v>
      </c>
      <c r="D246" s="86" t="s">
        <v>876</v>
      </c>
      <c r="E246" s="86" t="b">
        <v>0</v>
      </c>
      <c r="F246" s="86" t="b">
        <v>0</v>
      </c>
      <c r="G246" s="86" t="b">
        <v>0</v>
      </c>
    </row>
    <row r="247" spans="1:7" ht="15">
      <c r="A247" s="86" t="s">
        <v>1141</v>
      </c>
      <c r="B247" s="86">
        <v>2</v>
      </c>
      <c r="C247" s="121">
        <v>0.00349721380555277</v>
      </c>
      <c r="D247" s="86" t="s">
        <v>876</v>
      </c>
      <c r="E247" s="86" t="b">
        <v>0</v>
      </c>
      <c r="F247" s="86" t="b">
        <v>0</v>
      </c>
      <c r="G247" s="86" t="b">
        <v>0</v>
      </c>
    </row>
    <row r="248" spans="1:7" ht="15">
      <c r="A248" s="86" t="s">
        <v>1142</v>
      </c>
      <c r="B248" s="86">
        <v>2</v>
      </c>
      <c r="C248" s="121">
        <v>0.00349721380555277</v>
      </c>
      <c r="D248" s="86" t="s">
        <v>876</v>
      </c>
      <c r="E248" s="86" t="b">
        <v>0</v>
      </c>
      <c r="F248" s="86" t="b">
        <v>0</v>
      </c>
      <c r="G248" s="86" t="b">
        <v>0</v>
      </c>
    </row>
    <row r="249" spans="1:7" ht="15">
      <c r="A249" s="86" t="s">
        <v>1143</v>
      </c>
      <c r="B249" s="86">
        <v>2</v>
      </c>
      <c r="C249" s="121">
        <v>0.00349721380555277</v>
      </c>
      <c r="D249" s="86" t="s">
        <v>876</v>
      </c>
      <c r="E249" s="86" t="b">
        <v>0</v>
      </c>
      <c r="F249" s="86" t="b">
        <v>0</v>
      </c>
      <c r="G249" s="86" t="b">
        <v>0</v>
      </c>
    </row>
    <row r="250" spans="1:7" ht="15">
      <c r="A250" s="86" t="s">
        <v>1144</v>
      </c>
      <c r="B250" s="86">
        <v>2</v>
      </c>
      <c r="C250" s="121">
        <v>0.00349721380555277</v>
      </c>
      <c r="D250" s="86" t="s">
        <v>876</v>
      </c>
      <c r="E250" s="86" t="b">
        <v>0</v>
      </c>
      <c r="F250" s="86" t="b">
        <v>0</v>
      </c>
      <c r="G250" s="86" t="b">
        <v>0</v>
      </c>
    </row>
    <row r="251" spans="1:7" ht="15">
      <c r="A251" s="86" t="s">
        <v>1145</v>
      </c>
      <c r="B251" s="86">
        <v>2</v>
      </c>
      <c r="C251" s="121">
        <v>0.00349721380555277</v>
      </c>
      <c r="D251" s="86" t="s">
        <v>876</v>
      </c>
      <c r="E251" s="86" t="b">
        <v>0</v>
      </c>
      <c r="F251" s="86" t="b">
        <v>0</v>
      </c>
      <c r="G251" s="86" t="b">
        <v>0</v>
      </c>
    </row>
    <row r="252" spans="1:7" ht="15">
      <c r="A252" s="86" t="s">
        <v>1146</v>
      </c>
      <c r="B252" s="86">
        <v>2</v>
      </c>
      <c r="C252" s="121">
        <v>0.00349721380555277</v>
      </c>
      <c r="D252" s="86" t="s">
        <v>876</v>
      </c>
      <c r="E252" s="86" t="b">
        <v>0</v>
      </c>
      <c r="F252" s="86" t="b">
        <v>0</v>
      </c>
      <c r="G252" s="86" t="b">
        <v>0</v>
      </c>
    </row>
    <row r="253" spans="1:7" ht="15">
      <c r="A253" s="86" t="s">
        <v>1147</v>
      </c>
      <c r="B253" s="86">
        <v>2</v>
      </c>
      <c r="C253" s="121">
        <v>0.00349721380555277</v>
      </c>
      <c r="D253" s="86" t="s">
        <v>876</v>
      </c>
      <c r="E253" s="86" t="b">
        <v>0</v>
      </c>
      <c r="F253" s="86" t="b">
        <v>0</v>
      </c>
      <c r="G253" s="86" t="b">
        <v>0</v>
      </c>
    </row>
    <row r="254" spans="1:7" ht="15">
      <c r="A254" s="86" t="s">
        <v>1148</v>
      </c>
      <c r="B254" s="86">
        <v>2</v>
      </c>
      <c r="C254" s="121">
        <v>0.00349721380555277</v>
      </c>
      <c r="D254" s="86" t="s">
        <v>876</v>
      </c>
      <c r="E254" s="86" t="b">
        <v>0</v>
      </c>
      <c r="F254" s="86" t="b">
        <v>0</v>
      </c>
      <c r="G254" s="86" t="b">
        <v>0</v>
      </c>
    </row>
    <row r="255" spans="1:7" ht="15">
      <c r="A255" s="86" t="s">
        <v>1149</v>
      </c>
      <c r="B255" s="86">
        <v>2</v>
      </c>
      <c r="C255" s="121">
        <v>0.00349721380555277</v>
      </c>
      <c r="D255" s="86" t="s">
        <v>876</v>
      </c>
      <c r="E255" s="86" t="b">
        <v>0</v>
      </c>
      <c r="F255" s="86" t="b">
        <v>0</v>
      </c>
      <c r="G255" s="86" t="b">
        <v>0</v>
      </c>
    </row>
    <row r="256" spans="1:7" ht="15">
      <c r="A256" s="86" t="s">
        <v>1150</v>
      </c>
      <c r="B256" s="86">
        <v>2</v>
      </c>
      <c r="C256" s="121">
        <v>0.00349721380555277</v>
      </c>
      <c r="D256" s="86" t="s">
        <v>876</v>
      </c>
      <c r="E256" s="86" t="b">
        <v>0</v>
      </c>
      <c r="F256" s="86" t="b">
        <v>0</v>
      </c>
      <c r="G256" s="86" t="b">
        <v>0</v>
      </c>
    </row>
    <row r="257" spans="1:7" ht="15">
      <c r="A257" s="86" t="s">
        <v>934</v>
      </c>
      <c r="B257" s="86">
        <v>40</v>
      </c>
      <c r="C257" s="121">
        <v>0</v>
      </c>
      <c r="D257" s="86" t="s">
        <v>877</v>
      </c>
      <c r="E257" s="86" t="b">
        <v>0</v>
      </c>
      <c r="F257" s="86" t="b">
        <v>0</v>
      </c>
      <c r="G257" s="86" t="b">
        <v>0</v>
      </c>
    </row>
    <row r="258" spans="1:7" ht="15">
      <c r="A258" s="86" t="s">
        <v>935</v>
      </c>
      <c r="B258" s="86">
        <v>29</v>
      </c>
      <c r="C258" s="121">
        <v>0.0008648904699518009</v>
      </c>
      <c r="D258" s="86" t="s">
        <v>877</v>
      </c>
      <c r="E258" s="86" t="b">
        <v>0</v>
      </c>
      <c r="F258" s="86" t="b">
        <v>0</v>
      </c>
      <c r="G258" s="86" t="b">
        <v>0</v>
      </c>
    </row>
    <row r="259" spans="1:7" ht="15">
      <c r="A259" s="86" t="s">
        <v>936</v>
      </c>
      <c r="B259" s="86">
        <v>20</v>
      </c>
      <c r="C259" s="121">
        <v>0.006315773081603714</v>
      </c>
      <c r="D259" s="86" t="s">
        <v>877</v>
      </c>
      <c r="E259" s="86" t="b">
        <v>0</v>
      </c>
      <c r="F259" s="86" t="b">
        <v>0</v>
      </c>
      <c r="G259" s="86" t="b">
        <v>0</v>
      </c>
    </row>
    <row r="260" spans="1:7" ht="15">
      <c r="A260" s="86" t="s">
        <v>937</v>
      </c>
      <c r="B260" s="86">
        <v>20</v>
      </c>
      <c r="C260" s="121">
        <v>0.006315773081603714</v>
      </c>
      <c r="D260" s="86" t="s">
        <v>877</v>
      </c>
      <c r="E260" s="86" t="b">
        <v>0</v>
      </c>
      <c r="F260" s="86" t="b">
        <v>0</v>
      </c>
      <c r="G260" s="86" t="b">
        <v>0</v>
      </c>
    </row>
    <row r="261" spans="1:7" ht="15">
      <c r="A261" s="86" t="s">
        <v>943</v>
      </c>
      <c r="B261" s="86">
        <v>18</v>
      </c>
      <c r="C261" s="121">
        <v>0.007296005617067907</v>
      </c>
      <c r="D261" s="86" t="s">
        <v>877</v>
      </c>
      <c r="E261" s="86" t="b">
        <v>0</v>
      </c>
      <c r="F261" s="86" t="b">
        <v>0</v>
      </c>
      <c r="G261" s="86" t="b">
        <v>0</v>
      </c>
    </row>
    <row r="262" spans="1:7" ht="15">
      <c r="A262" s="86" t="s">
        <v>946</v>
      </c>
      <c r="B262" s="86">
        <v>16</v>
      </c>
      <c r="C262" s="121">
        <v>0.008086982864752446</v>
      </c>
      <c r="D262" s="86" t="s">
        <v>877</v>
      </c>
      <c r="E262" s="86" t="b">
        <v>0</v>
      </c>
      <c r="F262" s="86" t="b">
        <v>0</v>
      </c>
      <c r="G262" s="86" t="b">
        <v>0</v>
      </c>
    </row>
    <row r="263" spans="1:7" ht="15">
      <c r="A263" s="86" t="s">
        <v>938</v>
      </c>
      <c r="B263" s="86">
        <v>16</v>
      </c>
      <c r="C263" s="121">
        <v>0.008086982864752446</v>
      </c>
      <c r="D263" s="86" t="s">
        <v>877</v>
      </c>
      <c r="E263" s="86" t="b">
        <v>0</v>
      </c>
      <c r="F263" s="86" t="b">
        <v>0</v>
      </c>
      <c r="G263" s="86" t="b">
        <v>0</v>
      </c>
    </row>
    <row r="264" spans="1:7" ht="15">
      <c r="A264" s="86" t="s">
        <v>944</v>
      </c>
      <c r="B264" s="86">
        <v>14</v>
      </c>
      <c r="C264" s="121">
        <v>0.008664930471800496</v>
      </c>
      <c r="D264" s="86" t="s">
        <v>877</v>
      </c>
      <c r="E264" s="86" t="b">
        <v>0</v>
      </c>
      <c r="F264" s="86" t="b">
        <v>0</v>
      </c>
      <c r="G264" s="86" t="b">
        <v>0</v>
      </c>
    </row>
    <row r="265" spans="1:7" ht="15">
      <c r="A265" s="86" t="s">
        <v>940</v>
      </c>
      <c r="B265" s="86">
        <v>14</v>
      </c>
      <c r="C265" s="121">
        <v>0.008664930471800496</v>
      </c>
      <c r="D265" s="86" t="s">
        <v>877</v>
      </c>
      <c r="E265" s="86" t="b">
        <v>0</v>
      </c>
      <c r="F265" s="86" t="b">
        <v>0</v>
      </c>
      <c r="G265" s="86" t="b">
        <v>0</v>
      </c>
    </row>
    <row r="266" spans="1:7" ht="15">
      <c r="A266" s="86" t="s">
        <v>941</v>
      </c>
      <c r="B266" s="86">
        <v>14</v>
      </c>
      <c r="C266" s="121">
        <v>0.008664930471800496</v>
      </c>
      <c r="D266" s="86" t="s">
        <v>877</v>
      </c>
      <c r="E266" s="86" t="b">
        <v>0</v>
      </c>
      <c r="F266" s="86" t="b">
        <v>0</v>
      </c>
      <c r="G266" s="86" t="b">
        <v>0</v>
      </c>
    </row>
    <row r="267" spans="1:7" ht="15">
      <c r="A267" s="86" t="s">
        <v>1062</v>
      </c>
      <c r="B267" s="86">
        <v>13</v>
      </c>
      <c r="C267" s="121">
        <v>0.008864795289036304</v>
      </c>
      <c r="D267" s="86" t="s">
        <v>877</v>
      </c>
      <c r="E267" s="86" t="b">
        <v>0</v>
      </c>
      <c r="F267" s="86" t="b">
        <v>0</v>
      </c>
      <c r="G267" s="86" t="b">
        <v>0</v>
      </c>
    </row>
    <row r="268" spans="1:7" ht="15">
      <c r="A268" s="86" t="s">
        <v>1061</v>
      </c>
      <c r="B268" s="86">
        <v>13</v>
      </c>
      <c r="C268" s="121">
        <v>0.008864795289036304</v>
      </c>
      <c r="D268" s="86" t="s">
        <v>877</v>
      </c>
      <c r="E268" s="86" t="b">
        <v>0</v>
      </c>
      <c r="F268" s="86" t="b">
        <v>0</v>
      </c>
      <c r="G268" s="86" t="b">
        <v>0</v>
      </c>
    </row>
    <row r="269" spans="1:7" ht="15">
      <c r="A269" s="86" t="s">
        <v>1063</v>
      </c>
      <c r="B269" s="86">
        <v>12</v>
      </c>
      <c r="C269" s="121">
        <v>0.008999219221557681</v>
      </c>
      <c r="D269" s="86" t="s">
        <v>877</v>
      </c>
      <c r="E269" s="86" t="b">
        <v>0</v>
      </c>
      <c r="F269" s="86" t="b">
        <v>0</v>
      </c>
      <c r="G269" s="86" t="b">
        <v>0</v>
      </c>
    </row>
    <row r="270" spans="1:7" ht="15">
      <c r="A270" s="86" t="s">
        <v>1064</v>
      </c>
      <c r="B270" s="86">
        <v>11</v>
      </c>
      <c r="C270" s="121">
        <v>0.009062736673479533</v>
      </c>
      <c r="D270" s="86" t="s">
        <v>877</v>
      </c>
      <c r="E270" s="86" t="b">
        <v>0</v>
      </c>
      <c r="F270" s="86" t="b">
        <v>0</v>
      </c>
      <c r="G270" s="86" t="b">
        <v>0</v>
      </c>
    </row>
    <row r="271" spans="1:7" ht="15">
      <c r="A271" s="86" t="s">
        <v>1066</v>
      </c>
      <c r="B271" s="86">
        <v>11</v>
      </c>
      <c r="C271" s="121">
        <v>0.009062736673479533</v>
      </c>
      <c r="D271" s="86" t="s">
        <v>877</v>
      </c>
      <c r="E271" s="86" t="b">
        <v>0</v>
      </c>
      <c r="F271" s="86" t="b">
        <v>0</v>
      </c>
      <c r="G271" s="86" t="b">
        <v>0</v>
      </c>
    </row>
    <row r="272" spans="1:7" ht="15">
      <c r="A272" s="86" t="s">
        <v>1065</v>
      </c>
      <c r="B272" s="86">
        <v>11</v>
      </c>
      <c r="C272" s="121">
        <v>0.009062736673479533</v>
      </c>
      <c r="D272" s="86" t="s">
        <v>877</v>
      </c>
      <c r="E272" s="86" t="b">
        <v>0</v>
      </c>
      <c r="F272" s="86" t="b">
        <v>0</v>
      </c>
      <c r="G272" s="86" t="b">
        <v>0</v>
      </c>
    </row>
    <row r="273" spans="1:7" ht="15">
      <c r="A273" s="86" t="s">
        <v>942</v>
      </c>
      <c r="B273" s="86">
        <v>11</v>
      </c>
      <c r="C273" s="121">
        <v>0.009062736673479533</v>
      </c>
      <c r="D273" s="86" t="s">
        <v>877</v>
      </c>
      <c r="E273" s="86" t="b">
        <v>0</v>
      </c>
      <c r="F273" s="86" t="b">
        <v>0</v>
      </c>
      <c r="G273" s="86" t="b">
        <v>0</v>
      </c>
    </row>
    <row r="274" spans="1:7" ht="15">
      <c r="A274" s="86" t="s">
        <v>948</v>
      </c>
      <c r="B274" s="86">
        <v>9</v>
      </c>
      <c r="C274" s="121">
        <v>0.00894990097091327</v>
      </c>
      <c r="D274" s="86" t="s">
        <v>877</v>
      </c>
      <c r="E274" s="86" t="b">
        <v>0</v>
      </c>
      <c r="F274" s="86" t="b">
        <v>0</v>
      </c>
      <c r="G274" s="86" t="b">
        <v>0</v>
      </c>
    </row>
    <row r="275" spans="1:7" ht="15">
      <c r="A275" s="86" t="s">
        <v>1072</v>
      </c>
      <c r="B275" s="86">
        <v>9</v>
      </c>
      <c r="C275" s="121">
        <v>0.00894990097091327</v>
      </c>
      <c r="D275" s="86" t="s">
        <v>877</v>
      </c>
      <c r="E275" s="86" t="b">
        <v>0</v>
      </c>
      <c r="F275" s="86" t="b">
        <v>0</v>
      </c>
      <c r="G275" s="86" t="b">
        <v>0</v>
      </c>
    </row>
    <row r="276" spans="1:7" ht="15">
      <c r="A276" s="86" t="s">
        <v>1073</v>
      </c>
      <c r="B276" s="86">
        <v>9</v>
      </c>
      <c r="C276" s="121">
        <v>0.00894990097091327</v>
      </c>
      <c r="D276" s="86" t="s">
        <v>877</v>
      </c>
      <c r="E276" s="86" t="b">
        <v>0</v>
      </c>
      <c r="F276" s="86" t="b">
        <v>0</v>
      </c>
      <c r="G276" s="86" t="b">
        <v>0</v>
      </c>
    </row>
    <row r="277" spans="1:7" ht="15">
      <c r="A277" s="86" t="s">
        <v>1074</v>
      </c>
      <c r="B277" s="86">
        <v>9</v>
      </c>
      <c r="C277" s="121">
        <v>0.00894990097091327</v>
      </c>
      <c r="D277" s="86" t="s">
        <v>877</v>
      </c>
      <c r="E277" s="86" t="b">
        <v>0</v>
      </c>
      <c r="F277" s="86" t="b">
        <v>0</v>
      </c>
      <c r="G277" s="86" t="b">
        <v>0</v>
      </c>
    </row>
    <row r="278" spans="1:7" ht="15">
      <c r="A278" s="86" t="s">
        <v>1075</v>
      </c>
      <c r="B278" s="86">
        <v>9</v>
      </c>
      <c r="C278" s="121">
        <v>0.00894990097091327</v>
      </c>
      <c r="D278" s="86" t="s">
        <v>877</v>
      </c>
      <c r="E278" s="86" t="b">
        <v>0</v>
      </c>
      <c r="F278" s="86" t="b">
        <v>0</v>
      </c>
      <c r="G278" s="86" t="b">
        <v>0</v>
      </c>
    </row>
    <row r="279" spans="1:7" ht="15">
      <c r="A279" s="86" t="s">
        <v>1076</v>
      </c>
      <c r="B279" s="86">
        <v>9</v>
      </c>
      <c r="C279" s="121">
        <v>0.00894990097091327</v>
      </c>
      <c r="D279" s="86" t="s">
        <v>877</v>
      </c>
      <c r="E279" s="86" t="b">
        <v>0</v>
      </c>
      <c r="F279" s="86" t="b">
        <v>0</v>
      </c>
      <c r="G279" s="86" t="b">
        <v>0</v>
      </c>
    </row>
    <row r="280" spans="1:7" ht="15">
      <c r="A280" s="86" t="s">
        <v>916</v>
      </c>
      <c r="B280" s="86">
        <v>9</v>
      </c>
      <c r="C280" s="121">
        <v>0.00894990097091327</v>
      </c>
      <c r="D280" s="86" t="s">
        <v>877</v>
      </c>
      <c r="E280" s="86" t="b">
        <v>0</v>
      </c>
      <c r="F280" s="86" t="b">
        <v>0</v>
      </c>
      <c r="G280" s="86" t="b">
        <v>0</v>
      </c>
    </row>
    <row r="281" spans="1:7" ht="15">
      <c r="A281" s="86" t="s">
        <v>1078</v>
      </c>
      <c r="B281" s="86">
        <v>7</v>
      </c>
      <c r="C281" s="121">
        <v>0.008456163806639716</v>
      </c>
      <c r="D281" s="86" t="s">
        <v>877</v>
      </c>
      <c r="E281" s="86" t="b">
        <v>0</v>
      </c>
      <c r="F281" s="86" t="b">
        <v>0</v>
      </c>
      <c r="G281" s="86" t="b">
        <v>0</v>
      </c>
    </row>
    <row r="282" spans="1:7" ht="15">
      <c r="A282" s="86" t="s">
        <v>227</v>
      </c>
      <c r="B282" s="86">
        <v>6</v>
      </c>
      <c r="C282" s="121">
        <v>0.008034208385698384</v>
      </c>
      <c r="D282" s="86" t="s">
        <v>877</v>
      </c>
      <c r="E282" s="86" t="b">
        <v>0</v>
      </c>
      <c r="F282" s="86" t="b">
        <v>0</v>
      </c>
      <c r="G282" s="86" t="b">
        <v>0</v>
      </c>
    </row>
    <row r="283" spans="1:7" ht="15">
      <c r="A283" s="86" t="s">
        <v>1068</v>
      </c>
      <c r="B283" s="86">
        <v>5</v>
      </c>
      <c r="C283" s="121">
        <v>0.007469941228600168</v>
      </c>
      <c r="D283" s="86" t="s">
        <v>877</v>
      </c>
      <c r="E283" s="86" t="b">
        <v>0</v>
      </c>
      <c r="F283" s="86" t="b">
        <v>0</v>
      </c>
      <c r="G283" s="86" t="b">
        <v>0</v>
      </c>
    </row>
    <row r="284" spans="1:7" ht="15">
      <c r="A284" s="86" t="s">
        <v>1069</v>
      </c>
      <c r="B284" s="86">
        <v>5</v>
      </c>
      <c r="C284" s="121">
        <v>0.007469941228600168</v>
      </c>
      <c r="D284" s="86" t="s">
        <v>877</v>
      </c>
      <c r="E284" s="86" t="b">
        <v>1</v>
      </c>
      <c r="F284" s="86" t="b">
        <v>0</v>
      </c>
      <c r="G284" s="86" t="b">
        <v>0</v>
      </c>
    </row>
    <row r="285" spans="1:7" ht="15">
      <c r="A285" s="86" t="s">
        <v>1070</v>
      </c>
      <c r="B285" s="86">
        <v>5</v>
      </c>
      <c r="C285" s="121">
        <v>0.007469941228600168</v>
      </c>
      <c r="D285" s="86" t="s">
        <v>877</v>
      </c>
      <c r="E285" s="86" t="b">
        <v>0</v>
      </c>
      <c r="F285" s="86" t="b">
        <v>0</v>
      </c>
      <c r="G285" s="86" t="b">
        <v>0</v>
      </c>
    </row>
    <row r="286" spans="1:7" ht="15">
      <c r="A286" s="86" t="s">
        <v>1067</v>
      </c>
      <c r="B286" s="86">
        <v>5</v>
      </c>
      <c r="C286" s="121">
        <v>0.007469941228600168</v>
      </c>
      <c r="D286" s="86" t="s">
        <v>877</v>
      </c>
      <c r="E286" s="86" t="b">
        <v>0</v>
      </c>
      <c r="F286" s="86" t="b">
        <v>0</v>
      </c>
      <c r="G286" s="86" t="b">
        <v>0</v>
      </c>
    </row>
    <row r="287" spans="1:7" ht="15">
      <c r="A287" s="86" t="s">
        <v>1077</v>
      </c>
      <c r="B287" s="86">
        <v>4</v>
      </c>
      <c r="C287" s="121">
        <v>0.006734544082747504</v>
      </c>
      <c r="D287" s="86" t="s">
        <v>877</v>
      </c>
      <c r="E287" s="86" t="b">
        <v>0</v>
      </c>
      <c r="F287" s="86" t="b">
        <v>0</v>
      </c>
      <c r="G287" s="86" t="b">
        <v>0</v>
      </c>
    </row>
    <row r="288" spans="1:7" ht="15">
      <c r="A288" s="86" t="s">
        <v>1083</v>
      </c>
      <c r="B288" s="86">
        <v>3</v>
      </c>
      <c r="C288" s="121">
        <v>0.005784403580308964</v>
      </c>
      <c r="D288" s="86" t="s">
        <v>877</v>
      </c>
      <c r="E288" s="86" t="b">
        <v>0</v>
      </c>
      <c r="F288" s="86" t="b">
        <v>0</v>
      </c>
      <c r="G288" s="86" t="b">
        <v>0</v>
      </c>
    </row>
    <row r="289" spans="1:7" ht="15">
      <c r="A289" s="86" t="s">
        <v>1084</v>
      </c>
      <c r="B289" s="86">
        <v>3</v>
      </c>
      <c r="C289" s="121">
        <v>0.005784403580308964</v>
      </c>
      <c r="D289" s="86" t="s">
        <v>877</v>
      </c>
      <c r="E289" s="86" t="b">
        <v>0</v>
      </c>
      <c r="F289" s="86" t="b">
        <v>0</v>
      </c>
      <c r="G289" s="86" t="b">
        <v>0</v>
      </c>
    </row>
    <row r="290" spans="1:7" ht="15">
      <c r="A290" s="86" t="s">
        <v>1096</v>
      </c>
      <c r="B290" s="86">
        <v>3</v>
      </c>
      <c r="C290" s="121">
        <v>0.005784403580308964</v>
      </c>
      <c r="D290" s="86" t="s">
        <v>877</v>
      </c>
      <c r="E290" s="86" t="b">
        <v>0</v>
      </c>
      <c r="F290" s="86" t="b">
        <v>0</v>
      </c>
      <c r="G290" s="86" t="b">
        <v>0</v>
      </c>
    </row>
    <row r="291" spans="1:7" ht="15">
      <c r="A291" s="86" t="s">
        <v>1097</v>
      </c>
      <c r="B291" s="86">
        <v>3</v>
      </c>
      <c r="C291" s="121">
        <v>0.005784403580308964</v>
      </c>
      <c r="D291" s="86" t="s">
        <v>877</v>
      </c>
      <c r="E291" s="86" t="b">
        <v>0</v>
      </c>
      <c r="F291" s="86" t="b">
        <v>0</v>
      </c>
      <c r="G291" s="86" t="b">
        <v>0</v>
      </c>
    </row>
    <row r="292" spans="1:7" ht="15">
      <c r="A292" s="86" t="s">
        <v>1098</v>
      </c>
      <c r="B292" s="86">
        <v>3</v>
      </c>
      <c r="C292" s="121">
        <v>0.005784403580308964</v>
      </c>
      <c r="D292" s="86" t="s">
        <v>877</v>
      </c>
      <c r="E292" s="86" t="b">
        <v>0</v>
      </c>
      <c r="F292" s="86" t="b">
        <v>0</v>
      </c>
      <c r="G292" s="86" t="b">
        <v>0</v>
      </c>
    </row>
    <row r="293" spans="1:7" ht="15">
      <c r="A293" s="86" t="s">
        <v>1099</v>
      </c>
      <c r="B293" s="86">
        <v>3</v>
      </c>
      <c r="C293" s="121">
        <v>0.005784403580308964</v>
      </c>
      <c r="D293" s="86" t="s">
        <v>877</v>
      </c>
      <c r="E293" s="86" t="b">
        <v>0</v>
      </c>
      <c r="F293" s="86" t="b">
        <v>0</v>
      </c>
      <c r="G293" s="86" t="b">
        <v>0</v>
      </c>
    </row>
    <row r="294" spans="1:7" ht="15">
      <c r="A294" s="86" t="s">
        <v>1100</v>
      </c>
      <c r="B294" s="86">
        <v>3</v>
      </c>
      <c r="C294" s="121">
        <v>0.005784403580308964</v>
      </c>
      <c r="D294" s="86" t="s">
        <v>877</v>
      </c>
      <c r="E294" s="86" t="b">
        <v>0</v>
      </c>
      <c r="F294" s="86" t="b">
        <v>0</v>
      </c>
      <c r="G294" s="86" t="b">
        <v>0</v>
      </c>
    </row>
    <row r="295" spans="1:7" ht="15">
      <c r="A295" s="86" t="s">
        <v>1080</v>
      </c>
      <c r="B295" s="86">
        <v>3</v>
      </c>
      <c r="C295" s="121">
        <v>0.005784403580308964</v>
      </c>
      <c r="D295" s="86" t="s">
        <v>877</v>
      </c>
      <c r="E295" s="86" t="b">
        <v>0</v>
      </c>
      <c r="F295" s="86" t="b">
        <v>0</v>
      </c>
      <c r="G295" s="86" t="b">
        <v>0</v>
      </c>
    </row>
    <row r="296" spans="1:7" ht="15">
      <c r="A296" s="86" t="s">
        <v>1071</v>
      </c>
      <c r="B296" s="86">
        <v>3</v>
      </c>
      <c r="C296" s="121">
        <v>0.005784403580308964</v>
      </c>
      <c r="D296" s="86" t="s">
        <v>877</v>
      </c>
      <c r="E296" s="86" t="b">
        <v>0</v>
      </c>
      <c r="F296" s="86" t="b">
        <v>0</v>
      </c>
      <c r="G296" s="86" t="b">
        <v>0</v>
      </c>
    </row>
    <row r="297" spans="1:7" ht="15">
      <c r="A297" s="86" t="s">
        <v>229</v>
      </c>
      <c r="B297" s="86">
        <v>3</v>
      </c>
      <c r="C297" s="121">
        <v>0.005784403580308964</v>
      </c>
      <c r="D297" s="86" t="s">
        <v>877</v>
      </c>
      <c r="E297" s="86" t="b">
        <v>0</v>
      </c>
      <c r="F297" s="86" t="b">
        <v>0</v>
      </c>
      <c r="G297" s="86" t="b">
        <v>0</v>
      </c>
    </row>
    <row r="298" spans="1:7" ht="15">
      <c r="A298" s="86" t="s">
        <v>236</v>
      </c>
      <c r="B298" s="86">
        <v>3</v>
      </c>
      <c r="C298" s="121">
        <v>0.005784403580308964</v>
      </c>
      <c r="D298" s="86" t="s">
        <v>877</v>
      </c>
      <c r="E298" s="86" t="b">
        <v>0</v>
      </c>
      <c r="F298" s="86" t="b">
        <v>0</v>
      </c>
      <c r="G298" s="86" t="b">
        <v>0</v>
      </c>
    </row>
    <row r="299" spans="1:7" ht="15">
      <c r="A299" s="86" t="s">
        <v>228</v>
      </c>
      <c r="B299" s="86">
        <v>2</v>
      </c>
      <c r="C299" s="121">
        <v>0.0045454716330136</v>
      </c>
      <c r="D299" s="86" t="s">
        <v>877</v>
      </c>
      <c r="E299" s="86" t="b">
        <v>0</v>
      </c>
      <c r="F299" s="86" t="b">
        <v>0</v>
      </c>
      <c r="G299" s="86" t="b">
        <v>0</v>
      </c>
    </row>
    <row r="300" spans="1:7" ht="15">
      <c r="A300" s="86" t="s">
        <v>1081</v>
      </c>
      <c r="B300" s="86">
        <v>2</v>
      </c>
      <c r="C300" s="121">
        <v>0.0045454716330136</v>
      </c>
      <c r="D300" s="86" t="s">
        <v>877</v>
      </c>
      <c r="E300" s="86" t="b">
        <v>0</v>
      </c>
      <c r="F300" s="86" t="b">
        <v>0</v>
      </c>
      <c r="G300" s="86" t="b">
        <v>0</v>
      </c>
    </row>
    <row r="301" spans="1:7" ht="15">
      <c r="A301" s="86" t="s">
        <v>1082</v>
      </c>
      <c r="B301" s="86">
        <v>2</v>
      </c>
      <c r="C301" s="121">
        <v>0.0045454716330136</v>
      </c>
      <c r="D301" s="86" t="s">
        <v>877</v>
      </c>
      <c r="E301" s="86" t="b">
        <v>0</v>
      </c>
      <c r="F301" s="86" t="b">
        <v>0</v>
      </c>
      <c r="G301" s="86" t="b">
        <v>0</v>
      </c>
    </row>
    <row r="302" spans="1:7" ht="15">
      <c r="A302" s="86" t="s">
        <v>1089</v>
      </c>
      <c r="B302" s="86">
        <v>2</v>
      </c>
      <c r="C302" s="121">
        <v>0.0045454716330136</v>
      </c>
      <c r="D302" s="86" t="s">
        <v>877</v>
      </c>
      <c r="E302" s="86" t="b">
        <v>0</v>
      </c>
      <c r="F302" s="86" t="b">
        <v>0</v>
      </c>
      <c r="G302" s="86" t="b">
        <v>0</v>
      </c>
    </row>
    <row r="303" spans="1:7" ht="15">
      <c r="A303" s="86" t="s">
        <v>1116</v>
      </c>
      <c r="B303" s="86">
        <v>2</v>
      </c>
      <c r="C303" s="121">
        <v>0.0045454716330136</v>
      </c>
      <c r="D303" s="86" t="s">
        <v>877</v>
      </c>
      <c r="E303" s="86" t="b">
        <v>0</v>
      </c>
      <c r="F303" s="86" t="b">
        <v>0</v>
      </c>
      <c r="G303" s="86" t="b">
        <v>0</v>
      </c>
    </row>
    <row r="304" spans="1:7" ht="15">
      <c r="A304" s="86" t="s">
        <v>1117</v>
      </c>
      <c r="B304" s="86">
        <v>2</v>
      </c>
      <c r="C304" s="121">
        <v>0.0045454716330136</v>
      </c>
      <c r="D304" s="86" t="s">
        <v>877</v>
      </c>
      <c r="E304" s="86" t="b">
        <v>0</v>
      </c>
      <c r="F304" s="86" t="b">
        <v>0</v>
      </c>
      <c r="G304" s="86" t="b">
        <v>0</v>
      </c>
    </row>
    <row r="305" spans="1:7" ht="15">
      <c r="A305" s="86" t="s">
        <v>1118</v>
      </c>
      <c r="B305" s="86">
        <v>2</v>
      </c>
      <c r="C305" s="121">
        <v>0.0045454716330136</v>
      </c>
      <c r="D305" s="86" t="s">
        <v>877</v>
      </c>
      <c r="E305" s="86" t="b">
        <v>0</v>
      </c>
      <c r="F305" s="86" t="b">
        <v>0</v>
      </c>
      <c r="G305" s="86" t="b">
        <v>0</v>
      </c>
    </row>
    <row r="306" spans="1:7" ht="15">
      <c r="A306" s="86" t="s">
        <v>1126</v>
      </c>
      <c r="B306" s="86">
        <v>2</v>
      </c>
      <c r="C306" s="121">
        <v>0.0045454716330136</v>
      </c>
      <c r="D306" s="86" t="s">
        <v>877</v>
      </c>
      <c r="E306" s="86" t="b">
        <v>0</v>
      </c>
      <c r="F306" s="86" t="b">
        <v>0</v>
      </c>
      <c r="G306" s="86" t="b">
        <v>0</v>
      </c>
    </row>
    <row r="307" spans="1:7" ht="15">
      <c r="A307" s="86" t="s">
        <v>1101</v>
      </c>
      <c r="B307" s="86">
        <v>2</v>
      </c>
      <c r="C307" s="121">
        <v>0.0045454716330136</v>
      </c>
      <c r="D307" s="86" t="s">
        <v>877</v>
      </c>
      <c r="E307" s="86" t="b">
        <v>0</v>
      </c>
      <c r="F307" s="86" t="b">
        <v>0</v>
      </c>
      <c r="G307" s="86" t="b">
        <v>0</v>
      </c>
    </row>
    <row r="308" spans="1:7" ht="15">
      <c r="A308" s="86" t="s">
        <v>1102</v>
      </c>
      <c r="B308" s="86">
        <v>2</v>
      </c>
      <c r="C308" s="121">
        <v>0.0045454716330136</v>
      </c>
      <c r="D308" s="86" t="s">
        <v>877</v>
      </c>
      <c r="E308" s="86" t="b">
        <v>0</v>
      </c>
      <c r="F308" s="86" t="b">
        <v>0</v>
      </c>
      <c r="G308" s="86" t="b">
        <v>0</v>
      </c>
    </row>
    <row r="309" spans="1:7" ht="15">
      <c r="A309" s="86" t="s">
        <v>1103</v>
      </c>
      <c r="B309" s="86">
        <v>2</v>
      </c>
      <c r="C309" s="121">
        <v>0.0045454716330136</v>
      </c>
      <c r="D309" s="86" t="s">
        <v>877</v>
      </c>
      <c r="E309" s="86" t="b">
        <v>0</v>
      </c>
      <c r="F309" s="86" t="b">
        <v>0</v>
      </c>
      <c r="G309" s="86" t="b">
        <v>0</v>
      </c>
    </row>
    <row r="310" spans="1:7" ht="15">
      <c r="A310" s="86" t="s">
        <v>1104</v>
      </c>
      <c r="B310" s="86">
        <v>2</v>
      </c>
      <c r="C310" s="121">
        <v>0.0045454716330136</v>
      </c>
      <c r="D310" s="86" t="s">
        <v>877</v>
      </c>
      <c r="E310" s="86" t="b">
        <v>0</v>
      </c>
      <c r="F310" s="86" t="b">
        <v>0</v>
      </c>
      <c r="G310" s="86" t="b">
        <v>0</v>
      </c>
    </row>
    <row r="311" spans="1:7" ht="15">
      <c r="A311" s="86" t="s">
        <v>1105</v>
      </c>
      <c r="B311" s="86">
        <v>2</v>
      </c>
      <c r="C311" s="121">
        <v>0.0045454716330136</v>
      </c>
      <c r="D311" s="86" t="s">
        <v>877</v>
      </c>
      <c r="E311" s="86" t="b">
        <v>0</v>
      </c>
      <c r="F311" s="86" t="b">
        <v>0</v>
      </c>
      <c r="G311" s="86" t="b">
        <v>0</v>
      </c>
    </row>
    <row r="312" spans="1:7" ht="15">
      <c r="A312" s="86" t="s">
        <v>1106</v>
      </c>
      <c r="B312" s="86">
        <v>2</v>
      </c>
      <c r="C312" s="121">
        <v>0.0045454716330136</v>
      </c>
      <c r="D312" s="86" t="s">
        <v>877</v>
      </c>
      <c r="E312" s="86" t="b">
        <v>0</v>
      </c>
      <c r="F312" s="86" t="b">
        <v>0</v>
      </c>
      <c r="G312" s="86" t="b">
        <v>0</v>
      </c>
    </row>
    <row r="313" spans="1:7" ht="15">
      <c r="A313" s="86" t="s">
        <v>1107</v>
      </c>
      <c r="B313" s="86">
        <v>2</v>
      </c>
      <c r="C313" s="121">
        <v>0.0045454716330136</v>
      </c>
      <c r="D313" s="86" t="s">
        <v>877</v>
      </c>
      <c r="E313" s="86" t="b">
        <v>0</v>
      </c>
      <c r="F313" s="86" t="b">
        <v>0</v>
      </c>
      <c r="G313" s="86" t="b">
        <v>0</v>
      </c>
    </row>
    <row r="314" spans="1:7" ht="15">
      <c r="A314" s="86" t="s">
        <v>1108</v>
      </c>
      <c r="B314" s="86">
        <v>2</v>
      </c>
      <c r="C314" s="121">
        <v>0.0045454716330136</v>
      </c>
      <c r="D314" s="86" t="s">
        <v>877</v>
      </c>
      <c r="E314" s="86" t="b">
        <v>0</v>
      </c>
      <c r="F314" s="86" t="b">
        <v>0</v>
      </c>
      <c r="G314" s="86" t="b">
        <v>0</v>
      </c>
    </row>
    <row r="315" spans="1:7" ht="15">
      <c r="A315" s="86" t="s">
        <v>1109</v>
      </c>
      <c r="B315" s="86">
        <v>2</v>
      </c>
      <c r="C315" s="121">
        <v>0.0045454716330136</v>
      </c>
      <c r="D315" s="86" t="s">
        <v>877</v>
      </c>
      <c r="E315" s="86" t="b">
        <v>0</v>
      </c>
      <c r="F315" s="86" t="b">
        <v>0</v>
      </c>
      <c r="G315" s="86" t="b">
        <v>0</v>
      </c>
    </row>
    <row r="316" spans="1:7" ht="15">
      <c r="A316" s="86" t="s">
        <v>1110</v>
      </c>
      <c r="B316" s="86">
        <v>2</v>
      </c>
      <c r="C316" s="121">
        <v>0.0045454716330136</v>
      </c>
      <c r="D316" s="86" t="s">
        <v>877</v>
      </c>
      <c r="E316" s="86" t="b">
        <v>0</v>
      </c>
      <c r="F316" s="86" t="b">
        <v>0</v>
      </c>
      <c r="G316" s="86" t="b">
        <v>0</v>
      </c>
    </row>
    <row r="317" spans="1:7" ht="15">
      <c r="A317" s="86" t="s">
        <v>1094</v>
      </c>
      <c r="B317" s="86">
        <v>2</v>
      </c>
      <c r="C317" s="121">
        <v>0.0045454716330136</v>
      </c>
      <c r="D317" s="86" t="s">
        <v>877</v>
      </c>
      <c r="E317" s="86" t="b">
        <v>0</v>
      </c>
      <c r="F317" s="86" t="b">
        <v>0</v>
      </c>
      <c r="G317" s="86" t="b">
        <v>0</v>
      </c>
    </row>
    <row r="318" spans="1:7" ht="15">
      <c r="A318" s="86" t="s">
        <v>1125</v>
      </c>
      <c r="B318" s="86">
        <v>2</v>
      </c>
      <c r="C318" s="121">
        <v>0.0045454716330136</v>
      </c>
      <c r="D318" s="86" t="s">
        <v>877</v>
      </c>
      <c r="E318" s="86" t="b">
        <v>0</v>
      </c>
      <c r="F318" s="86" t="b">
        <v>0</v>
      </c>
      <c r="G318" s="86" t="b">
        <v>0</v>
      </c>
    </row>
    <row r="319" spans="1:7" ht="15">
      <c r="A319" s="86" t="s">
        <v>1085</v>
      </c>
      <c r="B319" s="86">
        <v>2</v>
      </c>
      <c r="C319" s="121">
        <v>0.0045454716330136</v>
      </c>
      <c r="D319" s="86" t="s">
        <v>877</v>
      </c>
      <c r="E319" s="86" t="b">
        <v>0</v>
      </c>
      <c r="F319" s="86" t="b">
        <v>0</v>
      </c>
      <c r="G319" s="86" t="b">
        <v>0</v>
      </c>
    </row>
    <row r="320" spans="1:7" ht="15">
      <c r="A320" s="86" t="s">
        <v>1086</v>
      </c>
      <c r="B320" s="86">
        <v>2</v>
      </c>
      <c r="C320" s="121">
        <v>0.0045454716330136</v>
      </c>
      <c r="D320" s="86" t="s">
        <v>877</v>
      </c>
      <c r="E320" s="86" t="b">
        <v>0</v>
      </c>
      <c r="F320" s="86" t="b">
        <v>0</v>
      </c>
      <c r="G320" s="86" t="b">
        <v>0</v>
      </c>
    </row>
    <row r="321" spans="1:7" ht="15">
      <c r="A321" s="86" t="s">
        <v>1087</v>
      </c>
      <c r="B321" s="86">
        <v>2</v>
      </c>
      <c r="C321" s="121">
        <v>0.0045454716330136</v>
      </c>
      <c r="D321" s="86" t="s">
        <v>877</v>
      </c>
      <c r="E321" s="86" t="b">
        <v>0</v>
      </c>
      <c r="F321" s="86" t="b">
        <v>0</v>
      </c>
      <c r="G321" s="86" t="b">
        <v>0</v>
      </c>
    </row>
    <row r="322" spans="1:7" ht="15">
      <c r="A322" s="86" t="s">
        <v>1095</v>
      </c>
      <c r="B322" s="86">
        <v>2</v>
      </c>
      <c r="C322" s="121">
        <v>0.0045454716330136</v>
      </c>
      <c r="D322" s="86" t="s">
        <v>877</v>
      </c>
      <c r="E322" s="86" t="b">
        <v>0</v>
      </c>
      <c r="F322" s="86" t="b">
        <v>0</v>
      </c>
      <c r="G322" s="86" t="b">
        <v>0</v>
      </c>
    </row>
    <row r="323" spans="1:7" ht="15">
      <c r="A323" s="86" t="s">
        <v>1088</v>
      </c>
      <c r="B323" s="86">
        <v>2</v>
      </c>
      <c r="C323" s="121">
        <v>0.0045454716330136</v>
      </c>
      <c r="D323" s="86" t="s">
        <v>877</v>
      </c>
      <c r="E323" s="86" t="b">
        <v>0</v>
      </c>
      <c r="F323" s="86" t="b">
        <v>0</v>
      </c>
      <c r="G323" s="86" t="b">
        <v>0</v>
      </c>
    </row>
    <row r="324" spans="1:7" ht="15">
      <c r="A324" s="86" t="s">
        <v>1090</v>
      </c>
      <c r="B324" s="86">
        <v>2</v>
      </c>
      <c r="C324" s="121">
        <v>0.0045454716330136</v>
      </c>
      <c r="D324" s="86" t="s">
        <v>877</v>
      </c>
      <c r="E324" s="86" t="b">
        <v>0</v>
      </c>
      <c r="F324" s="86" t="b">
        <v>0</v>
      </c>
      <c r="G324" s="86" t="b">
        <v>0</v>
      </c>
    </row>
    <row r="325" spans="1:7" ht="15">
      <c r="A325" s="86" t="s">
        <v>934</v>
      </c>
      <c r="B325" s="86">
        <v>3</v>
      </c>
      <c r="C325" s="121">
        <v>0</v>
      </c>
      <c r="D325" s="86" t="s">
        <v>878</v>
      </c>
      <c r="E325" s="86" t="b">
        <v>0</v>
      </c>
      <c r="F325" s="86" t="b">
        <v>0</v>
      </c>
      <c r="G325" s="86" t="b">
        <v>0</v>
      </c>
    </row>
    <row r="326" spans="1:7" ht="15">
      <c r="A326" s="86" t="s">
        <v>935</v>
      </c>
      <c r="B326" s="86">
        <v>3</v>
      </c>
      <c r="C326" s="121">
        <v>0</v>
      </c>
      <c r="D326" s="86" t="s">
        <v>878</v>
      </c>
      <c r="E326" s="86" t="b">
        <v>0</v>
      </c>
      <c r="F326" s="86" t="b">
        <v>0</v>
      </c>
      <c r="G326" s="86" t="b">
        <v>0</v>
      </c>
    </row>
    <row r="327" spans="1:7" ht="15">
      <c r="A327" s="86" t="s">
        <v>948</v>
      </c>
      <c r="B327" s="86">
        <v>2</v>
      </c>
      <c r="C327" s="121">
        <v>0.0354152936075272</v>
      </c>
      <c r="D327" s="86" t="s">
        <v>878</v>
      </c>
      <c r="E327" s="86" t="b">
        <v>0</v>
      </c>
      <c r="F327" s="86" t="b">
        <v>0</v>
      </c>
      <c r="G3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2019-10-22T15:36:16Z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