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<sst xmlns="http://schemas.openxmlformats.org/spreadsheetml/2006/main" count="14356" uniqueCount="3132">
  <si>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</si>
  <si>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</si>
  <si>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</si>
  <si>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</si>
  <si>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</si>
  <si>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</si>
  <si>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</si>
  <si>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</si>
  <si>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</si>
  <si>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</si>
  <si>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</si>
  <si>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</si>
  <si>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</si>
  <si>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</si>
  <si>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</si>
  <si>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</si>
  <si>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</si>
  <si>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</si>
  <si>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</si>
  <si>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</si>
  <si>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</si>
  <si>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</si>
  <si>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</si>
  <si>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</si>
  <si>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</si>
  <si>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</si>
  <si>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</si>
  <si>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</si>
  <si>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</si>
  <si>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</si>
  <si>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</si>
  <si>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</si>
  <si>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</si>
  <si>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</si>
  <si>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</si>
  <si>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</si>
  <si>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</si>
  <si>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</si>
  <si>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</si>
  <si>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</si>
  <si>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</si>
  <si>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</si>
  <si>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</si>
  <si>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</si>
  <si>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</si>
  <si>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</si>
  <si>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</si>
  <si>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</si>
  <si>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</si>
  <si>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</si>
  <si>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</si>
  <si>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</si>
  <si>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</si>
  <si>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</si>
  <si>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</si>
  <si>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</si>
  <si>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</si>
  <si>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</si>
  <si>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</si>
  <si>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</si>
  <si>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</si>
  <si>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</si>
  <si>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</si>
  <si>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</si>
  <si>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</si>
  <si>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</si>
  <si>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</si>
  <si>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</si>
  <si>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</si>
  <si>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</si>
  <si>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</si>
  <si>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</si>
  <si>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</si>
  <si>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</si>
  <si>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</si>
  <si>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</si>
  <si>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</si>
  <si>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</si>
  <si>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</si>
  <si>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</si>
  <si>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</si>
  <si>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</si>
  <si>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</si>
  <si>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</si>
  <si>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</si>
  <si>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</si>
  <si>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</si>
  <si>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</si>
  <si>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</si>
  <si>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</si>
  <si>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</si>
  <si>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</si>
  <si>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</si>
  <si>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</si>
  <si>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</si>
  <si>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</si>
  <si>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</si>
  <si>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</si>
  <si>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</si>
  <si>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</si>
  <si>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</si>
  <si>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</si>
  <si>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</si>
  <si>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</si>
  <si>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</si>
  <si>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</si>
  <si>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</si>
  <si>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</si>
  <si>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</si>
  <si>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</si>
  <si>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</si>
  <si>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</si>
  <si>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</si>
  <si>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</si>
  <si>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</si>
  <si>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</si>
  <si>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</si>
  <si>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</si>
  <si>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</si>
  <si>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</si>
  <si>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</si>
  <si>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</si>
  <si>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</si>
  <si>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</si>
  <si>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</si>
  <si>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</si>
  <si>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</si>
  <si>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</si>
  <si>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</si>
  <si>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</si>
  <si>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</si>
  <si>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</si>
  <si>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</si>
  <si>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</si>
  <si>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</si>
  <si>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</si>
  <si>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</si>
  <si>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</si>
  <si>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</si>
  <si>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</si>
  <si>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</si>
  <si>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</si>
  <si>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</si>
  <si>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</si>
  <si>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</si>
  <si>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</si>
  <si>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</si>
  <si>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</si>
  <si>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</si>
  <si>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</si>
  <si>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</si>
  <si>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</si>
  <si>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</si>
  <si>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</si>
  <si>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</si>
  <si>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</si>
  <si>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</si>
  <si>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</si>
  <si>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</si>
  <si>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</si>
  <si>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</si>
  <si>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</si>
  <si>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</si>
  <si>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</si>
  <si>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</si>
  <si>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</si>
  <si>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</si>
  <si>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</si>
  <si>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</si>
  <si>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</si>
  <si>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</si>
  <si>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</si>
  <si>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</si>
  <si>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</si>
  <si>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</si>
  <si>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</si>
  <si>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</si>
  <si>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</si>
  <si>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</si>
  <si>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</si>
  <si>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</si>
  <si>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</si>
  <si>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</si>
  <si>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</si>
  <si>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</si>
  <si>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</si>
  <si>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</si>
  <si>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</si>
  <si>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</si>
  <si>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</si>
  <si>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</si>
  <si>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</si>
  <si>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</si>
  <si>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</si>
  <si>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</si>
  <si>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</si>
  <si>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</si>
  <si>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</si>
  <si>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</si>
  <si>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</si>
  <si>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</si>
  <si>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</si>
  <si>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</si>
  <si>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</si>
  <si>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</si>
  <si>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</si>
  <si>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</si>
  <si>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</si>
  <si>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</si>
  <si>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</si>
  <si>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</si>
  <si>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</si>
  <si>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</si>
  <si>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</si>
  <si>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</si>
  <si>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</si>
  <si>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</si>
  <si>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</si>
  <si>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</si>
  <si>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</si>
  <si>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</si>
  <si>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</si>
  <si>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</si>
  <si>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</si>
  <si>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</si>
  <si>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</si>
  <si>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</si>
  <si>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</si>
  <si>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</si>
  <si>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</si>
  <si>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</si>
  <si>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</si>
  <si>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</si>
  <si>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</si>
  <si>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</si>
  <si>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</si>
  <si>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</si>
  <si>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hollywdharriet</t>
  </si>
  <si>
    <t>carol51378156</t>
  </si>
  <si>
    <t>jendlady1</t>
  </si>
  <si>
    <t>crowntiptoe</t>
  </si>
  <si>
    <t>linkead</t>
  </si>
  <si>
    <t>kalanuraven</t>
  </si>
  <si>
    <t>zoomlilly</t>
  </si>
  <si>
    <t>birdchirptweet</t>
  </si>
  <si>
    <t>simpleplananon</t>
  </si>
  <si>
    <t>gretchenbarton</t>
  </si>
  <si>
    <t>margarita150264</t>
  </si>
  <si>
    <t>chakanetzaclive</t>
  </si>
  <si>
    <t>orangeray3</t>
  </si>
  <si>
    <t>kwade75</t>
  </si>
  <si>
    <t>gx4ik76j9yqkhen</t>
  </si>
  <si>
    <t>kitchenermike</t>
  </si>
  <si>
    <t>johnsomsheila</t>
  </si>
  <si>
    <t>8020tizio</t>
  </si>
  <si>
    <t>bluefishja</t>
  </si>
  <si>
    <t>wmk1975</t>
  </si>
  <si>
    <t>bam57581565</t>
  </si>
  <si>
    <t>texas_trump</t>
  </si>
  <si>
    <t>me2189251618</t>
  </si>
  <si>
    <t>remediosbullo19</t>
  </si>
  <si>
    <t>gobigred4life</t>
  </si>
  <si>
    <t>dkdk459</t>
  </si>
  <si>
    <t>asleepingdragon</t>
  </si>
  <si>
    <t>shupe_laura</t>
  </si>
  <si>
    <t>turk182_jcp</t>
  </si>
  <si>
    <t>candace47373967</t>
  </si>
  <si>
    <t>therealalice333</t>
  </si>
  <si>
    <t>veteran423</t>
  </si>
  <si>
    <t>homeofthetitans</t>
  </si>
  <si>
    <t>cher88582355</t>
  </si>
  <si>
    <t>timecontrolzero</t>
  </si>
  <si>
    <t>marcomerlino19</t>
  </si>
  <si>
    <t>ammendment_2nd</t>
  </si>
  <si>
    <t>angel46615</t>
  </si>
  <si>
    <t>gpnavonod</t>
  </si>
  <si>
    <t>lilhaycraft</t>
  </si>
  <si>
    <t>pipewrench56</t>
  </si>
  <si>
    <t>luvmyshitzu</t>
  </si>
  <si>
    <t>iqdou1</t>
  </si>
  <si>
    <t>mariancastrover</t>
  </si>
  <si>
    <t>rhansens</t>
  </si>
  <si>
    <t>beachgrandma13</t>
  </si>
  <si>
    <t>tired_n_crabby</t>
  </si>
  <si>
    <t>candtalan</t>
  </si>
  <si>
    <t>melissalong12</t>
  </si>
  <si>
    <t>carenharkins</t>
  </si>
  <si>
    <t>angellamalet</t>
  </si>
  <si>
    <t>westietx</t>
  </si>
  <si>
    <t>theeleanordavis</t>
  </si>
  <si>
    <t>basketballsoft1</t>
  </si>
  <si>
    <t>mmwiley204</t>
  </si>
  <si>
    <t>west1fsu1</t>
  </si>
  <si>
    <t>jeannedevendor1</t>
  </si>
  <si>
    <t>babs25900096</t>
  </si>
  <si>
    <t>godwins2020</t>
  </si>
  <si>
    <t>timgrein2</t>
  </si>
  <si>
    <t>fatlester</t>
  </si>
  <si>
    <t>enettewigginto1</t>
  </si>
  <si>
    <t>donna78700883</t>
  </si>
  <si>
    <t>cornpop2024</t>
  </si>
  <si>
    <t>iguessitsandrew</t>
  </si>
  <si>
    <t>therea1dirtydan</t>
  </si>
  <si>
    <t>mzuk75971756</t>
  </si>
  <si>
    <t>davidcarneal9</t>
  </si>
  <si>
    <t>michelecorrao8</t>
  </si>
  <si>
    <t>magaforever100</t>
  </si>
  <si>
    <t>smithheddi</t>
  </si>
  <si>
    <t>moonwalker7344</t>
  </si>
  <si>
    <t>theessentialbox</t>
  </si>
  <si>
    <t>redyr_lameno</t>
  </si>
  <si>
    <t>colforbin3</t>
  </si>
  <si>
    <t>libertybell761</t>
  </si>
  <si>
    <t>classeypatriot1</t>
  </si>
  <si>
    <t>samm4468</t>
  </si>
  <si>
    <t>bondfire16</t>
  </si>
  <si>
    <t>sandytrump2020</t>
  </si>
  <si>
    <t>bdixiee</t>
  </si>
  <si>
    <t>timetowakeup90</t>
  </si>
  <si>
    <t>kaze2005</t>
  </si>
  <si>
    <t>genies13</t>
  </si>
  <si>
    <t>s_whole</t>
  </si>
  <si>
    <t>physics171</t>
  </si>
  <si>
    <t>awaqe17</t>
  </si>
  <si>
    <t>steve912017</t>
  </si>
  <si>
    <t>nicholeskeen</t>
  </si>
  <si>
    <t>j_the_queenbee</t>
  </si>
  <si>
    <t>karenre83431645</t>
  </si>
  <si>
    <t>britoish</t>
  </si>
  <si>
    <t>markperry98</t>
  </si>
  <si>
    <t>vmaintainer</t>
  </si>
  <si>
    <t>foodfortruth1</t>
  </si>
  <si>
    <t>drkatie2</t>
  </si>
  <si>
    <t>dreemusa</t>
  </si>
  <si>
    <t>snowlyn3</t>
  </si>
  <si>
    <t>dixieland__diva</t>
  </si>
  <si>
    <t>pennyke41226064</t>
  </si>
  <si>
    <t>mamere17</t>
  </si>
  <si>
    <t>luzell29481399</t>
  </si>
  <si>
    <t>berrydivine77</t>
  </si>
  <si>
    <t>cwright1500</t>
  </si>
  <si>
    <t>tatonkadeb</t>
  </si>
  <si>
    <t>quippingalong</t>
  </si>
  <si>
    <t>cupton62</t>
  </si>
  <si>
    <t>wokefellow</t>
  </si>
  <si>
    <t>dianemo24012416</t>
  </si>
  <si>
    <t>emrys4210</t>
  </si>
  <si>
    <t>patriqtmatt2</t>
  </si>
  <si>
    <t>jade14190889</t>
  </si>
  <si>
    <t>888mordecai</t>
  </si>
  <si>
    <t>sydneywolk4q</t>
  </si>
  <si>
    <t>mypetzombie</t>
  </si>
  <si>
    <t>april_handh</t>
  </si>
  <si>
    <t>lifejacket4tink</t>
  </si>
  <si>
    <t>justonepatriot</t>
  </si>
  <si>
    <t>dugs</t>
  </si>
  <si>
    <t>johneltwitero</t>
  </si>
  <si>
    <t>lizrao4</t>
  </si>
  <si>
    <t>somgy</t>
  </si>
  <si>
    <t>gaiusjulii</t>
  </si>
  <si>
    <t>pam46085508</t>
  </si>
  <si>
    <t>teacherfanny113</t>
  </si>
  <si>
    <t>janlm6</t>
  </si>
  <si>
    <t>arnold_usa1776</t>
  </si>
  <si>
    <t>mcumming13</t>
  </si>
  <si>
    <t>lawdog323</t>
  </si>
  <si>
    <t>eckart_jayme</t>
  </si>
  <si>
    <t>abundantly_full</t>
  </si>
  <si>
    <t>flyovercountry2</t>
  </si>
  <si>
    <t>eyesopenq</t>
  </si>
  <si>
    <t>theocintric</t>
  </si>
  <si>
    <t>stormmcloak</t>
  </si>
  <si>
    <t>s_1969z28</t>
  </si>
  <si>
    <t>maw2600</t>
  </si>
  <si>
    <t>wontconform11</t>
  </si>
  <si>
    <t>aerospaceotaku</t>
  </si>
  <si>
    <t>tumiyukii</t>
  </si>
  <si>
    <t>beavdaniel</t>
  </si>
  <si>
    <t>amandae02423971</t>
  </si>
  <si>
    <t>hotepmoney</t>
  </si>
  <si>
    <t>jacuzzijoey</t>
  </si>
  <si>
    <t>angels_of_hope</t>
  </si>
  <si>
    <t>damondamturn</t>
  </si>
  <si>
    <t>bwaveresist2020</t>
  </si>
  <si>
    <t>999amber</t>
  </si>
  <si>
    <t>sardisgazette</t>
  </si>
  <si>
    <t>j0anofarcx7life</t>
  </si>
  <si>
    <t>elizabethlw</t>
  </si>
  <si>
    <t>calichick777</t>
  </si>
  <si>
    <t>sandsurferhi</t>
  </si>
  <si>
    <t>schau_tn</t>
  </si>
  <si>
    <t>teri_carr</t>
  </si>
  <si>
    <t>athena03038150</t>
  </si>
  <si>
    <t>zippys_mamma</t>
  </si>
  <si>
    <t>threadreaderapp</t>
  </si>
  <si>
    <t>amandpms</t>
  </si>
  <si>
    <t>mrchelseaboss</t>
  </si>
  <si>
    <t>therealbiostate</t>
  </si>
  <si>
    <t>katekateok</t>
  </si>
  <si>
    <t>bqrumbs</t>
  </si>
  <si>
    <t>matteofazz</t>
  </si>
  <si>
    <t>mini_wiki</t>
  </si>
  <si>
    <t>barbsays300</t>
  </si>
  <si>
    <t>me__myself__and</t>
  </si>
  <si>
    <t>aspennmax64_l</t>
  </si>
  <si>
    <t>paulmuaddib61</t>
  </si>
  <si>
    <t>patriotsarmy2</t>
  </si>
  <si>
    <t>anon68984938</t>
  </si>
  <si>
    <t>elenochle</t>
  </si>
  <si>
    <t>cowgirlcas22</t>
  </si>
  <si>
    <t>vnotkind</t>
  </si>
  <si>
    <t>garyliebler</t>
  </si>
  <si>
    <t>maryamhenein</t>
  </si>
  <si>
    <t>ipot1776</t>
  </si>
  <si>
    <t>debbysmith215</t>
  </si>
  <si>
    <t>inthematrixxx</t>
  </si>
  <si>
    <t>punishdem1776</t>
  </si>
  <si>
    <t>smit_anja</t>
  </si>
  <si>
    <t>robinstanfill2</t>
  </si>
  <si>
    <t>speakerpelosi</t>
  </si>
  <si>
    <t>whitehouse</t>
  </si>
  <si>
    <t>dianeh15285</t>
  </si>
  <si>
    <t>the_zannah</t>
  </si>
  <si>
    <t>datrillstak5</t>
  </si>
  <si>
    <t>Mentions</t>
  </si>
  <si>
    <t>Replies to</t>
  </si>
  <si>
    <t>Retweet</t>
  </si>
  <si>
    <t>MentionsInRetweet</t>
  </si>
  <si>
    <t>@CowgirlCas22 @elenochle #georgefloydlethalinjection</t>
  </si>
  <si>
    <t>#GeorgeFloydLethalInjection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</si>
  <si>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@paulmuaddib61: #GeorgeFloydLethalInjection https://t.co/FZs8n9KUMU</t>
  </si>
  <si>
    <t>@paulmuaddib61 @Candace47373967 #GeorgeFloydLethalInjection</t>
  </si>
  <si>
    <t>#GeorgeFloydLethalInjection https://t.co/xhhfgrIMwb</t>
  </si>
  <si>
    <t>@VNotKind Il patologo di #Epstein?_xD83D__xDC4C_
Guardate qui e, se lo ritenete opportuno, retwittate il video con l'hashtag #GeorgeFloydLethalInjection _xD83D__xDC47_
https://t.co/D3f464kSKh via @paulmuaddib61
Spero che si risolva presto altrimenti sappiamo cosa potrebbero inventarsi
#floydhoax
#USAIsOnFire</t>
  </si>
  <si>
    <t>#GeorgeFloydLethalInjection
Hey everyone, if you agree that something was injected into his neck then make a screen recording or desktop download. RENAME the file and post the video from YOUR account. just use the hashtag above so anyone can find it https://t.co/tYzHo54pNo</t>
  </si>
  <si>
    <t>Floyd was injected in the neck by the state police officer with something that could have just made him pass out for this acting gig #FalseFlag 
https://t.co/7PzMsds589 #GeorgeFloydLethalInjection https://t.co/muS2cDfQSn</t>
  </si>
  <si>
    <t>#GeorgeFloydLethalInjection</t>
  </si>
  <si>
    <t>#GeorgeFloydWasMurdered 
#GeorgeFloydLethalInjection https://t.co/uu40hwTEj7</t>
  </si>
  <si>
    <t>#GeorgeFloydLethalInjection?</t>
  </si>
  <si>
    <t>@MaryamHenein @GaryLiebler Tap _xD83D__xDC47_
#GeorgeFloydLethalInjection</t>
  </si>
  <si>
    <t>#georgefloydlethalinjection</t>
  </si>
  <si>
    <t>#GeorgeFloydLethalInjection.       https://t.co/UaOp4YJefT</t>
  </si>
  <si>
    <t>#GeorgeFloydLethalInjection https://t.co/EDIZMAnMJL</t>
  </si>
  <si>
    <t>@IPOT1776 I know your working on this thank you #GeorgeFloydLethalInjection https://t.co/oBkL4qEM5D</t>
  </si>
  <si>
    <t>https://t.co/u6IZw4BrU9
 #GeorgeFloydLethalInjection</t>
  </si>
  <si>
    <t>#GeorgeFloydlethalinjection https://t.co/K2K6dvpFRy</t>
  </si>
  <si>
    <t>@debbysmith215 #GeorgeFloydLethalInjection</t>
  </si>
  <si>
    <t>@intheMatrixxx @debbysmith215 #GeorgeFloydLethalInjection</t>
  </si>
  <si>
    <t>#GeorgeFloydLethalInjection https://t.co/12LgfIcCNP</t>
  </si>
  <si>
    <t>#GeorgeFloydLethalInjection https://t.co/TB9HJ4DdwY</t>
  </si>
  <si>
    <t>#GeorgeFloydLethalInjection https://t.co/ZI0Z3aqhER</t>
  </si>
  <si>
    <t>@paulmuaddib61 They brought in the same autopsy guy from Epstien, and did JFKs, too
Just wow.
#GeorgeFloydLethalInjection https://t.co/hO6BfAO98W</t>
  </si>
  <si>
    <t>@PunishDem1776 #GeorgeFloydLethalInjection</t>
  </si>
  <si>
    <t>* If DIVISION was your game, your executive board would be exactly THIS UNIFIED!! *
#WWG1WGA #Qanon #GeorgeFloydLethalInjection https://t.co/I7x2eAsiWk https://t.co/MlvkqLoypb</t>
  </si>
  <si>
    <t>@paulmuaddib61 @smit_anja At the end you see something seems like fluid dripping from the top.....
#GeorgeFloydLethalInjection</t>
  </si>
  <si>
    <t>#GeorgeFloydLethalInjection
Fentanyl Overdose False Flag https://t.co/LrYwabaKU8</t>
  </si>
  <si>
    <t>@paulmuaddib61 #GeorgeFloydLethalInjection Looks to me like a good chance he was injected.</t>
  </si>
  <si>
    <t>#GeorgeFloydLethalInjection https://t.co/CN1Ruilspk</t>
  </si>
  <si>
    <t>Y’all weird for this hashtag #GeorgeFloydLethalInjection</t>
  </si>
  <si>
    <t>@HotepMoney He was plunged watch the video close #GeorgeFloydLethalInjection https://t.co/4DlkFQZPlm</t>
  </si>
  <si>
    <t>#GeorgeFloydLethalInjection  This is insane!!! Wow, who is the guy giving the injection, why, what was it? https://t.co/jos7rYid8x</t>
  </si>
  <si>
    <t>@ANGELS_OF_HOPE Maybe the need to bring the 5th (brown shirt) in for questioning #GeorgeFloydLethalInjection</t>
  </si>
  <si>
    <t>@RobinStanfill2 They killed George, look at my last RT and see if you agree #GeorgeFloydLethalInjection</t>
  </si>
  <si>
    <t>@PunishDem1776 Profound. #GeorgeFloydProtests #AntifaTerrorist #GeorgeFloydLethalInjection #MAGA #KAG #WWG1WGA</t>
  </si>
  <si>
    <t>@dianeh15285 @WhiteHouse @SpeakerPelosi Remember when #Democrats thought we were bitter, clinging to guns or religion? Now Plastic Pelosi is bitter, and holding a bible. Oh, the irony. @SpeakerPelosi #Democrats #KAG #TrumpLandslideVictory2020 #WWG1WGA #TheGreatAwakening #GeorgeFloydLethalInjection</t>
  </si>
  <si>
    <t>@The_Zannah #GeorgeFloydLethalInjection</t>
  </si>
  <si>
    <t>#GeorgeFloydLethalInjection coming up for me. https://t.co/KCRy6OnLMM</t>
  </si>
  <si>
    <t>Speaks for itself. #MAGA #KAG #WWG1WGA #GeorgeFloydLethalInjection
Los Angeles to slash up to $150B from LAPD budget, reinvest into communities of color
https://t.co/Bu4wC6XZr3</t>
  </si>
  <si>
    <t>@DaTrillStak5 What about the 5th bad cop looks like he plunged a needle in twins neck #GeorgeFloydLethalInjection https://t.co/02MY8PVvUi</t>
  </si>
  <si>
    <t>#GeorgeFloydLethalInjection 
#GeorgeFloydWasMurdered https://t.co/FBbk18ECtp</t>
  </si>
  <si>
    <t>@amandpms Saluti, the unroll you asked for: @paulmuaddib61: #GeorgeFloydLethalInjection Hey everyone, if you agree that something was injected into his neck then… https://t.co/TiKUadeiPK Talk to you soon. _xD83E__xDD16_</t>
  </si>
  <si>
    <t>Oh, wow, look at this!_xD83D__xDC47_
#GeorgeFloydLethalInjection https://t.co/VfrsnDz0Ji</t>
  </si>
  <si>
    <t>#GeorgeFloydLethalInjection _xD83E__xDD14_ https://t.co/aIc8w9JEus</t>
  </si>
  <si>
    <t>3901a2c8</t>
  </si>
  <si>
    <t>3f25a409</t>
  </si>
  <si>
    <t>80a2b903</t>
  </si>
  <si>
    <t>ce968a4e</t>
  </si>
  <si>
    <t>c37ada87</t>
  </si>
  <si>
    <t>14ce0c5e</t>
  </si>
  <si>
    <t>d99165c3</t>
  </si>
  <si>
    <t>fff7ad56</t>
  </si>
  <si>
    <t>fa4eac24</t>
  </si>
  <si>
    <t>bc6bac68</t>
  </si>
  <si>
    <t>589d68cd</t>
  </si>
  <si>
    <t>fdd8b599</t>
  </si>
  <si>
    <t>6553f0a3</t>
  </si>
  <si>
    <t>041e5a9d</t>
  </si>
  <si>
    <t>abc039a6</t>
  </si>
  <si>
    <t>01e4c8aa</t>
  </si>
  <si>
    <t>918d4694</t>
  </si>
  <si>
    <t>6c906ef0</t>
  </si>
  <si>
    <t>66c7ac05</t>
  </si>
  <si>
    <t>f760836e</t>
  </si>
  <si>
    <t>830dbe45</t>
  </si>
  <si>
    <t>9fb677ea</t>
  </si>
  <si>
    <t>84b72ff4</t>
  </si>
  <si>
    <t>fdb44015</t>
  </si>
  <si>
    <t>8de76857</t>
  </si>
  <si>
    <t>741b9519</t>
  </si>
  <si>
    <t>b95d9c49</t>
  </si>
  <si>
    <t>157695ba</t>
  </si>
  <si>
    <t>e7c4b9c0</t>
  </si>
  <si>
    <t>626d8d3b</t>
  </si>
  <si>
    <t>a7217956</t>
  </si>
  <si>
    <t>2144a86d</t>
  </si>
  <si>
    <t>f27f86fb</t>
  </si>
  <si>
    <t>ce66cc46</t>
  </si>
  <si>
    <t>45967ea8</t>
  </si>
  <si>
    <t>9f49f844</t>
  </si>
  <si>
    <t>ce906fb7</t>
  </si>
  <si>
    <t>9eacf6bb</t>
  </si>
  <si>
    <t>169ea73c</t>
  </si>
  <si>
    <t>57d1c591</t>
  </si>
  <si>
    <t>daf194d5</t>
  </si>
  <si>
    <t>69aa357e</t>
  </si>
  <si>
    <t>d3cbfcca</t>
  </si>
  <si>
    <t>c6618890</t>
  </si>
  <si>
    <t>4aa52263</t>
  </si>
  <si>
    <t>https://threadreaderapp.com/thread/1268032227612471298.html</t>
  </si>
  <si>
    <t>https://twitter.com/marcomerlino19/status/1268182664806379521?s=20</t>
  </si>
  <si>
    <t>https://twitter.com/PunishDem1776/status/1268321690611843074</t>
  </si>
  <si>
    <t>https://twitter.com/Pam46085508/status/1268323120567521280</t>
  </si>
  <si>
    <t>https://twitter.com/classeypatriot1/status/1268328690624024576</t>
  </si>
  <si>
    <t>https://www.bitchute.com/video/SJRbQTzmpILX/</t>
  </si>
  <si>
    <t>https://twitter.com/punishdem1776/status/1268321690611843074</t>
  </si>
  <si>
    <t>https://twitter.com/markperry98/status/1268325518954262530</t>
  </si>
  <si>
    <t>https://twitter.com/markperry98/status/1268327163163324417</t>
  </si>
  <si>
    <t>https://twitter.com/stormmcloak/status/1268380964285267972</t>
  </si>
  <si>
    <t>https://twitter.com/DisclosureBP/status/1268325026836606976</t>
  </si>
  <si>
    <t>https://www.foxnews.com/politics/los-angeles-to-slash-up-to-150b-from-lapd-budget-reinvest-into-communities-of-color</t>
  </si>
  <si>
    <t>https://twitter.com/marcomerlino19/status/1268182664806379521</t>
  </si>
  <si>
    <t>https://twitter.com/timecontrolzero/status/1268177864278630400?s=20 https://twitter.com/HenryMakow/status/1268208317941383168</t>
  </si>
  <si>
    <t>threadreaderapp.com</t>
  </si>
  <si>
    <t>twitter.com</t>
  </si>
  <si>
    <t>bitchute.com</t>
  </si>
  <si>
    <t>foxnews.com</t>
  </si>
  <si>
    <t>twitter.com twitter.com</t>
  </si>
  <si>
    <t>georgefloydlethalinjection</t>
  </si>
  <si>
    <t>georgefloydlethalinjection validation</t>
  </si>
  <si>
    <t>epstein georgefloydlethalinjection floydhoax usaisonfire</t>
  </si>
  <si>
    <t>georgefloydwasmurdered georgefloydlethalinjection</t>
  </si>
  <si>
    <t>wwg1wga qanon</t>
  </si>
  <si>
    <t>wwg1wga qanon georgefloydlethalinjection</t>
  </si>
  <si>
    <t>georgefloydprotests antifaterrorist georgefloydlethalinjection maga kag wwg1wga</t>
  </si>
  <si>
    <t>democrats democrats kag trumplandslidevictory2020 wwg1wga thegreatawakening georgefloydlethalinjection</t>
  </si>
  <si>
    <t>maga kag wwg1wga georgefloydlethalinjection</t>
  </si>
  <si>
    <t>georgefloydlethalinjection georgefloydwasmurdered</t>
  </si>
  <si>
    <t>falseflag georgefloydlethalinjection</t>
  </si>
  <si>
    <t>https://pbs.twimg.com/tweet_video_thumb/EZl5CGeX0AUR39A.jpg</t>
  </si>
  <si>
    <t>https://pbs.twimg.com/ext_tw_video_thumb/1268031783909699585/pu/img/y1YquN2DjON2fyu-.jpg</t>
  </si>
  <si>
    <t>https://pbs.twimg.com/media/EZoy9DYWkAAdTBU.jpg</t>
  </si>
  <si>
    <t>https://pbs.twimg.com/media/EZpG1c2UcAALfgz.jpg</t>
  </si>
  <si>
    <t>https://pbs.twimg.com/media/EZo35D2WkAI0jwz.jpg</t>
  </si>
  <si>
    <t>https://pbs.twimg.com/media/EZpGR6-UYAIgc3y.jpg</t>
  </si>
  <si>
    <t>https://pbs.twimg.com/media/EZohEpuUwAE7QPM.jpg</t>
  </si>
  <si>
    <t>https://pbs.twimg.com/media/EZkcAflXgAEIaxM.png</t>
  </si>
  <si>
    <t>http://pbs.twimg.com/profile_images/1157934571175870464/cCjFUTG0_normal.jpg</t>
  </si>
  <si>
    <t>http://pbs.twimg.com/profile_images/1046509627586867200/Qq9iV8en_normal.jpg</t>
  </si>
  <si>
    <t>http://pbs.twimg.com/profile_images/1244407254025228288/sxub50tV_normal.jpg</t>
  </si>
  <si>
    <t>http://pbs.twimg.com/profile_images/1259140676350025732/4Nhxj85V_normal.jpg</t>
  </si>
  <si>
    <t>http://pbs.twimg.com/profile_images/1257034615711322112/ixhmqytb_normal.jpg</t>
  </si>
  <si>
    <t>http://pbs.twimg.com/profile_images/1227828633428881408/0GC9vaix_normal.jpg</t>
  </si>
  <si>
    <t>http://abs.twimg.com/sticky/default_profile_images/default_profile_normal.png</t>
  </si>
  <si>
    <t>http://pbs.twimg.com/profile_images/1251000468500885505/uIom3PQZ_normal.jpg</t>
  </si>
  <si>
    <t>http://pbs.twimg.com/profile_images/1030233131943583745/PKMiNY82_normal.jpg</t>
  </si>
  <si>
    <t>http://pbs.twimg.com/profile_images/1899114405/mardi_gra_2007_normal.jpg</t>
  </si>
  <si>
    <t>http://pbs.twimg.com/profile_images/1253893780836462593/O6rnac2U_normal.jpg</t>
  </si>
  <si>
    <t>http://pbs.twimg.com/profile_images/1030635663203487744/HY1DnnzN_normal.jpg</t>
  </si>
  <si>
    <t>http://pbs.twimg.com/profile_images/94191292/evolve_normal.gif</t>
  </si>
  <si>
    <t>http://pbs.twimg.com/profile_images/1264796325788426242/1YDVW6PV_normal.jpg</t>
  </si>
  <si>
    <t>http://pbs.twimg.com/profile_images/1217995625809117184/MvNawXty_normal.jpg</t>
  </si>
  <si>
    <t>http://pbs.twimg.com/profile_images/1163647527255592960/_eBbqTZH_normal.jpg</t>
  </si>
  <si>
    <t>http://pbs.twimg.com/profile_images/1245321171622641664/MzSv029N_normal.jpg</t>
  </si>
  <si>
    <t>http://pbs.twimg.com/profile_images/1172697604389527553/bGJ6dJL9_normal.jpg</t>
  </si>
  <si>
    <t>http://pbs.twimg.com/profile_images/805188239875342340/qZfU3JJc_normal.jpg</t>
  </si>
  <si>
    <t>http://pbs.twimg.com/profile_images/1156609939118460928/PCv8S_N1_normal.jpg</t>
  </si>
  <si>
    <t>http://pbs.twimg.com/profile_images/1176023366458925057/4_qG6GzY_normal.jpg</t>
  </si>
  <si>
    <t>http://pbs.twimg.com/profile_images/1145447464876597248/B5Glgx_1_normal.jpg</t>
  </si>
  <si>
    <t>http://pbs.twimg.com/profile_images/1191156591824973826/gdASM5pk_normal.jpg</t>
  </si>
  <si>
    <t>http://pbs.twimg.com/profile_images/892943778943705090/gZL1vaXA_normal.jpg</t>
  </si>
  <si>
    <t>http://pbs.twimg.com/profile_images/570093531835944961/NuOdjlUY_normal.png</t>
  </si>
  <si>
    <t>http://pbs.twimg.com/profile_images/2797385070/cbf414f37d5aeb8a8947a64fba4c7e03_normal.png</t>
  </si>
  <si>
    <t>http://pbs.twimg.com/profile_images/1197940865802678272/J0Re7TBF_normal.jpg</t>
  </si>
  <si>
    <t>http://pbs.twimg.com/profile_images/899259810780241920/zAZVKlZy_normal.jpg</t>
  </si>
  <si>
    <t>http://pbs.twimg.com/profile_images/1193569178722152448/UEZvMClJ_normal.jpg</t>
  </si>
  <si>
    <t>http://pbs.twimg.com/profile_images/1156072485428912128/sE6FBe3N_normal.jpg</t>
  </si>
  <si>
    <t>http://pbs.twimg.com/profile_images/1082809289889193986/qq7kT9x5_normal.jpg</t>
  </si>
  <si>
    <t>http://pbs.twimg.com/profile_images/485115231275061248/sj1KGcK3_normal.jpeg</t>
  </si>
  <si>
    <t>http://pbs.twimg.com/profile_images/1262518350602788865/ez7Fn_e7_normal.jpg</t>
  </si>
  <si>
    <t>http://pbs.twimg.com/profile_images/1224142143956103169/1VTGvmuE_normal.jpg</t>
  </si>
  <si>
    <t>http://pbs.twimg.com/profile_images/1264724230169657344/dJNzGtqt_normal.jpg</t>
  </si>
  <si>
    <t>http://pbs.twimg.com/profile_images/1221686159107149824/A7FQKZuB_normal.jpg</t>
  </si>
  <si>
    <t>http://pbs.twimg.com/profile_images/1247900239089913856/AkbboeYz_normal.jpg</t>
  </si>
  <si>
    <t>http://pbs.twimg.com/profile_images/1264771680376946690/uPNGvAoS_normal.jpg</t>
  </si>
  <si>
    <t>http://pbs.twimg.com/profile_images/898950353625915392/uCO270Uv_normal.jpg</t>
  </si>
  <si>
    <t>http://pbs.twimg.com/profile_images/1258571491886673921/QVNGtuVE_normal.jpg</t>
  </si>
  <si>
    <t>http://pbs.twimg.com/profile_images/221637122/pic_of_me_normal.jpg</t>
  </si>
  <si>
    <t>http://pbs.twimg.com/profile_images/510280533520416768/5zOyvDHG_normal.jpeg</t>
  </si>
  <si>
    <t>http://pbs.twimg.com/profile_images/728683479236382720/Bs1UskWh_normal.jpg</t>
  </si>
  <si>
    <t>http://pbs.twimg.com/profile_images/509718566677917697/3umihLoU_normal.png</t>
  </si>
  <si>
    <t>http://pbs.twimg.com/profile_images/1052751464454660096/sz-KqmDq_normal.jpg</t>
  </si>
  <si>
    <t>http://pbs.twimg.com/profile_images/1102772671769661440/MKonjtHd_normal.jpg</t>
  </si>
  <si>
    <t>http://pbs.twimg.com/profile_images/1239295512848863233/AB3syYPf_normal.jpg</t>
  </si>
  <si>
    <t>http://pbs.twimg.com/profile_images/2725940814/8b6c3e7072320aa80ef680329b6e9f86_normal.jpeg</t>
  </si>
  <si>
    <t>http://pbs.twimg.com/profile_images/1079066972497870849/TiklpkTs_normal.jpg</t>
  </si>
  <si>
    <t>http://pbs.twimg.com/profile_images/378800000642095020/34c017d7bb62c7046b54300add777bae_normal.jpeg</t>
  </si>
  <si>
    <t>http://pbs.twimg.com/profile_images/1186386031358218241/dnVKoBLi_normal.jpg</t>
  </si>
  <si>
    <t>http://pbs.twimg.com/profile_images/1138160876362579969/AsAUcPkP_normal.jpg</t>
  </si>
  <si>
    <t>http://pbs.twimg.com/profile_images/1097329212338274304/l2TGRjgx_normal.jpg</t>
  </si>
  <si>
    <t>http://pbs.twimg.com/profile_images/1256219014608683009/ZajFSsaL_normal.jpg</t>
  </si>
  <si>
    <t>http://pbs.twimg.com/profile_images/1250800608468074497/NqG2TP32_normal.jpg</t>
  </si>
  <si>
    <t>http://pbs.twimg.com/profile_images/53951783/cock_normal.JPG</t>
  </si>
  <si>
    <t>http://pbs.twimg.com/profile_images/1095425867000565760/U6Wffenh_normal.jpg</t>
  </si>
  <si>
    <t>http://pbs.twimg.com/profile_images/1268325217761480704/AYf3qhO6_normal.jpg</t>
  </si>
  <si>
    <t>http://pbs.twimg.com/profile_images/1265642613413036037/x9pqLtkI_normal.jpg</t>
  </si>
  <si>
    <t>http://pbs.twimg.com/profile_images/1218411581974839298/ZglfLyFs_normal.jpg</t>
  </si>
  <si>
    <t>http://pbs.twimg.com/profile_images/1257511454233833473/I19A3xgV_normal.jpg</t>
  </si>
  <si>
    <t>http://pbs.twimg.com/profile_images/1217267616840065024/VF695yln_normal.jpg</t>
  </si>
  <si>
    <t>http://pbs.twimg.com/profile_images/1043579500842213377/C34PKauK_normal.jpg</t>
  </si>
  <si>
    <t>http://pbs.twimg.com/profile_images/1267508334883745792/WubFMYH8_normal.jpg</t>
  </si>
  <si>
    <t>http://pbs.twimg.com/profile_images/1267652068027904003/CsJ68TV7_normal.jpg</t>
  </si>
  <si>
    <t>http://pbs.twimg.com/profile_images/766062700627623938/T13sWrPN_normal.jpg</t>
  </si>
  <si>
    <t>http://pbs.twimg.com/profile_images/885264196606283776/OXEiAX17_normal.jpg</t>
  </si>
  <si>
    <t>http://pbs.twimg.com/profile_images/1234537842371710977/JfR29vaf_normal.jpg</t>
  </si>
  <si>
    <t>http://pbs.twimg.com/profile_images/1267975674754711555/BRSLGJtn_normal.jpg</t>
  </si>
  <si>
    <t>http://pbs.twimg.com/profile_images/1256787047785787393/MBHRekaz_normal.jpg</t>
  </si>
  <si>
    <t>http://pbs.twimg.com/profile_images/1255610681782657030/vQ8ML27q_normal.jpg</t>
  </si>
  <si>
    <t>http://pbs.twimg.com/profile_images/1260679437160378369/WkRiS9w-_normal.jpg</t>
  </si>
  <si>
    <t>http://pbs.twimg.com/profile_images/190926459/2688023_Krahe-Posters_normal.jpg</t>
  </si>
  <si>
    <t>http://pbs.twimg.com/profile_images/1262851281875546119/sfNAZ5po_normal.jpg</t>
  </si>
  <si>
    <t>http://pbs.twimg.com/profile_images/1258205816475095040/ReniX9T0_normal.jpg</t>
  </si>
  <si>
    <t>http://pbs.twimg.com/profile_images/1152659507115364353/2Vern4In_normal.jpg</t>
  </si>
  <si>
    <t>http://pbs.twimg.com/profile_images/829738997983375361/bYmdFBFl_normal.jpg</t>
  </si>
  <si>
    <t>http://pbs.twimg.com/profile_images/1259442918407929857/f-LUvVqE_normal.jpg</t>
  </si>
  <si>
    <t>http://pbs.twimg.com/profile_images/1076534034019151872/jatPLZ5f_normal.jpg</t>
  </si>
  <si>
    <t>http://pbs.twimg.com/profile_images/2593015658/2_normal.jpg</t>
  </si>
  <si>
    <t>http://pbs.twimg.com/profile_images/1240020328887320580/GAksYbV2_normal.jpg</t>
  </si>
  <si>
    <t>http://pbs.twimg.com/profile_images/1256726163684233221/OriUIUT2_normal.jpg</t>
  </si>
  <si>
    <t>http://pbs.twimg.com/profile_images/1233515780182073347/4MBVNxJJ_normal.jpg</t>
  </si>
  <si>
    <t>http://pbs.twimg.com/profile_images/1264782918867533825/A5YTFvfb_normal.jpg</t>
  </si>
  <si>
    <t>http://pbs.twimg.com/profile_images/1218662319942590464/fafJJnii_normal.jpg</t>
  </si>
  <si>
    <t>http://pbs.twimg.com/profile_images/992098718110371842/rcg3iDtT_normal.jpg</t>
  </si>
  <si>
    <t>http://pbs.twimg.com/profile_images/1263211587835514880/5XmhebdP_normal.jpg</t>
  </si>
  <si>
    <t>http://pbs.twimg.com/profile_images/1244367569630285824/HjT3ACJY_normal.jpg</t>
  </si>
  <si>
    <t>http://pbs.twimg.com/profile_images/1231026099947094016/kOYta6dO_normal.jpg</t>
  </si>
  <si>
    <t>http://pbs.twimg.com/profile_images/1201265299053514752/XaqgYxbV_normal.jpg</t>
  </si>
  <si>
    <t>http://pbs.twimg.com/profile_images/1246498616182820865/gbqaLIkH_normal.jpg</t>
  </si>
  <si>
    <t>http://pbs.twimg.com/profile_images/1260010854646505472/oPhmSSTk_normal.jpg</t>
  </si>
  <si>
    <t>http://pbs.twimg.com/profile_images/1256212586183483394/dk9bCVbm_normal.jpg</t>
  </si>
  <si>
    <t>http://pbs.twimg.com/profile_images/1247268177425371136/emcHi4z9_normal.jpg</t>
  </si>
  <si>
    <t>http://pbs.twimg.com/profile_images/1023062337090015232/H0MZliL3_normal.jpg</t>
  </si>
  <si>
    <t>http://pbs.twimg.com/profile_images/550028842149347329/izgx7-lc_normal.jpeg</t>
  </si>
  <si>
    <t>http://pbs.twimg.com/profile_images/948696948667764736/waOUPSE2_normal.jpg</t>
  </si>
  <si>
    <t>http://pbs.twimg.com/profile_images/524343462573797376/cwpxVPKk_normal.jpeg</t>
  </si>
  <si>
    <t>http://pbs.twimg.com/profile_images/1217471180745166848/WbI33547_normal.jpg</t>
  </si>
  <si>
    <t>http://pbs.twimg.com/profile_images/1247302349045084164/bbZHOjQy_normal.jpg</t>
  </si>
  <si>
    <t>http://pbs.twimg.com/profile_images/886314248472678400/NydFAySD_normal.jpg</t>
  </si>
  <si>
    <t>http://pbs.twimg.com/profile_images/1045497335499935744/FPP0_mrs_normal.jpg</t>
  </si>
  <si>
    <t>http://pbs.twimg.com/profile_images/1250249721362464768/9Kpzgqiq_normal.jpg</t>
  </si>
  <si>
    <t>http://pbs.twimg.com/profile_images/1232494578848145409/twT4ocRO_normal.jpg</t>
  </si>
  <si>
    <t>http://pbs.twimg.com/profile_images/1265489296909373441/Fc5lial2_normal.jpg</t>
  </si>
  <si>
    <t>http://pbs.twimg.com/profile_images/1249776202174398466/_t2I5zNz_normal.jpg</t>
  </si>
  <si>
    <t>http://pbs.twimg.com/profile_images/1134280703141658625/xZCnsoJa_normal.jpg</t>
  </si>
  <si>
    <t>http://pbs.twimg.com/profile_images/1078653134472392704/gx8-PSyP_normal.jpg</t>
  </si>
  <si>
    <t>http://pbs.twimg.com/profile_images/1231640381185384449/dT1mMe6a_normal.jpg</t>
  </si>
  <si>
    <t>http://pbs.twimg.com/profile_images/1324417028/233733_normal.jpg</t>
  </si>
  <si>
    <t>http://pbs.twimg.com/profile_images/1237956055075713026/HU5Kl2gu_normal.jpg</t>
  </si>
  <si>
    <t>http://pbs.twimg.com/profile_images/1037409478096969729/4RJ7wl9i_normal.jpg</t>
  </si>
  <si>
    <t>http://pbs.twimg.com/profile_images/1251487577942581248/qCLTobZX_normal.jpg</t>
  </si>
  <si>
    <t>http://pbs.twimg.com/profile_images/1255242392707481600/py5iOsiC_normal.jpg</t>
  </si>
  <si>
    <t>http://pbs.twimg.com/profile_images/1257128108601180162/m-ozVVNU_normal.jpg</t>
  </si>
  <si>
    <t>http://pbs.twimg.com/profile_images/1072880663575973889/_DdEXdlU_normal.jpg</t>
  </si>
  <si>
    <t>http://pbs.twimg.com/profile_images/867069412007915520/EGUtrMXr_normal.jpg</t>
  </si>
  <si>
    <t>http://pbs.twimg.com/profile_images/1261869633184739328/NfbsOnzB_normal.jpg</t>
  </si>
  <si>
    <t>http://pbs.twimg.com/profile_images/1231778695473434626/lv7foYbe_normal.jpg</t>
  </si>
  <si>
    <t>http://pbs.twimg.com/profile_images/1267655760701542402/b9GQqMQB_normal.jpg</t>
  </si>
  <si>
    <t>http://pbs.twimg.com/profile_images/1242010602073133058/dzp8qCn-_normal.jpg</t>
  </si>
  <si>
    <t>http://pbs.twimg.com/profile_images/663827923455967232/N-xiUEH9_normal.jpg</t>
  </si>
  <si>
    <t>http://pbs.twimg.com/profile_images/1256657445189029889/gySqKN-p_normal.jpg</t>
  </si>
  <si>
    <t>http://pbs.twimg.com/profile_images/501487545654730752/G768kSgd_normal.jpeg</t>
  </si>
  <si>
    <t>http://pbs.twimg.com/profile_images/1258920276487737350/lrG05-OG_normal.jpg</t>
  </si>
  <si>
    <t>http://pbs.twimg.com/profile_images/1260311244940034048/ZMZH-JLG_normal.jpg</t>
  </si>
  <si>
    <t>http://pbs.twimg.com/profile_images/1143888101133160453/JSOGM0gY_normal.jpg</t>
  </si>
  <si>
    <t>http://pbs.twimg.com/profile_images/1262998459008708608/ieKdSiTE_normal.jpg</t>
  </si>
  <si>
    <t>http://pbs.twimg.com/profile_images/1021881333960732672/JYM5T3uo_normal.jpg</t>
  </si>
  <si>
    <t>http://pbs.twimg.com/profile_images/1258807118548762626/rP0dRk_u_normal.jpg</t>
  </si>
  <si>
    <t>http://pbs.twimg.com/profile_images/1005763217023328258/F6RLlgPJ_normal.jpg</t>
  </si>
  <si>
    <t>http://pbs.twimg.com/profile_images/826805145388224512/OpZZ64ju_normal.jpg</t>
  </si>
  <si>
    <t>http://pbs.twimg.com/profile_images/1245048447046164483/eyzDOL6X_normal.jpg</t>
  </si>
  <si>
    <t>http://pbs.twimg.com/profile_images/1244330390187380737/DxxiWYw-_normal.jpg</t>
  </si>
  <si>
    <t>http://pbs.twimg.com/profile_images/1268382434342563840/wUVsft3Z_normal.jpg</t>
  </si>
  <si>
    <t>http://pbs.twimg.com/profile_images/1262249684631838720/MwZeZYIB_normal.jpg</t>
  </si>
  <si>
    <t>http://pbs.twimg.com/profile_images/1229065793243090944/4VFo1C5x_normal.jpg</t>
  </si>
  <si>
    <t>http://pbs.twimg.com/profile_images/1263074768992956416/fJ4_Cqri_normal.jpg</t>
  </si>
  <si>
    <t>http://pbs.twimg.com/profile_images/1257928387806531589/W2RFx8kV_normal.jpg</t>
  </si>
  <si>
    <t>http://pbs.twimg.com/profile_images/1260369660781793280/mPC8Q0DQ_normal.jpg</t>
  </si>
  <si>
    <t>http://pbs.twimg.com/profile_images/1245345326615023618/PDmBcESP_normal.jpg</t>
  </si>
  <si>
    <t>http://pbs.twimg.com/profile_images/1157753661340016640/AwwSbhwS_normal.jpg</t>
  </si>
  <si>
    <t>http://pbs.twimg.com/profile_images/1133557155884392449/RHCrRm3r_normal.jpg</t>
  </si>
  <si>
    <t>http://pbs.twimg.com/profile_images/1253429257004437507/xtfjV9LT_normal.jpg</t>
  </si>
  <si>
    <t>http://pbs.twimg.com/profile_images/524548584289497088/uim4iqcL_normal.jpeg</t>
  </si>
  <si>
    <t>http://pbs.twimg.com/profile_images/1242561622431989761/2UOzRBNG_normal.jpg</t>
  </si>
  <si>
    <t>http://pbs.twimg.com/profile_images/936421015067824134/g_PfzHXA_normal.jpg</t>
  </si>
  <si>
    <t>http://pbs.twimg.com/profile_images/1353536173/AnnHoldenWitch_normal.jpg</t>
  </si>
  <si>
    <t>http://pbs.twimg.com/profile_images/1243531234606821379/ZLAE576__normal.jpg</t>
  </si>
  <si>
    <t>http://pbs.twimg.com/profile_images/856920508/freshshoots_deadtree_normal.jpg</t>
  </si>
  <si>
    <t>http://pbs.twimg.com/profile_images/1259273544380416006/cFhz7cE2_normal.jpg</t>
  </si>
  <si>
    <t>http://pbs.twimg.com/profile_images/829579103258808320/6RbCWJdu_normal.jpg</t>
  </si>
  <si>
    <t>http://pbs.twimg.com/profile_images/1061408989290741760/BhRf084X_normal.jpg</t>
  </si>
  <si>
    <t>http://pbs.twimg.com/profile_images/1073269618079346689/Eon04dFT_normal.jpg</t>
  </si>
  <si>
    <t>http://pbs.twimg.com/profile_images/1249994325284569089/QLQgvTLG_normal.jpg</t>
  </si>
  <si>
    <t>http://pbs.twimg.com/profile_images/1123940443685888000/MH7VDnBc_normal.jpg</t>
  </si>
  <si>
    <t>http://pbs.twimg.com/profile_images/1115315014137778176/28FxpRYl_normal.png</t>
  </si>
  <si>
    <t>http://pbs.twimg.com/profile_images/1209887598459727881/7w1tTQkf_normal.jpg</t>
  </si>
  <si>
    <t>http://pbs.twimg.com/profile_images/1219318490370318336/JEVCwGB2_normal.jpg</t>
  </si>
  <si>
    <t>07:06:19</t>
  </si>
  <si>
    <t>07:12:06</t>
  </si>
  <si>
    <t>07:14:06</t>
  </si>
  <si>
    <t>07:17:04</t>
  </si>
  <si>
    <t>07:17:20</t>
  </si>
  <si>
    <t>07:23:01</t>
  </si>
  <si>
    <t>07:29:40</t>
  </si>
  <si>
    <t>07:53:21</t>
  </si>
  <si>
    <t>08:18:42</t>
  </si>
  <si>
    <t>08:36:41</t>
  </si>
  <si>
    <t>08:38:20</t>
  </si>
  <si>
    <t>08:42:40</t>
  </si>
  <si>
    <t>09:28:16</t>
  </si>
  <si>
    <t>09:31:38</t>
  </si>
  <si>
    <t>09:39:11</t>
  </si>
  <si>
    <t>09:53:36</t>
  </si>
  <si>
    <t>10:04:17</t>
  </si>
  <si>
    <t>10:26:11</t>
  </si>
  <si>
    <t>10:36:03</t>
  </si>
  <si>
    <t>10:53:49</t>
  </si>
  <si>
    <t>10:58:32</t>
  </si>
  <si>
    <t>11:35:55</t>
  </si>
  <si>
    <t>11:39:02</t>
  </si>
  <si>
    <t>11:53:46</t>
  </si>
  <si>
    <t>11:54:54</t>
  </si>
  <si>
    <t>11:59:22</t>
  </si>
  <si>
    <t>12:23:09</t>
  </si>
  <si>
    <t>12:33:56</t>
  </si>
  <si>
    <t>12:42:20</t>
  </si>
  <si>
    <t>12:42:39</t>
  </si>
  <si>
    <t>12:43:11</t>
  </si>
  <si>
    <t>12:51:59</t>
  </si>
  <si>
    <t>12:57:30</t>
  </si>
  <si>
    <t>13:09:17</t>
  </si>
  <si>
    <t>13:34:39</t>
  </si>
  <si>
    <t>13:48:59</t>
  </si>
  <si>
    <t>14:39:01</t>
  </si>
  <si>
    <t>14:40:02</t>
  </si>
  <si>
    <t>14:49:36</t>
  </si>
  <si>
    <t>14:55:46</t>
  </si>
  <si>
    <t>15:23:54</t>
  </si>
  <si>
    <t>15:48:31</t>
  </si>
  <si>
    <t>16:02:50</t>
  </si>
  <si>
    <t>16:45:41</t>
  </si>
  <si>
    <t>16:49:10</t>
  </si>
  <si>
    <t>16:53:15</t>
  </si>
  <si>
    <t>16:54:36</t>
  </si>
  <si>
    <t>17:04:06</t>
  </si>
  <si>
    <t>17:14:22</t>
  </si>
  <si>
    <t>17:19:33</t>
  </si>
  <si>
    <t>18:07:55</t>
  </si>
  <si>
    <t>20:11:51</t>
  </si>
  <si>
    <t>20:45:28</t>
  </si>
  <si>
    <t>20:54:55</t>
  </si>
  <si>
    <t>21:04:29</t>
  </si>
  <si>
    <t>21:34:26</t>
  </si>
  <si>
    <t>21:53:14</t>
  </si>
  <si>
    <t>22:27:51</t>
  </si>
  <si>
    <t>23:08:08</t>
  </si>
  <si>
    <t>23:24:55</t>
  </si>
  <si>
    <t>23:26:13</t>
  </si>
  <si>
    <t>23:27:06</t>
  </si>
  <si>
    <t>23:28:00</t>
  </si>
  <si>
    <t>23:28:46</t>
  </si>
  <si>
    <t>23:29:00</t>
  </si>
  <si>
    <t>23:30:21</t>
  </si>
  <si>
    <t>23:33:29</t>
  </si>
  <si>
    <t>23:36:29</t>
  </si>
  <si>
    <t>23:37:29</t>
  </si>
  <si>
    <t>23:37:32</t>
  </si>
  <si>
    <t>23:39:04</t>
  </si>
  <si>
    <t>23:43:05</t>
  </si>
  <si>
    <t>23:43:32</t>
  </si>
  <si>
    <t>23:30:09</t>
  </si>
  <si>
    <t>23:44:27</t>
  </si>
  <si>
    <t>18:44:34</t>
  </si>
  <si>
    <t>23:44:43</t>
  </si>
  <si>
    <t>23:42:40</t>
  </si>
  <si>
    <t>23:43:45</t>
  </si>
  <si>
    <t>23:44:36</t>
  </si>
  <si>
    <t>23:49:17</t>
  </si>
  <si>
    <t>23:50:17</t>
  </si>
  <si>
    <t>23:48:18</t>
  </si>
  <si>
    <t>23:41:53</t>
  </si>
  <si>
    <t>23:51:03</t>
  </si>
  <si>
    <t>23:54:17</t>
  </si>
  <si>
    <t>23:54:47</t>
  </si>
  <si>
    <t>00:00:32</t>
  </si>
  <si>
    <t>00:02:04</t>
  </si>
  <si>
    <t>00:02:14</t>
  </si>
  <si>
    <t>00:04:24</t>
  </si>
  <si>
    <t>00:04:39</t>
  </si>
  <si>
    <t>00:09:22</t>
  </si>
  <si>
    <t>00:22:52</t>
  </si>
  <si>
    <t>00:24:54</t>
  </si>
  <si>
    <t>00:30:20</t>
  </si>
  <si>
    <t>00:36:17</t>
  </si>
  <si>
    <t>00:41:43</t>
  </si>
  <si>
    <t>00:45:34</t>
  </si>
  <si>
    <t>23:37:34</t>
  </si>
  <si>
    <t>23:38:02</t>
  </si>
  <si>
    <t>00:45:16</t>
  </si>
  <si>
    <t>00:45:38</t>
  </si>
  <si>
    <t>00:45:43</t>
  </si>
  <si>
    <t>00:47:43</t>
  </si>
  <si>
    <t>00:51:11</t>
  </si>
  <si>
    <t>00:55:31</t>
  </si>
  <si>
    <t>00:57:26</t>
  </si>
  <si>
    <t>00:59:20</t>
  </si>
  <si>
    <t>01:12:28</t>
  </si>
  <si>
    <t>01:13:29</t>
  </si>
  <si>
    <t>01:35:49</t>
  </si>
  <si>
    <t>01:40:29</t>
  </si>
  <si>
    <t>01:42:04</t>
  </si>
  <si>
    <t>01:42:58</t>
  </si>
  <si>
    <t>02:01:22</t>
  </si>
  <si>
    <t>02:04:35</t>
  </si>
  <si>
    <t>02:04:58</t>
  </si>
  <si>
    <t>02:12:05</t>
  </si>
  <si>
    <t>02:12:23</t>
  </si>
  <si>
    <t>02:27:50</t>
  </si>
  <si>
    <t>02:30:26</t>
  </si>
  <si>
    <t>02:38:13</t>
  </si>
  <si>
    <t>02:39:06</t>
  </si>
  <si>
    <t>02:44:02</t>
  </si>
  <si>
    <t>02:50:48</t>
  </si>
  <si>
    <t>03:02:58</t>
  </si>
  <si>
    <t>03:08:14</t>
  </si>
  <si>
    <t>03:13:06</t>
  </si>
  <si>
    <t>03:20:19</t>
  </si>
  <si>
    <t>03:22:45</t>
  </si>
  <si>
    <t>03:27:21</t>
  </si>
  <si>
    <t>03:28:09</t>
  </si>
  <si>
    <t>08:03:24</t>
  </si>
  <si>
    <t>03:27:00</t>
  </si>
  <si>
    <t>03:27:13</t>
  </si>
  <si>
    <t>03:28:14</t>
  </si>
  <si>
    <t>23:26:10</t>
  </si>
  <si>
    <t>03:30:51</t>
  </si>
  <si>
    <t>00:27:35</t>
  </si>
  <si>
    <t>03:42:35</t>
  </si>
  <si>
    <t>03:42:42</t>
  </si>
  <si>
    <t>03:53:44</t>
  </si>
  <si>
    <t>03:54:06</t>
  </si>
  <si>
    <t>03:56:21</t>
  </si>
  <si>
    <t>03:57:44</t>
  </si>
  <si>
    <t>04:06:43</t>
  </si>
  <si>
    <t>04:08:31</t>
  </si>
  <si>
    <t>23:51:40</t>
  </si>
  <si>
    <t>03:21:52</t>
  </si>
  <si>
    <t>04:17:44</t>
  </si>
  <si>
    <t>04:20:08</t>
  </si>
  <si>
    <t>04:21:02</t>
  </si>
  <si>
    <t>04:29:46</t>
  </si>
  <si>
    <t>04:30:00</t>
  </si>
  <si>
    <t>04:38:38</t>
  </si>
  <si>
    <t>04:40:31</t>
  </si>
  <si>
    <t>04:47:29</t>
  </si>
  <si>
    <t>04:15:21</t>
  </si>
  <si>
    <t>04:48:06</t>
  </si>
  <si>
    <t>01:15:46</t>
  </si>
  <si>
    <t>04:51:31</t>
  </si>
  <si>
    <t>04:53:17</t>
  </si>
  <si>
    <t>04:56:06</t>
  </si>
  <si>
    <t>05:06:20</t>
  </si>
  <si>
    <t>05:10:20</t>
  </si>
  <si>
    <t>05:17:43</t>
  </si>
  <si>
    <t>05:26:17</t>
  </si>
  <si>
    <t>05:27:14</t>
  </si>
  <si>
    <t>05:40:09</t>
  </si>
  <si>
    <t>04:51:41</t>
  </si>
  <si>
    <t>05:22:51</t>
  </si>
  <si>
    <t>06:00:08</t>
  </si>
  <si>
    <t>03:42:48</t>
  </si>
  <si>
    <t>04:03:08</t>
  </si>
  <si>
    <t>06:06:39</t>
  </si>
  <si>
    <t>04:45:45</t>
  </si>
  <si>
    <t>06:27:10</t>
  </si>
  <si>
    <t>06:28:55</t>
  </si>
  <si>
    <t>06:31:39</t>
  </si>
  <si>
    <t>06:55:10</t>
  </si>
  <si>
    <t>06:55:28</t>
  </si>
  <si>
    <t>07:11:00</t>
  </si>
  <si>
    <t>07:55:42</t>
  </si>
  <si>
    <t>08:09:01</t>
  </si>
  <si>
    <t>02:03:06</t>
  </si>
  <si>
    <t>08:19:57</t>
  </si>
  <si>
    <t>19:38:21</t>
  </si>
  <si>
    <t>08:22:02</t>
  </si>
  <si>
    <t>08:31:01</t>
  </si>
  <si>
    <t>08:45:26</t>
  </si>
  <si>
    <t>07:05:18</t>
  </si>
  <si>
    <t>07:12:45</t>
  </si>
  <si>
    <t>08:51:39</t>
  </si>
  <si>
    <t>09:07:58</t>
  </si>
  <si>
    <t>https://twitter.com/hollywdharriet/status/1268076529830948865</t>
  </si>
  <si>
    <t>https://twitter.com/carol51378156/status/1268077987280420864</t>
  </si>
  <si>
    <t>https://twitter.com/jendlady1/status/1268078488520540160</t>
  </si>
  <si>
    <t>https://twitter.com/crowntiptoe/status/1268079235761156097</t>
  </si>
  <si>
    <t>https://twitter.com/linkead/status/1268079302362509312</t>
  </si>
  <si>
    <t>https://twitter.com/kalanuraven/status/1268080736159936512</t>
  </si>
  <si>
    <t>https://twitter.com/zoomlilly/status/1268082409473404928</t>
  </si>
  <si>
    <t>https://twitter.com/birdchirptweet/status/1268088368149065731</t>
  </si>
  <si>
    <t>https://twitter.com/simpleplananon/status/1268094747878535168</t>
  </si>
  <si>
    <t>https://twitter.com/gretchenbarton/status/1268099274958667777</t>
  </si>
  <si>
    <t>https://twitter.com/margarita150264/status/1268099687539564544</t>
  </si>
  <si>
    <t>https://twitter.com/chakanetzaclive/status/1268100780784881664</t>
  </si>
  <si>
    <t>https://twitter.com/orangeray3/status/1268112253493997570</t>
  </si>
  <si>
    <t>https://twitter.com/kwade75/status/1268113102773551104</t>
  </si>
  <si>
    <t>https://twitter.com/gx4ik76j9yqkhen/status/1268115001799176193</t>
  </si>
  <si>
    <t>https://twitter.com/kitchenermike/status/1268118631692431360</t>
  </si>
  <si>
    <t>https://twitter.com/johnsomsheila/status/1268121317674553344</t>
  </si>
  <si>
    <t>https://twitter.com/8020tizio/status/1268126830386647040</t>
  </si>
  <si>
    <t>https://twitter.com/bluefishja/status/1268129313171406850</t>
  </si>
  <si>
    <t>https://twitter.com/wmk1975/status/1268133783255109632</t>
  </si>
  <si>
    <t>https://twitter.com/bam57581565/status/1268134968980635653</t>
  </si>
  <si>
    <t>https://twitter.com/texas_trump/status/1268144377467031552</t>
  </si>
  <si>
    <t>https://twitter.com/me2189251618/status/1268145162611576833</t>
  </si>
  <si>
    <t>https://twitter.com/remediosbullo19/status/1268148872557232130</t>
  </si>
  <si>
    <t>https://twitter.com/gobigred4life/status/1268149157329399809</t>
  </si>
  <si>
    <t>https://twitter.com/dkdk459/status/1268150278336831489</t>
  </si>
  <si>
    <t>https://twitter.com/asleepingdragon/status/1268156263399120898</t>
  </si>
  <si>
    <t>https://twitter.com/shupe_laura/status/1268158980515340288</t>
  </si>
  <si>
    <t>https://twitter.com/turk182_jcp/status/1268161093148475392</t>
  </si>
  <si>
    <t>https://twitter.com/turk182_jcp/status/1268161171984711682</t>
  </si>
  <si>
    <t>https://twitter.com/candace47373967/status/1268161308890980358</t>
  </si>
  <si>
    <t>https://twitter.com/therealalice333/status/1268163519477940224</t>
  </si>
  <si>
    <t>https://twitter.com/veteran423/status/1268164908803403782</t>
  </si>
  <si>
    <t>https://twitter.com/homeofthetitans/status/1268167874230837248</t>
  </si>
  <si>
    <t>https://twitter.com/cher88582355/status/1268174256741011456</t>
  </si>
  <si>
    <t>https://twitter.com/timecontrolzero/status/1268177864278630400</t>
  </si>
  <si>
    <t>https://twitter.com/marcomerlino19/status/1268190458506772485</t>
  </si>
  <si>
    <t>https://twitter.com/ammendment_2nd/status/1268190713809973253</t>
  </si>
  <si>
    <t>https://twitter.com/angel46615/status/1268193119918579716</t>
  </si>
  <si>
    <t>https://twitter.com/gpnavonod/status/1268194674034049024</t>
  </si>
  <si>
    <t>https://twitter.com/lilhaycraft/status/1268201750579892231</t>
  </si>
  <si>
    <t>https://twitter.com/pipewrench56/status/1268207945445146626</t>
  </si>
  <si>
    <t>https://twitter.com/luvmyshitzu/status/1268211548624834569</t>
  </si>
  <si>
    <t>https://twitter.com/iqdou1/status/1268222335666044930</t>
  </si>
  <si>
    <t>https://twitter.com/mariancastrover/status/1268223211977814019</t>
  </si>
  <si>
    <t>https://twitter.com/rhansens/status/1268224238923718656</t>
  </si>
  <si>
    <t>https://twitter.com/beachgrandma13/status/1268224576334553089</t>
  </si>
  <si>
    <t>https://twitter.com/tired_n_crabby/status/1268226968438226944</t>
  </si>
  <si>
    <t>https://twitter.com/candtalan/status/1268229553144676352</t>
  </si>
  <si>
    <t>https://twitter.com/melissalong12/status/1268230856121950210</t>
  </si>
  <si>
    <t>https://twitter.com/carenharkins/status/1268243027274932227</t>
  </si>
  <si>
    <t>https://twitter.com/angellamalet/status/1268274218556362753</t>
  </si>
  <si>
    <t>https://twitter.com/westietx/status/1268282677922279426</t>
  </si>
  <si>
    <t>https://twitter.com/theeleanordavis/status/1268285053764853760</t>
  </si>
  <si>
    <t>https://twitter.com/basketballsoft1/status/1268287464533159936</t>
  </si>
  <si>
    <t>https://twitter.com/mmwiley204/status/1268294999201984512</t>
  </si>
  <si>
    <t>https://twitter.com/west1fsu1/status/1268299732784381952</t>
  </si>
  <si>
    <t>https://twitter.com/jeannedevendor1/status/1268308440931164164</t>
  </si>
  <si>
    <t>https://twitter.com/babs25900096/status/1268318578828165120</t>
  </si>
  <si>
    <t>https://twitter.com/godwins2020/status/1268322805952757760</t>
  </si>
  <si>
    <t>https://twitter.com/timgrein2/status/1268323131703169024</t>
  </si>
  <si>
    <t>https://twitter.com/fatlester/status/1268323355268124672</t>
  </si>
  <si>
    <t>https://twitter.com/enettewigginto1/status/1268323582217719808</t>
  </si>
  <si>
    <t>https://twitter.com/donna78700883/status/1268323771640762368</t>
  </si>
  <si>
    <t>https://twitter.com/cornpop2024/status/1268323831283765248</t>
  </si>
  <si>
    <t>https://twitter.com/iguessitsandrew/status/1268324170263261184</t>
  </si>
  <si>
    <t>https://twitter.com/therea1dirtydan/status/1268324959820091393</t>
  </si>
  <si>
    <t>https://twitter.com/mzuk75971756/status/1268325713263955969</t>
  </si>
  <si>
    <t>https://twitter.com/davidcarneal9/status/1268325966075424768</t>
  </si>
  <si>
    <t>https://twitter.com/michelecorrao8/status/1268325980424343552</t>
  </si>
  <si>
    <t>https://twitter.com/magaforever100/status/1268326364702224384</t>
  </si>
  <si>
    <t>https://twitter.com/smithheddi/status/1268327377609920519</t>
  </si>
  <si>
    <t>https://twitter.com/moonwalker7344/status/1268327487425048578</t>
  </si>
  <si>
    <t>https://twitter.com/theessentialbox/status/1268324121349423105</t>
  </si>
  <si>
    <t>https://twitter.com/redyr_lameno/status/1268327720548630528</t>
  </si>
  <si>
    <t>https://twitter.com/colforbin3/status/1268252251568537600</t>
  </si>
  <si>
    <t>https://twitter.com/redyr_lameno/status/1268327787913375744</t>
  </si>
  <si>
    <t>https://twitter.com/redyr_lameno/status/1268327269195558912</t>
  </si>
  <si>
    <t>https://twitter.com/redyr_lameno/status/1268327543721078786</t>
  </si>
  <si>
    <t>https://twitter.com/redyr_lameno/status/1268327758045696000</t>
  </si>
  <si>
    <t>https://twitter.com/libertybell761/status/1268328936691417088</t>
  </si>
  <si>
    <t>https://twitter.com/classeypatriot1/status/1268329187057655808</t>
  </si>
  <si>
    <t>https://twitter.com/samm4468/status/1268327075288506368</t>
  </si>
  <si>
    <t>https://twitter.com/bondfire16/status/1268329378980691980</t>
  </si>
  <si>
    <t>https://twitter.com/sandytrump2020/status/1268330194437173248</t>
  </si>
  <si>
    <t>https://twitter.com/bdixiee/status/1268330321663201283</t>
  </si>
  <si>
    <t>https://twitter.com/timetowakeup90/status/1268331767007719432</t>
  </si>
  <si>
    <t>https://twitter.com/kaze2005/status/1268332155274493955</t>
  </si>
  <si>
    <t>https://twitter.com/genies13/status/1268332196441407488</t>
  </si>
  <si>
    <t>https://twitter.com/s_whole/status/1268332740652552193</t>
  </si>
  <si>
    <t>https://twitter.com/s_whole/status/1268332805492289540</t>
  </si>
  <si>
    <t>https://twitter.com/physics171/status/1268333991444299776</t>
  </si>
  <si>
    <t>https://twitter.com/awaqe17/status/1268337387169554435</t>
  </si>
  <si>
    <t>https://twitter.com/steve912017/status/1268337899143000064</t>
  </si>
  <si>
    <t>https://twitter.com/nicholeskeen/status/1268339265554935809</t>
  </si>
  <si>
    <t>https://twitter.com/j_the_queenbee/status/1268340765349998593</t>
  </si>
  <si>
    <t>https://twitter.com/karenre83431645/status/1268342133267795969</t>
  </si>
  <si>
    <t>https://twitter.com/britoish/status/1268343102529581056</t>
  </si>
  <si>
    <t>https://twitter.com/markperry98/status/1268325986015166464</t>
  </si>
  <si>
    <t>https://twitter.com/markperry98/status/1268326105888350208</t>
  </si>
  <si>
    <t>https://twitter.com/markperry98/status/1268327272877977600</t>
  </si>
  <si>
    <t>https://twitter.com/markperry98/status/1268343026264371201</t>
  </si>
  <si>
    <t>https://twitter.com/markperry98/status/1268343116425134080</t>
  </si>
  <si>
    <t>https://twitter.com/markperry98/status/1268343138608836609</t>
  </si>
  <si>
    <t>https://twitter.com/vmaintainer/status/1268343639698219012</t>
  </si>
  <si>
    <t>https://twitter.com/foodfortruth1/status/1268344515699638283</t>
  </si>
  <si>
    <t>https://twitter.com/drkatie2/status/1268345606218625024</t>
  </si>
  <si>
    <t>https://twitter.com/dreemusa/status/1268346084872425472</t>
  </si>
  <si>
    <t>https://twitter.com/snowlyn3/status/1268346566294806529</t>
  </si>
  <si>
    <t>https://twitter.com/dixieland__diva/status/1268349870328381440</t>
  </si>
  <si>
    <t>https://twitter.com/pennyke41226064/status/1268350125811867648</t>
  </si>
  <si>
    <t>https://twitter.com/mamere17/status/1268355745604665345</t>
  </si>
  <si>
    <t>https://twitter.com/luzell29481399/status/1268356919774846977</t>
  </si>
  <si>
    <t>https://twitter.com/berrydivine77/status/1268357318531444737</t>
  </si>
  <si>
    <t>https://twitter.com/cwright1500/status/1268357546085101569</t>
  </si>
  <si>
    <t>https://twitter.com/tatonkadeb/status/1268362174910603264</t>
  </si>
  <si>
    <t>https://twitter.com/quippingalong/status/1268362985333874689</t>
  </si>
  <si>
    <t>https://twitter.com/cupton62/status/1268363082797068293</t>
  </si>
  <si>
    <t>https://twitter.com/wokefellow/status/1268364872334610434</t>
  </si>
  <si>
    <t>https://twitter.com/wokefellow/status/1268364947274248197</t>
  </si>
  <si>
    <t>https://twitter.com/dianemo24012416/status/1268368834718601216</t>
  </si>
  <si>
    <t>https://twitter.com/emrys4210/status/1268369492113068034</t>
  </si>
  <si>
    <t>https://twitter.com/patriqtmatt2/status/1268371450337124352</t>
  </si>
  <si>
    <t>https://twitter.com/jade14190889/status/1268371672161189891</t>
  </si>
  <si>
    <t>https://twitter.com/888mordecai/status/1268372915373977600</t>
  </si>
  <si>
    <t>https://twitter.com/sydneywolk4q/status/1268374616617222145</t>
  </si>
  <si>
    <t>https://twitter.com/mypetzombie/status/1268377679151149056</t>
  </si>
  <si>
    <t>https://twitter.com/april_handh/status/1268379003120947202</t>
  </si>
  <si>
    <t>https://twitter.com/lifejacket4tink/status/1268380229384298496</t>
  </si>
  <si>
    <t>https://twitter.com/justonepatriot/status/1268382046633811969</t>
  </si>
  <si>
    <t>https://twitter.com/dugs/status/1268382658993610752</t>
  </si>
  <si>
    <t>https://twitter.com/johneltwitero/status/1268383816655273986</t>
  </si>
  <si>
    <t>https://twitter.com/lizrao4/status/1268384014219407361</t>
  </si>
  <si>
    <t>https://twitter.com/somgy/status/1268090896383389699</t>
  </si>
  <si>
    <t>https://twitter.com/gaiusjulii/status/1268383725890310145</t>
  </si>
  <si>
    <t>https://twitter.com/gaiusjulii/status/1268383780114333696</t>
  </si>
  <si>
    <t>https://twitter.com/gaiusjulii/status/1268384036608589824</t>
  </si>
  <si>
    <t>https://twitter.com/pam46085508/status/1268323120567521280</t>
  </si>
  <si>
    <t>https://twitter.com/teacherfanny113/status/1268384694648868864</t>
  </si>
  <si>
    <t>https://twitter.com/janlm6/status/1268338572790321153</t>
  </si>
  <si>
    <t>https://twitter.com/arnold_usa1776/status/1268387647795445760</t>
  </si>
  <si>
    <t>https://twitter.com/mcumming13/status/1268387675603492864</t>
  </si>
  <si>
    <t>https://twitter.com/lawdog323/status/1268390455655436288</t>
  </si>
  <si>
    <t>https://twitter.com/eckart_jayme/status/1268390547653345280</t>
  </si>
  <si>
    <t>https://twitter.com/abundantly_full/status/1268391113540452352</t>
  </si>
  <si>
    <t>https://twitter.com/flyovercountry2/status/1268391459016720384</t>
  </si>
  <si>
    <t>https://twitter.com/eyesopenq/status/1268393720153546754</t>
  </si>
  <si>
    <t>https://twitter.com/theocintric/status/1268394174706929664</t>
  </si>
  <si>
    <t>https://twitter.com/stormmcloak/status/1268329536812470273</t>
  </si>
  <si>
    <t>https://twitter.com/stormmcloak/status/1268382436624412673</t>
  </si>
  <si>
    <t>https://twitter.com/s_1969z28/status/1268396492848377856</t>
  </si>
  <si>
    <t>https://twitter.com/maw2600/status/1268397097495257095</t>
  </si>
  <si>
    <t>https://twitter.com/wontconform11/status/1268397323819741184</t>
  </si>
  <si>
    <t>https://twitter.com/aerospaceotaku/status/1268399520305602560</t>
  </si>
  <si>
    <t>https://twitter.com/tumiyukii/status/1268399580804071425</t>
  </si>
  <si>
    <t>https://twitter.com/beavdaniel/status/1268401754229489665</t>
  </si>
  <si>
    <t>https://twitter.com/beavdaniel/status/1268402227216973830</t>
  </si>
  <si>
    <t>https://twitter.com/amandae02423971/status/1268403979970584578</t>
  </si>
  <si>
    <t>https://twitter.com/hotepmoney/status/1268395894262493186</t>
  </si>
  <si>
    <t>https://twitter.com/jacuzzijoey/status/1268404137923764224</t>
  </si>
  <si>
    <t>https://twitter.com/angels_of_hope/status/1268350699739533312</t>
  </si>
  <si>
    <t>https://twitter.com/jacuzzijoey/status/1268404996208422915</t>
  </si>
  <si>
    <t>https://twitter.com/damondamturn/status/1268405438883614720</t>
  </si>
  <si>
    <t>https://twitter.com/bwaveresist2020/status/1268406148253843457</t>
  </si>
  <si>
    <t>https://twitter.com/999amber/status/1268408724537798657</t>
  </si>
  <si>
    <t>https://twitter.com/sardisgazette/status/1268409732123037696</t>
  </si>
  <si>
    <t>https://twitter.com/j0anofarcx7life/status/1268411589704601600</t>
  </si>
  <si>
    <t>https://twitter.com/elizabethlw/status/1268413746600243200</t>
  </si>
  <si>
    <t>https://twitter.com/calichick777/status/1268413983918133249</t>
  </si>
  <si>
    <t>https://twitter.com/sandsurferhi/status/1268417235032268800</t>
  </si>
  <si>
    <t>https://twitter.com/schau_tn/status/1268405036050272256</t>
  </si>
  <si>
    <t>https://twitter.com/schau_tn/status/1268412882749992960</t>
  </si>
  <si>
    <t>https://twitter.com/schau_tn/status/1268422262782398475</t>
  </si>
  <si>
    <t>https://twitter.com/schau_tn/status/1268387701998465024</t>
  </si>
  <si>
    <t>https://twitter.com/schau_tn/status/1268392819053469696</t>
  </si>
  <si>
    <t>https://twitter.com/teri_carr/status/1268423902176391168</t>
  </si>
  <si>
    <t>https://twitter.com/jacuzzijoey/status/1268403542852681729</t>
  </si>
  <si>
    <t>https://twitter.com/athena03038150/status/1268429067222728704</t>
  </si>
  <si>
    <t>https://twitter.com/athena03038150/status/1268429508455129088</t>
  </si>
  <si>
    <t>https://twitter.com/zippys_mamma/status/1268430193565159424</t>
  </si>
  <si>
    <t>https://twitter.com/threadreaderapp/status/1268436114358054912</t>
  </si>
  <si>
    <t>https://twitter.com/amandpms/status/1268436187414495234</t>
  </si>
  <si>
    <t>https://twitter.com/mrchelseaboss/status/1268440097109823490</t>
  </si>
  <si>
    <t>https://twitter.com/therealbiostate/status/1268451346304266240</t>
  </si>
  <si>
    <t>https://twitter.com/katekateok/status/1268454699948290048</t>
  </si>
  <si>
    <t>https://twitter.com/bqrumbs/status/1268362613529784321</t>
  </si>
  <si>
    <t>https://twitter.com/matteofazz/status/1268457450098667520</t>
  </si>
  <si>
    <t>https://twitter.com/mini_wiki/status/1268265786558332928</t>
  </si>
  <si>
    <t>https://twitter.com/barbsays300/status/1268457973845721088</t>
  </si>
  <si>
    <t>https://twitter.com/me__myself__and/status/1268460235494240257</t>
  </si>
  <si>
    <t>https://twitter.com/aspennmax64_l/status/1268463861482557440</t>
  </si>
  <si>
    <t>https://twitter.com/paulmuaddib61/status/1268076274775457793</t>
  </si>
  <si>
    <t>https://twitter.com/paulmuaddib61/status/1268078151571320835</t>
  </si>
  <si>
    <t>https://twitter.com/patriotsarmy2/status/1268465428302569472</t>
  </si>
  <si>
    <t>https://twitter.com/anon68984938/status/1268469535696453633</t>
  </si>
  <si>
    <t>1268076529830948865</t>
  </si>
  <si>
    <t>1268077987280420864</t>
  </si>
  <si>
    <t>1268078488520540160</t>
  </si>
  <si>
    <t>1268079235761156097</t>
  </si>
  <si>
    <t>1268079302362509312</t>
  </si>
  <si>
    <t>1268080736159936512</t>
  </si>
  <si>
    <t>1268082409473404928</t>
  </si>
  <si>
    <t>1268088368149065731</t>
  </si>
  <si>
    <t>1268094747878535168</t>
  </si>
  <si>
    <t>1268099274958667777</t>
  </si>
  <si>
    <t>1268099687539564544</t>
  </si>
  <si>
    <t>1268100780784881664</t>
  </si>
  <si>
    <t>1268112253493997570</t>
  </si>
  <si>
    <t>1268113102773551104</t>
  </si>
  <si>
    <t>1268115001799176193</t>
  </si>
  <si>
    <t>1268118631692431360</t>
  </si>
  <si>
    <t>1268121317674553344</t>
  </si>
  <si>
    <t>1268126830386647040</t>
  </si>
  <si>
    <t>1268129313171406850</t>
  </si>
  <si>
    <t>1268133783255109632</t>
  </si>
  <si>
    <t>1268134968980635653</t>
  </si>
  <si>
    <t>1268144377467031552</t>
  </si>
  <si>
    <t>1268145162611576833</t>
  </si>
  <si>
    <t>1268148872557232130</t>
  </si>
  <si>
    <t>1268149157329399809</t>
  </si>
  <si>
    <t>1268150278336831489</t>
  </si>
  <si>
    <t>1268156263399120898</t>
  </si>
  <si>
    <t>1268158980515340288</t>
  </si>
  <si>
    <t>1268161093148475392</t>
  </si>
  <si>
    <t>1268161171984711682</t>
  </si>
  <si>
    <t>1268161308890980358</t>
  </si>
  <si>
    <t>1268163519477940224</t>
  </si>
  <si>
    <t>1268164908803403782</t>
  </si>
  <si>
    <t>1268167874230837248</t>
  </si>
  <si>
    <t>1268174256741011456</t>
  </si>
  <si>
    <t>1268177864278630400</t>
  </si>
  <si>
    <t>1268190458506772485</t>
  </si>
  <si>
    <t>1268190713809973253</t>
  </si>
  <si>
    <t>1268193119918579716</t>
  </si>
  <si>
    <t>1268194674034049024</t>
  </si>
  <si>
    <t>1268201750579892231</t>
  </si>
  <si>
    <t>1268207945445146626</t>
  </si>
  <si>
    <t>1268211548624834569</t>
  </si>
  <si>
    <t>1268222335666044930</t>
  </si>
  <si>
    <t>1268223211977814019</t>
  </si>
  <si>
    <t>1268224238923718656</t>
  </si>
  <si>
    <t>1268224576334553089</t>
  </si>
  <si>
    <t>1268226968438226944</t>
  </si>
  <si>
    <t>1268229553144676352</t>
  </si>
  <si>
    <t>1268230856121950210</t>
  </si>
  <si>
    <t>1268243027274932227</t>
  </si>
  <si>
    <t>1268274218556362753</t>
  </si>
  <si>
    <t>1268282677922279426</t>
  </si>
  <si>
    <t>1268285053764853760</t>
  </si>
  <si>
    <t>1268287464533159936</t>
  </si>
  <si>
    <t>1268294999201984512</t>
  </si>
  <si>
    <t>1268299732784381952</t>
  </si>
  <si>
    <t>1268308440931164164</t>
  </si>
  <si>
    <t>1268318578828165120</t>
  </si>
  <si>
    <t>1268322805952757760</t>
  </si>
  <si>
    <t>1268323131703169024</t>
  </si>
  <si>
    <t>1268323355268124672</t>
  </si>
  <si>
    <t>1268323582217719808</t>
  </si>
  <si>
    <t>1268323771640762368</t>
  </si>
  <si>
    <t>1268323831283765248</t>
  </si>
  <si>
    <t>1268324170263261184</t>
  </si>
  <si>
    <t>1268324959820091393</t>
  </si>
  <si>
    <t>1268325713263955969</t>
  </si>
  <si>
    <t>1268325966075424768</t>
  </si>
  <si>
    <t>1268325980424343552</t>
  </si>
  <si>
    <t>1268326364702224384</t>
  </si>
  <si>
    <t>1268327377609920519</t>
  </si>
  <si>
    <t>1268327487425048578</t>
  </si>
  <si>
    <t>1268324121349423105</t>
  </si>
  <si>
    <t>1268327720548630528</t>
  </si>
  <si>
    <t>1268252251568537600</t>
  </si>
  <si>
    <t>1268327787913375744</t>
  </si>
  <si>
    <t>1268327269195558912</t>
  </si>
  <si>
    <t>1268327543721078786</t>
  </si>
  <si>
    <t>1268327758045696000</t>
  </si>
  <si>
    <t>1268328936691417088</t>
  </si>
  <si>
    <t>1268329187057655808</t>
  </si>
  <si>
    <t>1268328690624024576</t>
  </si>
  <si>
    <t>1268327075288506368</t>
  </si>
  <si>
    <t>1268329378980691980</t>
  </si>
  <si>
    <t>1268330194437173248</t>
  </si>
  <si>
    <t>1268330321663201283</t>
  </si>
  <si>
    <t>1268331767007719432</t>
  </si>
  <si>
    <t>1268332155274493955</t>
  </si>
  <si>
    <t>1268332196441407488</t>
  </si>
  <si>
    <t>1268332740652552193</t>
  </si>
  <si>
    <t>1268332805492289540</t>
  </si>
  <si>
    <t>1268333991444299776</t>
  </si>
  <si>
    <t>1268337387169554435</t>
  </si>
  <si>
    <t>1268337899143000064</t>
  </si>
  <si>
    <t>1268339265554935809</t>
  </si>
  <si>
    <t>1268340765349998593</t>
  </si>
  <si>
    <t>1268342133267795969</t>
  </si>
  <si>
    <t>1268343102529581056</t>
  </si>
  <si>
    <t>1268325986015166464</t>
  </si>
  <si>
    <t>1268326105888350208</t>
  </si>
  <si>
    <t>1268327272877977600</t>
  </si>
  <si>
    <t>1268343026264371201</t>
  </si>
  <si>
    <t>1268343116425134080</t>
  </si>
  <si>
    <t>1268343138608836609</t>
  </si>
  <si>
    <t>1268343639698219012</t>
  </si>
  <si>
    <t>1268344515699638283</t>
  </si>
  <si>
    <t>1268345606218625024</t>
  </si>
  <si>
    <t>1268346084872425472</t>
  </si>
  <si>
    <t>1268346566294806529</t>
  </si>
  <si>
    <t>1268349870328381440</t>
  </si>
  <si>
    <t>1268350125811867648</t>
  </si>
  <si>
    <t>1268355745604665345</t>
  </si>
  <si>
    <t>1268356919774846977</t>
  </si>
  <si>
    <t>1268357318531444737</t>
  </si>
  <si>
    <t>1268357546085101569</t>
  </si>
  <si>
    <t>1268362174910603264</t>
  </si>
  <si>
    <t>1268362985333874689</t>
  </si>
  <si>
    <t>1268363082797068293</t>
  </si>
  <si>
    <t>1268364872334610434</t>
  </si>
  <si>
    <t>1268364947274248197</t>
  </si>
  <si>
    <t>1268368834718601216</t>
  </si>
  <si>
    <t>1268369492113068034</t>
  </si>
  <si>
    <t>1268371450337124352</t>
  </si>
  <si>
    <t>1268371672161189891</t>
  </si>
  <si>
    <t>1268372915373977600</t>
  </si>
  <si>
    <t>1268374616617222145</t>
  </si>
  <si>
    <t>1268377679151149056</t>
  </si>
  <si>
    <t>1268379003120947202</t>
  </si>
  <si>
    <t>1268380229384298496</t>
  </si>
  <si>
    <t>1268382046633811969</t>
  </si>
  <si>
    <t>1268382658993610752</t>
  </si>
  <si>
    <t>1268383816655273986</t>
  </si>
  <si>
    <t>1268384014219407361</t>
  </si>
  <si>
    <t>1268090896383389699</t>
  </si>
  <si>
    <t>1268383725890310145</t>
  </si>
  <si>
    <t>1268383780114333696</t>
  </si>
  <si>
    <t>1268384036608589824</t>
  </si>
  <si>
    <t>1268323120567521280</t>
  </si>
  <si>
    <t>1268384694648868864</t>
  </si>
  <si>
    <t>1268338572790321153</t>
  </si>
  <si>
    <t>1268387647795445760</t>
  </si>
  <si>
    <t>1268387675603492864</t>
  </si>
  <si>
    <t>1268390455655436288</t>
  </si>
  <si>
    <t>1268390547653345280</t>
  </si>
  <si>
    <t>1268391113540452352</t>
  </si>
  <si>
    <t>1268391459016720384</t>
  </si>
  <si>
    <t>1268393720153546754</t>
  </si>
  <si>
    <t>1268394174706929664</t>
  </si>
  <si>
    <t>1268329536812470273</t>
  </si>
  <si>
    <t>1268382436624412673</t>
  </si>
  <si>
    <t>1268396492848377856</t>
  </si>
  <si>
    <t>1268397097495257095</t>
  </si>
  <si>
    <t>1268397323819741184</t>
  </si>
  <si>
    <t>1268399520305602560</t>
  </si>
  <si>
    <t>1268399580804071425</t>
  </si>
  <si>
    <t>1268401754229489665</t>
  </si>
  <si>
    <t>1268402227216973830</t>
  </si>
  <si>
    <t>1268403979970584578</t>
  </si>
  <si>
    <t>1268395894262493186</t>
  </si>
  <si>
    <t>1268404137923764224</t>
  </si>
  <si>
    <t>1268350699739533312</t>
  </si>
  <si>
    <t>1268404996208422915</t>
  </si>
  <si>
    <t>1268405438883614720</t>
  </si>
  <si>
    <t>1268406148253843457</t>
  </si>
  <si>
    <t>1268408724537798657</t>
  </si>
  <si>
    <t>1268409732123037696</t>
  </si>
  <si>
    <t>1268411589704601600</t>
  </si>
  <si>
    <t>1268413746600243200</t>
  </si>
  <si>
    <t>1268413983918133249</t>
  </si>
  <si>
    <t>1268417235032268800</t>
  </si>
  <si>
    <t>1268405036050272256</t>
  </si>
  <si>
    <t>1268412882749992960</t>
  </si>
  <si>
    <t>1268422262782398475</t>
  </si>
  <si>
    <t>1268387701998465024</t>
  </si>
  <si>
    <t>1268392819053469696</t>
  </si>
  <si>
    <t>1268423902176391168</t>
  </si>
  <si>
    <t>1268403542852681729</t>
  </si>
  <si>
    <t>1268429067222728704</t>
  </si>
  <si>
    <t>1268429508455129088</t>
  </si>
  <si>
    <t>1268430193565159424</t>
  </si>
  <si>
    <t>1268436114358054912</t>
  </si>
  <si>
    <t>1268436187414495234</t>
  </si>
  <si>
    <t>1268440097109823490</t>
  </si>
  <si>
    <t>1268451346304266240</t>
  </si>
  <si>
    <t>1268454699948290048</t>
  </si>
  <si>
    <t>1268362613529784321</t>
  </si>
  <si>
    <t>1268457450098667520</t>
  </si>
  <si>
    <t>1268265786558332928</t>
  </si>
  <si>
    <t>1268457973845721088</t>
  </si>
  <si>
    <t>1268460235494240257</t>
  </si>
  <si>
    <t>1268463861482557440</t>
  </si>
  <si>
    <t>1268076274775457793</t>
  </si>
  <si>
    <t>1268078151571320835</t>
  </si>
  <si>
    <t>1268465428302569472</t>
  </si>
  <si>
    <t>1268469535696453633</t>
  </si>
  <si>
    <t>1268074722329231361</t>
  </si>
  <si>
    <t>1268032227612471298</t>
  </si>
  <si>
    <t>1267060387226300416</t>
  </si>
  <si>
    <t>1268246306889314310</t>
  </si>
  <si>
    <t>1268331317760012289</t>
  </si>
  <si>
    <t>1268331741820997635</t>
  </si>
  <si>
    <t>1268354727579987968</t>
  </si>
  <si>
    <t>1267641475233349633</t>
  </si>
  <si>
    <t>1268299325316227078</t>
  </si>
  <si>
    <t>1267985528319860737</t>
  </si>
  <si>
    <t>1268421649310892032</t>
  </si>
  <si>
    <t>1268286090634559493</t>
  </si>
  <si>
    <t>1268436111669579776</t>
  </si>
  <si>
    <t>1268099668233330693</t>
  </si>
  <si>
    <t>536826854</t>
  </si>
  <si>
    <t/>
  </si>
  <si>
    <t>1115309847778615297</t>
  </si>
  <si>
    <t>1119266833880760320</t>
  </si>
  <si>
    <t>80924518</t>
  </si>
  <si>
    <t>984705766945767424</t>
  </si>
  <si>
    <t>2883271004</t>
  </si>
  <si>
    <t>940430173517811714</t>
  </si>
  <si>
    <t>1136601533141913600</t>
  </si>
  <si>
    <t>1144961064989331456</t>
  </si>
  <si>
    <t>895350282145730568</t>
  </si>
  <si>
    <t>118952243</t>
  </si>
  <si>
    <t>855441846193053696</t>
  </si>
  <si>
    <t>836265251150651397</t>
  </si>
  <si>
    <t>1253428627154190342</t>
  </si>
  <si>
    <t>428881969</t>
  </si>
  <si>
    <t>71534891</t>
  </si>
  <si>
    <t>und</t>
  </si>
  <si>
    <t>en</t>
  </si>
  <si>
    <t>it</t>
  </si>
  <si>
    <t>de</t>
  </si>
  <si>
    <t>1268182664806379521</t>
  </si>
  <si>
    <t>1268208317941383168</t>
  </si>
  <si>
    <t>1268321690611843074</t>
  </si>
  <si>
    <t>1268325518954262530</t>
  </si>
  <si>
    <t>1268327163163324417</t>
  </si>
  <si>
    <t>1268380964285267972</t>
  </si>
  <si>
    <t>1268325026836606976</t>
  </si>
  <si>
    <t>Twitter Web App</t>
  </si>
  <si>
    <t>Twitter for iPhone</t>
  </si>
  <si>
    <t>Twitter for Android</t>
  </si>
  <si>
    <t>Twitter for iPad</t>
  </si>
  <si>
    <t>Mobile Web (M2)</t>
  </si>
  <si>
    <t>MAGA4EVA</t>
  </si>
  <si>
    <t>ThreadReaderApp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</si>
  <si>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</si>
  <si>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</si>
  <si>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</si>
  <si>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</si>
  <si>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</si>
  <si>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</si>
  <si>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</si>
  <si>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</si>
  <si>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</si>
  <si>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</si>
  <si>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</si>
  <si>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</si>
  <si>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</si>
  <si>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</si>
  <si>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</si>
  <si>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</si>
  <si>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</si>
  <si>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</si>
  <si>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</si>
  <si>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</si>
  <si>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</si>
  <si>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</si>
  <si>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hollywoodharriet</t>
  </si>
  <si>
    <t>ENoCH</t>
  </si>
  <si>
    <t>Cas</t>
  </si>
  <si>
    <t>carol</t>
  </si>
  <si>
    <t>JenDLady</t>
  </si>
  <si>
    <t>Teri</t>
  </si>
  <si>
    <t>ad.lin</t>
  </si>
  <si>
    <t>Raven</t>
  </si>
  <si>
    <t>zoom</t>
  </si>
  <si>
    <t>HIGHER QUEST</t>
  </si>
  <si>
    <t>Logos</t>
  </si>
  <si>
    <t>G American Girl</t>
  </si>
  <si>
    <t>Open your Mind _xD83C__xDDE6__xD83C__xDDFA_ @margarita150264</t>
  </si>
  <si>
    <t>Clive Cunningham⭐️⭐️⭐️</t>
  </si>
  <si>
    <t>OrangeRay</t>
  </si>
  <si>
    <t>NonaQ</t>
  </si>
  <si>
    <t>NoPizzaGate‼Q ⭐⭐⭐</t>
  </si>
  <si>
    <t>Mike Kitchener</t>
  </si>
  <si>
    <t>Sheila Johnsom</t>
  </si>
  <si>
    <t>Tizio.8020</t>
  </si>
  <si>
    <t>♋_xD83D__xDCA6_♓</t>
  </si>
  <si>
    <t>Mr Mike</t>
  </si>
  <si>
    <t>bam</t>
  </si>
  <si>
    <t>TexasGal</t>
  </si>
  <si>
    <t>FREED.M_xD83C__xDF3B_</t>
  </si>
  <si>
    <t>Remedios bullock</t>
  </si>
  <si>
    <t>_xD83C__xDDFA__xD83C__xDDF8_Pete_xD83C__xDDFA__xD83C__xDDF8_</t>
  </si>
  <si>
    <t>tommy tom tom⭐️⭐️⭐️</t>
  </si>
  <si>
    <t>Laura Shupe</t>
  </si>
  <si>
    <t>Turk182 _xD83D__xDDA4_</t>
  </si>
  <si>
    <t>Morning Sun</t>
  </si>
  <si>
    <t>White_Tiger_333</t>
  </si>
  <si>
    <t>Believe58</t>
  </si>
  <si>
    <t>Chris Plante⭐️⭐️⭐️</t>
  </si>
  <si>
    <t>NO MORE MANDATED VACCINES</t>
  </si>
  <si>
    <t>Raymond In The Woods _xD83D__xDC38__xD83C__xDDFA__xD83C__xDDF8__xD83D__xDC38__xD83C__xDDFA__xD83C__xDDF8__xD83D__xDC38_</t>
  </si>
  <si>
    <t>Marco Merlino</t>
  </si>
  <si>
    <t>Valeria KindQ</t>
  </si>
  <si>
    <t>2ndAmmendment</t>
  </si>
  <si>
    <t>⚓❤_xD83C__xDDFA__xD83C__xDDF8__xD83D__xDC99__xD83D__xDC6E_‍♂️Gracie_xD83D__xDC6E_‍♂️_xD83D__xDC99__xD83C__xDDFA__xD83C__xDDF8_❤⚓</t>
  </si>
  <si>
    <t>peter donovan #MAGA</t>
  </si>
  <si>
    <t>Theseeyescry</t>
  </si>
  <si>
    <t>Get a grip</t>
  </si>
  <si>
    <t>Sunnyday</t>
  </si>
  <si>
    <t>IQDoU?</t>
  </si>
  <si>
    <t>Marian Castrover</t>
  </si>
  <si>
    <t>Rebekah ⭐⭐⭐</t>
  </si>
  <si>
    <t>Debra</t>
  </si>
  <si>
    <t>lar _xD83C__xDDFA__xD83C__xDDF8_</t>
  </si>
  <si>
    <t>alan cocks</t>
  </si>
  <si>
    <t>Melissa Long</t>
  </si>
  <si>
    <t>Caren R. Harkins⭐️⭐️⭐️</t>
  </si>
  <si>
    <t>Angella Malet</t>
  </si>
  <si>
    <t>Denise</t>
  </si>
  <si>
    <t>Eleanor Davis</t>
  </si>
  <si>
    <t>Luvmyangels</t>
  </si>
  <si>
    <t>MMW #IStandWithPrezTrump!</t>
  </si>
  <si>
    <t>I’m No Angel</t>
  </si>
  <si>
    <t>Jeanne Devendorf⭐️⭐️⭐️</t>
  </si>
  <si>
    <t>Jimmy James</t>
  </si>
  <si>
    <t>Bubbles♥️_xD83C__xDDFA__xD83C__xDDF8__xD83D__xDC4A__xD83C__xDFFB_TRUMPGIRL2020</t>
  </si>
  <si>
    <t>LetFreedomRing</t>
  </si>
  <si>
    <t>timgrein</t>
  </si>
  <si>
    <t>Fat Lester</t>
  </si>
  <si>
    <t>Enette Wigginton</t>
  </si>
  <si>
    <t>DONNA AMERICAN FIRST ._xD83C__xDDFA__xD83C__xDDF8__xD83C__xDDFA__xD83C__xDDF8__xD83C__xDDFA__xD83C__xDDF8_⭐️⭐️⭐️</t>
  </si>
  <si>
    <t>The Real Corn Pop</t>
  </si>
  <si>
    <t>and rew</t>
  </si>
  <si>
    <t>eternity_xD83D__xDD2E_</t>
  </si>
  <si>
    <t>mZuk ⭐️⭐️⭐️</t>
  </si>
  <si>
    <t>David NOT A BOT!</t>
  </si>
  <si>
    <t>Marjon Q_xD83D__xDCAA_ _xD83C__xDDFA__xD83C__xDDF8_ Q _xD83D__xDCAA_</t>
  </si>
  <si>
    <t>Shay</t>
  </si>
  <si>
    <t>Heddi</t>
  </si>
  <si>
    <t>Moonwalker⭐⭐⭐_xD83C__xDDFA__xD83C__xDDF2_ #FreeFlynn</t>
  </si>
  <si>
    <t>brick stack plants</t>
  </si>
  <si>
    <t>now playing: Purge: Election Year</t>
  </si>
  <si>
    <t>Col_Forbin ⭐_xD83C__xDF40_⭐_xD83C__xDF40_⭐</t>
  </si>
  <si>
    <t>Gary Liebler</t>
  </si>
  <si>
    <t>Maryam Henein/ #Shadowbanned (aka BeeLady)</t>
  </si>
  <si>
    <t>Animallover4ever_xD83D__xDC25__xD83D__xDC23_</t>
  </si>
  <si>
    <t>Libertybell76 ⭐⭐⭐</t>
  </si>
  <si>
    <t>_xD83C__xDDFA__xD83C__xDDF8_Classypatriot2020_xD83C__xDDFA__xD83C__xDDF8_</t>
  </si>
  <si>
    <t>In Pursuit of Truth</t>
  </si>
  <si>
    <t>GraceLevi_xD83E__xDD85__xD83C__xDDFA__xD83C__xDDF8_</t>
  </si>
  <si>
    <t>✞ Strong Peasant ✞</t>
  </si>
  <si>
    <t>Sandra#Trump2020</t>
  </si>
  <si>
    <t>_xD83C__xDDFA__xD83C__xDDF8_ Marsha Dixiee B ⚜</t>
  </si>
  <si>
    <t>Luis E. Rodriguez/El Profesor</t>
  </si>
  <si>
    <t>TLV</t>
  </si>
  <si>
    <t>DeplorableGenSer</t>
  </si>
  <si>
    <t>Scott</t>
  </si>
  <si>
    <t>Debby</t>
  </si>
  <si>
    <t>]intheMatrixxx[</t>
  </si>
  <si>
    <t>physics17</t>
  </si>
  <si>
    <t>I was awaQe before it was cool _xD83E__xDD85__xD83C__xDDFA__xD83C__xDDF8_</t>
  </si>
  <si>
    <t>Steve</t>
  </si>
  <si>
    <t>Sonoma85❌</t>
  </si>
  <si>
    <t>NoSocialismNoSoros</t>
  </si>
  <si>
    <t>karen kim_xD83C__xDDFA__xD83C__xDDF8__xD83C__xDDFA__xD83C__xDDF8__xD83C__xDDFA__xD83C__xDDF8_⭐️⭐️⭐️</t>
  </si>
  <si>
    <t>Red White Blue _xD83D__xDC8E_</t>
  </si>
  <si>
    <t>mdp⭐⭐⭐</t>
  </si>
  <si>
    <t>Viking Maintainer</t>
  </si>
  <si>
    <t>Food For Thought</t>
  </si>
  <si>
    <t>Dr_katie2</t>
  </si>
  <si>
    <t>Truth Harbinger™ _xD83C__xDDFA__xD83C__xDDF8_</t>
  </si>
  <si>
    <t>Snowlyn</t>
  </si>
  <si>
    <t>Dixieland Diva CSA❌</t>
  </si>
  <si>
    <t>TuTu Tulip</t>
  </si>
  <si>
    <t>jan hoffman</t>
  </si>
  <si>
    <t>luzell</t>
  </si>
  <si>
    <t>Berryz Qorner ⭐️⭐️⭐️</t>
  </si>
  <si>
    <t>cindy wright</t>
  </si>
  <si>
    <t>Deborah Miller</t>
  </si>
  <si>
    <t>❌The Quipper_xD83C__xDDFA__xD83C__xDDF8__xD83D__xDC4D_❤⚘</t>
  </si>
  <si>
    <t>Colleen Upton</t>
  </si>
  <si>
    <t>γρηγορέω†</t>
  </si>
  <si>
    <t>Bread Qrumbs</t>
  </si>
  <si>
    <t>Diane Morgan</t>
  </si>
  <si>
    <t>Lady_Emrys_xD83D__xDC9C_Trump</t>
  </si>
  <si>
    <t>PatriQtMatt2</t>
  </si>
  <si>
    <t>Jade</t>
  </si>
  <si>
    <t>Abraham</t>
  </si>
  <si>
    <t>sydney</t>
  </si>
  <si>
    <t>The Punisher</t>
  </si>
  <si>
    <t>#HeroJulianAssange #Justice4Assange #FreeAssange</t>
  </si>
  <si>
    <t>TimeIsOfTheEssence! ⭐️⭐️⭐️</t>
  </si>
  <si>
    <t>Shellyanne⭐️⭐️⭐️</t>
  </si>
  <si>
    <t>Patti Dennis</t>
  </si>
  <si>
    <t>Dugs _xD83C__xDF97_️_xD83D__xDC38_⛈️_xD83C__xDDE6__xD83C__xDDFA__xD83C__xDF0D__xD83C__xDDFA__xD83C__xDDF8_Q</t>
  </si>
  <si>
    <t>V for ¡Victory!</t>
  </si>
  <si>
    <t>_xD83C__xDF3E_LaTina LiZ _xD83C__xDDFA__xD83C__xDDF8__xD83E__xDD85_</t>
  </si>
  <si>
    <t>■ Gyan Somai ■</t>
  </si>
  <si>
    <t>anja _xD83D__xDC90_</t>
  </si>
  <si>
    <t>Paul Johanson</t>
  </si>
  <si>
    <t>#VzlaEsEstadoTerrorista</t>
  </si>
  <si>
    <t>JLM1963</t>
  </si>
  <si>
    <t>Arnold</t>
  </si>
  <si>
    <t>michelle cumming _xD83C__xDDFA__xD83C__xDDF8__xD83D__xDC46__xD83C__xDFFB__xD83C__xDF0C__xD83D__xDC7D__xD83D__xDEF8__xD83C__xDDFA__xD83C__xDDF8_</t>
  </si>
  <si>
    <t>⚖️ The Justice Team ⚖️</t>
  </si>
  <si>
    <t>Jayme⭐️⭐️⭐️_xD83C__xDDFA__xD83C__xDDF8__xD83C__xDDFA__xD83C__xDDF8__xD83C__xDDFA__xD83C__xDDF8_ #WWG1WGA #QPatriot</t>
  </si>
  <si>
    <t>JenAlise</t>
  </si>
  <si>
    <t>American_xD83C__xDDFA__xD83C__xDDF8_</t>
  </si>
  <si>
    <t>Eyesopen</t>
  </si>
  <si>
    <t>❌Jam Jones ❌</t>
  </si>
  <si>
    <t>Stan_g</t>
  </si>
  <si>
    <t>RM</t>
  </si>
  <si>
    <t>Wontconform1</t>
  </si>
  <si>
    <t>OTAKU AEROSPACE</t>
  </si>
  <si>
    <t>Tumi</t>
  </si>
  <si>
    <t>$ HOTEP MONEY $</t>
  </si>
  <si>
    <t>Buffalo Bill Q™ ⭐️ ⭐️ ⭐️</t>
  </si>
  <si>
    <t>Amanda Erickson</t>
  </si>
  <si>
    <t>Atleta67</t>
  </si>
  <si>
    <t>Trump/Reagan Democrat/</t>
  </si>
  <si>
    <t>BlueWaveRESIST2020_xD83C__xDF0A__xD83D__xDCA7_☔</t>
  </si>
  <si>
    <t>Spreading truth in the darkness</t>
  </si>
  <si>
    <t>SARDISLION #LIONHERO #SandMountain @I MUSIC JESUS</t>
  </si>
  <si>
    <t>Robin Stanfill ✴_xD83C__xDF38__xD83D__xDD4A_</t>
  </si>
  <si>
    <t>j0anofarcx7Life_xD83C__xDDFA__xD83C__xDDF8__xD83D__xDC38_✌️</t>
  </si>
  <si>
    <t>LIZ WWG1WGA</t>
  </si>
  <si>
    <t>ConservativeCaliChick</t>
  </si>
  <si>
    <t>BeachWaves_xD83C__xDF34_</t>
  </si>
  <si>
    <t>〰️▪️TN Patriot ▪️〰️</t>
  </si>
  <si>
    <t>Nancy Pelosi</t>
  </si>
  <si>
    <t>The White House</t>
  </si>
  <si>
    <t>D _xD83C__xDF1F__xD83C__xDF1F__xD83C__xDF1F_</t>
  </si>
  <si>
    <t>Zannah</t>
  </si>
  <si>
    <t>cargo_teri@hotmail.com</t>
  </si>
  <si>
    <t>IG: _Stak5_</t>
  </si>
  <si>
    <t>Athena</t>
  </si>
  <si>
    <t>Pam Nunez</t>
  </si>
  <si>
    <t>Thread Reader App</t>
  </si>
  <si>
    <t>Ann Holden</t>
  </si>
  <si>
    <t>_xD83C__xDDFA__xD83C__xDDF2_ Mr Chelsea Boss _xD83C__xDDFA__xD83C__xDDF2_ #MAGA2020 #Vision2023</t>
  </si>
  <si>
    <t>Mark D. Whitaker</t>
  </si>
  <si>
    <t>Kate⭐️⭐️⭐️txt TRUMP to 88022</t>
  </si>
  <si>
    <t>Matt Stefano</t>
  </si>
  <si>
    <t>LeeLoo300_xD83C__xDDFA__xD83C__xDDF8_</t>
  </si>
  <si>
    <t>MEmyselfAndI</t>
  </si>
  <si>
    <t>judy johnson @judy3birds</t>
  </si>
  <si>
    <t>Patriot's Army</t>
  </si>
  <si>
    <t>biker freedom</t>
  </si>
  <si>
    <t>3237401508</t>
  </si>
  <si>
    <t>942618447443144709</t>
  </si>
  <si>
    <t>1033772711976357888</t>
  </si>
  <si>
    <t>1244406934406660096</t>
  </si>
  <si>
    <t>841692239562653697</t>
  </si>
  <si>
    <t>1087469384342405120</t>
  </si>
  <si>
    <t>1027567121906249728</t>
  </si>
  <si>
    <t>2624272313</t>
  </si>
  <si>
    <t>780615221299716096</t>
  </si>
  <si>
    <t>3348453609</t>
  </si>
  <si>
    <t>78328789</t>
  </si>
  <si>
    <t>1253260981741907968</t>
  </si>
  <si>
    <t>3684126388</t>
  </si>
  <si>
    <t>18562179</t>
  </si>
  <si>
    <t>534978644</t>
  </si>
  <si>
    <t>1120154416810582017</t>
  </si>
  <si>
    <t>1163644193874444288</t>
  </si>
  <si>
    <t>1151487857686667265</t>
  </si>
  <si>
    <t>1113904022208040967</t>
  </si>
  <si>
    <t>372998325</t>
  </si>
  <si>
    <t>122295851</t>
  </si>
  <si>
    <t>1156604621604970496</t>
  </si>
  <si>
    <t>785094175167361024</t>
  </si>
  <si>
    <t>1013884873390612480</t>
  </si>
  <si>
    <t>1074070791099158528</t>
  </si>
  <si>
    <t>4664059153</t>
  </si>
  <si>
    <t>540405511</t>
  </si>
  <si>
    <t>191162151</t>
  </si>
  <si>
    <t>3368523178</t>
  </si>
  <si>
    <t>514038892</t>
  </si>
  <si>
    <t>1165650391473774592</t>
  </si>
  <si>
    <t>1021995144801861633</t>
  </si>
  <si>
    <t>756222857085157376</t>
  </si>
  <si>
    <t>1941778850</t>
  </si>
  <si>
    <t>1215501781817528320</t>
  </si>
  <si>
    <t>1006739084537221120</t>
  </si>
  <si>
    <t>2806038415</t>
  </si>
  <si>
    <t>1087556082749317121</t>
  </si>
  <si>
    <t>747433580</t>
  </si>
  <si>
    <t>4048442295</t>
  </si>
  <si>
    <t>242543870</t>
  </si>
  <si>
    <t>60534757</t>
  </si>
  <si>
    <t>898933482172198914</t>
  </si>
  <si>
    <t>1158436086793801728</t>
  </si>
  <si>
    <t>1348222794</t>
  </si>
  <si>
    <t>41479201</t>
  </si>
  <si>
    <t>365099538</t>
  </si>
  <si>
    <t>3184890253</t>
  </si>
  <si>
    <t>138469308</t>
  </si>
  <si>
    <t>517107599</t>
  </si>
  <si>
    <t>21040762</t>
  </si>
  <si>
    <t>1239286241931202561</t>
  </si>
  <si>
    <t>882784867</t>
  </si>
  <si>
    <t>512327871</t>
  </si>
  <si>
    <t>989767374</t>
  </si>
  <si>
    <t>2505993487</t>
  </si>
  <si>
    <t>998713047878336514</t>
  </si>
  <si>
    <t>890513739295981568</t>
  </si>
  <si>
    <t>2381221861</t>
  </si>
  <si>
    <t>1080223524231376896</t>
  </si>
  <si>
    <t>1197967998012809217</t>
  </si>
  <si>
    <t>1250800274588880898</t>
  </si>
  <si>
    <t>14709567</t>
  </si>
  <si>
    <t>805784393847631873</t>
  </si>
  <si>
    <t>1146281761233657857</t>
  </si>
  <si>
    <t>1265632437251395584</t>
  </si>
  <si>
    <t>1218411420326359040</t>
  </si>
  <si>
    <t>2558969626</t>
  </si>
  <si>
    <t>1217267407594688514</t>
  </si>
  <si>
    <t>962584322011262976</t>
  </si>
  <si>
    <t>758862971770593280</t>
  </si>
  <si>
    <t>1252036961889447936</t>
  </si>
  <si>
    <t>759812148201684992</t>
  </si>
  <si>
    <t>884974896211795968</t>
  </si>
  <si>
    <t>1234536255754579968</t>
  </si>
  <si>
    <t>3302710620</t>
  </si>
  <si>
    <t>1101202597870940160</t>
  </si>
  <si>
    <t>829427991004401664</t>
  </si>
  <si>
    <t>1231043689687814144</t>
  </si>
  <si>
    <t>1255609269157867520</t>
  </si>
  <si>
    <t>1256299154453590018</t>
  </si>
  <si>
    <t>36444122</t>
  </si>
  <si>
    <t>1255689764528959493</t>
  </si>
  <si>
    <t>277817081</t>
  </si>
  <si>
    <t>1151673287203794944</t>
  </si>
  <si>
    <t>103306252</t>
  </si>
  <si>
    <t>96747596</t>
  </si>
  <si>
    <t>1915133366</t>
  </si>
  <si>
    <t>813422004</t>
  </si>
  <si>
    <t>1237946074750484480</t>
  </si>
  <si>
    <t>1059963590692782080</t>
  </si>
  <si>
    <t>903659154694213632</t>
  </si>
  <si>
    <t>264188090</t>
  </si>
  <si>
    <t>3158373066</t>
  </si>
  <si>
    <t>991753896484786176</t>
  </si>
  <si>
    <t>1263153449279111168</t>
  </si>
  <si>
    <t>488030366</t>
  </si>
  <si>
    <t>1226025669936570370</t>
  </si>
  <si>
    <t>1181254518379618305</t>
  </si>
  <si>
    <t>1246239509638979584</t>
  </si>
  <si>
    <t>152713736</t>
  </si>
  <si>
    <t>4517854355</t>
  </si>
  <si>
    <t>26563525</t>
  </si>
  <si>
    <t>1130612942502813698</t>
  </si>
  <si>
    <t>3068909637</t>
  </si>
  <si>
    <t>989118886690910208</t>
  </si>
  <si>
    <t>906714213317435392</t>
  </si>
  <si>
    <t>2951793429</t>
  </si>
  <si>
    <t>948676817744990208</t>
  </si>
  <si>
    <t>1297874544</t>
  </si>
  <si>
    <t>293445416</t>
  </si>
  <si>
    <t>1244968325756715010</t>
  </si>
  <si>
    <t>1235018883616010245</t>
  </si>
  <si>
    <t>886269224481509376</t>
  </si>
  <si>
    <t>723312129009283072</t>
  </si>
  <si>
    <t>1250206256045993989</t>
  </si>
  <si>
    <t>1185654394437668864</t>
  </si>
  <si>
    <t>1249775809507790853</t>
  </si>
  <si>
    <t>15069023</t>
  </si>
  <si>
    <t>1012103633427628034</t>
  </si>
  <si>
    <t>981675607</t>
  </si>
  <si>
    <t>287505023</t>
  </si>
  <si>
    <t>14659433</t>
  </si>
  <si>
    <t>1358548758</t>
  </si>
  <si>
    <t>1257824999722946561</t>
  </si>
  <si>
    <t>827269043795005441</t>
  </si>
  <si>
    <t>111252417</t>
  </si>
  <si>
    <t>426921401</t>
  </si>
  <si>
    <t>618645105</t>
  </si>
  <si>
    <t>787808816398229504</t>
  </si>
  <si>
    <t>1071124943327428608</t>
  </si>
  <si>
    <t>793455263063957504</t>
  </si>
  <si>
    <t>2532745032</t>
  </si>
  <si>
    <t>16495811</t>
  </si>
  <si>
    <t>1170740095965704192</t>
  </si>
  <si>
    <t>957449460317151232</t>
  </si>
  <si>
    <t>552362937</t>
  </si>
  <si>
    <t>1256656362475528193</t>
  </si>
  <si>
    <t>2604272648</t>
  </si>
  <si>
    <t>969401143314001921</t>
  </si>
  <si>
    <t>798581475767681024</t>
  </si>
  <si>
    <t>958575281375272961</t>
  </si>
  <si>
    <t>1021875815628324864</t>
  </si>
  <si>
    <t>285279193</t>
  </si>
  <si>
    <t>3087177750</t>
  </si>
  <si>
    <t>824289119693979650</t>
  </si>
  <si>
    <t>595639531</t>
  </si>
  <si>
    <t>1258572790912839680</t>
  </si>
  <si>
    <t>1229039533620178944</t>
  </si>
  <si>
    <t>29081099</t>
  </si>
  <si>
    <t>1252082678</t>
  </si>
  <si>
    <t>1260369146555981824</t>
  </si>
  <si>
    <t>19465198</t>
  </si>
  <si>
    <t>1157675838290055168</t>
  </si>
  <si>
    <t>1846120176</t>
  </si>
  <si>
    <t>15764644</t>
  </si>
  <si>
    <t>822215673812119553</t>
  </si>
  <si>
    <t>314241402</t>
  </si>
  <si>
    <t>2696068178</t>
  </si>
  <si>
    <t>1235467860924907520</t>
  </si>
  <si>
    <t>950507495646097408</t>
  </si>
  <si>
    <t>895814938995957760</t>
  </si>
  <si>
    <t>1955466174</t>
  </si>
  <si>
    <t>137552604</t>
  </si>
  <si>
    <t>811478494844743680</t>
  </si>
  <si>
    <t>3260949240</t>
  </si>
  <si>
    <t>2360991529</t>
  </si>
  <si>
    <t>1247587635096432646</t>
  </si>
  <si>
    <t>2673444552</t>
  </si>
  <si>
    <t>1191092238371164160</t>
  </si>
  <si>
    <t>820744147321626625</t>
  </si>
  <si>
    <t>Trump 2020
MAGA - KAG
WWG1WGA</t>
  </si>
  <si>
    <t>Home of the News Blast, DO YOU BELIEVE IN COINCIDENCE graphic creator, Lover of Q-Angels</t>
  </si>
  <si>
    <t>Anonymous Digital Soldiers: We are the news now! "Be who you are and say what you feel; because those who mind don't matter, and those who matter don't mind!"</t>
  </si>
  <si>
    <t>Retired. Was Q’ed! MAGA, Love Trump!! MKUKTRA believer, FREE FLYNN, Married forever, anti vax, Mother of 5 and avid kitty mom. _xD83C__xDDFA__xD83C__xDDF8__xD83C__xDDFA__xD83C__xDDF8__xD83C__xDDFA__xD83C__xDDF8__xD83C__xDDFA__xD83C__xDDF8__xD83C__xDDFA__xD83C__xDDF8__xD83D__xDCA5__xD83D__xDCA5__xD83D__xDCA5__xD83D__xDCA5__xD83D__xDCA5__xD83D__xDCA5_</t>
  </si>
  <si>
    <t>#MAGA #TheSleeperMustAwaken #TheSleeperHasAwakened #LookUp #TheReal911Report #CaliforniaFiresRevealed #ParisClimateAgreementExposed #WeatherModificationRevealed</t>
  </si>
  <si>
    <t>Scottish by blood, Canadian by birth, American by choice.
Texan by Gods grace
_xD83C__xDDFA__xD83C__xDDF8__xD83C__xDDFA__xD83C__xDDF8__xD83C__xDDFA__xD83C__xDDF8__xD83C__xDDFA__xD83C__xDDF8__xD83C__xDDFA__xD83C__xDDF8__xD83C__xDDFA__xD83C__xDDF8__xD83C__xDDFA__xD83C__xDDF8__xD83C__xDDFA__xD83C__xDDF8_
WWG1WGA 
❤_xD83C__xDDFA__xD83C__xDDF8_❤_xD83C__xDDFA__xD83C__xDDF8_❤_xD83C__xDDFA__xD83C__xDDF8_❤_xD83C__xDDFA__xD83C__xDDF8_⭐⭐⭐</t>
  </si>
  <si>
    <t>When you do not choose justice! Justice will not choose you!_xD83D__xDE21_⚔️⚔️ ⚖️⚖️⚔️⚔️⚔️⚔️_xD83D__xDE4F__xD83D__xDE4F__xD83D__xDE4F__xD83D__xDE4F_</t>
  </si>
  <si>
    <t>Grandmother_xD83D__xDE03_11 and counting! MAGA</t>
  </si>
  <si>
    <t>2005LifeEvent led2truthALL existence=fq&amp;2lies that suppress truth. In Oct2017, became aware of amazing quest4truth being inspired by Q. Welcome2AGreatAwakening!</t>
  </si>
  <si>
    <t>I'm a American girl  -   4 Awesome Children 9 Grandbabies My Afghan Hounds, Oceans, Sunshine. #GoodLife</t>
  </si>
  <si>
    <t>EVERY PASSING MOMENT IS ANOTHER CHANCE TO TURN IT ALL AROUND'... Let's get the TRUTH out there...BILLIONS OF US &amp; ONLY A HANDFUL OF THEM!</t>
  </si>
  <si>
    <t>Conservatives need to get the word out there to everyone or before we know it we’ll all be living the Islamic way.</t>
  </si>
  <si>
    <t>We R the Architects of a New Reality~Shamanic Crystal Gridkeeper, Filmmker, Vega/Lyran Starseed; Sound Healer; Artist &amp; Musician. Pixie's Place Animal Sanctuary</t>
  </si>
  <si>
    <t>_xD83C__xDDFA__xD83C__xDDF8_#MAGA #qanon #KAG #WWG1WGA #PardonFlynn_xD83C__xDDFA__xD83C__xDDF8_</t>
  </si>
  <si>
    <t>_xD83D__xDE05_I can't speak english_xD83D__xDE05_.</t>
  </si>
  <si>
    <t>There`s a fine line between Genius and Crazy, and wouldn`t you know it, I TRIPPED.</t>
  </si>
  <si>
    <t>Hard working Norwegian Conservative from Minnesota.  2 awesome children.  lucky grandma now!  work hard, love Jesus, God, and country.</t>
  </si>
  <si>
    <t>NO LISTS❗❗❗</t>
  </si>
  <si>
    <t>Unlimited wants, limites resources, conservative.  Truth, justice, and the American way.  What goes around, comes around.  The only constant is change.</t>
  </si>
  <si>
    <t>One Deplorable Gal here in Texas! #MAGA #KAG No H-1B! Build the wall! #DrainTheSwamp Repeal BOCare Tax Reform #WWG1WGA #ProudDeplorable</t>
  </si>
  <si>
    <t>Research for yourself...Proud Military Brat. I R/T things of interest to me_xD83C__xDF3B_#WWG1WGA #QARMY #NeverForget #NoOneIsAboveTheLaw</t>
  </si>
  <si>
    <t>✝️Imperfect follower of Christ✝️_xD83C__xDDFA__xD83C__xDDF8__xD83C__xDDFA__xD83C__xDDF8_Lord,please watch over our POTUS TRUMP_xD83C__xDDFA__xD83C__xDDF8__xD83C__xDDFA__xD83C__xDDF8_PATRIOT (MAGA-KAG)(USA)(INKED4LIFE)(2A)#TheGreatAwakening</t>
  </si>
  <si>
    <t>I'm a conservative
Every crime ever committed without exception all start from the same place.The mind-Lets deal with mental illness First!
gab acc is @dkdk459</t>
  </si>
  <si>
    <t>Eh, I'm just this guy, you know?. . . "We will preserve for our children this, the last best hope of man on earth."</t>
  </si>
  <si>
    <t>We hold these truths to be self-evident: that all men are created equal; that they are endowed by their Creator with certain unalienable rights.Thomas Jefferson</t>
  </si>
  <si>
    <t>I block all promoted accounts. i follow back... if miss it, hit me up &amp; lmk  If you follow me but your tweets are “protected” #blocking #MAGA #Trump2020✌️_xD83C__xDDFA__xD83C__xDDF8_</t>
  </si>
  <si>
    <t>Changing the world can begin with small random acts of kindness.   BE THE CHANGE YOU WANT TO SEE IN THE WORLD. 
REJOICE!! JESUS LOVES YOU _xD83D__xDC9C__xD83D__xDE07__xD83D__xDC9C_</t>
  </si>
  <si>
    <t>Truth Lives Here. Let There Be Light.⚡⚡⚡〽♎〽_xD83D__xDD31__xD83C__xDF34_❤_xD83D__xDC99__xD83D__xDC9A__xD83D__xDC9B_♓☀❄⌛_xD83D__xDDDD__xD83E__xDD47__xD83C__xDDFA__xD83C__xDDF8__xD83E__xDD85__xD83C__xDDFA__xD83C__xDDF8_☯️</t>
  </si>
  <si>
    <t>23yr USAF VVA979 5 Generations Military! &amp; 4 LE, 2 FD/FR&amp;Volunteers *TRUMP*EYES ON Gov Officials &amp; Agencies Government &amp; Politics News Technology &amp; Science _xD83C__xDDEE__xD83C__xDDF9_</t>
  </si>
  <si>
    <t>Average guy. Nice wife. Nice kids, mostly.</t>
  </si>
  <si>
    <t>(Neil C &amp; Juan need 2 go)LUV MY MMS. PREZ TRUMP IS AWESOME/ VAX KILLS/EXVAXER/MELANIA IS ABUSED HORRIBLY BY MSM/ I GAVE HCQ TO MANY PTS NO REACTION/ RN 35YRS/</t>
  </si>
  <si>
    <t>“The woods are lovely, dark and deep, But I have promises to keep, And miles to go before I sleep, And miles to go before I sleep.”</t>
  </si>
  <si>
    <t>⚓ LA VERITA' RENDE LIBERI ⚓   ✋_xD83C__xDFFC_STOP Nature &amp; Mind #Manipulation ☀️_xD83C__xDF31_
https://t.co/MqdJDYsOac
_xD83E__xDD85_ आत्म ☀️</t>
  </si>
  <si>
    <t>Una che il Deep State non lo regge proprio!</t>
  </si>
  <si>
    <t>God, Family, country! that order no apologies. Christian, Constitutionalist, Conservative.</t>
  </si>
  <si>
    <t>#Conservative #NavyMom #LEOGirlfriend #QAnon  #WWG1WGA #MAGA #KAG #BotCatcher #JeepGirl #JeepLife
P.S.- NO DM's! VERY happy with my hottie cop! #BeRespectful</t>
  </si>
  <si>
    <t>#Trump2020  
Retired Ramp Supervisor 
 @ JFK International .</t>
  </si>
  <si>
    <t>#MyLifeMyDaughterMyTears #MAGA #Trump2020</t>
  </si>
  <si>
    <t>#WWG1WGA
“There’s no earthly way of knowing
Which direction we are going
There’s no knowing where we’re rowing
Or which way the river’s flowing.”</t>
  </si>
  <si>
    <t>Conservative #MAGA/Military Supporter/grandma/NRA MOLAN LABE. Stand w/Israel RetiredTNS/Harley owner/Ride free/WILL NOT GIVE IN TO THE ENEMY/</t>
  </si>
  <si>
    <t>proud father/grandfather, married my best friend (most patient/understanding woman on the planet) former u.s. paratrooper, gulf war vet. go Cubs!_xD83C__xDDFA__xD83C__xDDF8_
#MAGA #2A</t>
  </si>
  <si>
    <t>Retweets are not endorsements. Retired from paid work. Energetic advocate of FLOSS, Ubuntu advocate. Run FLOSS clubs in local U3A.</t>
  </si>
  <si>
    <t>#MAGA #WWG1WGA #QANON #TrumpJFKJr2020</t>
  </si>
  <si>
    <t>Cat Chick</t>
  </si>
  <si>
    <t>It sometimes takes a good wolf to catch a bad one, be that good wolf. Christian, QMAGA, Patriot, Warrior, no PC.</t>
  </si>
  <si>
    <t>Born/raised in TX by Texans.Victory is won not in miles but in inches. Win a little now, hold your ground, and later, win a little more.– Louis L'Amour _xD83C__xDF1F__xD83C__xDF1F__xD83C__xDF1F_</t>
  </si>
  <si>
    <t>Transition To Greatness ~~ Earning Followers one at a time.    Trump ~ 2020</t>
  </si>
  <si>
    <t>God, Family, Friends - Believe in yourself!</t>
  </si>
  <si>
    <t>Update: Life is NOT good right now! Pelosi On Live TV-‘Trump Won’t Be President Next Year ‘One Way or the Other’  Viva La TRUMP 2020 ❤️</t>
  </si>
  <si>
    <t>❤️my USAF retired Latin woman, married 33 yrs.❤️ lover of life, chasing extreme weather❤️A Clear night sky,and an open highway. #FSU #GoNoles #MAGA #TRUMP, IFB</t>
  </si>
  <si>
    <t>Truth seeker. High IQ Target Targeted by NWO. FBI's Non-Investigative Subject #Libertarian @EFF #TeamMMA4Life #TI Stop Domestic #CyberTorture &amp; DEWs vs TIs</t>
  </si>
  <si>
    <t>I’m just an All American Mom, Happy Wife &amp; Nana_xD83D__xDC9C_ I Believe in God, Family &amp; Country First♥️_xD83C__xDDFA__xD83C__xDDF8_IM BEHIND TRUMP_xD83D__xDCAF_% #QAnon #Q+++ #TRUMP2020_xD83D__xDC4A__xD83C__xDFFB__xD83D__xDC4A__xD83C__xDFFB_♥️_xD83C__xDDFA__xD83C__xDDF8_</t>
  </si>
  <si>
    <t>This is my new Twitter, because some wacko Baby Killer got her feels hurted.</t>
  </si>
  <si>
    <t>Dad, Husband and Patriot, West Point, Older but wiser... and trying to keep moving forward</t>
  </si>
  <si>
    <t>#Qanon patriot. Trump supporter. Louisiana native. #WWG1WGA #GreatAwakening #StormHasArrived #MAGA</t>
  </si>
  <si>
    <t>Proud Deplorable, Florida raised 
stuck in Mississippi. 
Educating the excerebrose _xD83D__xDE01_ 
Florida Gator ❤
#MAGA
#WWG1WGA 
Not looking for love, just truth.</t>
  </si>
  <si>
    <t>100% USA PRO ISRAEL _xD83C__xDDEE__xD83C__xDDF1_ AGAIN. INDEPENDENT CONSERVATIVE. NO TRAINS NO LIST. PRO AMERICAN</t>
  </si>
  <si>
    <t>Cereal Killer
Bad Dude
Watch your back Ice Tea!
Biden/Karen2020
Leg hair good
Follows pony soldiers only
_xD83D__xDC38_</t>
  </si>
  <si>
    <t>quit tilting ur phone</t>
  </si>
  <si>
    <t>Spiritual Warrior made conscious by the universe here to wake people up. Q Patriot, #WWG1WGA #GreatAwakening</t>
  </si>
  <si>
    <t>I will be nice this time so I don’t get banned a 3rd time. TRUMP2020 MAGA KAG #QArmy (NO DMs please)</t>
  </si>
  <si>
    <t>Constitutional conservative,  Trump supporter  MAGA  Drain the Swamp. Happily married, not looking for dates. I'm not a payday, don't ask!</t>
  </si>
  <si>
    <t>Q follower since 2017. Dedicated to saving my country from the Deep State grip. plz no pm unless related to this!! God Bless _xD83C__xDDFA__xD83C__xDDF8_.</t>
  </si>
  <si>
    <t>MN born and Raised.
Conservative.
General Manager.
Love the #USA_xD83C__xDDFA__xD83C__xDDF8_.</t>
  </si>
  <si>
    <t>#WWG1WGA   #MAGA  #ANTIglobalism  #StrongBorders #STOPcensorship #Q  #Qanon #RescueAShelterAnimal
#RightToLife 
Love God &amp; the great USA!  
Love my POTUS</t>
  </si>
  <si>
    <t>I'm just a regular hard working LATINO/PATRIOT! President Trump supporter. LATINOS FOR TRUMP! _xD83C__xDDFA__xD83C__xDDF8__xD83C__xDDFA__xD83C__xDDF8__xD83C__xDDFA__xD83C__xDDF8__xD83C__xDDFA__xD83C__xDDF8__xD83C__xDDFA__xD83C__xDDF8__xD83C__xDDFA__xD83C__xDDF8__xD83C__xDDFA__xD83C__xDDF8_</t>
  </si>
  <si>
    <t>I love everything and hate the rest.</t>
  </si>
  <si>
    <t>_xD83C__xDDFA__xD83C__xDDF8_ A tree of knowledge in your soul will grow, _xD83C__xDDFA__xD83C__xDDF8_ _xD83C__xDDFA__xD83C__xDDF8_ the helping phriendly book will plant the seed. _xD83C__xDDFA__xD83C__xDDF8_ 2nd account-Fu twitr _xD83C__xDDFA__xD83C__xDDF8_</t>
  </si>
  <si>
    <t>You know who I am, but you don't know why I'm here.</t>
  </si>
  <si>
    <t>Investigative Journalist. #Covid19 coverage. In Future. 
I blew the whistle on #Bayer/#neonics: Director @VanishingBees, narrated by @EllenPage/ FM consultant</t>
  </si>
  <si>
    <t>Proud Canadian_xD83C__xDDE8__xD83C__xDDE6_Q supporter. FuckU Trudeau! #WWG1WGA. People need to wake up before all our freedoms are gone. Build a wall. FuckUGates! ❤️Trump!</t>
  </si>
  <si>
    <t>Fighting for Truth and Justice!  #MAGA #KAG
#WWG1WGA _xD83C__xDDF1__xD83C__xDDF7_ #GodWins _xD83C__xDF1D_
"Deliver me from mine enemies, O my God: defend me from them that rise up against me."</t>
  </si>
  <si>
    <t>Awakened Soul and Patriot</t>
  </si>
  <si>
    <t>IPOT.
Super Pursuity. From the Future. The near future, not the fancy kind.</t>
  </si>
  <si>
    <t>bibliophile~coffee drinker~cat lover...Redpilled non-koolaid drinker #WWG1WGA #DigitalSoldier #MAGA #KAG #TRUMP2020 #PATRIOT #Qanon Jesus #1 _xD83C__xDDFA__xD83C__xDDF8_❤️_xD83C__xDDFA__xD83C__xDDF8_❤️_xD83C__xDDFA__xD83C__xDDF8_</t>
  </si>
  <si>
    <t>JOHN 3:16 #GodWins #JesusSaves</t>
  </si>
  <si>
    <t>Love life and everything it has to offer. I consider myself a leader not a follower. Seeking truth and justice. Always striving to be better. WWG1WGA _xD83C__xDDFA__xD83C__xDDF8__xD83C__xDDFA__xD83C__xDDF8_</t>
  </si>
  <si>
    <t>Passionate Patriot. 
I am _xD83D__xDCAF_% in for supporting our GREATEST PRESIDENT EVER  !!! ... Donald Trump  !!! 
United we stand, divided we fall !!! _xD83C__xDDFA__xD83C__xDDF8_</t>
  </si>
  <si>
    <t>I have a passion for JesusChrist, My Savior!! Yahweh God, Family, Country and Truth. Followed by @Geglass60 God Bless All!! Matthew 3:16-17 #Qanon #WWG1WGA</t>
  </si>
  <si>
    <t>#MAGA  #KAG
I'm here to support my President DJT!  Patriots fight!</t>
  </si>
  <si>
    <t>Blue Collar Guy</t>
  </si>
  <si>
    <t>Patriot funded researcher, show host. HRC 200 LIST she wants off twitter. The TRUTH is learned, never told. “ Jeffrey Pedersen https://t.co/xtiFIM9kQ3 #WWG1WGA</t>
  </si>
  <si>
    <t>Here for the children, country and Jesus. Spread truth and light! ⭐️ #MAGA #MyPresident #WWG1WGA #QAnon #BelieveTheChildren GOD BLESS THE USA _xD83C__xDDFA__xD83C__xDDF8_ _xD83D__xDE4F_</t>
  </si>
  <si>
    <t>Family,Art,Food,Music,President Trump</t>
  </si>
  <si>
    <t>Anti-Vax | I Do Not Consent | #medicalFREEDOM| Pro-Life | 2A | 1A | Patriot | #MAGA _xD83C__xDDFA__xD83C__xDDF8_ | #QAnon | Digital Soldier | #QFDshadowbanned</t>
  </si>
  <si>
    <t>Artist following Qanon. https://t.co/1wFKqtwBGv fighting CENSORSHIP with Art. #THEGREATAWAKENING</t>
  </si>
  <si>
    <t>#Q Anon, ❤️Our President_xD83D__xDE4F__xD83D__xDE4F_NRA,Patriot_xD83C__xDDFA__xD83C__xDDF8_,#WWG1WGA,Love Our Military_xD83C__xDDFA__xD83C__xDDF8_#SethRich,#obamagate,#FreeGeneralFlynn,#DigitalSoldier</t>
  </si>
  <si>
    <t>#REDWHITEBLUE _xD83D__xDC8E_</t>
  </si>
  <si>
    <t>TRUMP 2020 MAGA #NOLIBS
#NODEMOCRATS #AIRFORCEDAD
#TAKENDONTBOTHER _xD83D__xDD95_socialism
#PROLIFE #JUSTHEREFORTRUMP
_xD83C__xDDFA__xD83C__xDDF8__xD83C__xDDFA__xD83C__xDDF8_TRUMP_xD83C__xDDFA__xD83C__xDDF8__xD83C__xDDFA__xD83C__xDDF8_ _xD83D__xDEAB_DMS/PORN/TRAINS</t>
  </si>
  <si>
    <t>People around the world are waking up and fighting back against tyranny and corruption
Update. I block stupid
WWG1WGA</t>
  </si>
  <si>
    <t>My motto....when you believe it,you will see it.</t>
  </si>
  <si>
    <t>Here to find and spread Truth and awaken others from the bad dream that they're unaware of. Taking a stance against the evil left.</t>
  </si>
  <si>
    <t>Hobby artist. My manga comics is #White_as_Snow 2004 #Nameblade 2015. Photoshop user but use other art programs too. Big #StardewValley and #FinalFantasy fan</t>
  </si>
  <si>
    <t>Jesus Is Lord ReaganRepub Southern by Grace of God MolonLabe #prolife #1A #NRA #2A #MAGA #KAG Confederate Lives Matter America First *retweet not endorsement*_xD83E__xDD53_</t>
  </si>
  <si>
    <t>You can follow me if you feel like it. You can also put peanut butter in your butthole, if you feel like it.</t>
  </si>
  <si>
    <t>❤️Jesus/USA. #JesusIsComing #GodTrumpGenFlynnsArmy _xD83D__xDE4F_#SaveTheChildren #WWG1WGA #MAGA #QAnon #GraceIsGreater #TribulationIs14yrs_xD83D__xDEAB_7yrs
 FB @GenFlynn #IDoNotConsent</t>
  </si>
  <si>
    <t>Trumpist and 7 mountain climber</t>
  </si>
  <si>
    <t>https://t.co/dI1lSjVbEp ☆Constitutionalist, ☆BlueLivesMatter ☆2A☆
☆FinishTheWall ☆KAG2020 
Daughter of rcf 26 yr, Medal of Valor. _xD83D__xDC99_Grand daughter of Swedish immigrant 1917</t>
  </si>
  <si>
    <t>I am the boss of me! Respiratory Therapist &amp; Lung Care Linchpin!
#MAGA #WeThePeople #GreatAwakening #QAnon #WWG1WGA #RedWaveRising</t>
  </si>
  <si>
    <t>#TRUTH #LOVE #GOD Seeking to understand☝️ Fellow Autist in Christ †</t>
  </si>
  <si>
    <t>What are Bread Qrumbs for?
Pecking Away..#RESTORATION
#ItsGonnaBeBiblical 
#GODsArmyRising
#TheStormIsHere
#ARMORofGOD</t>
  </si>
  <si>
    <t>FOLLOW ME @PARLER @DianeMo24012416 _xD83E__xDD17_4TRUMP, retired,NO INSTAGRAM #CHRISTIAN #CONSERV 4Trump #MAGA #NV #ProLife,_xD83D__xDEAB_PORN,_xD83D__xDEAB_WEED/DRUGS</t>
  </si>
  <si>
    <t>Make America Great Again!! #LiberalismIsAMentalDisorder #MAGA
#TrumpTrain #Trump2020 _xD83C__xDDFA__xD83C__xDDF8_ _xD83D__xDC4C_ _xD83D__xDC38_ #RedPill #SocialismKills                  
 _xD83D__xDC9C__xD83D__xDC9C__xD83D__xDC9C_ LOVE YOURSELF</t>
  </si>
  <si>
    <t>Truth Jesus GodTheFather SaveTheChildren DigitalSoldier PatriQt QAnon ThesePeopleAreSick WWG1WGA NowComesThePain Navy Marines MAGA KAG III% 1A 2A NRA IFBP</t>
  </si>
  <si>
    <t>#WWG1WA #MAGA #QAnon</t>
  </si>
  <si>
    <t>Trump, Kushner, Barr, Durham, Shea, Grenell, Huber, Whitaker, Flynn, Sidney Powell, Grassley, Nunes, Jordan, US Military - BEST modern day patriots ever!</t>
  </si>
  <si>
    <t>#Trump/JFKjr2020 #Q #wwg1wga Self employed</t>
  </si>
  <si>
    <t>Natural Justice is the only True Justice.
Slaves No More. WWG1WGA. Give it your all, or give up all. Live on ur feet, or die on your knees.
Know your enemy_xD83D__xDD25_</t>
  </si>
  <si>
    <t>#DontShootTheMessenger #TheGreatAwakening 
Organic biological presence here to remind the HUman race THEY are the bridge between Heaven &amp; Earth
_xD83D__xDC41_️ am you.</t>
  </si>
  <si>
    <t>_xD83D__xDCC5_My son was 17oz! GenFlynn follows me!_xD83D__xDC68_‍✈️I raise show chickens! I follow back. _xD83E__xDD7A_I’m shadowbanned half the time!_xD83D__xDE21_Protestant_xD83D__xDE4F__xD83C__xDFFB_MAGA_xD83C__xDDF1__xD83C__xDDF7_</t>
  </si>
  <si>
    <t>_xD83C__xDDFA__xD83C__xDDF8_WWG1WGA_xD83C__xDDFA__xD83C__xDDF8_</t>
  </si>
  <si>
    <t>Bible-thumping Gun-loving Patriot, B.A. in Journalism, M.Ed, Animal lover, Country girl who writes songs. Subscribe to "Songs by Patti Dennis" on YouTube #MAGA</t>
  </si>
  <si>
    <t>WATCHMAN - Truth is coming! 
MIL-Spec Engineering (Retired-ish)
"THE BEST IS YET TO COME"</t>
  </si>
  <si>
    <t>¡Sin piedad ni misericordia contra aquellos que osan oprimir! Un hombre libre se arrodilla solo ante Dios. Defensor Anónimo de Venezuela contra la Élite Global.</t>
  </si>
  <si>
    <t>WWG1WG_</t>
  </si>
  <si>
    <t>former democrat tired of the corrupt #DeepState_xD83D__xDCB0_ leeches against _xD83C__xDDFA__xD83C__xDDF8_❗PRO justice_xD83D__xDC49__xD83C__xDFFC_#SethRich #FreeJulianAssange #WWG1WGA #Bhengazi #MAGA #2A #Solyndra</t>
  </si>
  <si>
    <t>Happy but Single | Puberdochter 17❤ | Live and let live | Carpe diem | Porsche lover..midlifecrisis? | No guts, no glory | Dag niet gelachen is dag niet geleefd</t>
  </si>
  <si>
    <t>Ŧσℓℓσω уσuя нєαяt αη∂ ℓινє уσuя σωη ℓιfє. //// i love you so much, best mom ever! ❤️❤️❤️ Noesxx</t>
  </si>
  <si>
    <t>#GreatAwakeningWorldwide #WWG1WGAWORLDWIDE #LiveFreeOrDie #venezolanoscontrump</t>
  </si>
  <si>
    <t>Christian, wife, mother, grandmother, patriot, and HUGE TRUMP SUPPORTER.</t>
  </si>
  <si>
    <t>The Constitution POTUS FLOTUS USMC Veterans TermLimits AOPA PADI 2A LifeNRA VoterID CWP DefundUN Benghazi ClimateHoax BREXIT KAG Q SentMe</t>
  </si>
  <si>
    <t>Retired Paramedic Firefighter disclosure of truths and expanding consciousness on and off _xD83C__xDF0E_ WWG1WGA</t>
  </si>
  <si>
    <t>I advocate for JUSTICE ⚖️ Majestic Legal Eagle. Truth Bomber.⚖️ ⭐️⭐️⭐️ ⚖️ TRUMP -Digital Soldier _xD83C__xDDFA__xD83C__xDDF8_ Patriot⚖️Member of: BrassBallsNetwork⚖️ Freedom_xD83D__xDD25__xD83E__xDD28__xD83D__xDE4C__xD83C__xDFFC_</t>
  </si>
  <si>
    <t>#MAGA #PATRIOT #TRUMP2020_xD83C__xDDFA__xD83C__xDDF8__xD83C__xDDFA__xD83C__xDDF8__xD83C__xDDFA__xD83C__xDDF8_#SavetheChildren #QAnon #QSentMe _xD83D__xDEAB_DM’s</t>
  </si>
  <si>
    <t>Ex TV Marketing/Pgm Exec. WATCH ⬇️ https://t.co/NzTiCJE2eX The Plan To Save The World. Who is Q? #KAG #WWG1WGA #Trump2020 #MAGA #Patriot</t>
  </si>
  <si>
    <t>#QAnon 
#MAGA
#TheGreatAwakening 
#WhereWeGoOneWeGoAll 
#wearetherevolution 
#WWG1WGA_WORLDWIDE 
Twitter Can't stop my  #FreedomOfSpeech !</t>
  </si>
  <si>
    <t>#PCC-ICF #CertifiedProfessionalCoach, Counselor, President ICF-PHX, #NLP, Army Brat, #Veteran, #ProfessionalSpeaker, NSA-PHX, and a cowboy from Texas.</t>
  </si>
  <si>
    <t>I AM A CANADIAN THAT BELIEVES IN TRUMP</t>
  </si>
  <si>
    <t>#MAGA #prolife #Qanon #WWG1WGA #QArmy #Draintheswamp #tcot #PATRIOT #Libatard #NoRedFlagLaws #Trump2020 needs us again @YAAS_America https://t.co/9D5laIQTud</t>
  </si>
  <si>
    <t>Grateful follower of Jesus_xD83D__xDE4F__xD83C__xDFFB_Patriot_xD83C__xDDFA__xD83C__xDDF8_❤️Pro-life❤️_xD83D__xDEAB_Anti-human trafficking/pedophilia/corruptionExpose Pedowood,/Govmts/Vatican/False churches/teachers</t>
  </si>
  <si>
    <t>_xD83C__xDF39_24 + artist + singer + author _xD83C__xDF39_ to God be the glory</t>
  </si>
  <si>
    <t>I tweet #Hotep ish. I can make you think and live #richandfree _xD83D__xDE4F__xD83C__xDFFD_</t>
  </si>
  <si>
    <t>https://t.co/3xQYXE35VY
_xD83C__xDF07_✝️_xD83C__xDDFA__xD83C__xDDF8_⛳️⭐️⭐️⭐️
ᗪO ᑎOT ᗩᗪᗪ TO ᒪIᔕTᔕ.
YOᑌ KᑎOᗯ ᗯᕼO YOᑌ ᗩᖇE.</t>
  </si>
  <si>
    <t>Christian, conservative, wife and mother, Trump supporter all the way</t>
  </si>
  <si>
    <t>A man with a vision, a dream to reach one heart at a time &amp; as many as possible, sharing the love, hope, &amp; faith God graces me with. Damian &amp; Josh Daddy luvs u!</t>
  </si>
  <si>
    <t>MAGA!! WWG1WGA!!!GOD AND COUNTRY</t>
  </si>
  <si>
    <t>You decide?
#BLUEWAVE
#VOTE
#democrat
#FBR
#Resist
#progressive
#DigitalSoldiers ;-)
back from my 2 month suspension...</t>
  </si>
  <si>
    <t>Reiki Master, life student of Shamanism/Taoism. Love knowledge all religions. Trump, Not Politically Correct. Love my family! QAnon Believer WWG1WGA</t>
  </si>
  <si>
    <t>My DM's are now OPEN #I Music Covers #KAG #LIONS #AC256  _xD83C__xDFB9__xD83C__xDFA8__xD83C__xDFA4_ #KingJesus FishinInThe Dark #RedneckLife #Rebel #Confederate #Angels #DigitalWarrior *Look Up*</t>
  </si>
  <si>
    <t>Nature Is The Soul Of Our Earth                   Poetry Photography &amp; Art_xD83C__xDFA8_No Porn #TheResistance
WORLD PEACE_xD83C__xDF3F__xD83C__xDF0E__xD83D__xDD4A_</t>
  </si>
  <si>
    <t>LA Digital Soldier, Love God❤️ &amp; Love POTUS! #trump2020
#wwg1wga _xD83C__xDDFA__xD83C__xDDF8_ Peace is the Prize! 
#QArmy - 7th time 2battle _xD83D__xDE4F_ 
#QAnon #TheGreatAwakening #KAG #MAGA</t>
  </si>
  <si>
    <t>Love America... Love Trump... QAnon... trust the plan!</t>
  </si>
  <si>
    <t>#MAGA #Trump2020 #Conservative #JesusIsLord #AmericaFirst #KAG2020 #ProLife #WWG1WGA #BuildTheWall IFB ALL Patriots and Trump Supporters!</t>
  </si>
  <si>
    <t>I live on Oahu but my heart is in Pahoa_xD83D__xDE0D_. All you need is love _xD83D__xDC95_ ❤️ _xD83D__xDC97_</t>
  </si>
  <si>
    <t>_xD83C__xDDFA__xD83C__xDDF8__xD83C__xDDFA__xD83C__xDDF8__xD83C__xDDFA__xD83C__xDDF8_ Constitutional Conservative.  Protect the #1A and #2A at all costs. #NRA #GOA #WWG1WGA _xD83C__xDDFA__xD83C__xDDF8__xD83C__xDDFA__xD83C__xDDF8_ _xD83C__xDDFA__xD83C__xDDF8_</t>
  </si>
  <si>
    <t>Speaker of the House, focused on strengthening America's middle class and creating jobs; mother, grandmother, dark chocolate connoisseur.</t>
  </si>
  <si>
    <t>Welcome to @WhiteHouse! Follow for the latest from President @realDonaldTrump and his Administration. Tweets may be archived: https://t.co/IURuMIrzxb</t>
  </si>
  <si>
    <t>Christian, ❤ my family &amp; fur babies; #willblock, #MAGA _xD83C__xDDFA__xD83C__xDDF8_ #prouddeplorable_xD83C__xDDFA__xD83C__xDDF8_ #WWG1WGA _xD83C__xDDFA__xD83C__xDDF8_</t>
  </si>
  <si>
    <t>Busy showing cancer where to go! _xD83D__xDC36_ &amp; _xD83D__xDC38_lover _xD83D__xDE09_Culinary Goddess. Don’t mess with a _xD83D__xDC69__xD83C__xDFFB_‍_xD83E__xDDB0_ Very proud adopted American ❤️_xD83C__xDDFA__xD83C__xDDF8__xD83C__xDDEC__xD83C__xDDE7_</t>
  </si>
  <si>
    <t>#TrumpTrain #MAGA #NRA #Qanon #ChristianPrivilaged #LovedByJesus #LiberalLosersLoveMisery</t>
  </si>
  <si>
    <t>Gods Child, NBA Champ, Father , Sports Analyst ESPN The Jump and Fox.</t>
  </si>
  <si>
    <t>I'm a _xD83E__xDD16_ to help you read threads more easily. Reply to any tweet of a thread and mention me with the "unroll" keyword and I'll give you a link back _xD83D__xDE00_</t>
  </si>
  <si>
    <t>Smile_xD83D__xDE01_
GOD IS WATCHING _xD83E__xDD70_</t>
  </si>
  <si>
    <t>@chelseafc fan with elite opinions // In the republic of mediocrity, genius is dangerous // Politics // Finance // Economics // World Affairs
#MAGA2020 https://t.co/wDZeL7BvIo</t>
  </si>
  <si>
    <t>Prof., Environmental Sociology; Author of Toward a Bioregional State (2005) and Ecological Revolution (2009); 30 minute interview on right column of website.</t>
  </si>
  <si>
    <t>❤️#Trump_xD83C__xDDFA__xD83C__xDDF8_1st #WWG1WGA #Q 1A2A #MAGA FB @Education4Libs @prayingmedic @StevePieczenik @SheepKnowMore @EntheosShines @ScottPresler @M2Madness @DeepStateExpose</t>
  </si>
  <si>
    <t>absolutely amazing</t>
  </si>
  <si>
    <t>Love my family, Love my country _xD83C__xDDFA__xD83C__xDDF8_ and I love my President, slaves no more. THE BEST IS YET TO COME! #PATRIOT #MAGA #WWG1WGA #KAG #GodWins</t>
  </si>
  <si>
    <t>Not here for followers, I'm here for the one and only End Game! WWG1WGA_xD83C__xDDE9__xD83C__xDDEA_</t>
  </si>
  <si>
    <t>CHRISTIAN -Q -PRESIDENT TRUMP -MAGA -MILITARY -BOYS IN BLUE -PRO LIFE 
-2ND AMENDMENT -THE WALL 
-FREEDOM
_xD83C__xDDFA__xD83C__xDDF8_</t>
  </si>
  <si>
    <t>Qarmy - Father - Husband - Patriot - Conservative - Republican - America First - Life Begins At Conception - Pro Life - Pro 2A - God Fearing</t>
  </si>
  <si>
    <t>Corruption affects us all no matter of race.stealing our money, criminalisation of the masses to fulfill an agenda not in humanities best interest.EXPOSEURE</t>
  </si>
  <si>
    <t>Michigan, USA</t>
  </si>
  <si>
    <t>United States</t>
  </si>
  <si>
    <t>League City, TX</t>
  </si>
  <si>
    <t>Texas, USA</t>
  </si>
  <si>
    <t>Anchorage, AK</t>
  </si>
  <si>
    <t>THECountryOfTheMan4WeThePpl</t>
  </si>
  <si>
    <t>USA</t>
  </si>
  <si>
    <t>Brissie, Australia</t>
  </si>
  <si>
    <t>Perth, Western Australia</t>
  </si>
  <si>
    <t>The Forest by the River</t>
  </si>
  <si>
    <t xml:space="preserve">_xD83D__xDD34_TRUMP COUNTRY_xD83D__xDD34_ </t>
  </si>
  <si>
    <t>Minneapolis, MN</t>
  </si>
  <si>
    <t>Rhode Island USA</t>
  </si>
  <si>
    <t>TX</t>
  </si>
  <si>
    <t>Home sweet Home</t>
  </si>
  <si>
    <t>Commifornia</t>
  </si>
  <si>
    <t>Everywherewhen, TX</t>
  </si>
  <si>
    <t>Off the grid</t>
  </si>
  <si>
    <t xml:space="preserve">Minneapolis, MN US </t>
  </si>
  <si>
    <t>USA_xD83C__xDDFA__xD83C__xDDF8_</t>
  </si>
  <si>
    <t>N.E. Tennessee</t>
  </si>
  <si>
    <t>The Road Not Taken</t>
  </si>
  <si>
    <t>Italia</t>
  </si>
  <si>
    <t>America</t>
  </si>
  <si>
    <t>Indiana, USA</t>
  </si>
  <si>
    <t>Florida, USA</t>
  </si>
  <si>
    <t>Sunny Florida ☀☀</t>
  </si>
  <si>
    <t>Sweet Home Alabama</t>
  </si>
  <si>
    <t>Chicago/LasVegas/BonitaBeach</t>
  </si>
  <si>
    <t>Arizona, USA</t>
  </si>
  <si>
    <t>Bracknell UK</t>
  </si>
  <si>
    <t>Texas</t>
  </si>
  <si>
    <t>Spaceship  _xD83C__xDF0E_</t>
  </si>
  <si>
    <t>Boston area</t>
  </si>
  <si>
    <t>fmr Territory of William Penn</t>
  </si>
  <si>
    <t>Phoenix, AZ</t>
  </si>
  <si>
    <t>Covington, Louisiana, USA</t>
  </si>
  <si>
    <t>NE Mississippi-Tupelo</t>
  </si>
  <si>
    <t xml:space="preserve">USA. </t>
  </si>
  <si>
    <t>somewhereincali</t>
  </si>
  <si>
    <t>America is experiencing a #GreatAWAKENING!  Open your eyes!</t>
  </si>
  <si>
    <t>Denver, CO</t>
  </si>
  <si>
    <t>California, USA</t>
  </si>
  <si>
    <t>Censored. Follows Appreciated</t>
  </si>
  <si>
    <t>Buffering...</t>
  </si>
  <si>
    <t>viña del mar</t>
  </si>
  <si>
    <t>South Carolina, USA</t>
  </si>
  <si>
    <t>East Coast USA_xD83D__xDC8E_</t>
  </si>
  <si>
    <t>California</t>
  </si>
  <si>
    <t>Oregon, USA</t>
  </si>
  <si>
    <t>Ohio The 17th State</t>
  </si>
  <si>
    <t>Ontario, Canada</t>
  </si>
  <si>
    <t>Las Vegas, NV</t>
  </si>
  <si>
    <t>Minnesota</t>
  </si>
  <si>
    <t>New Jerusalem</t>
  </si>
  <si>
    <t>outside ATL, Georgia, USA _xD83C__xDDFA__xD83C__xDDF8_</t>
  </si>
  <si>
    <t xml:space="preserve">Behind You </t>
  </si>
  <si>
    <t>between molecules of O2 &amp; CO2</t>
  </si>
  <si>
    <t xml:space="preserve">Right in Texas </t>
  </si>
  <si>
    <t>Australia/USA</t>
  </si>
  <si>
    <t>Ubicación: En la luz.</t>
  </si>
  <si>
    <t>Rotterdam, Nederland</t>
  </si>
  <si>
    <t>stadskanaal</t>
  </si>
  <si>
    <t>Fort Worth, TX</t>
  </si>
  <si>
    <t>Costa Rica</t>
  </si>
  <si>
    <t>_xD83D__xDC38_⚔️East &amp; West⚔️_xD83D__xDC38_</t>
  </si>
  <si>
    <t>Illinois, USA</t>
  </si>
  <si>
    <t>Shreveport, LA</t>
  </si>
  <si>
    <t>Trump’s America</t>
  </si>
  <si>
    <t>Scottsdale, Arizona</t>
  </si>
  <si>
    <t>Calgary, Alberta</t>
  </si>
  <si>
    <t>New York, USA</t>
  </si>
  <si>
    <t>Los Angeles, CA</t>
  </si>
  <si>
    <t xml:space="preserve"> Arizona</t>
  </si>
  <si>
    <t>Fort Lauderdale, FL</t>
  </si>
  <si>
    <t>Cape Coral, FL.</t>
  </si>
  <si>
    <t>41° 54' 8.02" N 12° 27' 29" E</t>
  </si>
  <si>
    <t xml:space="preserve">World </t>
  </si>
  <si>
    <t xml:space="preserve">Sand Mountain, Al #Dixie #256 </t>
  </si>
  <si>
    <t>Beyond The Blue _xD83C__xDF0E_♌</t>
  </si>
  <si>
    <t>Boise, Idaho</t>
  </si>
  <si>
    <t>Spring Hill, TN</t>
  </si>
  <si>
    <t>San Francisco</t>
  </si>
  <si>
    <t>Washington, D.C.</t>
  </si>
  <si>
    <t>Alabama, USA</t>
  </si>
  <si>
    <t>HTX</t>
  </si>
  <si>
    <t xml:space="preserve">In My Own Zone </t>
  </si>
  <si>
    <t>Wherever threads are written..</t>
  </si>
  <si>
    <t>oHIo</t>
  </si>
  <si>
    <t>_xD83C__xDDE8__xD83C__xDDE6_ / _xD83C__xDDFA__xD83C__xDDF8_</t>
  </si>
  <si>
    <t>❤️USA❤️</t>
  </si>
  <si>
    <t>Adelaide, South Australia</t>
  </si>
  <si>
    <t xml:space="preserve">Patriot's Army FOB   </t>
  </si>
  <si>
    <t>GREAT BRITAIN not uk</t>
  </si>
  <si>
    <t>https://t.co/U9fafJzXj4</t>
  </si>
  <si>
    <t>https://t.co/wDZeL7BvIo</t>
  </si>
  <si>
    <t>https://t.co/88flec63Ci</t>
  </si>
  <si>
    <t>https://t.co/xUWiILJHIE</t>
  </si>
  <si>
    <t>https://t.co/YgGCMbOJr8</t>
  </si>
  <si>
    <t>https://t.co/e2hw1VyeD5</t>
  </si>
  <si>
    <t>https://t.co/RvRZspZRac</t>
  </si>
  <si>
    <t>https://t.co/2S5t8smyZG</t>
  </si>
  <si>
    <t>https://t.co/PGFoXqYBHy</t>
  </si>
  <si>
    <t>https://t.co/VdZI2Epwcw</t>
  </si>
  <si>
    <t>https://t.co/67fVc6RBX6</t>
  </si>
  <si>
    <t>https://t.co/voD94SOhSa</t>
  </si>
  <si>
    <t>https://t.co/ZnljOdzrb4</t>
  </si>
  <si>
    <t>https://t.co/wDZeL7T6zW</t>
  </si>
  <si>
    <t>https://t.co/U6nULc94AE</t>
  </si>
  <si>
    <t>https://t.co/FbXQyXdHGb</t>
  </si>
  <si>
    <t>https://t.co/wpTrXIae3v</t>
  </si>
  <si>
    <t>https://t.co/WtHGKBjNXi</t>
  </si>
  <si>
    <t>https://t.co/l3I0zGo1Lh</t>
  </si>
  <si>
    <t>https://t.co/HsYqhqja6Z</t>
  </si>
  <si>
    <t>https://t.co/I3mIXoYbuK</t>
  </si>
  <si>
    <t>https://t.co/raWeYwwrln</t>
  </si>
  <si>
    <t>https://t.co/AOxTD5GAbC</t>
  </si>
  <si>
    <t>https://t.co/uREuxVaE6w</t>
  </si>
  <si>
    <t>https://t.co/MIg8gALyqs</t>
  </si>
  <si>
    <t>https://t.co/9C1Jyoj7KI</t>
  </si>
  <si>
    <t>https://t.co/OVJaPjVYnL</t>
  </si>
  <si>
    <t>https://t.co/pgEo51fYv7</t>
  </si>
  <si>
    <t>https://t.co/QlOjcMP7K0</t>
  </si>
  <si>
    <t>https://t.co/fizu94XNl0</t>
  </si>
  <si>
    <t>https://t.co/2OyNx1HrMv</t>
  </si>
  <si>
    <t>http://t.co/2a8gRo32tm</t>
  </si>
  <si>
    <t>https://t.co/jztVqrP3x5</t>
  </si>
  <si>
    <t>https://t.co/wyOVgSLgBV</t>
  </si>
  <si>
    <t>https://t.co/7x6uMUXw7W</t>
  </si>
  <si>
    <t>https://t.co/pZ0k9siCPP</t>
  </si>
  <si>
    <t>https://t.co/7Ct2VXMx64</t>
  </si>
  <si>
    <t>http://t.co/SADGyshNQo</t>
  </si>
  <si>
    <t>https://pbs.twimg.com/profile_banners/3237401508/1591227406</t>
  </si>
  <si>
    <t>https://pbs.twimg.com/profile_banners/942618447443144709/1588479275</t>
  </si>
  <si>
    <t>https://pbs.twimg.com/profile_banners/536826854/1532989130</t>
  </si>
  <si>
    <t>https://pbs.twimg.com/profile_banners/1033772711976357888/1590450285</t>
  </si>
  <si>
    <t>https://pbs.twimg.com/profile_banners/1115309847778615297/1567444249</t>
  </si>
  <si>
    <t>https://pbs.twimg.com/profile_banners/841692239562653697/1589037810</t>
  </si>
  <si>
    <t>https://pbs.twimg.com/profile_banners/1087469384342405120/1579635534</t>
  </si>
  <si>
    <t>https://pbs.twimg.com/profile_banners/1027567121906249728/1580836105</t>
  </si>
  <si>
    <t>https://pbs.twimg.com/profile_banners/780615221299716096/1587096371</t>
  </si>
  <si>
    <t>https://pbs.twimg.com/profile_banners/3348453609/1589052450</t>
  </si>
  <si>
    <t>https://pbs.twimg.com/profile_banners/78328789/1585496282</t>
  </si>
  <si>
    <t>https://pbs.twimg.com/profile_banners/18562179/1362796697</t>
  </si>
  <si>
    <t>https://pbs.twimg.com/profile_banners/534978644/1591082653</t>
  </si>
  <si>
    <t>https://pbs.twimg.com/profile_banners/1120154416810582017/1585538714</t>
  </si>
  <si>
    <t>https://pbs.twimg.com/profile_banners/1151487857686667265/1585742775</t>
  </si>
  <si>
    <t>https://pbs.twimg.com/profile_banners/372998325/1547263744</t>
  </si>
  <si>
    <t>https://pbs.twimg.com/profile_banners/122295851/1390187329</t>
  </si>
  <si>
    <t>https://pbs.twimg.com/profile_banners/1156604621604970496/1564591820</t>
  </si>
  <si>
    <t>https://pbs.twimg.com/profile_banners/785094175167361024/1585555911</t>
  </si>
  <si>
    <t>https://pbs.twimg.com/profile_banners/1013884873390612480/1588781272</t>
  </si>
  <si>
    <t>https://pbs.twimg.com/profile_banners/1074070791099158528/1572895050</t>
  </si>
  <si>
    <t>https://pbs.twimg.com/profile_banners/4664059153/1584847672</t>
  </si>
  <si>
    <t>https://pbs.twimg.com/profile_banners/540405511/1353876154</t>
  </si>
  <si>
    <t>https://pbs.twimg.com/profile_banners/3368523178/1470368750</t>
  </si>
  <si>
    <t>https://pbs.twimg.com/profile_banners/514038892/1414436430</t>
  </si>
  <si>
    <t>https://pbs.twimg.com/profile_banners/1165650391473774592/1587346639</t>
  </si>
  <si>
    <t>https://pbs.twimg.com/profile_banners/1021995144801861633/1569685296</t>
  </si>
  <si>
    <t>https://pbs.twimg.com/profile_banners/756222857085157376/1544276688</t>
  </si>
  <si>
    <t>https://pbs.twimg.com/profile_banners/1941778850/1394580627</t>
  </si>
  <si>
    <t>https://pbs.twimg.com/profile_banners/1215501781817528320/1589842774</t>
  </si>
  <si>
    <t>https://pbs.twimg.com/profile_banners/1006739084537221120/1591076095</t>
  </si>
  <si>
    <t>https://pbs.twimg.com/profile_banners/2806038415/1557693126</t>
  </si>
  <si>
    <t>https://pbs.twimg.com/profile_banners/1119266833880760320/1585509410</t>
  </si>
  <si>
    <t>https://pbs.twimg.com/profile_banners/1087556082749317121/1577905065</t>
  </si>
  <si>
    <t>https://pbs.twimg.com/profile_banners/747433580/1589648975</t>
  </si>
  <si>
    <t>https://pbs.twimg.com/profile_banners/4048442295/1447532271</t>
  </si>
  <si>
    <t>https://pbs.twimg.com/profile_banners/242543870/1586354631</t>
  </si>
  <si>
    <t>https://pbs.twimg.com/profile_banners/60534757/1590673055</t>
  </si>
  <si>
    <t>https://pbs.twimg.com/profile_banners/1158436086793801728/1588864781</t>
  </si>
  <si>
    <t>https://pbs.twimg.com/profile_banners/365099538/1412184408</t>
  </si>
  <si>
    <t>https://pbs.twimg.com/profile_banners/3184890253/1480623232</t>
  </si>
  <si>
    <t>https://pbs.twimg.com/profile_banners/138469308/1585474976</t>
  </si>
  <si>
    <t>https://pbs.twimg.com/profile_banners/517107599/1585512634</t>
  </si>
  <si>
    <t>https://pbs.twimg.com/profile_banners/21040762/1475292921</t>
  </si>
  <si>
    <t>https://pbs.twimg.com/profile_banners/1239286241931202561/1584306051</t>
  </si>
  <si>
    <t>https://pbs.twimg.com/profile_banners/882784867/1544290688</t>
  </si>
  <si>
    <t>https://pbs.twimg.com/profile_banners/512327871/1523568284</t>
  </si>
  <si>
    <t>https://pbs.twimg.com/profile_banners/989767374/1382634696</t>
  </si>
  <si>
    <t>https://pbs.twimg.com/profile_banners/2505993487/1479238833</t>
  </si>
  <si>
    <t>https://pbs.twimg.com/profile_banners/998713047878336514/1550606088</t>
  </si>
  <si>
    <t>https://pbs.twimg.com/profile_banners/2381221861/1561173096</t>
  </si>
  <si>
    <t>https://pbs.twimg.com/profile_banners/1080223524231376896/1550888286</t>
  </si>
  <si>
    <t>https://pbs.twimg.com/profile_banners/1197967998012809217/1590706910</t>
  </si>
  <si>
    <t>https://pbs.twimg.com/profile_banners/14709567/1584937785</t>
  </si>
  <si>
    <t>https://pbs.twimg.com/profile_banners/805784393847631873/1550004853</t>
  </si>
  <si>
    <t>https://pbs.twimg.com/profile_banners/1146281761233657857/1590637747</t>
  </si>
  <si>
    <t>https://pbs.twimg.com/profile_banners/1265632437251395584/1590590449</t>
  </si>
  <si>
    <t>https://pbs.twimg.com/profile_banners/1218411420326359040/1587537831</t>
  </si>
  <si>
    <t>https://pbs.twimg.com/profile_banners/2558969626/1589813199</t>
  </si>
  <si>
    <t>https://pbs.twimg.com/profile_banners/1217267407594688514/1585493865</t>
  </si>
  <si>
    <t>https://pbs.twimg.com/profile_banners/962584322011262976/1537643637</t>
  </si>
  <si>
    <t>https://pbs.twimg.com/profile_banners/758862971770593280/1587135793</t>
  </si>
  <si>
    <t>https://pbs.twimg.com/profile_banners/1252036961889447936/1590891284</t>
  </si>
  <si>
    <t>https://pbs.twimg.com/profile_banners/759812148201684992/1585495846</t>
  </si>
  <si>
    <t>https://pbs.twimg.com/profile_banners/884974896211795968/1585499411</t>
  </si>
  <si>
    <t>https://pbs.twimg.com/profile_banners/1234536255754579968/1590166758</t>
  </si>
  <si>
    <t>https://pbs.twimg.com/profile_banners/3302710620/1591143618</t>
  </si>
  <si>
    <t>https://pbs.twimg.com/profile_banners/1101202597870940160/1584056696</t>
  </si>
  <si>
    <t>https://pbs.twimg.com/profile_banners/829427991004401664/1590639301</t>
  </si>
  <si>
    <t>https://pbs.twimg.com/profile_banners/80924518/1574831868</t>
  </si>
  <si>
    <t>https://pbs.twimg.com/profile_banners/1255609269157867520/1590600457</t>
  </si>
  <si>
    <t>https://pbs.twimg.com/profile_banners/1256299154453590018/1589404439</t>
  </si>
  <si>
    <t>https://pbs.twimg.com/profile_banners/984705766945767424/1591069527</t>
  </si>
  <si>
    <t>https://pbs.twimg.com/profile_banners/36444122/1588695172</t>
  </si>
  <si>
    <t>https://pbs.twimg.com/profile_banners/1255689764528959493/1590863104</t>
  </si>
  <si>
    <t>https://pbs.twimg.com/profile_banners/277817081/1586530687</t>
  </si>
  <si>
    <t>https://pbs.twimg.com/profile_banners/1151673287203794944/1567801834</t>
  </si>
  <si>
    <t>https://pbs.twimg.com/profile_banners/103306252/1589309765</t>
  </si>
  <si>
    <t>https://pbs.twimg.com/profile_banners/96747596/1589109569</t>
  </si>
  <si>
    <t>https://pbs.twimg.com/profile_banners/1915133366/1545603229</t>
  </si>
  <si>
    <t>https://pbs.twimg.com/profile_banners/940430173517811714/1525222890</t>
  </si>
  <si>
    <t>https://pbs.twimg.com/profile_banners/1237946074750484480/1587184540</t>
  </si>
  <si>
    <t>https://pbs.twimg.com/profile_banners/1059963590692782080/1541556507</t>
  </si>
  <si>
    <t>https://pbs.twimg.com/profile_banners/903659154694213632/1591071131</t>
  </si>
  <si>
    <t>https://pbs.twimg.com/profile_banners/264188090/1564339385</t>
  </si>
  <si>
    <t>https://pbs.twimg.com/profile_banners/3158373066/1565369094</t>
  </si>
  <si>
    <t>https://pbs.twimg.com/profile_banners/991753896484786176/1525369743</t>
  </si>
  <si>
    <t>https://pbs.twimg.com/profile_banners/1263153449279111168/1590319711</t>
  </si>
  <si>
    <t>https://pbs.twimg.com/profile_banners/488030366/1588877844</t>
  </si>
  <si>
    <t>https://pbs.twimg.com/profile_banners/1226025669936570370/1581221733</t>
  </si>
  <si>
    <t>https://pbs.twimg.com/profile_banners/1181254518379618305/1589208616</t>
  </si>
  <si>
    <t>https://pbs.twimg.com/profile_banners/152713736/1588735570</t>
  </si>
  <si>
    <t>https://pbs.twimg.com/profile_banners/4517854355/1589244973</t>
  </si>
  <si>
    <t>https://pbs.twimg.com/profile_banners/26563525/1587860277</t>
  </si>
  <si>
    <t>https://pbs.twimg.com/profile_banners/906714213317435392/1555051324</t>
  </si>
  <si>
    <t>https://pbs.twimg.com/profile_banners/1297874544/1413847856</t>
  </si>
  <si>
    <t>https://pbs.twimg.com/profile_banners/293445416/1533831353</t>
  </si>
  <si>
    <t>https://pbs.twimg.com/profile_banners/1244968325756715010/1586905383</t>
  </si>
  <si>
    <t>https://pbs.twimg.com/profile_banners/1235018883616010245/1588482664</t>
  </si>
  <si>
    <t>https://pbs.twimg.com/profile_banners/886269224481509376/1500148631</t>
  </si>
  <si>
    <t>https://pbs.twimg.com/profile_banners/723312129009283072/1461286375</t>
  </si>
  <si>
    <t>https://pbs.twimg.com/profile_banners/1250206256045993989/1588122335</t>
  </si>
  <si>
    <t>https://pbs.twimg.com/profile_banners/1136601533141913600/1561776680</t>
  </si>
  <si>
    <t>https://pbs.twimg.com/profile_banners/1185654394437668864/1590551136</t>
  </si>
  <si>
    <t>https://pbs.twimg.com/profile_banners/1249775809507790853/1588368351</t>
  </si>
  <si>
    <t>https://pbs.twimg.com/profile_banners/1144961064989331456/1584794215</t>
  </si>
  <si>
    <t>https://pbs.twimg.com/profile_banners/15069023/1559268727</t>
  </si>
  <si>
    <t>https://pbs.twimg.com/profile_banners/1012103633427628034/1568129861</t>
  </si>
  <si>
    <t>https://pbs.twimg.com/profile_banners/981675607/1588137228</t>
  </si>
  <si>
    <t>https://pbs.twimg.com/profile_banners/14659433/1591062955</t>
  </si>
  <si>
    <t>https://pbs.twimg.com/profile_banners/1358548758/1536172668</t>
  </si>
  <si>
    <t>https://pbs.twimg.com/profile_banners/1257824999722946561/1589058183</t>
  </si>
  <si>
    <t>https://pbs.twimg.com/profile_banners/827269043795005441/1585527805</t>
  </si>
  <si>
    <t>https://pbs.twimg.com/profile_banners/111252417/1590363693</t>
  </si>
  <si>
    <t>https://pbs.twimg.com/profile_banners/426921401/1573563034</t>
  </si>
  <si>
    <t>https://pbs.twimg.com/profile_banners/787808816398229504/1591141684</t>
  </si>
  <si>
    <t>https://pbs.twimg.com/profile_banners/1071124943327428608/1588011059</t>
  </si>
  <si>
    <t>https://pbs.twimg.com/profile_banners/793455263063957504/1494258927</t>
  </si>
  <si>
    <t>https://pbs.twimg.com/profile_banners/2532745032/1448063130</t>
  </si>
  <si>
    <t>https://pbs.twimg.com/profile_banners/16495811/1589156211</t>
  </si>
  <si>
    <t>https://pbs.twimg.com/profile_banners/1170740095965704192/1591067660</t>
  </si>
  <si>
    <t>https://pbs.twimg.com/profile_banners/957449460317151232/1584953379</t>
  </si>
  <si>
    <t>https://pbs.twimg.com/profile_banners/552362937/1585514706</t>
  </si>
  <si>
    <t>https://pbs.twimg.com/profile_banners/1256656362475528193/1588445511</t>
  </si>
  <si>
    <t>https://pbs.twimg.com/profile_banners/2604272648/1566519188</t>
  </si>
  <si>
    <t>https://pbs.twimg.com/profile_banners/969401143314001921/1589316487</t>
  </si>
  <si>
    <t>https://pbs.twimg.com/profile_banners/798581475767681024/1585533173</t>
  </si>
  <si>
    <t>https://pbs.twimg.com/profile_banners/958575281375272961/1589957275</t>
  </si>
  <si>
    <t>https://pbs.twimg.com/profile_banners/1021875815628324864/1532470619</t>
  </si>
  <si>
    <t>https://pbs.twimg.com/profile_banners/285279193/1515962806</t>
  </si>
  <si>
    <t>https://pbs.twimg.com/profile_banners/895350282145730568/1591135534</t>
  </si>
  <si>
    <t>https://pbs.twimg.com/profile_banners/3087177750/1588046937</t>
  </si>
  <si>
    <t>https://pbs.twimg.com/profile_banners/595639531/1591240914</t>
  </si>
  <si>
    <t>https://pbs.twimg.com/profile_banners/118952243/1585506362</t>
  </si>
  <si>
    <t>https://pbs.twimg.com/profile_banners/1229039533620178944/1581867095</t>
  </si>
  <si>
    <t>https://pbs.twimg.com/profile_banners/29081099/1588706076</t>
  </si>
  <si>
    <t>https://pbs.twimg.com/profile_banners/1252082678/1588748474</t>
  </si>
  <si>
    <t>https://pbs.twimg.com/profile_banners/855441846193053696/1590032835</t>
  </si>
  <si>
    <t>https://pbs.twimg.com/profile_banners/1260369146555981824/1589428820</t>
  </si>
  <si>
    <t>https://pbs.twimg.com/profile_banners/19465198/1585748441</t>
  </si>
  <si>
    <t>https://pbs.twimg.com/profile_banners/1846120176/1588797878</t>
  </si>
  <si>
    <t>https://pbs.twimg.com/profile_banners/1253428627154190342/1588131974</t>
  </si>
  <si>
    <t>https://pbs.twimg.com/profile_banners/15764644/1572273026</t>
  </si>
  <si>
    <t>https://pbs.twimg.com/profile_banners/822215673812119553/1580922287</t>
  </si>
  <si>
    <t>https://pbs.twimg.com/profile_banners/836265251150651397/1539823385</t>
  </si>
  <si>
    <t>https://pbs.twimg.com/profile_banners/314241402/1568930074</t>
  </si>
  <si>
    <t>https://pbs.twimg.com/profile_banners/2696068178/1591218703</t>
  </si>
  <si>
    <t>https://pbs.twimg.com/profile_banners/428881969/1580253649</t>
  </si>
  <si>
    <t>https://pbs.twimg.com/profile_banners/1235467860924907520/1584992016</t>
  </si>
  <si>
    <t>https://pbs.twimg.com/profile_banners/895814938995957760/1512095123</t>
  </si>
  <si>
    <t>https://pbs.twimg.com/profile_banners/71534891/1591173962</t>
  </si>
  <si>
    <t>https://pbs.twimg.com/profile_banners/1955466174/1586702481</t>
  </si>
  <si>
    <t>https://pbs.twimg.com/profile_banners/137552604/1401341255</t>
  </si>
  <si>
    <t>https://pbs.twimg.com/profile_banners/811478494844743680/1585636006</t>
  </si>
  <si>
    <t>https://pbs.twimg.com/profile_banners/3260949240/1535014052</t>
  </si>
  <si>
    <t>https://pbs.twimg.com/profile_banners/2360991529/1588159207</t>
  </si>
  <si>
    <t>https://pbs.twimg.com/profile_banners/1247587635096432646/1588447849</t>
  </si>
  <si>
    <t>https://pbs.twimg.com/profile_banners/2673444552/1585499088</t>
  </si>
  <si>
    <t>https://pbs.twimg.com/profile_banners/1191092238371164160/1577294015</t>
  </si>
  <si>
    <t>https://pbs.twimg.com/profile_banners/820744147321626625/1582061553</t>
  </si>
  <si>
    <t>http://abs.twimg.com/images/themes/theme1/bg.png</t>
  </si>
  <si>
    <t>http://abs.twimg.com/images/themes/theme10/bg.gif</t>
  </si>
  <si>
    <t>http://abs.twimg.com/images/themes/theme3/bg.gif</t>
  </si>
  <si>
    <t>http://abs.twimg.com/images/themes/theme4/bg.gif</t>
  </si>
  <si>
    <t>http://abs.twimg.com/images/themes/theme12/bg.gif</t>
  </si>
  <si>
    <t>http://abs.twimg.com/images/themes/theme2/bg.gif</t>
  </si>
  <si>
    <t>http://abs.twimg.com/images/themes/theme16/bg.gif</t>
  </si>
  <si>
    <t>http://abs.twimg.com/images/themes/theme18/bg.gif</t>
  </si>
  <si>
    <t>http://abs.twimg.com/images/themes/theme9/bg.gif</t>
  </si>
  <si>
    <t>http://abs.twimg.com/images/themes/theme14/bg.gif</t>
  </si>
  <si>
    <t>http://abs.twimg.com/images/themes/theme5/bg.gif</t>
  </si>
  <si>
    <t>http://abs.twimg.com/images/themes/theme11/bg.gif</t>
  </si>
  <si>
    <t>http://pbs.twimg.com/profile_images/1258624762986680322/juvtqbMh_normal.jpg</t>
  </si>
  <si>
    <t>http://pbs.twimg.com/profile_images/1239307732500598785/IqfP87yt_normal.jpg</t>
  </si>
  <si>
    <t>http://pbs.twimg.com/profile_images/1211533880618082305/CN4g7K86_normal.jpg</t>
  </si>
  <si>
    <t>http://pbs.twimg.com/profile_images/1119267052232032257/KQpu7Bb4_normal.jpg</t>
  </si>
  <si>
    <t>http://pbs.twimg.com/profile_images/1212447975752060929/uib5mQlm_normal.jpg</t>
  </si>
  <si>
    <t>http://pbs.twimg.com/profile_images/1251331109582852097/9QIysB9a_normal.jpg</t>
  </si>
  <si>
    <t>http://pbs.twimg.com/profile_images/1199731968339935232/2j4liIEv_normal.jpg</t>
  </si>
  <si>
    <t>http://pbs.twimg.com/profile_images/1267663585838133248/TerSurEg_normal.jpg</t>
  </si>
  <si>
    <t>http://pbs.twimg.com/profile_images/1248038391406624771/0fC99YkE_normal.jpg</t>
  </si>
  <si>
    <t>http://pbs.twimg.com/profile_images/1258574091327438849/401g16_k_normal.jpg</t>
  </si>
  <si>
    <t>http://pbs.twimg.com/profile_images/1249872868092956672/UFXY0XEZ_normal.jpg</t>
  </si>
  <si>
    <t>http://pbs.twimg.com/profile_images/1196094689293848577/0FDD5hLQ_normal.jpg</t>
  </si>
  <si>
    <t>http://pbs.twimg.com/profile_images/1234932282747740160/kxV4TS9D_normal.jpg</t>
  </si>
  <si>
    <t>http://pbs.twimg.com/profile_images/1266824834216005632/q61gVnl8_normal.jpg</t>
  </si>
  <si>
    <t>http://pbs.twimg.com/profile_images/1263280483410075649/QXP_LQPK_normal.jpg</t>
  </si>
  <si>
    <t>http://pbs.twimg.com/profile_images/1114294290375688193/P9mcJNGb_normal.png</t>
  </si>
  <si>
    <t>http://pbs.twimg.com/profile_images/1059888693945630720/yex0Gcbi_normal.jpg</t>
  </si>
  <si>
    <t>http://pbs.twimg.com/profile_images/1059599287116541952/-1zSCMsg_normal.jpg</t>
  </si>
  <si>
    <t>http://pbs.twimg.com/profile_images/1260022720776949762/AqWs0ENp_normal.jpg</t>
  </si>
  <si>
    <t>http://pbs.twimg.com/profile_images/1222298510067933184/x10sDtxe_normal.jpg</t>
  </si>
  <si>
    <t>Open Twitter Page for This Person</t>
  </si>
  <si>
    <t>https://twitter.com/hollywdharriet</t>
  </si>
  <si>
    <t>https://twitter.com/elenochle</t>
  </si>
  <si>
    <t>https://twitter.com/cowgirlcas22</t>
  </si>
  <si>
    <t>https://twitter.com/carol51378156</t>
  </si>
  <si>
    <t>https://twitter.com/paulmuaddib61</t>
  </si>
  <si>
    <t>https://twitter.com/jendlady1</t>
  </si>
  <si>
    <t>https://twitter.com/crowntiptoe</t>
  </si>
  <si>
    <t>https://twitter.com/linkead</t>
  </si>
  <si>
    <t>https://twitter.com/kalanuraven</t>
  </si>
  <si>
    <t>https://twitter.com/zoomlilly</t>
  </si>
  <si>
    <t>https://twitter.com/birdchirptweet</t>
  </si>
  <si>
    <t>https://twitter.com/simpleplananon</t>
  </si>
  <si>
    <t>https://twitter.com/gretchenbarton</t>
  </si>
  <si>
    <t>https://twitter.com/margarita150264</t>
  </si>
  <si>
    <t>https://twitter.com/chakanetzaclive</t>
  </si>
  <si>
    <t>https://twitter.com/orangeray3</t>
  </si>
  <si>
    <t>https://twitter.com/kwade75</t>
  </si>
  <si>
    <t>https://twitter.com/gx4ik76j9yqkhen</t>
  </si>
  <si>
    <t>https://twitter.com/kitchenermike</t>
  </si>
  <si>
    <t>https://twitter.com/johnsomsheila</t>
  </si>
  <si>
    <t>https://twitter.com/8020tizio</t>
  </si>
  <si>
    <t>https://twitter.com/bluefishja</t>
  </si>
  <si>
    <t>https://twitter.com/wmk1975</t>
  </si>
  <si>
    <t>https://twitter.com/bam57581565</t>
  </si>
  <si>
    <t>https://twitter.com/texas_trump</t>
  </si>
  <si>
    <t>https://twitter.com/me2189251618</t>
  </si>
  <si>
    <t>https://twitter.com/remediosbullo19</t>
  </si>
  <si>
    <t>https://twitter.com/gobigred4life</t>
  </si>
  <si>
    <t>https://twitter.com/dkdk459</t>
  </si>
  <si>
    <t>https://twitter.com/asleepingdragon</t>
  </si>
  <si>
    <t>https://twitter.com/shupe_laura</t>
  </si>
  <si>
    <t>https://twitter.com/turk182_jcp</t>
  </si>
  <si>
    <t>https://twitter.com/candace47373967</t>
  </si>
  <si>
    <t>https://twitter.com/therealalice333</t>
  </si>
  <si>
    <t>https://twitter.com/veteran423</t>
  </si>
  <si>
    <t>https://twitter.com/homeofthetitans</t>
  </si>
  <si>
    <t>https://twitter.com/cher88582355</t>
  </si>
  <si>
    <t>https://twitter.com/timecontrolzero</t>
  </si>
  <si>
    <t>https://twitter.com/marcomerlino19</t>
  </si>
  <si>
    <t>https://twitter.com/vnotkind</t>
  </si>
  <si>
    <t>https://twitter.com/ammendment_2nd</t>
  </si>
  <si>
    <t>https://twitter.com/angel46615</t>
  </si>
  <si>
    <t>https://twitter.com/gpnavonod</t>
  </si>
  <si>
    <t>https://twitter.com/lilhaycraft</t>
  </si>
  <si>
    <t>https://twitter.com/pipewrench56</t>
  </si>
  <si>
    <t>https://twitter.com/luvmyshitzu</t>
  </si>
  <si>
    <t>https://twitter.com/iqdou1</t>
  </si>
  <si>
    <t>https://twitter.com/mariancastrover</t>
  </si>
  <si>
    <t>https://twitter.com/rhansens</t>
  </si>
  <si>
    <t>https://twitter.com/beachgrandma13</t>
  </si>
  <si>
    <t>https://twitter.com/tired_n_crabby</t>
  </si>
  <si>
    <t>https://twitter.com/candtalan</t>
  </si>
  <si>
    <t>https://twitter.com/melissalong12</t>
  </si>
  <si>
    <t>https://twitter.com/carenharkins</t>
  </si>
  <si>
    <t>https://twitter.com/angellamalet</t>
  </si>
  <si>
    <t>https://twitter.com/westietx</t>
  </si>
  <si>
    <t>https://twitter.com/theeleanordavis</t>
  </si>
  <si>
    <t>https://twitter.com/basketballsoft1</t>
  </si>
  <si>
    <t>https://twitter.com/mmwiley204</t>
  </si>
  <si>
    <t>https://twitter.com/west1fsu1</t>
  </si>
  <si>
    <t>https://twitter.com/jeannedevendor1</t>
  </si>
  <si>
    <t>https://twitter.com/mini_wiki</t>
  </si>
  <si>
    <t>https://twitter.com/babs25900096</t>
  </si>
  <si>
    <t>https://twitter.com/godwins2020</t>
  </si>
  <si>
    <t>https://twitter.com/timgrein2</t>
  </si>
  <si>
    <t>https://twitter.com/fatlester</t>
  </si>
  <si>
    <t>https://twitter.com/enettewigginto1</t>
  </si>
  <si>
    <t>https://twitter.com/donna78700883</t>
  </si>
  <si>
    <t>https://twitter.com/cornpop2024</t>
  </si>
  <si>
    <t>https://twitter.com/iguessitsandrew</t>
  </si>
  <si>
    <t>https://twitter.com/therea1dirtydan</t>
  </si>
  <si>
    <t>https://twitter.com/mzuk75971756</t>
  </si>
  <si>
    <t>https://twitter.com/davidcarneal9</t>
  </si>
  <si>
    <t>https://twitter.com/michelecorrao8</t>
  </si>
  <si>
    <t>https://twitter.com/magaforever100</t>
  </si>
  <si>
    <t>https://twitter.com/smithheddi</t>
  </si>
  <si>
    <t>https://twitter.com/moonwalker7344</t>
  </si>
  <si>
    <t>https://twitter.com/theessentialbox</t>
  </si>
  <si>
    <t>https://twitter.com/redyr_lameno</t>
  </si>
  <si>
    <t>https://twitter.com/colforbin3</t>
  </si>
  <si>
    <t>https://twitter.com/garyliebler</t>
  </si>
  <si>
    <t>https://twitter.com/maryamhenein</t>
  </si>
  <si>
    <t>https://twitter.com/pam46085508</t>
  </si>
  <si>
    <t>https://twitter.com/libertybell761</t>
  </si>
  <si>
    <t>https://twitter.com/classeypatriot1</t>
  </si>
  <si>
    <t>https://twitter.com/ipot1776</t>
  </si>
  <si>
    <t>https://twitter.com/samm4468</t>
  </si>
  <si>
    <t>https://twitter.com/bondfire16</t>
  </si>
  <si>
    <t>https://twitter.com/sandytrump2020</t>
  </si>
  <si>
    <t>https://twitter.com/bdixiee</t>
  </si>
  <si>
    <t>https://twitter.com/timetowakeup90</t>
  </si>
  <si>
    <t>https://twitter.com/kaze2005</t>
  </si>
  <si>
    <t>https://twitter.com/genies13</t>
  </si>
  <si>
    <t>https://twitter.com/s_whole</t>
  </si>
  <si>
    <t>https://twitter.com/debbysmith215</t>
  </si>
  <si>
    <t>https://twitter.com/inthematrixxx</t>
  </si>
  <si>
    <t>https://twitter.com/physics171</t>
  </si>
  <si>
    <t>https://twitter.com/awaqe17</t>
  </si>
  <si>
    <t>https://twitter.com/steve912017</t>
  </si>
  <si>
    <t>https://twitter.com/nicholeskeen</t>
  </si>
  <si>
    <t>https://twitter.com/j_the_queenbee</t>
  </si>
  <si>
    <t>https://twitter.com/karenre83431645</t>
  </si>
  <si>
    <t>https://twitter.com/britoish</t>
  </si>
  <si>
    <t>https://twitter.com/markperry98</t>
  </si>
  <si>
    <t>https://twitter.com/vmaintainer</t>
  </si>
  <si>
    <t>https://twitter.com/foodfortruth1</t>
  </si>
  <si>
    <t>https://twitter.com/drkatie2</t>
  </si>
  <si>
    <t>https://twitter.com/dreemusa</t>
  </si>
  <si>
    <t>https://twitter.com/snowlyn3</t>
  </si>
  <si>
    <t>https://twitter.com/dixieland__diva</t>
  </si>
  <si>
    <t>https://twitter.com/pennyke41226064</t>
  </si>
  <si>
    <t>https://twitter.com/mamere17</t>
  </si>
  <si>
    <t>https://twitter.com/luzell29481399</t>
  </si>
  <si>
    <t>https://twitter.com/berrydivine77</t>
  </si>
  <si>
    <t>https://twitter.com/cwright1500</t>
  </si>
  <si>
    <t>https://twitter.com/tatonkadeb</t>
  </si>
  <si>
    <t>https://twitter.com/quippingalong</t>
  </si>
  <si>
    <t>https://twitter.com/cupton62</t>
  </si>
  <si>
    <t>https://twitter.com/wokefellow</t>
  </si>
  <si>
    <t>https://twitter.com/bqrumbs</t>
  </si>
  <si>
    <t>https://twitter.com/dianemo24012416</t>
  </si>
  <si>
    <t>https://twitter.com/emrys4210</t>
  </si>
  <si>
    <t>https://twitter.com/patriqtmatt2</t>
  </si>
  <si>
    <t>https://twitter.com/jade14190889</t>
  </si>
  <si>
    <t>https://twitter.com/888mordecai</t>
  </si>
  <si>
    <t>https://twitter.com/sydneywolk4q</t>
  </si>
  <si>
    <t>https://twitter.com/punishdem1776</t>
  </si>
  <si>
    <t>https://twitter.com/mypetzombie</t>
  </si>
  <si>
    <t>https://twitter.com/april_handh</t>
  </si>
  <si>
    <t>https://twitter.com/lifejacket4tink</t>
  </si>
  <si>
    <t>https://twitter.com/justonepatriot</t>
  </si>
  <si>
    <t>https://twitter.com/dugs</t>
  </si>
  <si>
    <t>https://twitter.com/johneltwitero</t>
  </si>
  <si>
    <t>https://twitter.com/stormmcloak</t>
  </si>
  <si>
    <t>https://twitter.com/lizrao4</t>
  </si>
  <si>
    <t>https://twitter.com/somgy</t>
  </si>
  <si>
    <t>https://twitter.com/smit_anja</t>
  </si>
  <si>
    <t>https://twitter.com/gaiusjulii</t>
  </si>
  <si>
    <t>https://twitter.com/teacherfanny113</t>
  </si>
  <si>
    <t>https://twitter.com/janlm6</t>
  </si>
  <si>
    <t>https://twitter.com/arnold_usa1776</t>
  </si>
  <si>
    <t>https://twitter.com/mcumming13</t>
  </si>
  <si>
    <t>https://twitter.com/lawdog323</t>
  </si>
  <si>
    <t>https://twitter.com/eckart_jayme</t>
  </si>
  <si>
    <t>https://twitter.com/abundantly_full</t>
  </si>
  <si>
    <t>https://twitter.com/flyovercountry2</t>
  </si>
  <si>
    <t>https://twitter.com/eyesopenq</t>
  </si>
  <si>
    <t>https://twitter.com/theocintric</t>
  </si>
  <si>
    <t>https://twitter.com/s_1969z28</t>
  </si>
  <si>
    <t>https://twitter.com/maw2600</t>
  </si>
  <si>
    <t>https://twitter.com/wontconform11</t>
  </si>
  <si>
    <t>https://twitter.com/aerospaceotaku</t>
  </si>
  <si>
    <t>https://twitter.com/tumiyukii</t>
  </si>
  <si>
    <t>https://twitter.com/hotepmoney</t>
  </si>
  <si>
    <t>https://twitter.com/beavdaniel</t>
  </si>
  <si>
    <t>https://twitter.com/amandae02423971</t>
  </si>
  <si>
    <t>https://twitter.com/jacuzzijoey</t>
  </si>
  <si>
    <t>https://twitter.com/angels_of_hope</t>
  </si>
  <si>
    <t>https://twitter.com/damondamturn</t>
  </si>
  <si>
    <t>https://twitter.com/bwaveresist2020</t>
  </si>
  <si>
    <t>https://twitter.com/999amber</t>
  </si>
  <si>
    <t>https://twitter.com/sardisgazette</t>
  </si>
  <si>
    <t>https://twitter.com/robinstanfill2</t>
  </si>
  <si>
    <t>https://twitter.com/j0anofarcx7life</t>
  </si>
  <si>
    <t>https://twitter.com/elizabethlw</t>
  </si>
  <si>
    <t>https://twitter.com/calichick777</t>
  </si>
  <si>
    <t>https://twitter.com/sandsurferhi</t>
  </si>
  <si>
    <t>https://twitter.com/schau_tn</t>
  </si>
  <si>
    <t>https://twitter.com/speakerpelosi</t>
  </si>
  <si>
    <t>https://twitter.com/whitehouse</t>
  </si>
  <si>
    <t>https://twitter.com/dianeh15285</t>
  </si>
  <si>
    <t>https://twitter.com/the_zannah</t>
  </si>
  <si>
    <t>https://twitter.com/teri_carr</t>
  </si>
  <si>
    <t>https://twitter.com/datrillstak5</t>
  </si>
  <si>
    <t>https://twitter.com/athena03038150</t>
  </si>
  <si>
    <t>https://twitter.com/zippys_mamma</t>
  </si>
  <si>
    <t>https://twitter.com/threadreaderapp</t>
  </si>
  <si>
    <t>https://twitter.com/amandpms</t>
  </si>
  <si>
    <t>https://twitter.com/mrchelseaboss</t>
  </si>
  <si>
    <t>https://twitter.com/therealbiostate</t>
  </si>
  <si>
    <t>https://twitter.com/katekateok</t>
  </si>
  <si>
    <t>https://twitter.com/matteofazz</t>
  </si>
  <si>
    <t>https://twitter.com/barbsays300</t>
  </si>
  <si>
    <t>https://twitter.com/me__myself__and</t>
  </si>
  <si>
    <t>https://twitter.com/aspennmax64_l</t>
  </si>
  <si>
    <t>https://twitter.com/patriotsarmy2</t>
  </si>
  <si>
    <t>https://twitter.com/anon68984938</t>
  </si>
  <si>
    <t>hollywdharriet
@CowgirlCas22 @elenochle #georgefloydlethalinjection</t>
  </si>
  <si>
    <t xml:space="preserve">elenochle
</t>
  </si>
  <si>
    <t xml:space="preserve">cowgirlcas22
</t>
  </si>
  <si>
    <t>carol51378156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</si>
  <si>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paulmuaddib61
@paulmuaddib61: #GeorgeFloydLethalInjection
https://t.co/FZs8n9KUMU</t>
  </si>
  <si>
    <t>jendlady1
@paulmuaddib61: #GeorgeFloydLethalInjection
https://t.co/FZs8n9KUMU</t>
  </si>
  <si>
    <t>crowntiptoe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</si>
  <si>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linkead
@paulmuaddib61: #GeorgeFloydLethalInjection
https://t.co/FZs8n9KUMU</t>
  </si>
  <si>
    <t>kalanuraven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</si>
  <si>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zoomlilly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</si>
  <si>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birdchirptweet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</si>
  <si>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simpleplananon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</si>
  <si>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gretchenbarton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</si>
  <si>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margarita150264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</si>
  <si>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chakanetzaclive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</si>
  <si>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orangeray3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</si>
  <si>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kwade75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</si>
  <si>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gx4ik76j9yqkhen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</si>
  <si>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kitchenermike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</si>
  <si>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johnsomsheila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</si>
  <si>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8020tizio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</si>
  <si>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bluefishja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</si>
  <si>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wmk1975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</si>
  <si>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bam57581565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</si>
  <si>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texas_trump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</si>
  <si>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me2189251618
@paulmuaddib61: #GeorgeFloydLethalInjection
https://t.co/FZs8n9KUMU</t>
  </si>
  <si>
    <t>remediosbullo19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</si>
  <si>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gobigred4life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</si>
  <si>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dkdk459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</si>
  <si>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asleepingdragon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</si>
  <si>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shupe_laura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</si>
  <si>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turk182_jcp
@paulmuaddib61 @Candace47373967
#GeorgeFloydLethalInjection</t>
  </si>
  <si>
    <t>candace47373967
@paulmuaddib61 @Candace47373967
#GeorgeFloydLethalInjection</t>
  </si>
  <si>
    <t>therealalice333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</si>
  <si>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veteran423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</si>
  <si>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homeofthetitans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</si>
  <si>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cher88582355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</si>
  <si>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timecontrolzero
#GeorgeFloydLethalInjection https://t.co/xhhfgrIMwb</t>
  </si>
  <si>
    <t>marcomerlino19
@VNotKind Il patologo di #Epstein?_xD83D__xDC4C_
Guardate qui e, se lo ritenete
opportuno, retwittate il video
con l'hashtag #GeorgeFloydLethalInjection
_xD83D__xDC47_ https://t.co/D3f464kSKh via
@paulmuaddib61 Spero che si risolva
presto altrimenti sappiamo cosa
potrebbero inventarsi #floydhoax
#USAIsOnFire</t>
  </si>
  <si>
    <t xml:space="preserve">vnotkind
</t>
  </si>
  <si>
    <t>ammendment_2nd
#GeorgeFloydLethalInjection Hey
everyone, if you agree that something
was injected into his neck then
make a screen recording or desktop
download. RENAME the file and post
the video from YOUR account. just
use the hashtag above so anyone
can find it https://t.co/tYzHo54pNo</t>
  </si>
  <si>
    <t>angel46615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</si>
  <si>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gpnavonod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</si>
  <si>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lilhaycraft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</si>
  <si>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pipewrench56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</si>
  <si>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luvmyshitzu
#GeorgeFloydLethalInjection Hey
everyone, we all know what that
means when tw@tter hides the hashtag....#Validation
Keep spreading the word. Our country
was lit on fire and cities overrun
with looting thugs because of this.
And they are still blaming us for
it. https://t.co/BAPEBO70k3</t>
  </si>
  <si>
    <t>iqdou1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</si>
  <si>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mariancastrover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</si>
  <si>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rhansens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</si>
  <si>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beachgrandma13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</si>
  <si>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tired_n_crabby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</si>
  <si>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candtalan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</si>
  <si>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melissalong12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</si>
  <si>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carenharkins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</si>
  <si>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angellamalet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</si>
  <si>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westietx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</si>
  <si>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theeleanordavis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</si>
  <si>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basketballsoft1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</si>
  <si>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mmwiley204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</si>
  <si>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west1fsu1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</si>
  <si>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jeannedevendor1
Floyd was injected in the neck
by the state police officer with
something that could have just
made him pass out for this acting
gig #FalseFlag https://t.co/7PzMsds589
#GeorgeFloydLethalInjection https://t.co/muS2cDfQSn</t>
  </si>
  <si>
    <t>mini_wiki
Floyd was injected in the neck
by the state police officer with
something that could have just
made him pass out for this acting
gig #FalseFlag https://t.co/7PzMsds589
#GeorgeFloydLethalInjection https://t.co/muS2cDfQSn</t>
  </si>
  <si>
    <t>babs25900096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</si>
  <si>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godwins2020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</si>
  <si>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timgrein2
#GeorgeFloydLethalInjection</t>
  </si>
  <si>
    <t>fatlester
Floyd was injected in the neck
by the state police officer with
something that could have just
made him pass out for this acting
gig #FalseFlag https://t.co/7PzMsds589
#GeorgeFloydLethalInjection https://t.co/muS2cDfQSn</t>
  </si>
  <si>
    <t>enettewigginto1
#GeorgeFloydWasMurdered #GeorgeFloydLethalInjection
https://t.co/uu40hwTEj7</t>
  </si>
  <si>
    <t>donna78700883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</si>
  <si>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cornpop2024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</si>
  <si>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iguessitsandrew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</si>
  <si>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therea1dirtydan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</si>
  <si>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mzuk75971756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</si>
  <si>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davidcarneal9
#GeorgeFloydLethalInjection</t>
  </si>
  <si>
    <t>michelecorrao8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</si>
  <si>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magaforever100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</si>
  <si>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smithheddi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</si>
  <si>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moonwalker7344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</si>
  <si>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theessentialbox
#GeorgeFloydLethalInjection?</t>
  </si>
  <si>
    <t>redyr_lameno
@MaryamHenein @GaryLiebler Tap
_xD83D__xDC47_ #GeorgeFloydLethalInjection</t>
  </si>
  <si>
    <t>colforbin3
@MaryamHenein @GaryLiebler Tap
_xD83D__xDC47_ #GeorgeFloydLethalInjection</t>
  </si>
  <si>
    <t xml:space="preserve">garyliebler
</t>
  </si>
  <si>
    <t xml:space="preserve">maryamhenein
</t>
  </si>
  <si>
    <t>pam46085508
#GeorgeFloydLethalInjection. https://t.co/UaOp4YJefT</t>
  </si>
  <si>
    <t>libertybell761
#GeorgeFloydLethalInjection https://t.co/EDIZMAnMJL</t>
  </si>
  <si>
    <t>classeypatriot1
@IPOT1776 I know your working on
this thank you #GeorgeFloydLethalInjection
https://t.co/oBkL4qEM5D</t>
  </si>
  <si>
    <t xml:space="preserve">ipot1776
</t>
  </si>
  <si>
    <t>samm4468
#GeorgeFloydlethalinjection https://t.co/K2K6dvpFRy</t>
  </si>
  <si>
    <t>bondfire16
#GeorgeFloydlethalinjection https://t.co/K2K6dvpFRy</t>
  </si>
  <si>
    <t>sandytrump2020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</si>
  <si>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bdixiee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</si>
  <si>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timetowakeup90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</si>
  <si>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kaze2005
#GeorgeFloydLethalInjection</t>
  </si>
  <si>
    <t>genies13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</si>
  <si>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s_whole
@intheMatrixxx @debbysmith215 #GeorgeFloydLethalInjection</t>
  </si>
  <si>
    <t xml:space="preserve">debbysmith215
</t>
  </si>
  <si>
    <t xml:space="preserve">inthematrixxx
</t>
  </si>
  <si>
    <t>physics171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</si>
  <si>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awaqe17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</si>
  <si>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steve912017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</si>
  <si>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nicholeskeen
#GeorgeFloydLethalInjection</t>
  </si>
  <si>
    <t>j_the_queenbee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</si>
  <si>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karenre83431645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</si>
  <si>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britoish
Floyd was injected in the neck
by the state police officer with
something that could have just
made him pass out for this acting
gig #FalseFlag https://t.co/7PzMsds589
#GeorgeFloydLethalInjection https://t.co/muS2cDfQSn</t>
  </si>
  <si>
    <t>markperry98
#GeorgeFloydLethalInjection https://t.co/12LgfIcCNP</t>
  </si>
  <si>
    <t>vmaintainer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</si>
  <si>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foodfortruth1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</si>
  <si>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drkatie2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</si>
  <si>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dreemusa
#GeorgeFloydLethalInjection. https://t.co/UaOp4YJefT</t>
  </si>
  <si>
    <t>snowlyn3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</si>
  <si>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dixieland__diva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</si>
  <si>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pennyke41226064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</si>
  <si>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mamere17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</si>
  <si>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luzell29481399
Floyd was injected in the neck
by the state police officer with
something that could have just
made him pass out for this acting
gig #FalseFlag https://t.co/7PzMsds589
#GeorgeFloydLethalInjection https://t.co/muS2cDfQSn</t>
  </si>
  <si>
    <t>berrydivine77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</si>
  <si>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cwright1500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</si>
  <si>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tatonkadeb
#GeorgeFloydLethalInjection Hey
everyone, we all know what that
means when tw@tter hides the hashtag....#Validation
Keep spreading the word. Our country
was lit on fire and cities overrun
with looting thugs because of this.
And they are still blaming us for
it. https://t.co/BAPEBO70k3</t>
  </si>
  <si>
    <t>quippingalong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</si>
  <si>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cupton62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</si>
  <si>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wokefellow
@paulmuaddib61 They brought in
the same autopsy guy from Epstien,
and did JFKs, too Just wow. #GeorgeFloydLethalInjection
https://t.co/hO6BfAO98W</t>
  </si>
  <si>
    <t>bqrumbs
@paulmuaddib61 They brought in
the same autopsy guy from Epstien,
and did JFKs, too Just wow. #GeorgeFloydLethalInjection
https://t.co/hO6BfAO98W</t>
  </si>
  <si>
    <t>dianemo24012416
#GeorgeFloydLethalInjection Hey
everyone, we all know what that
means when tw@tter hides the hashtag....#Validation
Keep spreading the word. Our country
was lit on fire and cities overrun
with looting thugs because of this.
And they are still blaming us for
it. https://t.co/BAPEBO70k3</t>
  </si>
  <si>
    <t>emrys4210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</si>
  <si>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patriqtmatt2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</si>
  <si>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jade14190889
#GeorgeFloydLethalInjection</t>
  </si>
  <si>
    <t>888mordecai
#GeorgeFloydLethalInjection</t>
  </si>
  <si>
    <t>sydneywolk4q
@PunishDem1776 #GeorgeFloydLethalInjection</t>
  </si>
  <si>
    <t xml:space="preserve">punishdem1776
</t>
  </si>
  <si>
    <t>mypetzombie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</si>
  <si>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april_handh
#GeorgeFloydLethalInjection Hey
everyone, we all know what that
means when tw@tter hides the hashtag....#Validation
Keep spreading the word. Our country
was lit on fire and cities overrun
with looting thugs because of this.
And they are still blaming us for
it. https://t.co/BAPEBO70k3</t>
  </si>
  <si>
    <t>lifejacket4tink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</si>
  <si>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justonepatriot
#GeorgeFloydLethalInjection Hey
everyone, we all know what that
means when tw@tter hides the hashtag....#Validation
Keep spreading the word. Our country
was lit on fire and cities overrun
with looting thugs because of this.
And they are still blaming us for
it. https://t.co/BAPEBO70k3</t>
  </si>
  <si>
    <t>dugs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</si>
  <si>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johneltwitero
* If DIVISION was your game, your
executive board would be exactly
THIS UNIFIED!! * #WWG1WGA #Qanon
#GeorgeFloydLethalInjection https://t.co/I7x2eAsiWk
https://t.co/MlvkqLoypb</t>
  </si>
  <si>
    <t>stormmcloak
* If DIVISION was your game, your
executive board would be exactly
THIS UNIFIED!! * #WWG1WGA #Qanon
#GeorgeFloydLethalInjection https://t.co/I7x2eAsiWk
https://t.co/MlvkqLoypb</t>
  </si>
  <si>
    <t>lizrao4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</si>
  <si>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somgy
@paulmuaddib61 @smit_anja At the
end you see something seems like
fluid dripping from the top.....
#GeorgeFloydLethalInjection</t>
  </si>
  <si>
    <t xml:space="preserve">smit_anja
</t>
  </si>
  <si>
    <t>gaiusjulii
Floyd was injected in the neck
by the state police officer with
something that could have just
made him pass out for this acting
gig #FalseFlag https://t.co/7PzMsds589
#GeorgeFloydLethalInjection https://t.co/muS2cDfQSn</t>
  </si>
  <si>
    <t>teacherfanny113
#GeorgeFloydLethalInjection. https://t.co/UaOp4YJefT</t>
  </si>
  <si>
    <t>janlm6
@paulmuaddib61 #GeorgeFloydLethalInjection
Looks to me like a good chance
he was injected.</t>
  </si>
  <si>
    <t>arnold_usa1776
@paulmuaddib61 #GeorgeFloydLethalInjection
Looks to me like a good chance
he was injected.</t>
  </si>
  <si>
    <t>mcumming13
#GeorgeFloydLethalInjection https://t.co/CN1Ruilspk</t>
  </si>
  <si>
    <t>lawdog323
@paulmuaddib61 They brought in
the same autopsy guy from Epstien,
and did JFKs, too Just wow. #GeorgeFloydLethalInjection
https://t.co/hO6BfAO98W</t>
  </si>
  <si>
    <t>eckart_jayme
@paulmuaddib61 They brought in
the same autopsy guy from Epstien,
and did JFKs, too Just wow. #GeorgeFloydLethalInjection
https://t.co/hO6BfAO98W</t>
  </si>
  <si>
    <t>abundantly_full
@paulmuaddib61 They brought in
the same autopsy guy from Epstien,
and did JFKs, too Just wow. #GeorgeFloydLethalInjection
https://t.co/hO6BfAO98W</t>
  </si>
  <si>
    <t>flyovercountry2
@paulmuaddib61 They brought in
the same autopsy guy from Epstien,
and did JFKs, too Just wow. #GeorgeFloydLethalInjection
https://t.co/hO6BfAO98W</t>
  </si>
  <si>
    <t>eyesopenq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</si>
  <si>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theocintric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</si>
  <si>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s_1969z28
* If DIVISION was your game, your
executive board would be exactly
THIS UNIFIED!! * #WWG1WGA #Qanon
#GeorgeFloydLethalInjection https://t.co/I7x2eAsiWk
https://t.co/MlvkqLoypb</t>
  </si>
  <si>
    <t>maw2600
#GeorgeFloydLethalInjection Hey
everyone, we all know what that
means when tw@tter hides the hashtag....#Validation
Keep spreading the word. Our country
was lit on fire and cities overrun
with looting thugs because of this.
And they are still blaming us for
it. https://t.co/BAPEBO70k3</t>
  </si>
  <si>
    <t>wontconform11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</si>
  <si>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aerospaceotaku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</si>
  <si>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tumiyukii
Y’all weird for this hashtag #GeorgeFloydLethalInjection</t>
  </si>
  <si>
    <t>hotepmoney
Y’all weird for this hashtag #GeorgeFloydLethalInjection</t>
  </si>
  <si>
    <t>beavdaniel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</si>
  <si>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amandae02423971
#GeorgeFloydLethalInjection Hey
everyone, we all know what that
means when tw@tter hides the hashtag....#Validation
Keep spreading the word. Our country
was lit on fire and cities overrun
with looting thugs because of this.
And they are still blaming us for
it. https://t.co/BAPEBO70k3</t>
  </si>
  <si>
    <t>jacuzzijoey
@ANGELS_OF_HOPE Maybe the need
to bring the 5th (brown shirt)
in for questioning #GeorgeFloydLethalInjection</t>
  </si>
  <si>
    <t>angels_of_hope
#GeorgeFloydLethalInjection This
is insane!!! Wow, who is the guy
giving the injection, why, what
was it? https://t.co/jos7rYid8x</t>
  </si>
  <si>
    <t>damondamturn
#GeorgeFloydLethalInjection Hey
everyone, we all know what that
means when tw@tter hides the hashtag....#Validation
Keep spreading the word. Our country
was lit on fire and cities overrun
with looting thugs because of this.
And they are still blaming us for
it. https://t.co/BAPEBO70k3</t>
  </si>
  <si>
    <t>bwaveresist2020
Floyd was injected in the neck
by the state police officer with
something that could have just
made him pass out for this acting
gig #FalseFlag https://t.co/7PzMsds589
#GeorgeFloydLethalInjection https://t.co/muS2cDfQSn</t>
  </si>
  <si>
    <t>999amber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</si>
  <si>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sardisgazette
@RobinStanfill2 They killed George,
look at my last RT and see if you
agree #GeorgeFloydLethalInjection</t>
  </si>
  <si>
    <t xml:space="preserve">robinstanfill2
</t>
  </si>
  <si>
    <t>j0anofarcx7life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</si>
  <si>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elizabethlw
#GeorgeFloydLethalInjection Hey
everyone, we all know what that
means when tw@tter hides the hashtag....#Validation
Keep spreading the word. Our country
was lit on fire and cities overrun
with looting thugs because of this.
And they are still blaming us for
it. https://t.co/BAPEBO70k3</t>
  </si>
  <si>
    <t>calichick777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</si>
  <si>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sandsurferhi
#GeorgeFloydLethalInjection Hey
everyone, we all know what that
means when tw@tter hides the hashtag....#Validation
Keep spreading the word. Our country
was lit on fire and cities overrun
with looting thugs because of this.
And they are still blaming us for
it. https://t.co/BAPEBO70k3</t>
  </si>
  <si>
    <t>schau_tn
@The_Zannah #GeorgeFloydLethalInjection</t>
  </si>
  <si>
    <t xml:space="preserve">speakerpelosi
</t>
  </si>
  <si>
    <t xml:space="preserve">whitehouse
</t>
  </si>
  <si>
    <t xml:space="preserve">dianeh15285
</t>
  </si>
  <si>
    <t xml:space="preserve">the_zannah
</t>
  </si>
  <si>
    <t>teri_carr
#GeorgeFloydLethalInjection Hey
everyone, we all know what that
means when tw@tter hides the hashtag....#Validation
Keep spreading the word. Our country
was lit on fire and cities overrun
with looting thugs because of this.
And they are still blaming us for
it. https://t.co/BAPEBO70k3</t>
  </si>
  <si>
    <t xml:space="preserve">datrillstak5
</t>
  </si>
  <si>
    <t>athena03038150
#GeorgeFloydLethalInjection #GeorgeFloydWasMurdered
https://t.co/FBbk18ECtp</t>
  </si>
  <si>
    <t>zippys_mamma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</si>
  <si>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threadreaderapp
@amandpms Saluti, the unroll you
asked for: @paulmuaddib61: #GeorgeFloydLethalInjection
Hey everyone, if you agree that
something was injected into his
neck then… https://t.co/TiKUadeiPK
Talk to you soon. _xD83E__xDD16_</t>
  </si>
  <si>
    <t>amandpms
@amandpms Saluti, the unroll you
asked for: @paulmuaddib61: #GeorgeFloydLethalInjection
Hey everyone, if you agree that
something was injected into his
neck then… https://t.co/TiKUadeiPK
Talk to you soon. _xD83E__xDD16_</t>
  </si>
  <si>
    <t>mrchelseaboss
#GeorgeFloydLethalInjection Hey
everyone, we all know what that
means when tw@tter hides the hashtag....#Validation
Keep spreading the word. Our country
was lit on fire and cities overrun
with looting thugs because of this.
And they are still blaming us for
it. https://t.co/BAPEBO70k3</t>
  </si>
  <si>
    <t>therealbiostate
#GeorgeFloydLethalInjection Hey
everyone, we all know what that
means when tw@tter hides the hashtag....#Validation
Keep spreading the word. Our country
was lit on fire and cities overrun
with looting thugs because of this.
And they are still blaming us for
it. https://t.co/BAPEBO70k3</t>
  </si>
  <si>
    <t>katekateok
Floyd was injected in the neck
by the state police officer with
something that could have just
made him pass out for this acting
gig #FalseFlag https://t.co/7PzMsds589
#GeorgeFloydLethalInjection https://t.co/muS2cDfQSn</t>
  </si>
  <si>
    <t>matteofazz
@paulmuaddib61 They brought in
the same autopsy guy from Epstien,
and did JFKs, too Just wow. #GeorgeFloydLethalInjection
https://t.co/hO6BfAO98W</t>
  </si>
  <si>
    <t>barbsays300
Floyd was injected in the neck
by the state police officer with
something that could have just
made him pass out for this acting
gig #FalseFlag https://t.co/7PzMsds589
#GeorgeFloydLethalInjection https://t.co/muS2cDfQSn</t>
  </si>
  <si>
    <t>me__myself__and
Oh, wow, look at this!_xD83D__xDC47_ #GeorgeFloydLethalInjection
https://t.co/VfrsnDz0Ji</t>
  </si>
  <si>
    <t>aspennmax64_l
#GeorgeFloydLethalInjection Hey
everyone, we all know what that
means when tw@tter hides the hashtag....#Validation
Keep spreading the word. Our country
was lit on fire and cities overrun
with looting thugs because of this.
And they are still blaming us for
it. https://t.co/BAPEBO70k3</t>
  </si>
  <si>
    <t>patriotsarmy2
#GeorgeFloydLethalInjection Hey
everyone, we all know what that
means when tw@tter hides the hashtag....#Validation
Keep spreading the word. Our country
was lit on fire and cities overrun
with looting thugs because of this.
And they are still blaming us for
it. https://t.co/BAPEBO70k3</t>
  </si>
  <si>
    <t>anon68984938
#GeorgeFloydLethalInjection _xD83E__xDD14_
https://t.co/aIc8w9JEus</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</si>
  <si>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</si>
  <si>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</si>
  <si>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</si>
  <si>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</si>
  <si>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</si>
  <si>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</si>
  <si>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</si>
  <si>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</si>
  <si>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</si>
  <si>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</si>
  <si>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</si>
  <si>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</si>
  <si>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</si>
  <si>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</si>
  <si>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</si>
  <si>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</si>
  <si>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</si>
  <si>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</si>
  <si>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</si>
  <si>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</si>
  <si>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</si>
  <si>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</si>
  <si>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</si>
  <si>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</si>
  <si>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</si>
  <si>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</si>
  <si>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</si>
  <si>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</si>
  <si>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</si>
  <si>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</si>
  <si>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</si>
  <si>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</si>
  <si>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</si>
  <si>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</si>
  <si>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</si>
  <si>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</si>
  <si>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</si>
  <si>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</si>
  <si>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</si>
  <si>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https://twitter.com/timecontrolzero/status/1268177864278630400?s=20</t>
  </si>
  <si>
    <t>https://twitter.com/HenryMakow/status/1268208317941383168</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</si>
  <si>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</si>
  <si>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</si>
  <si>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</si>
  <si>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</si>
  <si>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</si>
  <si>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</si>
  <si>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</si>
  <si>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</si>
  <si>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</si>
  <si>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</si>
  <si>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</si>
  <si>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</si>
  <si>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</si>
  <si>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</si>
  <si>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</si>
  <si>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</si>
  <si>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</si>
  <si>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</si>
  <si>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https://twitter.com/PunishDem1776/status/1268321690611843074 https://twitter.com/timecontrolzero/status/1268177864278630400?s=20 https://twitter.com/HenryMakow/status/1268208317941383168 https://twitter.com/stormmcloak/status/1268380964285267972</t>
  </si>
  <si>
    <t>https://twitter.com/PunishDem1776/status/1268321690611843074 https://twitter.com/markperry98/status/1268325518954262530 https://twitter.com/markperry98/status/1268327163163324417 https://twitter.com/Pam46085508/status/1268323120567521280 https://twitter.com/punishdem1776/status/1268321690611843074</t>
  </si>
  <si>
    <t>https://twitter.com/marcomerlino19/status/1268182664806379521 https://twitter.com/DisclosureBP/status/1268325026836606976</t>
  </si>
  <si>
    <t>https://twitter.com/classeypatriot1/status/1268328690624024576 https://www.bitchute.com/video/SJRbQTzmpILX/</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</si>
  <si>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</si>
  <si>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</si>
  <si>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</si>
  <si>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</si>
  <si>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</si>
  <si>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</si>
  <si>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</si>
  <si>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</si>
  <si>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</si>
  <si>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</si>
  <si>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</si>
  <si>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</si>
  <si>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bitchute.com</t>
  </si>
  <si>
    <t>Top Hashtags in Tweet in Entire Graph</t>
  </si>
  <si>
    <t>validation</t>
  </si>
  <si>
    <t>wwg1wga</t>
  </si>
  <si>
    <t>kag</t>
  </si>
  <si>
    <t>qanon</t>
  </si>
  <si>
    <t>georgefloydwasmurdered</t>
  </si>
  <si>
    <t>democrats</t>
  </si>
  <si>
    <t>maga</t>
  </si>
  <si>
    <t>trumplandslidevictory2020</t>
  </si>
  <si>
    <t>thegreatawakening</t>
  </si>
  <si>
    <t>Top Hashtags in Tweet in G1</t>
  </si>
  <si>
    <t>Top Hashtags in Tweet in G2</t>
  </si>
  <si>
    <t>falseflag</t>
  </si>
  <si>
    <t>Top Hashtags in Tweet in G3</t>
  </si>
  <si>
    <t>Top Hashtags in Tweet in G4</t>
  </si>
  <si>
    <t>Top Hashtags in Tweet in G5</t>
  </si>
  <si>
    <t>Top Hashtags in Tweet in G6</t>
  </si>
  <si>
    <t>georgefloydprotests</t>
  </si>
  <si>
    <t>antifaterrorist</t>
  </si>
  <si>
    <t>Top Hashtags in Tweet in G7</t>
  </si>
  <si>
    <t>Top Hashtags in Tweet in G8</t>
  </si>
  <si>
    <t>Top Hashtags in Tweet in G9</t>
  </si>
  <si>
    <t>Top Hashtags in Tweet in G10</t>
  </si>
  <si>
    <t>Top Hashtags in Tweet</t>
  </si>
  <si>
    <t>georgefloydlethalinjection wwg1wga qanon falseflag validation</t>
  </si>
  <si>
    <t>georgefloydlethalinjection kag wwg1wga maga democrats georgefloydprotests antifaterrorist trumplandslidevictory2020 thegreatawakening</t>
  </si>
  <si>
    <t>Top Words in Tweet in Entire Graph</t>
  </si>
  <si>
    <t>Top Words in Tweet in G1</t>
  </si>
  <si>
    <t>hey</t>
  </si>
  <si>
    <t>everyone</t>
  </si>
  <si>
    <t>know</t>
  </si>
  <si>
    <t>means</t>
  </si>
  <si>
    <t>tw</t>
  </si>
  <si>
    <t>tter</t>
  </si>
  <si>
    <t>hides</t>
  </si>
  <si>
    <t>hashtag</t>
  </si>
  <si>
    <t>#validation</t>
  </si>
  <si>
    <t>Top Words in Tweet in G2</t>
  </si>
  <si>
    <t>something</t>
  </si>
  <si>
    <t>floyd</t>
  </si>
  <si>
    <t>injected</t>
  </si>
  <si>
    <t>neck</t>
  </si>
  <si>
    <t>state</t>
  </si>
  <si>
    <t>police</t>
  </si>
  <si>
    <t>officer</t>
  </si>
  <si>
    <t>made</t>
  </si>
  <si>
    <t>pass</t>
  </si>
  <si>
    <t>Top Words in Tweet in G3</t>
  </si>
  <si>
    <t>Top Words in Tweet in G4</t>
  </si>
  <si>
    <t>tap</t>
  </si>
  <si>
    <t>Top Words in Tweet in G5</t>
  </si>
  <si>
    <t>brought</t>
  </si>
  <si>
    <t>same</t>
  </si>
  <si>
    <t>autopsy</t>
  </si>
  <si>
    <t>guy</t>
  </si>
  <si>
    <t>epstien</t>
  </si>
  <si>
    <t>jfks</t>
  </si>
  <si>
    <t>wow</t>
  </si>
  <si>
    <t>Top Words in Tweet in G6</t>
  </si>
  <si>
    <t>#kag</t>
  </si>
  <si>
    <t>#wwg1wga</t>
  </si>
  <si>
    <t>#maga</t>
  </si>
  <si>
    <t>up</t>
  </si>
  <si>
    <t>#democrats</t>
  </si>
  <si>
    <t>bitter</t>
  </si>
  <si>
    <t>Top Words in Tweet in G7</t>
  </si>
  <si>
    <t>5th</t>
  </si>
  <si>
    <t>plunged</t>
  </si>
  <si>
    <t>bad</t>
  </si>
  <si>
    <t>cop</t>
  </si>
  <si>
    <t>looks</t>
  </si>
  <si>
    <t>needle</t>
  </si>
  <si>
    <t>twins</t>
  </si>
  <si>
    <t>Top Words in Tweet in G8</t>
  </si>
  <si>
    <t>Top Words in Tweet in G9</t>
  </si>
  <si>
    <t>Top Words in Tweet in G10</t>
  </si>
  <si>
    <t>saluti</t>
  </si>
  <si>
    <t>unroll</t>
  </si>
  <si>
    <t>asked</t>
  </si>
  <si>
    <t>agree</t>
  </si>
  <si>
    <t>Top Words in Tweet</t>
  </si>
  <si>
    <t>#georgefloydlethalinjection hey everyone know means tw tter hides hashtag #validation</t>
  </si>
  <si>
    <t>#georgefloydlethalinjection something floyd injected neck state police officer made pass</t>
  </si>
  <si>
    <t>#georgefloydlethalinjection maryamhenein garyliebler tap</t>
  </si>
  <si>
    <t>#georgefloydlethalinjection paulmuaddib61 brought same autopsy guy epstien jfks wow</t>
  </si>
  <si>
    <t>#georgefloydlethalinjection #kag #wwg1wga punishdem1776 #maga up speakerpelosi #democrats bitter</t>
  </si>
  <si>
    <t>#georgefloydlethalinjection 5th plunged datrillstak5 bad cop looks needle twins neck</t>
  </si>
  <si>
    <t>debbysmith215 #georgefloydlethalinjection</t>
  </si>
  <si>
    <t>amandpms saluti unroll asked paulmuaddib61 #georgefloydlethalinjection hey everyone agree something</t>
  </si>
  <si>
    <t>paulmuaddib61 #georgefloydlethalinjection looks good chance injected</t>
  </si>
  <si>
    <t>il</t>
  </si>
  <si>
    <t>#georgefloydlethalinjection paulmuaddib61 candace47373967</t>
  </si>
  <si>
    <t>Top Word Pairs in Tweet in Entire Graph</t>
  </si>
  <si>
    <t>Top Word Pairs in Tweet in G1</t>
  </si>
  <si>
    <t>Top Word Pairs in Tweet in G2</t>
  </si>
  <si>
    <t>floyd,injected</t>
  </si>
  <si>
    <t>injected,neck</t>
  </si>
  <si>
    <t>neck,state</t>
  </si>
  <si>
    <t>state,police</t>
  </si>
  <si>
    <t>police,officer</t>
  </si>
  <si>
    <t>officer,something</t>
  </si>
  <si>
    <t>something,made</t>
  </si>
  <si>
    <t>made,pass</t>
  </si>
  <si>
    <t>pass,out</t>
  </si>
  <si>
    <t>out,acting</t>
  </si>
  <si>
    <t>Top Word Pairs in Tweet in G3</t>
  </si>
  <si>
    <t>Top Word Pairs in Tweet in G4</t>
  </si>
  <si>
    <t>maryamhenein,garyliebler</t>
  </si>
  <si>
    <t>garyliebler,tap</t>
  </si>
  <si>
    <t>tap,#georgefloydlethalinjection</t>
  </si>
  <si>
    <t>Top Word Pairs in Tweet in G5</t>
  </si>
  <si>
    <t>paulmuaddib61,brought</t>
  </si>
  <si>
    <t>brought,same</t>
  </si>
  <si>
    <t>same,autopsy</t>
  </si>
  <si>
    <t>autopsy,guy</t>
  </si>
  <si>
    <t>guy,epstien</t>
  </si>
  <si>
    <t>epstien,jfks</t>
  </si>
  <si>
    <t>jfks,wow</t>
  </si>
  <si>
    <t>wow,#georgefloydlethalinjection</t>
  </si>
  <si>
    <t>Top Word Pairs in Tweet in G6</t>
  </si>
  <si>
    <t>#maga,#kag</t>
  </si>
  <si>
    <t>#kag,#wwg1wga</t>
  </si>
  <si>
    <t>Top Word Pairs in Tweet in G7</t>
  </si>
  <si>
    <t>datrillstak5,5th</t>
  </si>
  <si>
    <t>5th,bad</t>
  </si>
  <si>
    <t>bad,cop</t>
  </si>
  <si>
    <t>cop,looks</t>
  </si>
  <si>
    <t>looks,plunged</t>
  </si>
  <si>
    <t>plunged,needle</t>
  </si>
  <si>
    <t>needle,twins</t>
  </si>
  <si>
    <t>twins,neck</t>
  </si>
  <si>
    <t>neck,#georgefloydlethalinjection</t>
  </si>
  <si>
    <t>weird,hashtag</t>
  </si>
  <si>
    <t>Top Word Pairs in Tweet in G8</t>
  </si>
  <si>
    <t>debbysmith215,#georgefloydlethalinjection</t>
  </si>
  <si>
    <t>Top Word Pairs in Tweet in G9</t>
  </si>
  <si>
    <t>Top Word Pairs in Tweet in G10</t>
  </si>
  <si>
    <t>amandpms,saluti</t>
  </si>
  <si>
    <t>saluti,unroll</t>
  </si>
  <si>
    <t>unroll,asked</t>
  </si>
  <si>
    <t>asked,paulmuaddib61</t>
  </si>
  <si>
    <t>paulmuaddib61,#georgefloydlethalinjection</t>
  </si>
  <si>
    <t>#georgefloydlethalinjection,hey</t>
  </si>
  <si>
    <t>hey,everyone</t>
  </si>
  <si>
    <t>everyone,agree</t>
  </si>
  <si>
    <t>agree,something</t>
  </si>
  <si>
    <t>something,injected</t>
  </si>
  <si>
    <t>Top Word Pairs in Tweet</t>
  </si>
  <si>
    <t>#georgefloydlethalinjection,hey  hey,everyone  everyone,know  know,means  means,tw  tw,tter  tter,hides  hides,hashtag  hashtag,#validation  #validation,keep</t>
  </si>
  <si>
    <t>floyd,injected  injected,neck  neck,state  state,police  police,officer  officer,something  something,made  made,pass  pass,out  out,acting</t>
  </si>
  <si>
    <t>maryamhenein,garyliebler  garyliebler,tap  tap,#georgefloydlethalinjection</t>
  </si>
  <si>
    <t>paulmuaddib61,brought  brought,same  same,autopsy  autopsy,guy  guy,epstien  epstien,jfks  jfks,wow  wow,#georgefloydlethalinjection</t>
  </si>
  <si>
    <t>#maga,#kag  #kag,#wwg1wga</t>
  </si>
  <si>
    <t>datrillstak5,5th  5th,bad  bad,cop  cop,looks  looks,plunged  plunged,needle  needle,twins  twins,neck  neck,#georgefloydlethalinjection  weird,hashtag</t>
  </si>
  <si>
    <t>amandpms,saluti  saluti,unroll  unroll,asked  asked,paulmuaddib61  paulmuaddib61,#georgefloydlethalinjection  #georgefloydlethalinjection,hey  hey,everyone  everyone,agree  agree,something  something,injected</t>
  </si>
  <si>
    <t>paulmuaddib61,#georgefloydlethalinjection  #georgefloydlethalinjection,looks  looks,good  good,chance  chance,injected</t>
  </si>
  <si>
    <t>paulmuaddib61,candace47373967  candace47373967,#georgefloydlethalinjection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</si>
  <si>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</si>
  <si>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</si>
  <si>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</si>
  <si>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</si>
  <si>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</si>
  <si>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</si>
  <si>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</si>
  <si>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</si>
  <si>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</si>
  <si>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</si>
  <si>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</si>
  <si>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</si>
  <si>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</si>
  <si>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</si>
  <si>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</si>
  <si>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</si>
  <si>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</si>
  <si>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</si>
  <si>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</si>
  <si>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</si>
  <si>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</si>
  <si>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</si>
  <si>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</si>
  <si>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punishdem1776 the_zannah dianeh15285</t>
  </si>
  <si>
    <t>datrillstak5 hotepmoney angels_of_hope</t>
  </si>
  <si>
    <t>inthematrixxx debbysmith215</t>
  </si>
  <si>
    <t>Top Mentioned in Tweet</t>
  </si>
  <si>
    <t>whitehouse speakerpelosi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</si>
  <si>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</si>
  <si>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</si>
  <si>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</si>
  <si>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</si>
  <si>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</si>
  <si>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</si>
  <si>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</si>
  <si>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</si>
  <si>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</si>
  <si>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</si>
  <si>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</si>
  <si>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</si>
  <si>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justonepatriot theeleanordavis dixieland__diva sandytrump2020 dianemo24012416 crowntiptoe westietx therealbiostate candtalan karenre83431645</t>
  </si>
  <si>
    <t>johneltwitero jeannedevendor1 luzell29481399 mini_wiki katekateok beavdaniel fatlester bwaveresist2020 smit_anja barbsays300</t>
  </si>
  <si>
    <t>nicholeskeen markperry98 ammendment_2nd davidcarneal9 timecontrolzero me__myself__and timgrein2 enettewigginto1 mcumming13 anon68984938</t>
  </si>
  <si>
    <t>teacherfanny113 redyr_lameno maryamhenein garyliebler colforbin3 dreemusa theessentialbox pam46085508</t>
  </si>
  <si>
    <t>lawdog323 flyovercountry2 eckart_jayme wokefellow bqrumbs matteofazz abundantly_full</t>
  </si>
  <si>
    <t>dianeh15285 punishdem1776 whitehouse speakerpelosi schau_tn the_zannah sydneywolk4q</t>
  </si>
  <si>
    <t>tumiyukii datrillstak5 angels_of_hope athena03038150 jacuzzijoey hotepmoney</t>
  </si>
  <si>
    <t>inthematrixxx s_whole debbysmith215</t>
  </si>
  <si>
    <t>hollywdharriet cowgirlcas22 elenochle</t>
  </si>
  <si>
    <t>threadreaderapp amandpms</t>
  </si>
  <si>
    <t>robinstanfill2 sardisgazette</t>
  </si>
  <si>
    <t>arnold_usa1776 janlm6</t>
  </si>
  <si>
    <t>888mordecai jade14190889</t>
  </si>
  <si>
    <t>bondfire16 samm4468</t>
  </si>
  <si>
    <t>ipot1776 classeypatriot1</t>
  </si>
  <si>
    <t>vnotkind marcomerlino19</t>
  </si>
  <si>
    <t>turk182_jcp candace47373967</t>
  </si>
  <si>
    <t>Top URLs in Tweet by Count</t>
  </si>
  <si>
    <t>https://twitter.com/PunishDem1776/status/1268321690611843074 https://twitter.com/markperry98/status/1268325518954262530 https://twitter.com/markperry98/status/1268327163163324417</t>
  </si>
  <si>
    <t>https://twitter.com/stormmcloak/status/1268380964285267972 https://twitter.com/PunishDem1776/status/1268321690611843074</t>
  </si>
  <si>
    <t>Top URLs in Tweet by Salience</t>
  </si>
  <si>
    <t>Top Domains in Tweet by Count</t>
  </si>
  <si>
    <t>Top Domains in Tweet by Salience</t>
  </si>
  <si>
    <t>Top Hashtags in Tweet by Count</t>
  </si>
  <si>
    <t>georgefloydlethalinjection wwg1wga qanon</t>
  </si>
  <si>
    <t>georgefloydlethalinjection kag wwg1wga democrats maga trumplandslidevictory2020 thegreatawakening georgefloydprotests antifaterrorist</t>
  </si>
  <si>
    <t>Top Hashtags in Tweet by Salience</t>
  </si>
  <si>
    <t>validation georgefloydlethalinjection</t>
  </si>
  <si>
    <t>democrats maga trumplandslidevictory2020 thegreatawakening georgefloydprotests antifaterrorist kag wwg1wga georgefloydlethalinjection</t>
  </si>
  <si>
    <t>Top Words in Tweet by Count</t>
  </si>
  <si>
    <t>cowgirlcas22 elenochle</t>
  </si>
  <si>
    <t>hey everyone know means tw tter hides hashtag #validation keep</t>
  </si>
  <si>
    <t>paulmuaddib61 hey everyone know means tw tter hides hashtag #validation</t>
  </si>
  <si>
    <t>paulmuaddib61 candace47373967 hey everyone know means tw tter hides hashtag</t>
  </si>
  <si>
    <t>paulmuaddib61 candace47373967</t>
  </si>
  <si>
    <t>il vnotkind patologo di #epstein guardate qui e se lo</t>
  </si>
  <si>
    <t>hey everyone agree something injected neck make screen recording desktop</t>
  </si>
  <si>
    <t>floyd injected neck state police officer something made pass out</t>
  </si>
  <si>
    <t>#georgefloydwasmurdered</t>
  </si>
  <si>
    <t>maryamhenein garyliebler tap hey everyone know means tw tter hides</t>
  </si>
  <si>
    <t>maryamhenein garyliebler tap</t>
  </si>
  <si>
    <t>ipot1776 know working thank</t>
  </si>
  <si>
    <t>debbysmith215 inthematrixxx</t>
  </si>
  <si>
    <t>paulmuaddib61 brought same autopsy guy epstien jfks wow floyd injected</t>
  </si>
  <si>
    <t>paulmuaddib61 brought same autopsy guy epstien jfks wow</t>
  </si>
  <si>
    <t>division game executive board exactly unified #wwg1wga #qanon</t>
  </si>
  <si>
    <t>division game executive board exactly unified #wwg1wga #qanon fentanyl overdose</t>
  </si>
  <si>
    <t>paulmuaddib61 smit_anja end see something seems fluid dripping top</t>
  </si>
  <si>
    <t>something floyd injected neck state police officer made pass out</t>
  </si>
  <si>
    <t>paulmuaddib61 looks good chance injected</t>
  </si>
  <si>
    <t>y weird hashtag</t>
  </si>
  <si>
    <t>5th plunged datrillstak5 bad cop looks needle twins neck angels_of_hope</t>
  </si>
  <si>
    <t>insane wow guy giving injection</t>
  </si>
  <si>
    <t>robinstanfill2 killed george look last see agree</t>
  </si>
  <si>
    <t>#kag #wwg1wga speakerpelosi #democrats bitter #maga up the_zannah dianeh15285 whitehouse</t>
  </si>
  <si>
    <t>#georgefloydwasmurdered datrillstak5 5th bad cop looks plunged needle twins neck</t>
  </si>
  <si>
    <t>amandpms saluti unroll asked paulmuaddib61 hey everyone agree something injected</t>
  </si>
  <si>
    <t>oh wow look</t>
  </si>
  <si>
    <t>Top Words in Tweet by Salience</t>
  </si>
  <si>
    <t>floyd injected neck state police officer made pass out acting</t>
  </si>
  <si>
    <t>datrillstak5 bad cop looks needle twins neck angels_of_hope maybe need</t>
  </si>
  <si>
    <t>speakerpelosi #democrats bitter #maga up the_zannah dianeh15285 whitehouse remember thought</t>
  </si>
  <si>
    <t>Top Word Pairs in Tweet by Count</t>
  </si>
  <si>
    <t>cowgirlcas22,elenochle  elenochle,#georgefloydlethalinjection</t>
  </si>
  <si>
    <t>paulmuaddib61,#georgefloydlethalinjection  #georgefloydlethalinjection,hey  hey,everyone  everyone,know  know,means  means,tw  tw,tter  tter,hides  hides,hashtag  hashtag,#validation</t>
  </si>
  <si>
    <t>paulmuaddib61,candace47373967  candace47373967,#georgefloydlethalinjection  #georgefloydlethalinjection,hey  hey,everyone  everyone,know  know,means  means,tw  tw,tter  tter,hides  hides,hashtag</t>
  </si>
  <si>
    <t>vnotkind,il  il,patologo  patologo,di  di,#epstein  #epstein,guardate  guardate,qui  qui,e  e,se  se,lo  lo,ritenete</t>
  </si>
  <si>
    <t>#georgefloydlethalinjection,hey  hey,everyone  everyone,agree  agree,something  something,injected  injected,neck  neck,make  make,screen  screen,recording  recording,desktop</t>
  </si>
  <si>
    <t>#georgefloydwasmurdered,#georgefloydlethalinjection</t>
  </si>
  <si>
    <t>maryamhenein,garyliebler  garyliebler,tap  tap,#georgefloydlethalinjection  #georgefloydlethalinjection,hey  hey,everyone  everyone,know  know,means  means,tw  tw,tter  tter,hides</t>
  </si>
  <si>
    <t>ipot1776,know  know,working  working,thank  thank,#georgefloydlethalinjection</t>
  </si>
  <si>
    <t>debbysmith215,#georgefloydlethalinjection  inthematrixxx,debbysmith215</t>
  </si>
  <si>
    <t>paulmuaddib61,brought  brought,same  same,autopsy  autopsy,guy  guy,epstien  epstien,jfks  jfks,wow  wow,#georgefloydlethalinjection  floyd,injected  injected,neck</t>
  </si>
  <si>
    <t>punishdem1776,#georgefloydlethalinjection</t>
  </si>
  <si>
    <t>division,game  game,executive  executive,board  board,exactly  exactly,unified  unified,#wwg1wga  #wwg1wga,#qanon  #qanon,#georgefloydlethalinjection</t>
  </si>
  <si>
    <t>division,game  game,executive  executive,board  board,exactly  exactly,unified  unified,#wwg1wga  #wwg1wga,#qanon  #qanon,#georgefloydlethalinjection  #georgefloydlethalinjection,fentanyl  fentanyl,overdose</t>
  </si>
  <si>
    <t>paulmuaddib61,smit_anja  smit_anja,end  end,see  see,something  something,seems  seems,fluid  fluid,dripping  dripping,top  top,#georgefloydlethalinjection</t>
  </si>
  <si>
    <t>y,weird  weird,hashtag  hashtag,#georgefloydlethalinjection</t>
  </si>
  <si>
    <t>datrillstak5,5th  5th,bad  bad,cop  cop,looks  looks,plunged  plunged,needle  needle,twins  twins,neck  neck,#georgefloydlethalinjection  angels_of_hope,maybe</t>
  </si>
  <si>
    <t>#georgefloydlethalinjection,insane  insane,wow  wow,guy  guy,giving  giving,injection</t>
  </si>
  <si>
    <t>robinstanfill2,killed  killed,george  george,look  look,last  last,see  see,agree  agree,#georgefloydlethalinjection</t>
  </si>
  <si>
    <t>#maga,#kag  #kag,#wwg1wga  the_zannah,#georgefloydlethalinjection  dianeh15285,whitehouse  whitehouse,speakerpelosi  speakerpelosi,remember  remember,#democrats  #democrats,thought  thought,bitter  bitter,clinging</t>
  </si>
  <si>
    <t>#georgefloydlethalinjection,#georgefloydwasmurdered  datrillstak5,5th  5th,bad  bad,cop  cop,looks  looks,plunged  plunged,needle  needle,twins  twins,neck  neck,#georgefloydlethalinjection</t>
  </si>
  <si>
    <t>oh,wow  wow,look  look,#georgefloydlethalinjection</t>
  </si>
  <si>
    <t>Top Word Pairs in Tweet by Salience</t>
  </si>
  <si>
    <t>inthematrixxx,debbysmith215  debbysmith215,#georgefloydlethalinjection</t>
  </si>
  <si>
    <t>Word</t>
  </si>
  <si>
    <t>Sentiment List#1</t>
  </si>
  <si>
    <t>Sentiment List#2</t>
  </si>
  <si>
    <t>Sentiment List#3</t>
  </si>
  <si>
    <t>Words in Sentiment List#1</t>
  </si>
  <si>
    <t>Words in Sentiment List#2</t>
  </si>
  <si>
    <t>Words in Sentiment List#3</t>
  </si>
  <si>
    <t>Non-categorized Words</t>
  </si>
  <si>
    <t>Total Words</t>
  </si>
  <si>
    <t>keep</t>
  </si>
  <si>
    <t>spreading</t>
  </si>
  <si>
    <t>word</t>
  </si>
  <si>
    <t>country</t>
  </si>
  <si>
    <t>lit</t>
  </si>
  <si>
    <t>fire</t>
  </si>
  <si>
    <t>cities</t>
  </si>
  <si>
    <t>overrun</t>
  </si>
  <si>
    <t>looting</t>
  </si>
  <si>
    <t>thugs</t>
  </si>
  <si>
    <t>still</t>
  </si>
  <si>
    <t>blaming</t>
  </si>
  <si>
    <t>out</t>
  </si>
  <si>
    <t>acting</t>
  </si>
  <si>
    <t>gig</t>
  </si>
  <si>
    <t>#falseflag</t>
  </si>
  <si>
    <t>see</t>
  </si>
  <si>
    <t>video</t>
  </si>
  <si>
    <t>division</t>
  </si>
  <si>
    <t>game</t>
  </si>
  <si>
    <t>executive</t>
  </si>
  <si>
    <t>board</t>
  </si>
  <si>
    <t>exactly</t>
  </si>
  <si>
    <t>unified</t>
  </si>
  <si>
    <t>#qanon</t>
  </si>
  <si>
    <t>oh</t>
  </si>
  <si>
    <t>look</t>
  </si>
  <si>
    <t>talk</t>
  </si>
  <si>
    <t>soon</t>
  </si>
  <si>
    <t>weird</t>
  </si>
  <si>
    <t>good</t>
  </si>
  <si>
    <t>chance</t>
  </si>
  <si>
    <t>fentanyl</t>
  </si>
  <si>
    <t>overdose</t>
  </si>
  <si>
    <t>false</t>
  </si>
  <si>
    <t>flag</t>
  </si>
  <si>
    <t>end</t>
  </si>
  <si>
    <t>seems</t>
  </si>
  <si>
    <t>fluid</t>
  </si>
  <si>
    <t>dripping</t>
  </si>
  <si>
    <t>top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</si>
  <si>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</si>
  <si>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</si>
  <si>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</si>
  <si>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</si>
  <si>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</si>
  <si>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</si>
  <si>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</si>
  <si>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</si>
  <si>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</si>
  <si>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</si>
  <si>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</si>
  <si>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</si>
  <si>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</si>
  <si>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</si>
  <si>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</si>
  <si>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</si>
  <si>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</si>
  <si>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</si>
  <si>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</si>
  <si>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</si>
  <si>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</si>
  <si>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</si>
  <si>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</si>
  <si>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</si>
  <si>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</si>
  <si>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</si>
  <si>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</si>
  <si>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</si>
  <si>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</si>
  <si>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</si>
  <si>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</si>
  <si>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</si>
  <si>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</si>
  <si>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</si>
  <si>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</si>
  <si>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</si>
  <si>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</si>
  <si>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</si>
  <si>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</si>
  <si>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</si>
  <si>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</si>
  <si>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</si>
  <si>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</si>
  <si>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</si>
  <si>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</si>
  <si>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</si>
  <si>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</si>
  <si>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</si>
  <si>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</si>
  <si>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</si>
  <si>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</si>
  <si>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</si>
  <si>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</si>
  <si>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</si>
  <si>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</si>
  <si>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</si>
  <si>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</si>
  <si>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</si>
  <si>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</si>
  <si>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</si>
  <si>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</si>
  <si>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</si>
  <si>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</si>
  <si>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</si>
  <si>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</si>
  <si>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</si>
  <si>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2020</t>
  </si>
  <si>
    <t>Jun</t>
  </si>
  <si>
    <t>3-Jun</t>
  </si>
  <si>
    <t>7 AM</t>
  </si>
  <si>
    <t>8 AM</t>
  </si>
  <si>
    <t>9 AM</t>
  </si>
  <si>
    <t>10 AM</t>
  </si>
  <si>
    <t>11 AM</t>
  </si>
  <si>
    <t>12 PM</t>
  </si>
  <si>
    <t>1 PM</t>
  </si>
  <si>
    <t>2 PM</t>
  </si>
  <si>
    <t>3 PM</t>
  </si>
  <si>
    <t>4 PM</t>
  </si>
  <si>
    <t>5 PM</t>
  </si>
  <si>
    <t>6 PM</t>
  </si>
  <si>
    <t>7 PM</t>
  </si>
  <si>
    <t>8 PM</t>
  </si>
  <si>
    <t>9 PM</t>
  </si>
  <si>
    <t>10 PM</t>
  </si>
  <si>
    <t>11 PM</t>
  </si>
  <si>
    <t>4-Jun</t>
  </si>
  <si>
    <t>12 AM</t>
  </si>
  <si>
    <t>1 AM</t>
  </si>
  <si>
    <t>2 AM</t>
  </si>
  <si>
    <t>3 AM</t>
  </si>
  <si>
    <t>4 AM</t>
  </si>
  <si>
    <t>5 AM</t>
  </si>
  <si>
    <t>6 AM</t>
  </si>
  <si>
    <t>Green</t>
  </si>
  <si>
    <t>Red</t>
  </si>
  <si>
    <t>131, 62, 0</t>
  </si>
  <si>
    <t>G1: #georgefloydlethalinjection hey everyone know means tw tter hides hashtag #validation</t>
  </si>
  <si>
    <t>G2: #georgefloydlethalinjection something floyd injected neck state police officer made pass</t>
  </si>
  <si>
    <t>G3: #georgefloydlethalinjection</t>
  </si>
  <si>
    <t>G4: #georgefloydlethalinjection maryamhenein garyliebler tap</t>
  </si>
  <si>
    <t>G5: #georgefloydlethalinjection paulmuaddib61 brought same autopsy guy epstien jfks wow</t>
  </si>
  <si>
    <t>G6: #georgefloydlethalinjection #kag #wwg1wga punishdem1776 #maga up speakerpelosi #democrats bitter</t>
  </si>
  <si>
    <t>G7: #georgefloydlethalinjection 5th plunged datrillstak5 bad cop looks needle twins neck</t>
  </si>
  <si>
    <t>G8: debbysmith215 #georgefloydlethalinjection</t>
  </si>
  <si>
    <t>G10: amandpms saluti unroll asked paulmuaddib61 #georgefloydlethalinjection hey everyone agree something</t>
  </si>
  <si>
    <t>G12: paulmuaddib61 #georgefloydlethalinjection looks good chance injected</t>
  </si>
  <si>
    <t>G13: #georgefloydlethalinjection</t>
  </si>
  <si>
    <t>G14: #georgefloydlethalinjection</t>
  </si>
  <si>
    <t>G15: #georgefloydlethalinjection</t>
  </si>
  <si>
    <t>G16: il</t>
  </si>
  <si>
    <t>G17: #georgefloydlethalinjection paulmuaddib61 candace47373967</t>
  </si>
  <si>
    <t>Edge Weight▓1▓3▓0▓True▓Green▓Red▓▓Edge Weight▓1▓1▓0▓3▓10▓False▓Edge Weight▓1▓3▓0▓32▓6▓False▓▓0▓0▓0▓True▓Black▓Black▓▓Followers▓12▓339052▓0▓162▓1000▓False▓▓0▓0▓0▓0▓0▓False▓▓0▓0▓0▓0▓0▓False▓▓0▓0▓0▓0▓0▓False</t>
  </si>
  <si>
    <t>Subgraph</t>
  </si>
  <si>
    <t>GraphSource░TwitterSearch▓GraphTerm░#GeorgeFloydLethalInjection▓ImportDescription░The graph represents a network of 187 Twitter users whose recent tweets contained "#GeorgeFloydLethalInjection", or who were replied to or mentioned in those tweets, taken from a data set limited to a maximum of 18,000 tweets.  The network was obtained from Twitter on Thursday, 04 June 2020 at 09:09 UTC.
The tweets in the network were tweeted over the 1-day, 2-hour, 2-minute period from Wednesday, 03 June 2020 at 07:05 UTC to Thursday, 04 June 2020 at 09:07 UTC.
There is an edge for each "replies-to" relationship in a tweet, an edge for each "mentions" relationship in a tweet, and a self-loop edge for each tweet that is not a "replies-to" or "mentions".▓ImportSuggestedTitle░#GeorgeFloydLethalInjection Twitter NodeXL SNA Map and Report for Thursday, 04 June 2020 at 09:09 UTC▓ImportSuggestedFileNameNoExtension░2020-06-04 09-09-51 NodeXL Twitter Search #GeorgeFloydLethalInjection▓GroupingDescription░The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</si>
  <si>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</si>
  <si>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</si>
  <si>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</si>
  <si>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</si>
  <si>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</si>
  <si>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</si>
  <si>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</si>
  <si>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</si>
  <si>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</si>
  <si>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</si>
  <si>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</si>
  <si>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</si>
  <si>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</si>
  <si>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</si>
  <si>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</si>
  <si>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</si>
  <si>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</si>
  <si>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187 Twitter users whose recent tweets contained "#GeorgeFloydLethalInjection", or who were replied to or mentioned in those tweets, taken from a data set limited to a maximum of 18,000 tweets.  The network was obtained from Twitter on Thursday, 04 June 2020 at 09:09 UTC.
The tweets in the network were tweeted over the 1-day, 2-hour, 2-minute period from Wednesday, 03 June 2020 at 07:05 UTC to Thursday, 04 June 2020 at 09:07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</si>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</sst>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3"/>
      <tableStyleElement type="headerRow" dxfId="502"/>
    </tableStyle>
    <tableStyle name="NodeXL Table" pivot="0" count="1">
      <tableStyleElement type="headerRow" dxfId="5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381193"/>
        <c:axId val="104146"/>
      </c:barChart>
      <c:catAx>
        <c:axId val="223811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146"/>
        <c:crosses val="autoZero"/>
        <c:auto val="1"/>
        <c:lblOffset val="100"/>
        <c:noMultiLvlLbl val="0"/>
      </c:catAx>
      <c:valAx>
        <c:axId val="104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1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#GeorgeFloydLethalInjection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7"/>
                <c:pt idx="0">
                  <c:v>7 AM
3-Jun
Jun
2020</c:v>
                </c:pt>
                <c:pt idx="1">
                  <c:v>8 AM</c:v>
                </c:pt>
                <c:pt idx="2">
                  <c:v>9 AM</c:v>
                </c:pt>
                <c:pt idx="3">
                  <c:v>10 AM</c:v>
                </c:pt>
                <c:pt idx="4">
                  <c:v>11 AM</c:v>
                </c:pt>
                <c:pt idx="5">
                  <c:v>12 PM</c:v>
                </c:pt>
                <c:pt idx="6">
                  <c:v>1 PM</c:v>
                </c:pt>
                <c:pt idx="7">
                  <c:v>2 PM</c:v>
                </c:pt>
                <c:pt idx="8">
                  <c:v>3 PM</c:v>
                </c:pt>
                <c:pt idx="9">
                  <c:v>4 PM</c:v>
                </c:pt>
                <c:pt idx="10">
                  <c:v>5 PM</c:v>
                </c:pt>
                <c:pt idx="11">
                  <c:v>6 PM</c:v>
                </c:pt>
                <c:pt idx="12">
                  <c:v>7 PM</c:v>
                </c:pt>
                <c:pt idx="13">
                  <c:v>8 PM</c:v>
                </c:pt>
                <c:pt idx="14">
                  <c:v>9 PM</c:v>
                </c:pt>
                <c:pt idx="15">
                  <c:v>10 PM</c:v>
                </c:pt>
                <c:pt idx="16">
                  <c:v>11 PM</c:v>
                </c:pt>
                <c:pt idx="17">
                  <c:v>12 AM
4-Jun</c:v>
                </c:pt>
                <c:pt idx="18">
                  <c:v>1 AM</c:v>
                </c:pt>
                <c:pt idx="19">
                  <c:v>2 AM</c:v>
                </c:pt>
                <c:pt idx="20">
                  <c:v>3 AM</c:v>
                </c:pt>
                <c:pt idx="21">
                  <c:v>4 AM</c:v>
                </c:pt>
                <c:pt idx="22">
                  <c:v>5 AM</c:v>
                </c:pt>
                <c:pt idx="23">
                  <c:v>6 AM</c:v>
                </c:pt>
                <c:pt idx="24">
                  <c:v>7 AM</c:v>
                </c:pt>
                <c:pt idx="25">
                  <c:v>8 AM</c:v>
                </c:pt>
                <c:pt idx="26">
                  <c:v>9 AM</c:v>
                </c:pt>
              </c:strCache>
            </c:strRef>
          </c:cat>
          <c:val>
            <c:numRef>
              <c:f>'Time Series'!$B$26:$B$57</c:f>
              <c:numCache>
                <c:formatCode>General</c:formatCode>
                <c:ptCount val="27"/>
                <c:pt idx="0">
                  <c:v>10</c:v>
                </c:pt>
                <c:pt idx="1">
                  <c:v>5</c:v>
                </c:pt>
                <c:pt idx="2">
                  <c:v>4</c:v>
                </c:pt>
                <c:pt idx="3">
                  <c:v>5</c:v>
                </c:pt>
                <c:pt idx="4">
                  <c:v>5</c:v>
                </c:pt>
                <c:pt idx="5">
                  <c:v>7</c:v>
                </c:pt>
                <c:pt idx="6">
                  <c:v>3</c:v>
                </c:pt>
                <c:pt idx="7">
                  <c:v>4</c:v>
                </c:pt>
                <c:pt idx="8">
                  <c:v>2</c:v>
                </c:pt>
                <c:pt idx="9">
                  <c:v>5</c:v>
                </c:pt>
                <c:pt idx="10">
                  <c:v>3</c:v>
                </c:pt>
                <c:pt idx="11">
                  <c:v>2</c:v>
                </c:pt>
                <c:pt idx="12">
                  <c:v>1</c:v>
                </c:pt>
                <c:pt idx="13">
                  <c:v>3</c:v>
                </c:pt>
                <c:pt idx="14">
                  <c:v>3</c:v>
                </c:pt>
                <c:pt idx="15">
                  <c:v>1</c:v>
                </c:pt>
                <c:pt idx="16">
                  <c:v>33</c:v>
                </c:pt>
                <c:pt idx="17">
                  <c:v>21</c:v>
                </c:pt>
                <c:pt idx="18">
                  <c:v>7</c:v>
                </c:pt>
                <c:pt idx="19">
                  <c:v>12</c:v>
                </c:pt>
                <c:pt idx="20">
                  <c:v>19</c:v>
                </c:pt>
                <c:pt idx="21">
                  <c:v>18</c:v>
                </c:pt>
                <c:pt idx="22">
                  <c:v>7</c:v>
                </c:pt>
                <c:pt idx="23">
                  <c:v>7</c:v>
                </c:pt>
                <c:pt idx="24">
                  <c:v>2</c:v>
                </c:pt>
                <c:pt idx="25">
                  <c:v>6</c:v>
                </c:pt>
                <c:pt idx="26">
                  <c:v>1</c:v>
                </c:pt>
              </c:numCache>
            </c:numRef>
          </c:val>
        </c:ser>
        <c:axId val="30458035"/>
        <c:axId val="5686860"/>
      </c:barChart>
      <c:catAx>
        <c:axId val="30458035"/>
        <c:scaling>
          <c:orientation val="minMax"/>
        </c:scaling>
        <c:axPos val="b"/>
        <c:delete val="0"/>
        <c:numFmt formatCode="General" sourceLinked="1"/>
        <c:majorTickMark val="out"/>
        <c:minorTickMark val="none"/>
        <c:tickLblPos val="nextTo"/>
        <c:crossAx val="5686860"/>
        <c:crosses val="autoZero"/>
        <c:auto val="1"/>
        <c:lblOffset val="100"/>
        <c:noMultiLvlLbl val="0"/>
      </c:catAx>
      <c:valAx>
        <c:axId val="5686860"/>
        <c:scaling>
          <c:orientation val="minMax"/>
        </c:scaling>
        <c:axPos val="l"/>
        <c:majorGridlines/>
        <c:delete val="0"/>
        <c:numFmt formatCode="General" sourceLinked="1"/>
        <c:majorTickMark val="out"/>
        <c:minorTickMark val="none"/>
        <c:tickLblPos val="nextTo"/>
        <c:crossAx val="30458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37315"/>
        <c:axId val="8435836"/>
      </c:barChart>
      <c:catAx>
        <c:axId val="9373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435836"/>
        <c:crosses val="autoZero"/>
        <c:auto val="1"/>
        <c:lblOffset val="100"/>
        <c:noMultiLvlLbl val="0"/>
      </c:catAx>
      <c:valAx>
        <c:axId val="843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7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8813661"/>
        <c:axId val="12214086"/>
      </c:barChart>
      <c:catAx>
        <c:axId val="8813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214086"/>
        <c:crosses val="autoZero"/>
        <c:auto val="1"/>
        <c:lblOffset val="100"/>
        <c:noMultiLvlLbl val="0"/>
      </c:catAx>
      <c:valAx>
        <c:axId val="12214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13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817911"/>
        <c:axId val="49816880"/>
      </c:barChart>
      <c:catAx>
        <c:axId val="428179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16880"/>
        <c:crosses val="autoZero"/>
        <c:auto val="1"/>
        <c:lblOffset val="100"/>
        <c:noMultiLvlLbl val="0"/>
      </c:catAx>
      <c:valAx>
        <c:axId val="4981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1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698737"/>
        <c:axId val="8635450"/>
      </c:barChart>
      <c:catAx>
        <c:axId val="456987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35450"/>
        <c:crosses val="autoZero"/>
        <c:auto val="1"/>
        <c:lblOffset val="100"/>
        <c:noMultiLvlLbl val="0"/>
      </c:catAx>
      <c:valAx>
        <c:axId val="86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610187"/>
        <c:axId val="28382820"/>
      </c:barChart>
      <c:catAx>
        <c:axId val="106101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82820"/>
        <c:crosses val="autoZero"/>
        <c:auto val="1"/>
        <c:lblOffset val="100"/>
        <c:noMultiLvlLbl val="0"/>
      </c:catAx>
      <c:valAx>
        <c:axId val="2838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6025"/>
        <c:axId val="3384226"/>
      </c:barChart>
      <c:catAx>
        <c:axId val="376025"/>
        <c:scaling>
          <c:orientation val="minMax"/>
        </c:scaling>
        <c:axPos val="b"/>
        <c:delete val="1"/>
        <c:majorTickMark val="out"/>
        <c:minorTickMark val="none"/>
        <c:tickLblPos val="none"/>
        <c:crossAx val="3384226"/>
        <c:crosses val="autoZero"/>
        <c:auto val="1"/>
        <c:lblOffset val="100"/>
        <c:noMultiLvlLbl val="0"/>
      </c:catAx>
      <c:valAx>
        <c:axId val="3384226"/>
        <c:scaling>
          <c:orientation val="minMax"/>
        </c:scaling>
        <c:axPos val="l"/>
        <c:delete val="1"/>
        <c:majorTickMark val="out"/>
        <c:minorTickMark val="none"/>
        <c:tickLblPos val="none"/>
        <c:crossAx val="3760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3" name="Subgraph-hollywdharri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5" name="Subgraph-elenoch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7" name="Subgraph-cowgirlcas2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9" name="Subgraph-carol5137815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11" name="Subgraph-paulmuaddib6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13" name="Subgraph-jendlady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15" name="Subgraph-crowntipto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17" name="Subgraph-linkea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19" name="Subgraph-kalanura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21" name="Subgraph-zoomlil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23" name="Subgraph-birdchirptwe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25" name="Subgraph-simpleplanan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27" name="Subgraph-gretchenbar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29" name="Subgraph-margarita1502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31" name="Subgraph-chakanetzacliv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33" name="Subgraph-orangeray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35" name="Subgraph-kwade7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37" name="Subgraph-gx4ik76j9yqkh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39" name="Subgraph-kitchenermik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1" name="Subgraph-johnsomshei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3" name="Subgraph-8020tiz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5" name="Subgraph-bluefishj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7" name="Subgraph-wmk197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 name="Subgraph-bam5758156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51" name="Subgraph-texas_trum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3" name="Subgraph-me2189251618"/>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5" name="Subgraph-remediosbullo19"/>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7" name="Subgraph-gobigred4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9" name="Subgraph-dkdk45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61" name="Subgraph-asleepingdrag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63" name="Subgraph-shupe_laur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65" name="Subgraph-turk182_jc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67" name="Subgraph-candace4737396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69" name="Subgraph-therealalice33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71" name="Subgraph-veteran42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73" name="Subgraph-homeofthetita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75" name="Subgraph-cher8858235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77" name="Subgraph-timecontrolzer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79" name="Subgraph-marcomerlino1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81" name="Subgraph-vnotki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83" name="Subgraph-ammendment_2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85" name="Subgraph-angel4661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87" name="Subgraph-gpnavono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89" name="Subgraph-lilhaycraf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91" name="Subgraph-pipewrench5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93" name="Subgraph-luvmyshitz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95" name="Subgraph-iqdou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97" name="Subgraph-mariancastrov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99" name="Subgraph-rhanse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101" name="Subgraph-beachgrandma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103" name="Subgraph-tired_n_crab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105" name="Subgraph-candtal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107" name="Subgraph-melissalong1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109" name="Subgraph-carenharki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111" name="Subgraph-angellamal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113" name="Subgraph-westiet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115" name="Subgraph-theeleanordav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117" name="Subgraph-basketballsoft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119" name="Subgraph-mmwiley20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121" name="Subgraph-west1fsu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123" name="Subgraph-jeannedevendor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125" name="Subgraph-mini_wik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127" name="Subgraph-babs2590009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129" name="Subgraph-godwins20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131" name="Subgraph-timgrein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133" name="Subgraph-fatlest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135" name="Subgraph-enettewigginto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137" name="Subgraph-donna7870088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139" name="Subgraph-cornpop202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141" name="Subgraph-iguessitsandre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143" name="Subgraph-therea1dirtyd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145" name="Subgraph-mzuk7597175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147" name="Subgraph-davidcarneal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149" name="Subgraph-michelecorrao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151" name="Subgraph-magaforever10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153" name="Subgraph-smithhedd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155" name="Subgraph-moonwalker734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157" name="Subgraph-theessentialbo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159" name="Subgraph-redyr_lamen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161" name="Subgraph-colforbin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163" name="Subgraph-garyliebl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165" name="Subgraph-maryamhene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167" name="Subgraph-pam46085508"/>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169" name="Subgraph-libertybell76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171" name="Subgraph-classeypatriot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173" name="Subgraph-ipot1776"/>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twoCellAnchor editAs="oneCell">
    <xdr:from>
      <xdr:col>1</xdr:col>
      <xdr:colOff>28575</xdr:colOff>
      <xdr:row>88</xdr:row>
      <xdr:rowOff>28575</xdr:rowOff>
    </xdr:from>
    <xdr:to>
      <xdr:col>1</xdr:col>
      <xdr:colOff>600075</xdr:colOff>
      <xdr:row>88</xdr:row>
      <xdr:rowOff>409575</xdr:rowOff>
    </xdr:to>
    <xdr:pic>
      <xdr:nvPicPr>
        <xdr:cNvPr id="175" name="Subgraph-samm446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7461825"/>
          <a:ext cx="571500" cy="381000"/>
        </a:xfrm>
        <a:prstGeom prst="rect">
          <a:avLst/>
        </a:prstGeom>
        <a:ln>
          <a:noFill/>
        </a:ln>
      </xdr:spPr>
    </xdr:pic>
    <xdr:clientData/>
  </xdr:twoCellAnchor>
  <xdr:twoCellAnchor editAs="oneCell">
    <xdr:from>
      <xdr:col>1</xdr:col>
      <xdr:colOff>28575</xdr:colOff>
      <xdr:row>89</xdr:row>
      <xdr:rowOff>28575</xdr:rowOff>
    </xdr:from>
    <xdr:to>
      <xdr:col>1</xdr:col>
      <xdr:colOff>600075</xdr:colOff>
      <xdr:row>89</xdr:row>
      <xdr:rowOff>409575</xdr:rowOff>
    </xdr:to>
    <xdr:pic>
      <xdr:nvPicPr>
        <xdr:cNvPr id="177" name="Subgraph-bondfire1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37890450"/>
          <a:ext cx="571500" cy="381000"/>
        </a:xfrm>
        <a:prstGeom prst="rect">
          <a:avLst/>
        </a:prstGeom>
        <a:ln>
          <a:noFill/>
        </a:ln>
      </xdr:spPr>
    </xdr:pic>
    <xdr:clientData/>
  </xdr:twoCellAnchor>
  <xdr:twoCellAnchor editAs="oneCell">
    <xdr:from>
      <xdr:col>1</xdr:col>
      <xdr:colOff>28575</xdr:colOff>
      <xdr:row>90</xdr:row>
      <xdr:rowOff>28575</xdr:rowOff>
    </xdr:from>
    <xdr:to>
      <xdr:col>1</xdr:col>
      <xdr:colOff>600075</xdr:colOff>
      <xdr:row>90</xdr:row>
      <xdr:rowOff>409575</xdr:rowOff>
    </xdr:to>
    <xdr:pic>
      <xdr:nvPicPr>
        <xdr:cNvPr id="179" name="Subgraph-sandytrump20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319075"/>
          <a:ext cx="571500" cy="381000"/>
        </a:xfrm>
        <a:prstGeom prst="rect">
          <a:avLst/>
        </a:prstGeom>
        <a:ln>
          <a:noFill/>
        </a:ln>
      </xdr:spPr>
    </xdr:pic>
    <xdr:clientData/>
  </xdr:twoCellAnchor>
  <xdr:twoCellAnchor editAs="oneCell">
    <xdr:from>
      <xdr:col>1</xdr:col>
      <xdr:colOff>28575</xdr:colOff>
      <xdr:row>91</xdr:row>
      <xdr:rowOff>28575</xdr:rowOff>
    </xdr:from>
    <xdr:to>
      <xdr:col>1</xdr:col>
      <xdr:colOff>600075</xdr:colOff>
      <xdr:row>91</xdr:row>
      <xdr:rowOff>409575</xdr:rowOff>
    </xdr:to>
    <xdr:pic>
      <xdr:nvPicPr>
        <xdr:cNvPr id="181" name="Subgraph-bdixie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747700"/>
          <a:ext cx="571500" cy="381000"/>
        </a:xfrm>
        <a:prstGeom prst="rect">
          <a:avLst/>
        </a:prstGeom>
        <a:ln>
          <a:noFill/>
        </a:ln>
      </xdr:spPr>
    </xdr:pic>
    <xdr:clientData/>
  </xdr:twoCellAnchor>
  <xdr:twoCellAnchor editAs="oneCell">
    <xdr:from>
      <xdr:col>1</xdr:col>
      <xdr:colOff>28575</xdr:colOff>
      <xdr:row>92</xdr:row>
      <xdr:rowOff>28575</xdr:rowOff>
    </xdr:from>
    <xdr:to>
      <xdr:col>1</xdr:col>
      <xdr:colOff>600075</xdr:colOff>
      <xdr:row>92</xdr:row>
      <xdr:rowOff>409575</xdr:rowOff>
    </xdr:to>
    <xdr:pic>
      <xdr:nvPicPr>
        <xdr:cNvPr id="183" name="Subgraph-timetowakeup9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9176325"/>
          <a:ext cx="571500" cy="381000"/>
        </a:xfrm>
        <a:prstGeom prst="rect">
          <a:avLst/>
        </a:prstGeom>
        <a:ln>
          <a:noFill/>
        </a:ln>
      </xdr:spPr>
    </xdr:pic>
    <xdr:clientData/>
  </xdr:twoCellAnchor>
  <xdr:twoCellAnchor editAs="oneCell">
    <xdr:from>
      <xdr:col>1</xdr:col>
      <xdr:colOff>28575</xdr:colOff>
      <xdr:row>93</xdr:row>
      <xdr:rowOff>28575</xdr:rowOff>
    </xdr:from>
    <xdr:to>
      <xdr:col>1</xdr:col>
      <xdr:colOff>600075</xdr:colOff>
      <xdr:row>93</xdr:row>
      <xdr:rowOff>409575</xdr:rowOff>
    </xdr:to>
    <xdr:pic>
      <xdr:nvPicPr>
        <xdr:cNvPr id="185" name="Subgraph-kaze200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9604950"/>
          <a:ext cx="571500" cy="381000"/>
        </a:xfrm>
        <a:prstGeom prst="rect">
          <a:avLst/>
        </a:prstGeom>
        <a:ln>
          <a:noFill/>
        </a:ln>
      </xdr:spPr>
    </xdr:pic>
    <xdr:clientData/>
  </xdr:twoCellAnchor>
  <xdr:twoCellAnchor editAs="oneCell">
    <xdr:from>
      <xdr:col>1</xdr:col>
      <xdr:colOff>28575</xdr:colOff>
      <xdr:row>94</xdr:row>
      <xdr:rowOff>28575</xdr:rowOff>
    </xdr:from>
    <xdr:to>
      <xdr:col>1</xdr:col>
      <xdr:colOff>600075</xdr:colOff>
      <xdr:row>94</xdr:row>
      <xdr:rowOff>409575</xdr:rowOff>
    </xdr:to>
    <xdr:pic>
      <xdr:nvPicPr>
        <xdr:cNvPr id="187" name="Subgraph-genies1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0033575"/>
          <a:ext cx="571500" cy="381000"/>
        </a:xfrm>
        <a:prstGeom prst="rect">
          <a:avLst/>
        </a:prstGeom>
        <a:ln>
          <a:noFill/>
        </a:ln>
      </xdr:spPr>
    </xdr:pic>
    <xdr:clientData/>
  </xdr:twoCellAnchor>
  <xdr:twoCellAnchor editAs="oneCell">
    <xdr:from>
      <xdr:col>1</xdr:col>
      <xdr:colOff>28575</xdr:colOff>
      <xdr:row>95</xdr:row>
      <xdr:rowOff>28575</xdr:rowOff>
    </xdr:from>
    <xdr:to>
      <xdr:col>1</xdr:col>
      <xdr:colOff>600075</xdr:colOff>
      <xdr:row>95</xdr:row>
      <xdr:rowOff>409575</xdr:rowOff>
    </xdr:to>
    <xdr:pic>
      <xdr:nvPicPr>
        <xdr:cNvPr id="189" name="Subgraph-s_whol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0462200"/>
          <a:ext cx="571500" cy="381000"/>
        </a:xfrm>
        <a:prstGeom prst="rect">
          <a:avLst/>
        </a:prstGeom>
        <a:ln>
          <a:noFill/>
        </a:ln>
      </xdr:spPr>
    </xdr:pic>
    <xdr:clientData/>
  </xdr:twoCellAnchor>
  <xdr:twoCellAnchor editAs="oneCell">
    <xdr:from>
      <xdr:col>1</xdr:col>
      <xdr:colOff>28575</xdr:colOff>
      <xdr:row>96</xdr:row>
      <xdr:rowOff>28575</xdr:rowOff>
    </xdr:from>
    <xdr:to>
      <xdr:col>1</xdr:col>
      <xdr:colOff>600075</xdr:colOff>
      <xdr:row>96</xdr:row>
      <xdr:rowOff>409575</xdr:rowOff>
    </xdr:to>
    <xdr:pic>
      <xdr:nvPicPr>
        <xdr:cNvPr id="191" name="Subgraph-debbysmith215"/>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0890825"/>
          <a:ext cx="571500" cy="381000"/>
        </a:xfrm>
        <a:prstGeom prst="rect">
          <a:avLst/>
        </a:prstGeom>
        <a:ln>
          <a:noFill/>
        </a:ln>
      </xdr:spPr>
    </xdr:pic>
    <xdr:clientData/>
  </xdr:twoCellAnchor>
  <xdr:twoCellAnchor editAs="oneCell">
    <xdr:from>
      <xdr:col>1</xdr:col>
      <xdr:colOff>28575</xdr:colOff>
      <xdr:row>97</xdr:row>
      <xdr:rowOff>28575</xdr:rowOff>
    </xdr:from>
    <xdr:to>
      <xdr:col>1</xdr:col>
      <xdr:colOff>600075</xdr:colOff>
      <xdr:row>97</xdr:row>
      <xdr:rowOff>409575</xdr:rowOff>
    </xdr:to>
    <xdr:pic>
      <xdr:nvPicPr>
        <xdr:cNvPr id="193" name="Subgraph-inthematrixxx"/>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1319450"/>
          <a:ext cx="571500" cy="381000"/>
        </a:xfrm>
        <a:prstGeom prst="rect">
          <a:avLst/>
        </a:prstGeom>
        <a:ln>
          <a:noFill/>
        </a:ln>
      </xdr:spPr>
    </xdr:pic>
    <xdr:clientData/>
  </xdr:twoCellAnchor>
  <xdr:twoCellAnchor editAs="oneCell">
    <xdr:from>
      <xdr:col>1</xdr:col>
      <xdr:colOff>28575</xdr:colOff>
      <xdr:row>98</xdr:row>
      <xdr:rowOff>28575</xdr:rowOff>
    </xdr:from>
    <xdr:to>
      <xdr:col>1</xdr:col>
      <xdr:colOff>600075</xdr:colOff>
      <xdr:row>98</xdr:row>
      <xdr:rowOff>409575</xdr:rowOff>
    </xdr:to>
    <xdr:pic>
      <xdr:nvPicPr>
        <xdr:cNvPr id="195" name="Subgraph-physics17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1748075"/>
          <a:ext cx="571500" cy="381000"/>
        </a:xfrm>
        <a:prstGeom prst="rect">
          <a:avLst/>
        </a:prstGeom>
        <a:ln>
          <a:noFill/>
        </a:ln>
      </xdr:spPr>
    </xdr:pic>
    <xdr:clientData/>
  </xdr:twoCellAnchor>
  <xdr:twoCellAnchor editAs="oneCell">
    <xdr:from>
      <xdr:col>1</xdr:col>
      <xdr:colOff>28575</xdr:colOff>
      <xdr:row>99</xdr:row>
      <xdr:rowOff>28575</xdr:rowOff>
    </xdr:from>
    <xdr:to>
      <xdr:col>1</xdr:col>
      <xdr:colOff>600075</xdr:colOff>
      <xdr:row>99</xdr:row>
      <xdr:rowOff>409575</xdr:rowOff>
    </xdr:to>
    <xdr:pic>
      <xdr:nvPicPr>
        <xdr:cNvPr id="197" name="Subgraph-awaqe1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176700"/>
          <a:ext cx="571500" cy="381000"/>
        </a:xfrm>
        <a:prstGeom prst="rect">
          <a:avLst/>
        </a:prstGeom>
        <a:ln>
          <a:noFill/>
        </a:ln>
      </xdr:spPr>
    </xdr:pic>
    <xdr:clientData/>
  </xdr:twoCellAnchor>
  <xdr:twoCellAnchor editAs="oneCell">
    <xdr:from>
      <xdr:col>1</xdr:col>
      <xdr:colOff>28575</xdr:colOff>
      <xdr:row>100</xdr:row>
      <xdr:rowOff>28575</xdr:rowOff>
    </xdr:from>
    <xdr:to>
      <xdr:col>1</xdr:col>
      <xdr:colOff>600075</xdr:colOff>
      <xdr:row>100</xdr:row>
      <xdr:rowOff>409575</xdr:rowOff>
    </xdr:to>
    <xdr:pic>
      <xdr:nvPicPr>
        <xdr:cNvPr id="199" name="Subgraph-steve91201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05325"/>
          <a:ext cx="571500" cy="381000"/>
        </a:xfrm>
        <a:prstGeom prst="rect">
          <a:avLst/>
        </a:prstGeom>
        <a:ln>
          <a:noFill/>
        </a:ln>
      </xdr:spPr>
    </xdr:pic>
    <xdr:clientData/>
  </xdr:twoCellAnchor>
  <xdr:twoCellAnchor editAs="oneCell">
    <xdr:from>
      <xdr:col>1</xdr:col>
      <xdr:colOff>28575</xdr:colOff>
      <xdr:row>101</xdr:row>
      <xdr:rowOff>28575</xdr:rowOff>
    </xdr:from>
    <xdr:to>
      <xdr:col>1</xdr:col>
      <xdr:colOff>600075</xdr:colOff>
      <xdr:row>101</xdr:row>
      <xdr:rowOff>409575</xdr:rowOff>
    </xdr:to>
    <xdr:pic>
      <xdr:nvPicPr>
        <xdr:cNvPr id="201" name="Subgraph-nicholeskee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3033950"/>
          <a:ext cx="571500" cy="381000"/>
        </a:xfrm>
        <a:prstGeom prst="rect">
          <a:avLst/>
        </a:prstGeom>
        <a:ln>
          <a:noFill/>
        </a:ln>
      </xdr:spPr>
    </xdr:pic>
    <xdr:clientData/>
  </xdr:twoCellAnchor>
  <xdr:twoCellAnchor editAs="oneCell">
    <xdr:from>
      <xdr:col>1</xdr:col>
      <xdr:colOff>28575</xdr:colOff>
      <xdr:row>102</xdr:row>
      <xdr:rowOff>28575</xdr:rowOff>
    </xdr:from>
    <xdr:to>
      <xdr:col>1</xdr:col>
      <xdr:colOff>600075</xdr:colOff>
      <xdr:row>102</xdr:row>
      <xdr:rowOff>409575</xdr:rowOff>
    </xdr:to>
    <xdr:pic>
      <xdr:nvPicPr>
        <xdr:cNvPr id="203" name="Subgraph-j_the_queenbe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462575"/>
          <a:ext cx="571500" cy="381000"/>
        </a:xfrm>
        <a:prstGeom prst="rect">
          <a:avLst/>
        </a:prstGeom>
        <a:ln>
          <a:noFill/>
        </a:ln>
      </xdr:spPr>
    </xdr:pic>
    <xdr:clientData/>
  </xdr:twoCellAnchor>
  <xdr:twoCellAnchor editAs="oneCell">
    <xdr:from>
      <xdr:col>1</xdr:col>
      <xdr:colOff>28575</xdr:colOff>
      <xdr:row>103</xdr:row>
      <xdr:rowOff>28575</xdr:rowOff>
    </xdr:from>
    <xdr:to>
      <xdr:col>1</xdr:col>
      <xdr:colOff>600075</xdr:colOff>
      <xdr:row>103</xdr:row>
      <xdr:rowOff>409575</xdr:rowOff>
    </xdr:to>
    <xdr:pic>
      <xdr:nvPicPr>
        <xdr:cNvPr id="205" name="Subgraph-karenre8343164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3891200"/>
          <a:ext cx="571500" cy="381000"/>
        </a:xfrm>
        <a:prstGeom prst="rect">
          <a:avLst/>
        </a:prstGeom>
        <a:ln>
          <a:noFill/>
        </a:ln>
      </xdr:spPr>
    </xdr:pic>
    <xdr:clientData/>
  </xdr:twoCellAnchor>
  <xdr:twoCellAnchor editAs="oneCell">
    <xdr:from>
      <xdr:col>1</xdr:col>
      <xdr:colOff>28575</xdr:colOff>
      <xdr:row>104</xdr:row>
      <xdr:rowOff>28575</xdr:rowOff>
    </xdr:from>
    <xdr:to>
      <xdr:col>1</xdr:col>
      <xdr:colOff>600075</xdr:colOff>
      <xdr:row>104</xdr:row>
      <xdr:rowOff>409575</xdr:rowOff>
    </xdr:to>
    <xdr:pic>
      <xdr:nvPicPr>
        <xdr:cNvPr id="207" name="Subgraph-britois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4319825"/>
          <a:ext cx="571500" cy="381000"/>
        </a:xfrm>
        <a:prstGeom prst="rect">
          <a:avLst/>
        </a:prstGeom>
        <a:ln>
          <a:noFill/>
        </a:ln>
      </xdr:spPr>
    </xdr:pic>
    <xdr:clientData/>
  </xdr:twoCellAnchor>
  <xdr:twoCellAnchor editAs="oneCell">
    <xdr:from>
      <xdr:col>1</xdr:col>
      <xdr:colOff>28575</xdr:colOff>
      <xdr:row>105</xdr:row>
      <xdr:rowOff>28575</xdr:rowOff>
    </xdr:from>
    <xdr:to>
      <xdr:col>1</xdr:col>
      <xdr:colOff>600075</xdr:colOff>
      <xdr:row>105</xdr:row>
      <xdr:rowOff>409575</xdr:rowOff>
    </xdr:to>
    <xdr:pic>
      <xdr:nvPicPr>
        <xdr:cNvPr id="209" name="Subgraph-markperry98"/>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4748450"/>
          <a:ext cx="571500" cy="381000"/>
        </a:xfrm>
        <a:prstGeom prst="rect">
          <a:avLst/>
        </a:prstGeom>
        <a:ln>
          <a:noFill/>
        </a:ln>
      </xdr:spPr>
    </xdr:pic>
    <xdr:clientData/>
  </xdr:twoCellAnchor>
  <xdr:twoCellAnchor editAs="oneCell">
    <xdr:from>
      <xdr:col>1</xdr:col>
      <xdr:colOff>28575</xdr:colOff>
      <xdr:row>106</xdr:row>
      <xdr:rowOff>28575</xdr:rowOff>
    </xdr:from>
    <xdr:to>
      <xdr:col>1</xdr:col>
      <xdr:colOff>600075</xdr:colOff>
      <xdr:row>106</xdr:row>
      <xdr:rowOff>409575</xdr:rowOff>
    </xdr:to>
    <xdr:pic>
      <xdr:nvPicPr>
        <xdr:cNvPr id="211" name="Subgraph-vmaintain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5177075"/>
          <a:ext cx="571500" cy="381000"/>
        </a:xfrm>
        <a:prstGeom prst="rect">
          <a:avLst/>
        </a:prstGeom>
        <a:ln>
          <a:noFill/>
        </a:ln>
      </xdr:spPr>
    </xdr:pic>
    <xdr:clientData/>
  </xdr:twoCellAnchor>
  <xdr:twoCellAnchor editAs="oneCell">
    <xdr:from>
      <xdr:col>1</xdr:col>
      <xdr:colOff>28575</xdr:colOff>
      <xdr:row>107</xdr:row>
      <xdr:rowOff>28575</xdr:rowOff>
    </xdr:from>
    <xdr:to>
      <xdr:col>1</xdr:col>
      <xdr:colOff>600075</xdr:colOff>
      <xdr:row>107</xdr:row>
      <xdr:rowOff>409575</xdr:rowOff>
    </xdr:to>
    <xdr:pic>
      <xdr:nvPicPr>
        <xdr:cNvPr id="213" name="Subgraph-foodfortruth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605700"/>
          <a:ext cx="571500" cy="381000"/>
        </a:xfrm>
        <a:prstGeom prst="rect">
          <a:avLst/>
        </a:prstGeom>
        <a:ln>
          <a:noFill/>
        </a:ln>
      </xdr:spPr>
    </xdr:pic>
    <xdr:clientData/>
  </xdr:twoCellAnchor>
  <xdr:twoCellAnchor editAs="oneCell">
    <xdr:from>
      <xdr:col>1</xdr:col>
      <xdr:colOff>28575</xdr:colOff>
      <xdr:row>108</xdr:row>
      <xdr:rowOff>28575</xdr:rowOff>
    </xdr:from>
    <xdr:to>
      <xdr:col>1</xdr:col>
      <xdr:colOff>600075</xdr:colOff>
      <xdr:row>108</xdr:row>
      <xdr:rowOff>409575</xdr:rowOff>
    </xdr:to>
    <xdr:pic>
      <xdr:nvPicPr>
        <xdr:cNvPr id="215" name="Subgraph-drkatie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6034325"/>
          <a:ext cx="571500" cy="381000"/>
        </a:xfrm>
        <a:prstGeom prst="rect">
          <a:avLst/>
        </a:prstGeom>
        <a:ln>
          <a:noFill/>
        </a:ln>
      </xdr:spPr>
    </xdr:pic>
    <xdr:clientData/>
  </xdr:twoCellAnchor>
  <xdr:twoCellAnchor editAs="oneCell">
    <xdr:from>
      <xdr:col>1</xdr:col>
      <xdr:colOff>28575</xdr:colOff>
      <xdr:row>109</xdr:row>
      <xdr:rowOff>28575</xdr:rowOff>
    </xdr:from>
    <xdr:to>
      <xdr:col>1</xdr:col>
      <xdr:colOff>600075</xdr:colOff>
      <xdr:row>109</xdr:row>
      <xdr:rowOff>409575</xdr:rowOff>
    </xdr:to>
    <xdr:pic>
      <xdr:nvPicPr>
        <xdr:cNvPr id="217" name="Subgraph-dreemus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46462950"/>
          <a:ext cx="571500" cy="381000"/>
        </a:xfrm>
        <a:prstGeom prst="rect">
          <a:avLst/>
        </a:prstGeom>
        <a:ln>
          <a:noFill/>
        </a:ln>
      </xdr:spPr>
    </xdr:pic>
    <xdr:clientData/>
  </xdr:twoCellAnchor>
  <xdr:twoCellAnchor editAs="oneCell">
    <xdr:from>
      <xdr:col>1</xdr:col>
      <xdr:colOff>28575</xdr:colOff>
      <xdr:row>110</xdr:row>
      <xdr:rowOff>28575</xdr:rowOff>
    </xdr:from>
    <xdr:to>
      <xdr:col>1</xdr:col>
      <xdr:colOff>600075</xdr:colOff>
      <xdr:row>110</xdr:row>
      <xdr:rowOff>409575</xdr:rowOff>
    </xdr:to>
    <xdr:pic>
      <xdr:nvPicPr>
        <xdr:cNvPr id="219" name="Subgraph-snowly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6891575"/>
          <a:ext cx="571500" cy="381000"/>
        </a:xfrm>
        <a:prstGeom prst="rect">
          <a:avLst/>
        </a:prstGeom>
        <a:ln>
          <a:noFill/>
        </a:ln>
      </xdr:spPr>
    </xdr:pic>
    <xdr:clientData/>
  </xdr:twoCellAnchor>
  <xdr:twoCellAnchor editAs="oneCell">
    <xdr:from>
      <xdr:col>1</xdr:col>
      <xdr:colOff>28575</xdr:colOff>
      <xdr:row>111</xdr:row>
      <xdr:rowOff>28575</xdr:rowOff>
    </xdr:from>
    <xdr:to>
      <xdr:col>1</xdr:col>
      <xdr:colOff>600075</xdr:colOff>
      <xdr:row>111</xdr:row>
      <xdr:rowOff>409575</xdr:rowOff>
    </xdr:to>
    <xdr:pic>
      <xdr:nvPicPr>
        <xdr:cNvPr id="221" name="Subgraph-dixieland__div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320200"/>
          <a:ext cx="571500" cy="381000"/>
        </a:xfrm>
        <a:prstGeom prst="rect">
          <a:avLst/>
        </a:prstGeom>
        <a:ln>
          <a:noFill/>
        </a:ln>
      </xdr:spPr>
    </xdr:pic>
    <xdr:clientData/>
  </xdr:twoCellAnchor>
  <xdr:twoCellAnchor editAs="oneCell">
    <xdr:from>
      <xdr:col>1</xdr:col>
      <xdr:colOff>28575</xdr:colOff>
      <xdr:row>112</xdr:row>
      <xdr:rowOff>28575</xdr:rowOff>
    </xdr:from>
    <xdr:to>
      <xdr:col>1</xdr:col>
      <xdr:colOff>600075</xdr:colOff>
      <xdr:row>112</xdr:row>
      <xdr:rowOff>409575</xdr:rowOff>
    </xdr:to>
    <xdr:pic>
      <xdr:nvPicPr>
        <xdr:cNvPr id="223" name="Subgraph-pennyke4122606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748825"/>
          <a:ext cx="571500" cy="381000"/>
        </a:xfrm>
        <a:prstGeom prst="rect">
          <a:avLst/>
        </a:prstGeom>
        <a:ln>
          <a:noFill/>
        </a:ln>
      </xdr:spPr>
    </xdr:pic>
    <xdr:clientData/>
  </xdr:twoCellAnchor>
  <xdr:twoCellAnchor editAs="oneCell">
    <xdr:from>
      <xdr:col>1</xdr:col>
      <xdr:colOff>28575</xdr:colOff>
      <xdr:row>113</xdr:row>
      <xdr:rowOff>28575</xdr:rowOff>
    </xdr:from>
    <xdr:to>
      <xdr:col>1</xdr:col>
      <xdr:colOff>600075</xdr:colOff>
      <xdr:row>113</xdr:row>
      <xdr:rowOff>409575</xdr:rowOff>
    </xdr:to>
    <xdr:pic>
      <xdr:nvPicPr>
        <xdr:cNvPr id="225" name="Subgraph-mamere1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8177450"/>
          <a:ext cx="571500" cy="381000"/>
        </a:xfrm>
        <a:prstGeom prst="rect">
          <a:avLst/>
        </a:prstGeom>
        <a:ln>
          <a:noFill/>
        </a:ln>
      </xdr:spPr>
    </xdr:pic>
    <xdr:clientData/>
  </xdr:twoCellAnchor>
  <xdr:twoCellAnchor editAs="oneCell">
    <xdr:from>
      <xdr:col>1</xdr:col>
      <xdr:colOff>28575</xdr:colOff>
      <xdr:row>114</xdr:row>
      <xdr:rowOff>28575</xdr:rowOff>
    </xdr:from>
    <xdr:to>
      <xdr:col>1</xdr:col>
      <xdr:colOff>600075</xdr:colOff>
      <xdr:row>114</xdr:row>
      <xdr:rowOff>409575</xdr:rowOff>
    </xdr:to>
    <xdr:pic>
      <xdr:nvPicPr>
        <xdr:cNvPr id="227" name="Subgraph-luzell2948139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8606075"/>
          <a:ext cx="571500" cy="381000"/>
        </a:xfrm>
        <a:prstGeom prst="rect">
          <a:avLst/>
        </a:prstGeom>
        <a:ln>
          <a:noFill/>
        </a:ln>
      </xdr:spPr>
    </xdr:pic>
    <xdr:clientData/>
  </xdr:twoCellAnchor>
  <xdr:twoCellAnchor editAs="oneCell">
    <xdr:from>
      <xdr:col>1</xdr:col>
      <xdr:colOff>28575</xdr:colOff>
      <xdr:row>115</xdr:row>
      <xdr:rowOff>28575</xdr:rowOff>
    </xdr:from>
    <xdr:to>
      <xdr:col>1</xdr:col>
      <xdr:colOff>600075</xdr:colOff>
      <xdr:row>115</xdr:row>
      <xdr:rowOff>409575</xdr:rowOff>
    </xdr:to>
    <xdr:pic>
      <xdr:nvPicPr>
        <xdr:cNvPr id="229" name="Subgraph-berrydivine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034700"/>
          <a:ext cx="571500" cy="381000"/>
        </a:xfrm>
        <a:prstGeom prst="rect">
          <a:avLst/>
        </a:prstGeom>
        <a:ln>
          <a:noFill/>
        </a:ln>
      </xdr:spPr>
    </xdr:pic>
    <xdr:clientData/>
  </xdr:twoCellAnchor>
  <xdr:twoCellAnchor editAs="oneCell">
    <xdr:from>
      <xdr:col>1</xdr:col>
      <xdr:colOff>28575</xdr:colOff>
      <xdr:row>116</xdr:row>
      <xdr:rowOff>28575</xdr:rowOff>
    </xdr:from>
    <xdr:to>
      <xdr:col>1</xdr:col>
      <xdr:colOff>600075</xdr:colOff>
      <xdr:row>116</xdr:row>
      <xdr:rowOff>409575</xdr:rowOff>
    </xdr:to>
    <xdr:pic>
      <xdr:nvPicPr>
        <xdr:cNvPr id="231" name="Subgraph-cwright150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63325"/>
          <a:ext cx="571500" cy="381000"/>
        </a:xfrm>
        <a:prstGeom prst="rect">
          <a:avLst/>
        </a:prstGeom>
        <a:ln>
          <a:noFill/>
        </a:ln>
      </xdr:spPr>
    </xdr:pic>
    <xdr:clientData/>
  </xdr:twoCellAnchor>
  <xdr:twoCellAnchor editAs="oneCell">
    <xdr:from>
      <xdr:col>1</xdr:col>
      <xdr:colOff>28575</xdr:colOff>
      <xdr:row>117</xdr:row>
      <xdr:rowOff>28575</xdr:rowOff>
    </xdr:from>
    <xdr:to>
      <xdr:col>1</xdr:col>
      <xdr:colOff>600075</xdr:colOff>
      <xdr:row>117</xdr:row>
      <xdr:rowOff>409575</xdr:rowOff>
    </xdr:to>
    <xdr:pic>
      <xdr:nvPicPr>
        <xdr:cNvPr id="233" name="Subgraph-tatonkade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891950"/>
          <a:ext cx="571500" cy="381000"/>
        </a:xfrm>
        <a:prstGeom prst="rect">
          <a:avLst/>
        </a:prstGeom>
        <a:ln>
          <a:noFill/>
        </a:ln>
      </xdr:spPr>
    </xdr:pic>
    <xdr:clientData/>
  </xdr:twoCellAnchor>
  <xdr:twoCellAnchor editAs="oneCell">
    <xdr:from>
      <xdr:col>1</xdr:col>
      <xdr:colOff>28575</xdr:colOff>
      <xdr:row>118</xdr:row>
      <xdr:rowOff>28575</xdr:rowOff>
    </xdr:from>
    <xdr:to>
      <xdr:col>1</xdr:col>
      <xdr:colOff>600075</xdr:colOff>
      <xdr:row>118</xdr:row>
      <xdr:rowOff>409575</xdr:rowOff>
    </xdr:to>
    <xdr:pic>
      <xdr:nvPicPr>
        <xdr:cNvPr id="235" name="Subgraph-quippingalon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0320575"/>
          <a:ext cx="571500" cy="381000"/>
        </a:xfrm>
        <a:prstGeom prst="rect">
          <a:avLst/>
        </a:prstGeom>
        <a:ln>
          <a:noFill/>
        </a:ln>
      </xdr:spPr>
    </xdr:pic>
    <xdr:clientData/>
  </xdr:twoCellAnchor>
  <xdr:twoCellAnchor editAs="oneCell">
    <xdr:from>
      <xdr:col>1</xdr:col>
      <xdr:colOff>28575</xdr:colOff>
      <xdr:row>119</xdr:row>
      <xdr:rowOff>28575</xdr:rowOff>
    </xdr:from>
    <xdr:to>
      <xdr:col>1</xdr:col>
      <xdr:colOff>600075</xdr:colOff>
      <xdr:row>119</xdr:row>
      <xdr:rowOff>409575</xdr:rowOff>
    </xdr:to>
    <xdr:pic>
      <xdr:nvPicPr>
        <xdr:cNvPr id="237" name="Subgraph-cupton6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0749200"/>
          <a:ext cx="571500" cy="381000"/>
        </a:xfrm>
        <a:prstGeom prst="rect">
          <a:avLst/>
        </a:prstGeom>
        <a:ln>
          <a:noFill/>
        </a:ln>
      </xdr:spPr>
    </xdr:pic>
    <xdr:clientData/>
  </xdr:twoCellAnchor>
  <xdr:twoCellAnchor editAs="oneCell">
    <xdr:from>
      <xdr:col>1</xdr:col>
      <xdr:colOff>28575</xdr:colOff>
      <xdr:row>120</xdr:row>
      <xdr:rowOff>28575</xdr:rowOff>
    </xdr:from>
    <xdr:to>
      <xdr:col>1</xdr:col>
      <xdr:colOff>600075</xdr:colOff>
      <xdr:row>120</xdr:row>
      <xdr:rowOff>409575</xdr:rowOff>
    </xdr:to>
    <xdr:pic>
      <xdr:nvPicPr>
        <xdr:cNvPr id="239" name="Subgraph-wokefello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51177825"/>
          <a:ext cx="571500" cy="381000"/>
        </a:xfrm>
        <a:prstGeom prst="rect">
          <a:avLst/>
        </a:prstGeom>
        <a:ln>
          <a:noFill/>
        </a:ln>
      </xdr:spPr>
    </xdr:pic>
    <xdr:clientData/>
  </xdr:twoCellAnchor>
  <xdr:twoCellAnchor editAs="oneCell">
    <xdr:from>
      <xdr:col>1</xdr:col>
      <xdr:colOff>28575</xdr:colOff>
      <xdr:row>121</xdr:row>
      <xdr:rowOff>28575</xdr:rowOff>
    </xdr:from>
    <xdr:to>
      <xdr:col>1</xdr:col>
      <xdr:colOff>600075</xdr:colOff>
      <xdr:row>121</xdr:row>
      <xdr:rowOff>409575</xdr:rowOff>
    </xdr:to>
    <xdr:pic>
      <xdr:nvPicPr>
        <xdr:cNvPr id="241" name="Subgraph-bqrumb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1606450"/>
          <a:ext cx="571500" cy="381000"/>
        </a:xfrm>
        <a:prstGeom prst="rect">
          <a:avLst/>
        </a:prstGeom>
        <a:ln>
          <a:noFill/>
        </a:ln>
      </xdr:spPr>
    </xdr:pic>
    <xdr:clientData/>
  </xdr:twoCellAnchor>
  <xdr:twoCellAnchor editAs="oneCell">
    <xdr:from>
      <xdr:col>1</xdr:col>
      <xdr:colOff>28575</xdr:colOff>
      <xdr:row>122</xdr:row>
      <xdr:rowOff>28575</xdr:rowOff>
    </xdr:from>
    <xdr:to>
      <xdr:col>1</xdr:col>
      <xdr:colOff>600075</xdr:colOff>
      <xdr:row>122</xdr:row>
      <xdr:rowOff>409575</xdr:rowOff>
    </xdr:to>
    <xdr:pic>
      <xdr:nvPicPr>
        <xdr:cNvPr id="243" name="Subgraph-dianemo2401241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035075"/>
          <a:ext cx="571500" cy="381000"/>
        </a:xfrm>
        <a:prstGeom prst="rect">
          <a:avLst/>
        </a:prstGeom>
        <a:ln>
          <a:noFill/>
        </a:ln>
      </xdr:spPr>
    </xdr:pic>
    <xdr:clientData/>
  </xdr:twoCellAnchor>
  <xdr:twoCellAnchor editAs="oneCell">
    <xdr:from>
      <xdr:col>1</xdr:col>
      <xdr:colOff>28575</xdr:colOff>
      <xdr:row>123</xdr:row>
      <xdr:rowOff>28575</xdr:rowOff>
    </xdr:from>
    <xdr:to>
      <xdr:col>1</xdr:col>
      <xdr:colOff>600075</xdr:colOff>
      <xdr:row>123</xdr:row>
      <xdr:rowOff>409575</xdr:rowOff>
    </xdr:to>
    <xdr:pic>
      <xdr:nvPicPr>
        <xdr:cNvPr id="245" name="Subgraph-emrys421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463700"/>
          <a:ext cx="571500" cy="381000"/>
        </a:xfrm>
        <a:prstGeom prst="rect">
          <a:avLst/>
        </a:prstGeom>
        <a:ln>
          <a:noFill/>
        </a:ln>
      </xdr:spPr>
    </xdr:pic>
    <xdr:clientData/>
  </xdr:twoCellAnchor>
  <xdr:twoCellAnchor editAs="oneCell">
    <xdr:from>
      <xdr:col>1</xdr:col>
      <xdr:colOff>28575</xdr:colOff>
      <xdr:row>124</xdr:row>
      <xdr:rowOff>28575</xdr:rowOff>
    </xdr:from>
    <xdr:to>
      <xdr:col>1</xdr:col>
      <xdr:colOff>600075</xdr:colOff>
      <xdr:row>124</xdr:row>
      <xdr:rowOff>409575</xdr:rowOff>
    </xdr:to>
    <xdr:pic>
      <xdr:nvPicPr>
        <xdr:cNvPr id="247" name="Subgraph-patriqtmatt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2892325"/>
          <a:ext cx="571500" cy="381000"/>
        </a:xfrm>
        <a:prstGeom prst="rect">
          <a:avLst/>
        </a:prstGeom>
        <a:ln>
          <a:noFill/>
        </a:ln>
      </xdr:spPr>
    </xdr:pic>
    <xdr:clientData/>
  </xdr:twoCellAnchor>
  <xdr:twoCellAnchor editAs="oneCell">
    <xdr:from>
      <xdr:col>1</xdr:col>
      <xdr:colOff>28575</xdr:colOff>
      <xdr:row>125</xdr:row>
      <xdr:rowOff>28575</xdr:rowOff>
    </xdr:from>
    <xdr:to>
      <xdr:col>1</xdr:col>
      <xdr:colOff>600075</xdr:colOff>
      <xdr:row>125</xdr:row>
      <xdr:rowOff>409575</xdr:rowOff>
    </xdr:to>
    <xdr:pic>
      <xdr:nvPicPr>
        <xdr:cNvPr id="249" name="Subgraph-jade1419088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3320950"/>
          <a:ext cx="571500" cy="381000"/>
        </a:xfrm>
        <a:prstGeom prst="rect">
          <a:avLst/>
        </a:prstGeom>
        <a:ln>
          <a:noFill/>
        </a:ln>
      </xdr:spPr>
    </xdr:pic>
    <xdr:clientData/>
  </xdr:twoCellAnchor>
  <xdr:twoCellAnchor editAs="oneCell">
    <xdr:from>
      <xdr:col>1</xdr:col>
      <xdr:colOff>28575</xdr:colOff>
      <xdr:row>126</xdr:row>
      <xdr:rowOff>28575</xdr:rowOff>
    </xdr:from>
    <xdr:to>
      <xdr:col>1</xdr:col>
      <xdr:colOff>600075</xdr:colOff>
      <xdr:row>126</xdr:row>
      <xdr:rowOff>409575</xdr:rowOff>
    </xdr:to>
    <xdr:pic>
      <xdr:nvPicPr>
        <xdr:cNvPr id="251" name="Subgraph-888mordeca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3749575"/>
          <a:ext cx="571500" cy="381000"/>
        </a:xfrm>
        <a:prstGeom prst="rect">
          <a:avLst/>
        </a:prstGeom>
        <a:ln>
          <a:noFill/>
        </a:ln>
      </xdr:spPr>
    </xdr:pic>
    <xdr:clientData/>
  </xdr:twoCellAnchor>
  <xdr:twoCellAnchor editAs="oneCell">
    <xdr:from>
      <xdr:col>1</xdr:col>
      <xdr:colOff>28575</xdr:colOff>
      <xdr:row>127</xdr:row>
      <xdr:rowOff>28575</xdr:rowOff>
    </xdr:from>
    <xdr:to>
      <xdr:col>1</xdr:col>
      <xdr:colOff>600075</xdr:colOff>
      <xdr:row>127</xdr:row>
      <xdr:rowOff>409575</xdr:rowOff>
    </xdr:to>
    <xdr:pic>
      <xdr:nvPicPr>
        <xdr:cNvPr id="253" name="Subgraph-sydneywolk4q"/>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4178200"/>
          <a:ext cx="571500" cy="381000"/>
        </a:xfrm>
        <a:prstGeom prst="rect">
          <a:avLst/>
        </a:prstGeom>
        <a:ln>
          <a:noFill/>
        </a:ln>
      </xdr:spPr>
    </xdr:pic>
    <xdr:clientData/>
  </xdr:twoCellAnchor>
  <xdr:twoCellAnchor editAs="oneCell">
    <xdr:from>
      <xdr:col>1</xdr:col>
      <xdr:colOff>28575</xdr:colOff>
      <xdr:row>128</xdr:row>
      <xdr:rowOff>28575</xdr:rowOff>
    </xdr:from>
    <xdr:to>
      <xdr:col>1</xdr:col>
      <xdr:colOff>600075</xdr:colOff>
      <xdr:row>128</xdr:row>
      <xdr:rowOff>409575</xdr:rowOff>
    </xdr:to>
    <xdr:pic>
      <xdr:nvPicPr>
        <xdr:cNvPr id="255" name="Subgraph-punishdem177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54606825"/>
          <a:ext cx="571500" cy="381000"/>
        </a:xfrm>
        <a:prstGeom prst="rect">
          <a:avLst/>
        </a:prstGeom>
        <a:ln>
          <a:noFill/>
        </a:ln>
      </xdr:spPr>
    </xdr:pic>
    <xdr:clientData/>
  </xdr:twoCellAnchor>
  <xdr:twoCellAnchor editAs="oneCell">
    <xdr:from>
      <xdr:col>1</xdr:col>
      <xdr:colOff>28575</xdr:colOff>
      <xdr:row>129</xdr:row>
      <xdr:rowOff>28575</xdr:rowOff>
    </xdr:from>
    <xdr:to>
      <xdr:col>1</xdr:col>
      <xdr:colOff>600075</xdr:colOff>
      <xdr:row>129</xdr:row>
      <xdr:rowOff>409575</xdr:rowOff>
    </xdr:to>
    <xdr:pic>
      <xdr:nvPicPr>
        <xdr:cNvPr id="257" name="Subgraph-mypetzombi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5035450"/>
          <a:ext cx="571500" cy="381000"/>
        </a:xfrm>
        <a:prstGeom prst="rect">
          <a:avLst/>
        </a:prstGeom>
        <a:ln>
          <a:noFill/>
        </a:ln>
      </xdr:spPr>
    </xdr:pic>
    <xdr:clientData/>
  </xdr:twoCellAnchor>
  <xdr:twoCellAnchor editAs="oneCell">
    <xdr:from>
      <xdr:col>1</xdr:col>
      <xdr:colOff>28575</xdr:colOff>
      <xdr:row>130</xdr:row>
      <xdr:rowOff>28575</xdr:rowOff>
    </xdr:from>
    <xdr:to>
      <xdr:col>1</xdr:col>
      <xdr:colOff>600075</xdr:colOff>
      <xdr:row>130</xdr:row>
      <xdr:rowOff>409575</xdr:rowOff>
    </xdr:to>
    <xdr:pic>
      <xdr:nvPicPr>
        <xdr:cNvPr id="259" name="Subgraph-april_hand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5464075"/>
          <a:ext cx="571500" cy="381000"/>
        </a:xfrm>
        <a:prstGeom prst="rect">
          <a:avLst/>
        </a:prstGeom>
        <a:ln>
          <a:noFill/>
        </a:ln>
      </xdr:spPr>
    </xdr:pic>
    <xdr:clientData/>
  </xdr:twoCellAnchor>
  <xdr:twoCellAnchor editAs="oneCell">
    <xdr:from>
      <xdr:col>1</xdr:col>
      <xdr:colOff>28575</xdr:colOff>
      <xdr:row>131</xdr:row>
      <xdr:rowOff>28575</xdr:rowOff>
    </xdr:from>
    <xdr:to>
      <xdr:col>1</xdr:col>
      <xdr:colOff>600075</xdr:colOff>
      <xdr:row>131</xdr:row>
      <xdr:rowOff>409575</xdr:rowOff>
    </xdr:to>
    <xdr:pic>
      <xdr:nvPicPr>
        <xdr:cNvPr id="261" name="Subgraph-lifejacket4tin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892700"/>
          <a:ext cx="571500" cy="381000"/>
        </a:xfrm>
        <a:prstGeom prst="rect">
          <a:avLst/>
        </a:prstGeom>
        <a:ln>
          <a:noFill/>
        </a:ln>
      </xdr:spPr>
    </xdr:pic>
    <xdr:clientData/>
  </xdr:twoCellAnchor>
  <xdr:twoCellAnchor editAs="oneCell">
    <xdr:from>
      <xdr:col>1</xdr:col>
      <xdr:colOff>28575</xdr:colOff>
      <xdr:row>132</xdr:row>
      <xdr:rowOff>28575</xdr:rowOff>
    </xdr:from>
    <xdr:to>
      <xdr:col>1</xdr:col>
      <xdr:colOff>600075</xdr:colOff>
      <xdr:row>132</xdr:row>
      <xdr:rowOff>409575</xdr:rowOff>
    </xdr:to>
    <xdr:pic>
      <xdr:nvPicPr>
        <xdr:cNvPr id="263" name="Subgraph-justonepatrio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321325"/>
          <a:ext cx="571500" cy="381000"/>
        </a:xfrm>
        <a:prstGeom prst="rect">
          <a:avLst/>
        </a:prstGeom>
        <a:ln>
          <a:noFill/>
        </a:ln>
      </xdr:spPr>
    </xdr:pic>
    <xdr:clientData/>
  </xdr:twoCellAnchor>
  <xdr:twoCellAnchor editAs="oneCell">
    <xdr:from>
      <xdr:col>1</xdr:col>
      <xdr:colOff>28575</xdr:colOff>
      <xdr:row>133</xdr:row>
      <xdr:rowOff>28575</xdr:rowOff>
    </xdr:from>
    <xdr:to>
      <xdr:col>1</xdr:col>
      <xdr:colOff>600075</xdr:colOff>
      <xdr:row>133</xdr:row>
      <xdr:rowOff>409575</xdr:rowOff>
    </xdr:to>
    <xdr:pic>
      <xdr:nvPicPr>
        <xdr:cNvPr id="265" name="Subgraph-dug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6749950"/>
          <a:ext cx="571500" cy="381000"/>
        </a:xfrm>
        <a:prstGeom prst="rect">
          <a:avLst/>
        </a:prstGeom>
        <a:ln>
          <a:noFill/>
        </a:ln>
      </xdr:spPr>
    </xdr:pic>
    <xdr:clientData/>
  </xdr:twoCellAnchor>
  <xdr:twoCellAnchor editAs="oneCell">
    <xdr:from>
      <xdr:col>1</xdr:col>
      <xdr:colOff>28575</xdr:colOff>
      <xdr:row>134</xdr:row>
      <xdr:rowOff>28575</xdr:rowOff>
    </xdr:from>
    <xdr:to>
      <xdr:col>1</xdr:col>
      <xdr:colOff>600075</xdr:colOff>
      <xdr:row>134</xdr:row>
      <xdr:rowOff>409575</xdr:rowOff>
    </xdr:to>
    <xdr:pic>
      <xdr:nvPicPr>
        <xdr:cNvPr id="267" name="Subgraph-johneltwiter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7178575"/>
          <a:ext cx="571500" cy="381000"/>
        </a:xfrm>
        <a:prstGeom prst="rect">
          <a:avLst/>
        </a:prstGeom>
        <a:ln>
          <a:noFill/>
        </a:ln>
      </xdr:spPr>
    </xdr:pic>
    <xdr:clientData/>
  </xdr:twoCellAnchor>
  <xdr:twoCellAnchor editAs="oneCell">
    <xdr:from>
      <xdr:col>1</xdr:col>
      <xdr:colOff>28575</xdr:colOff>
      <xdr:row>135</xdr:row>
      <xdr:rowOff>28575</xdr:rowOff>
    </xdr:from>
    <xdr:to>
      <xdr:col>1</xdr:col>
      <xdr:colOff>600075</xdr:colOff>
      <xdr:row>135</xdr:row>
      <xdr:rowOff>409575</xdr:rowOff>
    </xdr:to>
    <xdr:pic>
      <xdr:nvPicPr>
        <xdr:cNvPr id="269" name="Subgraph-stormmcloak"/>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7607200"/>
          <a:ext cx="571500" cy="381000"/>
        </a:xfrm>
        <a:prstGeom prst="rect">
          <a:avLst/>
        </a:prstGeom>
        <a:ln>
          <a:noFill/>
        </a:ln>
      </xdr:spPr>
    </xdr:pic>
    <xdr:clientData/>
  </xdr:twoCellAnchor>
  <xdr:twoCellAnchor editAs="oneCell">
    <xdr:from>
      <xdr:col>1</xdr:col>
      <xdr:colOff>28575</xdr:colOff>
      <xdr:row>136</xdr:row>
      <xdr:rowOff>28575</xdr:rowOff>
    </xdr:from>
    <xdr:to>
      <xdr:col>1</xdr:col>
      <xdr:colOff>600075</xdr:colOff>
      <xdr:row>136</xdr:row>
      <xdr:rowOff>409575</xdr:rowOff>
    </xdr:to>
    <xdr:pic>
      <xdr:nvPicPr>
        <xdr:cNvPr id="271" name="Subgraph-lizrao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035825"/>
          <a:ext cx="571500" cy="381000"/>
        </a:xfrm>
        <a:prstGeom prst="rect">
          <a:avLst/>
        </a:prstGeom>
        <a:ln>
          <a:noFill/>
        </a:ln>
      </xdr:spPr>
    </xdr:pic>
    <xdr:clientData/>
  </xdr:twoCellAnchor>
  <xdr:twoCellAnchor editAs="oneCell">
    <xdr:from>
      <xdr:col>1</xdr:col>
      <xdr:colOff>28575</xdr:colOff>
      <xdr:row>137</xdr:row>
      <xdr:rowOff>28575</xdr:rowOff>
    </xdr:from>
    <xdr:to>
      <xdr:col>1</xdr:col>
      <xdr:colOff>600075</xdr:colOff>
      <xdr:row>137</xdr:row>
      <xdr:rowOff>409575</xdr:rowOff>
    </xdr:to>
    <xdr:pic>
      <xdr:nvPicPr>
        <xdr:cNvPr id="273" name="Subgraph-somgy"/>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58464450"/>
          <a:ext cx="571500" cy="381000"/>
        </a:xfrm>
        <a:prstGeom prst="rect">
          <a:avLst/>
        </a:prstGeom>
        <a:ln>
          <a:noFill/>
        </a:ln>
      </xdr:spPr>
    </xdr:pic>
    <xdr:clientData/>
  </xdr:twoCellAnchor>
  <xdr:twoCellAnchor editAs="oneCell">
    <xdr:from>
      <xdr:col>1</xdr:col>
      <xdr:colOff>28575</xdr:colOff>
      <xdr:row>138</xdr:row>
      <xdr:rowOff>28575</xdr:rowOff>
    </xdr:from>
    <xdr:to>
      <xdr:col>1</xdr:col>
      <xdr:colOff>600075</xdr:colOff>
      <xdr:row>138</xdr:row>
      <xdr:rowOff>409575</xdr:rowOff>
    </xdr:to>
    <xdr:pic>
      <xdr:nvPicPr>
        <xdr:cNvPr id="275" name="Subgraph-smit_anj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58893075"/>
          <a:ext cx="571500" cy="381000"/>
        </a:xfrm>
        <a:prstGeom prst="rect">
          <a:avLst/>
        </a:prstGeom>
        <a:ln>
          <a:noFill/>
        </a:ln>
      </xdr:spPr>
    </xdr:pic>
    <xdr:clientData/>
  </xdr:twoCellAnchor>
  <xdr:twoCellAnchor editAs="oneCell">
    <xdr:from>
      <xdr:col>1</xdr:col>
      <xdr:colOff>28575</xdr:colOff>
      <xdr:row>139</xdr:row>
      <xdr:rowOff>28575</xdr:rowOff>
    </xdr:from>
    <xdr:to>
      <xdr:col>1</xdr:col>
      <xdr:colOff>600075</xdr:colOff>
      <xdr:row>139</xdr:row>
      <xdr:rowOff>409575</xdr:rowOff>
    </xdr:to>
    <xdr:pic>
      <xdr:nvPicPr>
        <xdr:cNvPr id="277" name="Subgraph-gaiusjuli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59321700"/>
          <a:ext cx="571500" cy="381000"/>
        </a:xfrm>
        <a:prstGeom prst="rect">
          <a:avLst/>
        </a:prstGeom>
        <a:ln>
          <a:noFill/>
        </a:ln>
      </xdr:spPr>
    </xdr:pic>
    <xdr:clientData/>
  </xdr:twoCellAnchor>
  <xdr:twoCellAnchor editAs="oneCell">
    <xdr:from>
      <xdr:col>1</xdr:col>
      <xdr:colOff>28575</xdr:colOff>
      <xdr:row>140</xdr:row>
      <xdr:rowOff>28575</xdr:rowOff>
    </xdr:from>
    <xdr:to>
      <xdr:col>1</xdr:col>
      <xdr:colOff>600075</xdr:colOff>
      <xdr:row>140</xdr:row>
      <xdr:rowOff>409575</xdr:rowOff>
    </xdr:to>
    <xdr:pic>
      <xdr:nvPicPr>
        <xdr:cNvPr id="279" name="Subgraph-teacherfanny11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59750325"/>
          <a:ext cx="571500" cy="381000"/>
        </a:xfrm>
        <a:prstGeom prst="rect">
          <a:avLst/>
        </a:prstGeom>
        <a:ln>
          <a:noFill/>
        </a:ln>
      </xdr:spPr>
    </xdr:pic>
    <xdr:clientData/>
  </xdr:twoCellAnchor>
  <xdr:twoCellAnchor editAs="oneCell">
    <xdr:from>
      <xdr:col>1</xdr:col>
      <xdr:colOff>28575</xdr:colOff>
      <xdr:row>141</xdr:row>
      <xdr:rowOff>28575</xdr:rowOff>
    </xdr:from>
    <xdr:to>
      <xdr:col>1</xdr:col>
      <xdr:colOff>600075</xdr:colOff>
      <xdr:row>141</xdr:row>
      <xdr:rowOff>409575</xdr:rowOff>
    </xdr:to>
    <xdr:pic>
      <xdr:nvPicPr>
        <xdr:cNvPr id="281" name="Subgraph-janlm6"/>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60178950"/>
          <a:ext cx="571500" cy="381000"/>
        </a:xfrm>
        <a:prstGeom prst="rect">
          <a:avLst/>
        </a:prstGeom>
        <a:ln>
          <a:noFill/>
        </a:ln>
      </xdr:spPr>
    </xdr:pic>
    <xdr:clientData/>
  </xdr:twoCellAnchor>
  <xdr:twoCellAnchor editAs="oneCell">
    <xdr:from>
      <xdr:col>1</xdr:col>
      <xdr:colOff>28575</xdr:colOff>
      <xdr:row>142</xdr:row>
      <xdr:rowOff>28575</xdr:rowOff>
    </xdr:from>
    <xdr:to>
      <xdr:col>1</xdr:col>
      <xdr:colOff>600075</xdr:colOff>
      <xdr:row>142</xdr:row>
      <xdr:rowOff>409575</xdr:rowOff>
    </xdr:to>
    <xdr:pic>
      <xdr:nvPicPr>
        <xdr:cNvPr id="283" name="Subgraph-arnold_usa1776"/>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0607575"/>
          <a:ext cx="571500" cy="381000"/>
        </a:xfrm>
        <a:prstGeom prst="rect">
          <a:avLst/>
        </a:prstGeom>
        <a:ln>
          <a:noFill/>
        </a:ln>
      </xdr:spPr>
    </xdr:pic>
    <xdr:clientData/>
  </xdr:twoCellAnchor>
  <xdr:twoCellAnchor editAs="oneCell">
    <xdr:from>
      <xdr:col>1</xdr:col>
      <xdr:colOff>28575</xdr:colOff>
      <xdr:row>143</xdr:row>
      <xdr:rowOff>28575</xdr:rowOff>
    </xdr:from>
    <xdr:to>
      <xdr:col>1</xdr:col>
      <xdr:colOff>600075</xdr:colOff>
      <xdr:row>143</xdr:row>
      <xdr:rowOff>409575</xdr:rowOff>
    </xdr:to>
    <xdr:pic>
      <xdr:nvPicPr>
        <xdr:cNvPr id="285" name="Subgraph-mcumming1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1036200"/>
          <a:ext cx="571500" cy="381000"/>
        </a:xfrm>
        <a:prstGeom prst="rect">
          <a:avLst/>
        </a:prstGeom>
        <a:ln>
          <a:noFill/>
        </a:ln>
      </xdr:spPr>
    </xdr:pic>
    <xdr:clientData/>
  </xdr:twoCellAnchor>
  <xdr:twoCellAnchor editAs="oneCell">
    <xdr:from>
      <xdr:col>1</xdr:col>
      <xdr:colOff>28575</xdr:colOff>
      <xdr:row>144</xdr:row>
      <xdr:rowOff>28575</xdr:rowOff>
    </xdr:from>
    <xdr:to>
      <xdr:col>1</xdr:col>
      <xdr:colOff>600075</xdr:colOff>
      <xdr:row>144</xdr:row>
      <xdr:rowOff>409575</xdr:rowOff>
    </xdr:to>
    <xdr:pic>
      <xdr:nvPicPr>
        <xdr:cNvPr id="287" name="Subgraph-lawdog3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61464825"/>
          <a:ext cx="571500" cy="381000"/>
        </a:xfrm>
        <a:prstGeom prst="rect">
          <a:avLst/>
        </a:prstGeom>
        <a:ln>
          <a:noFill/>
        </a:ln>
      </xdr:spPr>
    </xdr:pic>
    <xdr:clientData/>
  </xdr:twoCellAnchor>
  <xdr:twoCellAnchor editAs="oneCell">
    <xdr:from>
      <xdr:col>1</xdr:col>
      <xdr:colOff>28575</xdr:colOff>
      <xdr:row>145</xdr:row>
      <xdr:rowOff>28575</xdr:rowOff>
    </xdr:from>
    <xdr:to>
      <xdr:col>1</xdr:col>
      <xdr:colOff>600075</xdr:colOff>
      <xdr:row>145</xdr:row>
      <xdr:rowOff>409575</xdr:rowOff>
    </xdr:to>
    <xdr:pic>
      <xdr:nvPicPr>
        <xdr:cNvPr id="289" name="Subgraph-eckart_jaym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61893450"/>
          <a:ext cx="571500" cy="381000"/>
        </a:xfrm>
        <a:prstGeom prst="rect">
          <a:avLst/>
        </a:prstGeom>
        <a:ln>
          <a:noFill/>
        </a:ln>
      </xdr:spPr>
    </xdr:pic>
    <xdr:clientData/>
  </xdr:twoCellAnchor>
  <xdr:twoCellAnchor editAs="oneCell">
    <xdr:from>
      <xdr:col>1</xdr:col>
      <xdr:colOff>28575</xdr:colOff>
      <xdr:row>146</xdr:row>
      <xdr:rowOff>28575</xdr:rowOff>
    </xdr:from>
    <xdr:to>
      <xdr:col>1</xdr:col>
      <xdr:colOff>600075</xdr:colOff>
      <xdr:row>146</xdr:row>
      <xdr:rowOff>409575</xdr:rowOff>
    </xdr:to>
    <xdr:pic>
      <xdr:nvPicPr>
        <xdr:cNvPr id="291" name="Subgraph-abundantly_ful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62322075"/>
          <a:ext cx="571500" cy="381000"/>
        </a:xfrm>
        <a:prstGeom prst="rect">
          <a:avLst/>
        </a:prstGeom>
        <a:ln>
          <a:noFill/>
        </a:ln>
      </xdr:spPr>
    </xdr:pic>
    <xdr:clientData/>
  </xdr:twoCellAnchor>
  <xdr:twoCellAnchor editAs="oneCell">
    <xdr:from>
      <xdr:col>1</xdr:col>
      <xdr:colOff>28575</xdr:colOff>
      <xdr:row>147</xdr:row>
      <xdr:rowOff>28575</xdr:rowOff>
    </xdr:from>
    <xdr:to>
      <xdr:col>1</xdr:col>
      <xdr:colOff>600075</xdr:colOff>
      <xdr:row>147</xdr:row>
      <xdr:rowOff>409575</xdr:rowOff>
    </xdr:to>
    <xdr:pic>
      <xdr:nvPicPr>
        <xdr:cNvPr id="293" name="Subgraph-flyovercountry2"/>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2750700"/>
          <a:ext cx="571500" cy="381000"/>
        </a:xfrm>
        <a:prstGeom prst="rect">
          <a:avLst/>
        </a:prstGeom>
        <a:ln>
          <a:noFill/>
        </a:ln>
      </xdr:spPr>
    </xdr:pic>
    <xdr:clientData/>
  </xdr:twoCellAnchor>
  <xdr:twoCellAnchor editAs="oneCell">
    <xdr:from>
      <xdr:col>1</xdr:col>
      <xdr:colOff>28575</xdr:colOff>
      <xdr:row>148</xdr:row>
      <xdr:rowOff>28575</xdr:rowOff>
    </xdr:from>
    <xdr:to>
      <xdr:col>1</xdr:col>
      <xdr:colOff>600075</xdr:colOff>
      <xdr:row>148</xdr:row>
      <xdr:rowOff>409575</xdr:rowOff>
    </xdr:to>
    <xdr:pic>
      <xdr:nvPicPr>
        <xdr:cNvPr id="295" name="Subgraph-eyesopenq"/>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179325"/>
          <a:ext cx="571500" cy="381000"/>
        </a:xfrm>
        <a:prstGeom prst="rect">
          <a:avLst/>
        </a:prstGeom>
        <a:ln>
          <a:noFill/>
        </a:ln>
      </xdr:spPr>
    </xdr:pic>
    <xdr:clientData/>
  </xdr:twoCellAnchor>
  <xdr:twoCellAnchor editAs="oneCell">
    <xdr:from>
      <xdr:col>1</xdr:col>
      <xdr:colOff>28575</xdr:colOff>
      <xdr:row>149</xdr:row>
      <xdr:rowOff>28575</xdr:rowOff>
    </xdr:from>
    <xdr:to>
      <xdr:col>1</xdr:col>
      <xdr:colOff>600075</xdr:colOff>
      <xdr:row>149</xdr:row>
      <xdr:rowOff>409575</xdr:rowOff>
    </xdr:to>
    <xdr:pic>
      <xdr:nvPicPr>
        <xdr:cNvPr id="297" name="Subgraph-theocintr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07950"/>
          <a:ext cx="571500" cy="381000"/>
        </a:xfrm>
        <a:prstGeom prst="rect">
          <a:avLst/>
        </a:prstGeom>
        <a:ln>
          <a:noFill/>
        </a:ln>
      </xdr:spPr>
    </xdr:pic>
    <xdr:clientData/>
  </xdr:twoCellAnchor>
  <xdr:twoCellAnchor editAs="oneCell">
    <xdr:from>
      <xdr:col>1</xdr:col>
      <xdr:colOff>28575</xdr:colOff>
      <xdr:row>150</xdr:row>
      <xdr:rowOff>28575</xdr:rowOff>
    </xdr:from>
    <xdr:to>
      <xdr:col>1</xdr:col>
      <xdr:colOff>600075</xdr:colOff>
      <xdr:row>150</xdr:row>
      <xdr:rowOff>409575</xdr:rowOff>
    </xdr:to>
    <xdr:pic>
      <xdr:nvPicPr>
        <xdr:cNvPr id="299" name="Subgraph-s_1969z2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036575"/>
          <a:ext cx="571500" cy="381000"/>
        </a:xfrm>
        <a:prstGeom prst="rect">
          <a:avLst/>
        </a:prstGeom>
        <a:ln>
          <a:noFill/>
        </a:ln>
      </xdr:spPr>
    </xdr:pic>
    <xdr:clientData/>
  </xdr:twoCellAnchor>
  <xdr:twoCellAnchor editAs="oneCell">
    <xdr:from>
      <xdr:col>1</xdr:col>
      <xdr:colOff>28575</xdr:colOff>
      <xdr:row>151</xdr:row>
      <xdr:rowOff>28575</xdr:rowOff>
    </xdr:from>
    <xdr:to>
      <xdr:col>1</xdr:col>
      <xdr:colOff>600075</xdr:colOff>
      <xdr:row>151</xdr:row>
      <xdr:rowOff>409575</xdr:rowOff>
    </xdr:to>
    <xdr:pic>
      <xdr:nvPicPr>
        <xdr:cNvPr id="301" name="Subgraph-maw260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465200"/>
          <a:ext cx="571500" cy="381000"/>
        </a:xfrm>
        <a:prstGeom prst="rect">
          <a:avLst/>
        </a:prstGeom>
        <a:ln>
          <a:noFill/>
        </a:ln>
      </xdr:spPr>
    </xdr:pic>
    <xdr:clientData/>
  </xdr:twoCellAnchor>
  <xdr:twoCellAnchor editAs="oneCell">
    <xdr:from>
      <xdr:col>1</xdr:col>
      <xdr:colOff>28575</xdr:colOff>
      <xdr:row>152</xdr:row>
      <xdr:rowOff>28575</xdr:rowOff>
    </xdr:from>
    <xdr:to>
      <xdr:col>1</xdr:col>
      <xdr:colOff>600075</xdr:colOff>
      <xdr:row>152</xdr:row>
      <xdr:rowOff>409575</xdr:rowOff>
    </xdr:to>
    <xdr:pic>
      <xdr:nvPicPr>
        <xdr:cNvPr id="303" name="Subgraph-wontconform1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4893825"/>
          <a:ext cx="571500" cy="381000"/>
        </a:xfrm>
        <a:prstGeom prst="rect">
          <a:avLst/>
        </a:prstGeom>
        <a:ln>
          <a:noFill/>
        </a:ln>
      </xdr:spPr>
    </xdr:pic>
    <xdr:clientData/>
  </xdr:twoCellAnchor>
  <xdr:twoCellAnchor editAs="oneCell">
    <xdr:from>
      <xdr:col>1</xdr:col>
      <xdr:colOff>28575</xdr:colOff>
      <xdr:row>153</xdr:row>
      <xdr:rowOff>28575</xdr:rowOff>
    </xdr:from>
    <xdr:to>
      <xdr:col>1</xdr:col>
      <xdr:colOff>600075</xdr:colOff>
      <xdr:row>153</xdr:row>
      <xdr:rowOff>409575</xdr:rowOff>
    </xdr:to>
    <xdr:pic>
      <xdr:nvPicPr>
        <xdr:cNvPr id="305" name="Subgraph-aerospaceotak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5322450"/>
          <a:ext cx="571500" cy="381000"/>
        </a:xfrm>
        <a:prstGeom prst="rect">
          <a:avLst/>
        </a:prstGeom>
        <a:ln>
          <a:noFill/>
        </a:ln>
      </xdr:spPr>
    </xdr:pic>
    <xdr:clientData/>
  </xdr:twoCellAnchor>
  <xdr:twoCellAnchor editAs="oneCell">
    <xdr:from>
      <xdr:col>1</xdr:col>
      <xdr:colOff>28575</xdr:colOff>
      <xdr:row>154</xdr:row>
      <xdr:rowOff>28575</xdr:rowOff>
    </xdr:from>
    <xdr:to>
      <xdr:col>1</xdr:col>
      <xdr:colOff>600075</xdr:colOff>
      <xdr:row>154</xdr:row>
      <xdr:rowOff>409575</xdr:rowOff>
    </xdr:to>
    <xdr:pic>
      <xdr:nvPicPr>
        <xdr:cNvPr id="307" name="Subgraph-tumiyuki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5751075"/>
          <a:ext cx="571500" cy="381000"/>
        </a:xfrm>
        <a:prstGeom prst="rect">
          <a:avLst/>
        </a:prstGeom>
        <a:ln>
          <a:noFill/>
        </a:ln>
      </xdr:spPr>
    </xdr:pic>
    <xdr:clientData/>
  </xdr:twoCellAnchor>
  <xdr:twoCellAnchor editAs="oneCell">
    <xdr:from>
      <xdr:col>1</xdr:col>
      <xdr:colOff>28575</xdr:colOff>
      <xdr:row>155</xdr:row>
      <xdr:rowOff>28575</xdr:rowOff>
    </xdr:from>
    <xdr:to>
      <xdr:col>1</xdr:col>
      <xdr:colOff>600075</xdr:colOff>
      <xdr:row>155</xdr:row>
      <xdr:rowOff>409575</xdr:rowOff>
    </xdr:to>
    <xdr:pic>
      <xdr:nvPicPr>
        <xdr:cNvPr id="309" name="Subgraph-hotepmone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66179700"/>
          <a:ext cx="571500" cy="381000"/>
        </a:xfrm>
        <a:prstGeom prst="rect">
          <a:avLst/>
        </a:prstGeom>
        <a:ln>
          <a:noFill/>
        </a:ln>
      </xdr:spPr>
    </xdr:pic>
    <xdr:clientData/>
  </xdr:twoCellAnchor>
  <xdr:twoCellAnchor editAs="oneCell">
    <xdr:from>
      <xdr:col>1</xdr:col>
      <xdr:colOff>28575</xdr:colOff>
      <xdr:row>156</xdr:row>
      <xdr:rowOff>28575</xdr:rowOff>
    </xdr:from>
    <xdr:to>
      <xdr:col>1</xdr:col>
      <xdr:colOff>600075</xdr:colOff>
      <xdr:row>156</xdr:row>
      <xdr:rowOff>409575</xdr:rowOff>
    </xdr:to>
    <xdr:pic>
      <xdr:nvPicPr>
        <xdr:cNvPr id="311" name="Subgraph-beavdani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6608325"/>
          <a:ext cx="571500" cy="381000"/>
        </a:xfrm>
        <a:prstGeom prst="rect">
          <a:avLst/>
        </a:prstGeom>
        <a:ln>
          <a:noFill/>
        </a:ln>
      </xdr:spPr>
    </xdr:pic>
    <xdr:clientData/>
  </xdr:twoCellAnchor>
  <xdr:twoCellAnchor editAs="oneCell">
    <xdr:from>
      <xdr:col>1</xdr:col>
      <xdr:colOff>28575</xdr:colOff>
      <xdr:row>157</xdr:row>
      <xdr:rowOff>28575</xdr:rowOff>
    </xdr:from>
    <xdr:to>
      <xdr:col>1</xdr:col>
      <xdr:colOff>600075</xdr:colOff>
      <xdr:row>157</xdr:row>
      <xdr:rowOff>409575</xdr:rowOff>
    </xdr:to>
    <xdr:pic>
      <xdr:nvPicPr>
        <xdr:cNvPr id="313" name="Subgraph-amandae0242397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7036950"/>
          <a:ext cx="571500" cy="381000"/>
        </a:xfrm>
        <a:prstGeom prst="rect">
          <a:avLst/>
        </a:prstGeom>
        <a:ln>
          <a:noFill/>
        </a:ln>
      </xdr:spPr>
    </xdr:pic>
    <xdr:clientData/>
  </xdr:twoCellAnchor>
  <xdr:twoCellAnchor editAs="oneCell">
    <xdr:from>
      <xdr:col>1</xdr:col>
      <xdr:colOff>28575</xdr:colOff>
      <xdr:row>158</xdr:row>
      <xdr:rowOff>28575</xdr:rowOff>
    </xdr:from>
    <xdr:to>
      <xdr:col>1</xdr:col>
      <xdr:colOff>600075</xdr:colOff>
      <xdr:row>158</xdr:row>
      <xdr:rowOff>409575</xdr:rowOff>
    </xdr:to>
    <xdr:pic>
      <xdr:nvPicPr>
        <xdr:cNvPr id="315" name="Subgraph-jacuzzijoe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67465575"/>
          <a:ext cx="571500" cy="381000"/>
        </a:xfrm>
        <a:prstGeom prst="rect">
          <a:avLst/>
        </a:prstGeom>
        <a:ln>
          <a:noFill/>
        </a:ln>
      </xdr:spPr>
    </xdr:pic>
    <xdr:clientData/>
  </xdr:twoCellAnchor>
  <xdr:twoCellAnchor editAs="oneCell">
    <xdr:from>
      <xdr:col>1</xdr:col>
      <xdr:colOff>28575</xdr:colOff>
      <xdr:row>159</xdr:row>
      <xdr:rowOff>28575</xdr:rowOff>
    </xdr:from>
    <xdr:to>
      <xdr:col>1</xdr:col>
      <xdr:colOff>600075</xdr:colOff>
      <xdr:row>159</xdr:row>
      <xdr:rowOff>409575</xdr:rowOff>
    </xdr:to>
    <xdr:pic>
      <xdr:nvPicPr>
        <xdr:cNvPr id="317" name="Subgraph-angels_of_hop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67894200"/>
          <a:ext cx="571500" cy="381000"/>
        </a:xfrm>
        <a:prstGeom prst="rect">
          <a:avLst/>
        </a:prstGeom>
        <a:ln>
          <a:noFill/>
        </a:ln>
      </xdr:spPr>
    </xdr:pic>
    <xdr:clientData/>
  </xdr:twoCellAnchor>
  <xdr:twoCellAnchor editAs="oneCell">
    <xdr:from>
      <xdr:col>1</xdr:col>
      <xdr:colOff>28575</xdr:colOff>
      <xdr:row>160</xdr:row>
      <xdr:rowOff>28575</xdr:rowOff>
    </xdr:from>
    <xdr:to>
      <xdr:col>1</xdr:col>
      <xdr:colOff>600075</xdr:colOff>
      <xdr:row>160</xdr:row>
      <xdr:rowOff>409575</xdr:rowOff>
    </xdr:to>
    <xdr:pic>
      <xdr:nvPicPr>
        <xdr:cNvPr id="319" name="Subgraph-damondamtur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322825"/>
          <a:ext cx="571500" cy="381000"/>
        </a:xfrm>
        <a:prstGeom prst="rect">
          <a:avLst/>
        </a:prstGeom>
        <a:ln>
          <a:noFill/>
        </a:ln>
      </xdr:spPr>
    </xdr:pic>
    <xdr:clientData/>
  </xdr:twoCellAnchor>
  <xdr:twoCellAnchor editAs="oneCell">
    <xdr:from>
      <xdr:col>1</xdr:col>
      <xdr:colOff>28575</xdr:colOff>
      <xdr:row>161</xdr:row>
      <xdr:rowOff>28575</xdr:rowOff>
    </xdr:from>
    <xdr:to>
      <xdr:col>1</xdr:col>
      <xdr:colOff>600075</xdr:colOff>
      <xdr:row>161</xdr:row>
      <xdr:rowOff>409575</xdr:rowOff>
    </xdr:to>
    <xdr:pic>
      <xdr:nvPicPr>
        <xdr:cNvPr id="321" name="Subgraph-bwaveresist202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8751450"/>
          <a:ext cx="571500" cy="381000"/>
        </a:xfrm>
        <a:prstGeom prst="rect">
          <a:avLst/>
        </a:prstGeom>
        <a:ln>
          <a:noFill/>
        </a:ln>
      </xdr:spPr>
    </xdr:pic>
    <xdr:clientData/>
  </xdr:twoCellAnchor>
  <xdr:twoCellAnchor editAs="oneCell">
    <xdr:from>
      <xdr:col>1</xdr:col>
      <xdr:colOff>28575</xdr:colOff>
      <xdr:row>162</xdr:row>
      <xdr:rowOff>28575</xdr:rowOff>
    </xdr:from>
    <xdr:to>
      <xdr:col>1</xdr:col>
      <xdr:colOff>600075</xdr:colOff>
      <xdr:row>162</xdr:row>
      <xdr:rowOff>409575</xdr:rowOff>
    </xdr:to>
    <xdr:pic>
      <xdr:nvPicPr>
        <xdr:cNvPr id="323" name="Subgraph-999amb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9180075"/>
          <a:ext cx="571500" cy="381000"/>
        </a:xfrm>
        <a:prstGeom prst="rect">
          <a:avLst/>
        </a:prstGeom>
        <a:ln>
          <a:noFill/>
        </a:ln>
      </xdr:spPr>
    </xdr:pic>
    <xdr:clientData/>
  </xdr:twoCellAnchor>
  <xdr:twoCellAnchor editAs="oneCell">
    <xdr:from>
      <xdr:col>1</xdr:col>
      <xdr:colOff>28575</xdr:colOff>
      <xdr:row>163</xdr:row>
      <xdr:rowOff>28575</xdr:rowOff>
    </xdr:from>
    <xdr:to>
      <xdr:col>1</xdr:col>
      <xdr:colOff>600075</xdr:colOff>
      <xdr:row>163</xdr:row>
      <xdr:rowOff>409575</xdr:rowOff>
    </xdr:to>
    <xdr:pic>
      <xdr:nvPicPr>
        <xdr:cNvPr id="325" name="Subgraph-sardisgazett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9608700"/>
          <a:ext cx="571500" cy="381000"/>
        </a:xfrm>
        <a:prstGeom prst="rect">
          <a:avLst/>
        </a:prstGeom>
        <a:ln>
          <a:noFill/>
        </a:ln>
      </xdr:spPr>
    </xdr:pic>
    <xdr:clientData/>
  </xdr:twoCellAnchor>
  <xdr:twoCellAnchor editAs="oneCell">
    <xdr:from>
      <xdr:col>1</xdr:col>
      <xdr:colOff>28575</xdr:colOff>
      <xdr:row>164</xdr:row>
      <xdr:rowOff>28575</xdr:rowOff>
    </xdr:from>
    <xdr:to>
      <xdr:col>1</xdr:col>
      <xdr:colOff>600075</xdr:colOff>
      <xdr:row>164</xdr:row>
      <xdr:rowOff>409575</xdr:rowOff>
    </xdr:to>
    <xdr:pic>
      <xdr:nvPicPr>
        <xdr:cNvPr id="327" name="Subgraph-robinstanfill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70037325"/>
          <a:ext cx="571500" cy="381000"/>
        </a:xfrm>
        <a:prstGeom prst="rect">
          <a:avLst/>
        </a:prstGeom>
        <a:ln>
          <a:noFill/>
        </a:ln>
      </xdr:spPr>
    </xdr:pic>
    <xdr:clientData/>
  </xdr:twoCellAnchor>
  <xdr:twoCellAnchor editAs="oneCell">
    <xdr:from>
      <xdr:col>1</xdr:col>
      <xdr:colOff>28575</xdr:colOff>
      <xdr:row>165</xdr:row>
      <xdr:rowOff>28575</xdr:rowOff>
    </xdr:from>
    <xdr:to>
      <xdr:col>1</xdr:col>
      <xdr:colOff>600075</xdr:colOff>
      <xdr:row>165</xdr:row>
      <xdr:rowOff>409575</xdr:rowOff>
    </xdr:to>
    <xdr:pic>
      <xdr:nvPicPr>
        <xdr:cNvPr id="329" name="Subgraph-j0anofarcx7lif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0465950"/>
          <a:ext cx="571500" cy="381000"/>
        </a:xfrm>
        <a:prstGeom prst="rect">
          <a:avLst/>
        </a:prstGeom>
        <a:ln>
          <a:noFill/>
        </a:ln>
      </xdr:spPr>
    </xdr:pic>
    <xdr:clientData/>
  </xdr:twoCellAnchor>
  <xdr:twoCellAnchor editAs="oneCell">
    <xdr:from>
      <xdr:col>1</xdr:col>
      <xdr:colOff>28575</xdr:colOff>
      <xdr:row>166</xdr:row>
      <xdr:rowOff>28575</xdr:rowOff>
    </xdr:from>
    <xdr:to>
      <xdr:col>1</xdr:col>
      <xdr:colOff>600075</xdr:colOff>
      <xdr:row>166</xdr:row>
      <xdr:rowOff>409575</xdr:rowOff>
    </xdr:to>
    <xdr:pic>
      <xdr:nvPicPr>
        <xdr:cNvPr id="331" name="Subgraph-elizabethlw"/>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0894575"/>
          <a:ext cx="571500" cy="381000"/>
        </a:xfrm>
        <a:prstGeom prst="rect">
          <a:avLst/>
        </a:prstGeom>
        <a:ln>
          <a:noFill/>
        </a:ln>
      </xdr:spPr>
    </xdr:pic>
    <xdr:clientData/>
  </xdr:twoCellAnchor>
  <xdr:twoCellAnchor editAs="oneCell">
    <xdr:from>
      <xdr:col>1</xdr:col>
      <xdr:colOff>28575</xdr:colOff>
      <xdr:row>167</xdr:row>
      <xdr:rowOff>28575</xdr:rowOff>
    </xdr:from>
    <xdr:to>
      <xdr:col>1</xdr:col>
      <xdr:colOff>600075</xdr:colOff>
      <xdr:row>167</xdr:row>
      <xdr:rowOff>409575</xdr:rowOff>
    </xdr:to>
    <xdr:pic>
      <xdr:nvPicPr>
        <xdr:cNvPr id="333" name="Subgraph-calichick77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1323200"/>
          <a:ext cx="571500" cy="381000"/>
        </a:xfrm>
        <a:prstGeom prst="rect">
          <a:avLst/>
        </a:prstGeom>
        <a:ln>
          <a:noFill/>
        </a:ln>
      </xdr:spPr>
    </xdr:pic>
    <xdr:clientData/>
  </xdr:twoCellAnchor>
  <xdr:twoCellAnchor editAs="oneCell">
    <xdr:from>
      <xdr:col>1</xdr:col>
      <xdr:colOff>28575</xdr:colOff>
      <xdr:row>168</xdr:row>
      <xdr:rowOff>28575</xdr:rowOff>
    </xdr:from>
    <xdr:to>
      <xdr:col>1</xdr:col>
      <xdr:colOff>600075</xdr:colOff>
      <xdr:row>168</xdr:row>
      <xdr:rowOff>409575</xdr:rowOff>
    </xdr:to>
    <xdr:pic>
      <xdr:nvPicPr>
        <xdr:cNvPr id="335" name="Subgraph-sandsurferh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1751825"/>
          <a:ext cx="571500" cy="381000"/>
        </a:xfrm>
        <a:prstGeom prst="rect">
          <a:avLst/>
        </a:prstGeom>
        <a:ln>
          <a:noFill/>
        </a:ln>
      </xdr:spPr>
    </xdr:pic>
    <xdr:clientData/>
  </xdr:twoCellAnchor>
  <xdr:twoCellAnchor editAs="oneCell">
    <xdr:from>
      <xdr:col>1</xdr:col>
      <xdr:colOff>28575</xdr:colOff>
      <xdr:row>169</xdr:row>
      <xdr:rowOff>28575</xdr:rowOff>
    </xdr:from>
    <xdr:to>
      <xdr:col>1</xdr:col>
      <xdr:colOff>600075</xdr:colOff>
      <xdr:row>169</xdr:row>
      <xdr:rowOff>409575</xdr:rowOff>
    </xdr:to>
    <xdr:pic>
      <xdr:nvPicPr>
        <xdr:cNvPr id="337" name="Subgraph-schau_t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72180450"/>
          <a:ext cx="571500" cy="381000"/>
        </a:xfrm>
        <a:prstGeom prst="rect">
          <a:avLst/>
        </a:prstGeom>
        <a:ln>
          <a:noFill/>
        </a:ln>
      </xdr:spPr>
    </xdr:pic>
    <xdr:clientData/>
  </xdr:twoCellAnchor>
  <xdr:twoCellAnchor editAs="oneCell">
    <xdr:from>
      <xdr:col>1</xdr:col>
      <xdr:colOff>28575</xdr:colOff>
      <xdr:row>170</xdr:row>
      <xdr:rowOff>28575</xdr:rowOff>
    </xdr:from>
    <xdr:to>
      <xdr:col>1</xdr:col>
      <xdr:colOff>600075</xdr:colOff>
      <xdr:row>170</xdr:row>
      <xdr:rowOff>409575</xdr:rowOff>
    </xdr:to>
    <xdr:pic>
      <xdr:nvPicPr>
        <xdr:cNvPr id="339" name="Subgraph-speakerpelosi"/>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2609075"/>
          <a:ext cx="571500" cy="381000"/>
        </a:xfrm>
        <a:prstGeom prst="rect">
          <a:avLst/>
        </a:prstGeom>
        <a:ln>
          <a:noFill/>
        </a:ln>
      </xdr:spPr>
    </xdr:pic>
    <xdr:clientData/>
  </xdr:twoCellAnchor>
  <xdr:twoCellAnchor editAs="oneCell">
    <xdr:from>
      <xdr:col>1</xdr:col>
      <xdr:colOff>28575</xdr:colOff>
      <xdr:row>171</xdr:row>
      <xdr:rowOff>28575</xdr:rowOff>
    </xdr:from>
    <xdr:to>
      <xdr:col>1</xdr:col>
      <xdr:colOff>600075</xdr:colOff>
      <xdr:row>171</xdr:row>
      <xdr:rowOff>409575</xdr:rowOff>
    </xdr:to>
    <xdr:pic>
      <xdr:nvPicPr>
        <xdr:cNvPr id="341" name="Subgraph-whitehous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73037700"/>
          <a:ext cx="571500" cy="381000"/>
        </a:xfrm>
        <a:prstGeom prst="rect">
          <a:avLst/>
        </a:prstGeom>
        <a:ln>
          <a:noFill/>
        </a:ln>
      </xdr:spPr>
    </xdr:pic>
    <xdr:clientData/>
  </xdr:twoCellAnchor>
  <xdr:twoCellAnchor editAs="oneCell">
    <xdr:from>
      <xdr:col>1</xdr:col>
      <xdr:colOff>28575</xdr:colOff>
      <xdr:row>172</xdr:row>
      <xdr:rowOff>28575</xdr:rowOff>
    </xdr:from>
    <xdr:to>
      <xdr:col>1</xdr:col>
      <xdr:colOff>600075</xdr:colOff>
      <xdr:row>172</xdr:row>
      <xdr:rowOff>409575</xdr:rowOff>
    </xdr:to>
    <xdr:pic>
      <xdr:nvPicPr>
        <xdr:cNvPr id="343" name="Subgraph-dianeh1528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3466325"/>
          <a:ext cx="571500" cy="381000"/>
        </a:xfrm>
        <a:prstGeom prst="rect">
          <a:avLst/>
        </a:prstGeom>
        <a:ln>
          <a:noFill/>
        </a:ln>
      </xdr:spPr>
    </xdr:pic>
    <xdr:clientData/>
  </xdr:twoCellAnchor>
  <xdr:twoCellAnchor editAs="oneCell">
    <xdr:from>
      <xdr:col>1</xdr:col>
      <xdr:colOff>28575</xdr:colOff>
      <xdr:row>173</xdr:row>
      <xdr:rowOff>28575</xdr:rowOff>
    </xdr:from>
    <xdr:to>
      <xdr:col>1</xdr:col>
      <xdr:colOff>600075</xdr:colOff>
      <xdr:row>173</xdr:row>
      <xdr:rowOff>409575</xdr:rowOff>
    </xdr:to>
    <xdr:pic>
      <xdr:nvPicPr>
        <xdr:cNvPr id="345" name="Subgraph-the_zanna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73894950"/>
          <a:ext cx="571500" cy="381000"/>
        </a:xfrm>
        <a:prstGeom prst="rect">
          <a:avLst/>
        </a:prstGeom>
        <a:ln>
          <a:noFill/>
        </a:ln>
      </xdr:spPr>
    </xdr:pic>
    <xdr:clientData/>
  </xdr:twoCellAnchor>
  <xdr:twoCellAnchor editAs="oneCell">
    <xdr:from>
      <xdr:col>1</xdr:col>
      <xdr:colOff>28575</xdr:colOff>
      <xdr:row>174</xdr:row>
      <xdr:rowOff>28575</xdr:rowOff>
    </xdr:from>
    <xdr:to>
      <xdr:col>1</xdr:col>
      <xdr:colOff>600075</xdr:colOff>
      <xdr:row>174</xdr:row>
      <xdr:rowOff>409575</xdr:rowOff>
    </xdr:to>
    <xdr:pic>
      <xdr:nvPicPr>
        <xdr:cNvPr id="347" name="Subgraph-teri_car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4323575"/>
          <a:ext cx="571500" cy="381000"/>
        </a:xfrm>
        <a:prstGeom prst="rect">
          <a:avLst/>
        </a:prstGeom>
        <a:ln>
          <a:noFill/>
        </a:ln>
      </xdr:spPr>
    </xdr:pic>
    <xdr:clientData/>
  </xdr:twoCellAnchor>
  <xdr:twoCellAnchor editAs="oneCell">
    <xdr:from>
      <xdr:col>1</xdr:col>
      <xdr:colOff>28575</xdr:colOff>
      <xdr:row>175</xdr:row>
      <xdr:rowOff>28575</xdr:rowOff>
    </xdr:from>
    <xdr:to>
      <xdr:col>1</xdr:col>
      <xdr:colOff>600075</xdr:colOff>
      <xdr:row>175</xdr:row>
      <xdr:rowOff>409575</xdr:rowOff>
    </xdr:to>
    <xdr:pic>
      <xdr:nvPicPr>
        <xdr:cNvPr id="349" name="Subgraph-datrillstak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74752200"/>
          <a:ext cx="571500" cy="381000"/>
        </a:xfrm>
        <a:prstGeom prst="rect">
          <a:avLst/>
        </a:prstGeom>
        <a:ln>
          <a:noFill/>
        </a:ln>
      </xdr:spPr>
    </xdr:pic>
    <xdr:clientData/>
  </xdr:twoCellAnchor>
  <xdr:twoCellAnchor editAs="oneCell">
    <xdr:from>
      <xdr:col>1</xdr:col>
      <xdr:colOff>28575</xdr:colOff>
      <xdr:row>176</xdr:row>
      <xdr:rowOff>28575</xdr:rowOff>
    </xdr:from>
    <xdr:to>
      <xdr:col>1</xdr:col>
      <xdr:colOff>600075</xdr:colOff>
      <xdr:row>176</xdr:row>
      <xdr:rowOff>409575</xdr:rowOff>
    </xdr:to>
    <xdr:pic>
      <xdr:nvPicPr>
        <xdr:cNvPr id="351" name="Subgraph-athena03038150"/>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75180825"/>
          <a:ext cx="571500" cy="381000"/>
        </a:xfrm>
        <a:prstGeom prst="rect">
          <a:avLst/>
        </a:prstGeom>
        <a:ln>
          <a:noFill/>
        </a:ln>
      </xdr:spPr>
    </xdr:pic>
    <xdr:clientData/>
  </xdr:twoCellAnchor>
  <xdr:twoCellAnchor editAs="oneCell">
    <xdr:from>
      <xdr:col>1</xdr:col>
      <xdr:colOff>28575</xdr:colOff>
      <xdr:row>177</xdr:row>
      <xdr:rowOff>28575</xdr:rowOff>
    </xdr:from>
    <xdr:to>
      <xdr:col>1</xdr:col>
      <xdr:colOff>600075</xdr:colOff>
      <xdr:row>177</xdr:row>
      <xdr:rowOff>409575</xdr:rowOff>
    </xdr:to>
    <xdr:pic>
      <xdr:nvPicPr>
        <xdr:cNvPr id="353" name="Subgraph-zippys_mam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5609450"/>
          <a:ext cx="571500" cy="381000"/>
        </a:xfrm>
        <a:prstGeom prst="rect">
          <a:avLst/>
        </a:prstGeom>
        <a:ln>
          <a:noFill/>
        </a:ln>
      </xdr:spPr>
    </xdr:pic>
    <xdr:clientData/>
  </xdr:twoCellAnchor>
  <xdr:twoCellAnchor editAs="oneCell">
    <xdr:from>
      <xdr:col>1</xdr:col>
      <xdr:colOff>28575</xdr:colOff>
      <xdr:row>178</xdr:row>
      <xdr:rowOff>28575</xdr:rowOff>
    </xdr:from>
    <xdr:to>
      <xdr:col>1</xdr:col>
      <xdr:colOff>600075</xdr:colOff>
      <xdr:row>178</xdr:row>
      <xdr:rowOff>409575</xdr:rowOff>
    </xdr:to>
    <xdr:pic>
      <xdr:nvPicPr>
        <xdr:cNvPr id="355" name="Subgraph-threadreaderapp"/>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6038075"/>
          <a:ext cx="571500" cy="381000"/>
        </a:xfrm>
        <a:prstGeom prst="rect">
          <a:avLst/>
        </a:prstGeom>
        <a:ln>
          <a:noFill/>
        </a:ln>
      </xdr:spPr>
    </xdr:pic>
    <xdr:clientData/>
  </xdr:twoCellAnchor>
  <xdr:twoCellAnchor editAs="oneCell">
    <xdr:from>
      <xdr:col>1</xdr:col>
      <xdr:colOff>28575</xdr:colOff>
      <xdr:row>179</xdr:row>
      <xdr:rowOff>28575</xdr:rowOff>
    </xdr:from>
    <xdr:to>
      <xdr:col>1</xdr:col>
      <xdr:colOff>600075</xdr:colOff>
      <xdr:row>179</xdr:row>
      <xdr:rowOff>409575</xdr:rowOff>
    </xdr:to>
    <xdr:pic>
      <xdr:nvPicPr>
        <xdr:cNvPr id="357" name="Subgraph-amandpm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76466700"/>
          <a:ext cx="571500" cy="381000"/>
        </a:xfrm>
        <a:prstGeom prst="rect">
          <a:avLst/>
        </a:prstGeom>
        <a:ln>
          <a:noFill/>
        </a:ln>
      </xdr:spPr>
    </xdr:pic>
    <xdr:clientData/>
  </xdr:twoCellAnchor>
  <xdr:twoCellAnchor editAs="oneCell">
    <xdr:from>
      <xdr:col>1</xdr:col>
      <xdr:colOff>28575</xdr:colOff>
      <xdr:row>180</xdr:row>
      <xdr:rowOff>28575</xdr:rowOff>
    </xdr:from>
    <xdr:to>
      <xdr:col>1</xdr:col>
      <xdr:colOff>600075</xdr:colOff>
      <xdr:row>180</xdr:row>
      <xdr:rowOff>409575</xdr:rowOff>
    </xdr:to>
    <xdr:pic>
      <xdr:nvPicPr>
        <xdr:cNvPr id="359" name="Subgraph-mrchelseabo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6895325"/>
          <a:ext cx="571500" cy="381000"/>
        </a:xfrm>
        <a:prstGeom prst="rect">
          <a:avLst/>
        </a:prstGeom>
        <a:ln>
          <a:noFill/>
        </a:ln>
      </xdr:spPr>
    </xdr:pic>
    <xdr:clientData/>
  </xdr:twoCellAnchor>
  <xdr:twoCellAnchor editAs="oneCell">
    <xdr:from>
      <xdr:col>1</xdr:col>
      <xdr:colOff>28575</xdr:colOff>
      <xdr:row>181</xdr:row>
      <xdr:rowOff>28575</xdr:rowOff>
    </xdr:from>
    <xdr:to>
      <xdr:col>1</xdr:col>
      <xdr:colOff>600075</xdr:colOff>
      <xdr:row>181</xdr:row>
      <xdr:rowOff>409575</xdr:rowOff>
    </xdr:to>
    <xdr:pic>
      <xdr:nvPicPr>
        <xdr:cNvPr id="361" name="Subgraph-therealbiosta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77323950"/>
          <a:ext cx="571500" cy="381000"/>
        </a:xfrm>
        <a:prstGeom prst="rect">
          <a:avLst/>
        </a:prstGeom>
        <a:ln>
          <a:noFill/>
        </a:ln>
      </xdr:spPr>
    </xdr:pic>
    <xdr:clientData/>
  </xdr:twoCellAnchor>
  <xdr:twoCellAnchor editAs="oneCell">
    <xdr:from>
      <xdr:col>1</xdr:col>
      <xdr:colOff>28575</xdr:colOff>
      <xdr:row>182</xdr:row>
      <xdr:rowOff>28575</xdr:rowOff>
    </xdr:from>
    <xdr:to>
      <xdr:col>1</xdr:col>
      <xdr:colOff>600075</xdr:colOff>
      <xdr:row>182</xdr:row>
      <xdr:rowOff>409575</xdr:rowOff>
    </xdr:to>
    <xdr:pic>
      <xdr:nvPicPr>
        <xdr:cNvPr id="363" name="Subgraph-katekateok"/>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7752575"/>
          <a:ext cx="571500" cy="381000"/>
        </a:xfrm>
        <a:prstGeom prst="rect">
          <a:avLst/>
        </a:prstGeom>
        <a:ln>
          <a:noFill/>
        </a:ln>
      </xdr:spPr>
    </xdr:pic>
    <xdr:clientData/>
  </xdr:twoCellAnchor>
  <xdr:twoCellAnchor editAs="oneCell">
    <xdr:from>
      <xdr:col>1</xdr:col>
      <xdr:colOff>28575</xdr:colOff>
      <xdr:row>183</xdr:row>
      <xdr:rowOff>28575</xdr:rowOff>
    </xdr:from>
    <xdr:to>
      <xdr:col>1</xdr:col>
      <xdr:colOff>600075</xdr:colOff>
      <xdr:row>183</xdr:row>
      <xdr:rowOff>409575</xdr:rowOff>
    </xdr:to>
    <xdr:pic>
      <xdr:nvPicPr>
        <xdr:cNvPr id="365" name="Subgraph-matteofazz"/>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78181200"/>
          <a:ext cx="571500" cy="381000"/>
        </a:xfrm>
        <a:prstGeom prst="rect">
          <a:avLst/>
        </a:prstGeom>
        <a:ln>
          <a:noFill/>
        </a:ln>
      </xdr:spPr>
    </xdr:pic>
    <xdr:clientData/>
  </xdr:twoCellAnchor>
  <xdr:twoCellAnchor editAs="oneCell">
    <xdr:from>
      <xdr:col>1</xdr:col>
      <xdr:colOff>28575</xdr:colOff>
      <xdr:row>184</xdr:row>
      <xdr:rowOff>28575</xdr:rowOff>
    </xdr:from>
    <xdr:to>
      <xdr:col>1</xdr:col>
      <xdr:colOff>600075</xdr:colOff>
      <xdr:row>184</xdr:row>
      <xdr:rowOff>409575</xdr:rowOff>
    </xdr:to>
    <xdr:pic>
      <xdr:nvPicPr>
        <xdr:cNvPr id="367" name="Subgraph-barbsays30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8609825"/>
          <a:ext cx="571500" cy="381000"/>
        </a:xfrm>
        <a:prstGeom prst="rect">
          <a:avLst/>
        </a:prstGeom>
        <a:ln>
          <a:noFill/>
        </a:ln>
      </xdr:spPr>
    </xdr:pic>
    <xdr:clientData/>
  </xdr:twoCellAnchor>
  <xdr:twoCellAnchor editAs="oneCell">
    <xdr:from>
      <xdr:col>1</xdr:col>
      <xdr:colOff>28575</xdr:colOff>
      <xdr:row>185</xdr:row>
      <xdr:rowOff>28575</xdr:rowOff>
    </xdr:from>
    <xdr:to>
      <xdr:col>1</xdr:col>
      <xdr:colOff>600075</xdr:colOff>
      <xdr:row>185</xdr:row>
      <xdr:rowOff>409575</xdr:rowOff>
    </xdr:to>
    <xdr:pic>
      <xdr:nvPicPr>
        <xdr:cNvPr id="369" name="Subgraph-me__myself__an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038450"/>
          <a:ext cx="571500" cy="381000"/>
        </a:xfrm>
        <a:prstGeom prst="rect">
          <a:avLst/>
        </a:prstGeom>
        <a:ln>
          <a:noFill/>
        </a:ln>
      </xdr:spPr>
    </xdr:pic>
    <xdr:clientData/>
  </xdr:twoCellAnchor>
  <xdr:twoCellAnchor editAs="oneCell">
    <xdr:from>
      <xdr:col>1</xdr:col>
      <xdr:colOff>28575</xdr:colOff>
      <xdr:row>186</xdr:row>
      <xdr:rowOff>28575</xdr:rowOff>
    </xdr:from>
    <xdr:to>
      <xdr:col>1</xdr:col>
      <xdr:colOff>600075</xdr:colOff>
      <xdr:row>186</xdr:row>
      <xdr:rowOff>409575</xdr:rowOff>
    </xdr:to>
    <xdr:pic>
      <xdr:nvPicPr>
        <xdr:cNvPr id="371" name="Subgraph-aspennmax64_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467075"/>
          <a:ext cx="571500" cy="381000"/>
        </a:xfrm>
        <a:prstGeom prst="rect">
          <a:avLst/>
        </a:prstGeom>
        <a:ln>
          <a:noFill/>
        </a:ln>
      </xdr:spPr>
    </xdr:pic>
    <xdr:clientData/>
  </xdr:twoCellAnchor>
  <xdr:twoCellAnchor editAs="oneCell">
    <xdr:from>
      <xdr:col>1</xdr:col>
      <xdr:colOff>28575</xdr:colOff>
      <xdr:row>187</xdr:row>
      <xdr:rowOff>28575</xdr:rowOff>
    </xdr:from>
    <xdr:to>
      <xdr:col>1</xdr:col>
      <xdr:colOff>600075</xdr:colOff>
      <xdr:row>187</xdr:row>
      <xdr:rowOff>409575</xdr:rowOff>
    </xdr:to>
    <xdr:pic>
      <xdr:nvPicPr>
        <xdr:cNvPr id="373" name="Subgraph-patriotsarmy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895700"/>
          <a:ext cx="571500" cy="381000"/>
        </a:xfrm>
        <a:prstGeom prst="rect">
          <a:avLst/>
        </a:prstGeom>
        <a:ln>
          <a:noFill/>
        </a:ln>
      </xdr:spPr>
    </xdr:pic>
    <xdr:clientData/>
  </xdr:twoCellAnchor>
  <xdr:twoCellAnchor editAs="oneCell">
    <xdr:from>
      <xdr:col>1</xdr:col>
      <xdr:colOff>28575</xdr:colOff>
      <xdr:row>188</xdr:row>
      <xdr:rowOff>28575</xdr:rowOff>
    </xdr:from>
    <xdr:to>
      <xdr:col>1</xdr:col>
      <xdr:colOff>600075</xdr:colOff>
      <xdr:row>188</xdr:row>
      <xdr:rowOff>409575</xdr:rowOff>
    </xdr:to>
    <xdr:pic>
      <xdr:nvPicPr>
        <xdr:cNvPr id="375" name="Subgraph-anon6898493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0324325"/>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361950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5</xdr:col>
      <xdr:colOff>9525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66825"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123825</xdr:colOff>
      <xdr:row>22</xdr:row>
      <xdr:rowOff>171450</xdr:rowOff>
    </xdr:from>
    <xdr:ext cx="1266825"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66825"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Doc Assar" refreshedVersion="6">
  <cacheSource type="worksheet">
    <worksheetSource ref="A2:BO198" sheet="Time Series Edges"/>
  </cacheSource>
  <cacheFields count="7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georgefloydlethalinjection"/>
        <s v="georgefloydlethalinjection validation"/>
        <s v="epstein georgefloydlethalinjection floydhoax usaisonfire"/>
        <m/>
        <s v="georgefloydwasmurdered georgefloydlethalinjection"/>
        <s v="wwg1wga qanon"/>
        <s v="wwg1wga qanon georgefloydlethalinjection"/>
        <s v="georgefloydprotests antifaterrorist georgefloydlethalinjection maga kag wwg1wga"/>
        <s v="democrats democrats kag trumplandslidevictory2020 wwg1wga thegreatawakening georgefloydlethalinjection"/>
        <s v="maga kag wwg1wga georgefloydlethalinjection"/>
        <s v="georgefloydlethalinjection georgefloydwasmurdered"/>
        <s v="falseflag georgefloydlethalinje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20-06-03T07:06:19.000"/>
        <d v="2020-06-03T07:12:06.000"/>
        <d v="2020-06-03T07:14:06.000"/>
        <d v="2020-06-03T07:17:04.000"/>
        <d v="2020-06-03T07:17:20.000"/>
        <d v="2020-06-03T07:23:01.000"/>
        <d v="2020-06-03T07:29:40.000"/>
        <d v="2020-06-03T07:53:21.000"/>
        <d v="2020-06-03T08:18:42.000"/>
        <d v="2020-06-03T08:36:41.000"/>
        <d v="2020-06-03T08:38:20.000"/>
        <d v="2020-06-03T08:42:40.000"/>
        <d v="2020-06-03T09:28:16.000"/>
        <d v="2020-06-03T09:31:38.000"/>
        <d v="2020-06-03T09:39:11.000"/>
        <d v="2020-06-03T09:53:36.000"/>
        <d v="2020-06-03T10:04:17.000"/>
        <d v="2020-06-03T10:26:11.000"/>
        <d v="2020-06-03T10:36:03.000"/>
        <d v="2020-06-03T10:53:49.000"/>
        <d v="2020-06-03T10:58:32.000"/>
        <d v="2020-06-03T11:35:55.000"/>
        <d v="2020-06-03T11:39:02.000"/>
        <d v="2020-06-03T11:53:46.000"/>
        <d v="2020-06-03T11:54:54.000"/>
        <d v="2020-06-03T11:59:22.000"/>
        <d v="2020-06-03T12:23:09.000"/>
        <d v="2020-06-03T12:33:56.000"/>
        <d v="2020-06-03T12:42:20.000"/>
        <d v="2020-06-03T12:42:39.000"/>
        <d v="2020-06-03T12:43:11.000"/>
        <d v="2020-06-03T12:51:59.000"/>
        <d v="2020-06-03T12:57:30.000"/>
        <d v="2020-06-03T13:09:17.000"/>
        <d v="2020-06-03T13:34:39.000"/>
        <d v="2020-06-03T13:48:59.000"/>
        <d v="2020-06-03T14:39:01.000"/>
        <d v="2020-06-03T14:40:02.000"/>
        <d v="2020-06-03T14:49:36.000"/>
        <d v="2020-06-03T14:55:46.000"/>
        <d v="2020-06-03T15:23:54.000"/>
        <d v="2020-06-03T15:48:31.000"/>
        <d v="2020-06-03T16:02:50.000"/>
        <d v="2020-06-03T16:45:41.000"/>
        <d v="2020-06-03T16:49:10.000"/>
        <d v="2020-06-03T16:53:15.000"/>
        <d v="2020-06-03T16:54:36.000"/>
        <d v="2020-06-03T17:04:06.000"/>
        <d v="2020-06-03T17:14:22.000"/>
        <d v="2020-06-03T17:19:33.000"/>
        <d v="2020-06-03T18:07:55.000"/>
        <d v="2020-06-03T20:11:51.000"/>
        <d v="2020-06-03T20:45:28.000"/>
        <d v="2020-06-03T20:54:55.000"/>
        <d v="2020-06-03T21:04:29.000"/>
        <d v="2020-06-03T21:34:26.000"/>
        <d v="2020-06-03T21:53:14.000"/>
        <d v="2020-06-03T22:27:51.000"/>
        <d v="2020-06-03T23:08:08.000"/>
        <d v="2020-06-03T23:24:55.000"/>
        <d v="2020-06-03T23:26:13.000"/>
        <d v="2020-06-03T23:27:06.000"/>
        <d v="2020-06-03T23:28:00.000"/>
        <d v="2020-06-03T23:28:46.000"/>
        <d v="2020-06-03T23:29:00.000"/>
        <d v="2020-06-03T23:30:21.000"/>
        <d v="2020-06-03T23:33:29.000"/>
        <d v="2020-06-03T23:36:29.000"/>
        <d v="2020-06-03T23:37:29.000"/>
        <d v="2020-06-03T23:37:32.000"/>
        <d v="2020-06-03T23:39:04.000"/>
        <d v="2020-06-03T23:43:05.000"/>
        <d v="2020-06-03T23:43:32.000"/>
        <d v="2020-06-03T23:30:09.000"/>
        <d v="2020-06-03T23:44:27.000"/>
        <d v="2020-06-03T18:44:34.000"/>
        <d v="2020-06-03T23:44:43.000"/>
        <d v="2020-06-03T23:42:40.000"/>
        <d v="2020-06-03T23:43:45.000"/>
        <d v="2020-06-03T23:44:36.000"/>
        <d v="2020-06-03T23:49:17.000"/>
        <d v="2020-06-03T23:50:17.000"/>
        <d v="2020-06-03T23:48:18.000"/>
        <d v="2020-06-03T23:41:53.000"/>
        <d v="2020-06-03T23:51:03.000"/>
        <d v="2020-06-03T23:54:17.000"/>
        <d v="2020-06-03T23:54:47.000"/>
        <d v="2020-06-04T00:00:32.000"/>
        <d v="2020-06-04T00:02:04.000"/>
        <d v="2020-06-04T00:02:14.000"/>
        <d v="2020-06-04T00:04:24.000"/>
        <d v="2020-06-04T00:04:39.000"/>
        <d v="2020-06-04T00:09:22.000"/>
        <d v="2020-06-04T00:22:52.000"/>
        <d v="2020-06-04T00:24:54.000"/>
        <d v="2020-06-04T00:30:20.000"/>
        <d v="2020-06-04T00:36:17.000"/>
        <d v="2020-06-04T00:41:43.000"/>
        <d v="2020-06-04T00:45:34.000"/>
        <d v="2020-06-03T23:37:34.000"/>
        <d v="2020-06-03T23:38:02.000"/>
        <d v="2020-06-04T00:45:16.000"/>
        <d v="2020-06-04T00:45:38.000"/>
        <d v="2020-06-04T00:45:43.000"/>
        <d v="2020-06-04T00:47:43.000"/>
        <d v="2020-06-04T00:51:11.000"/>
        <d v="2020-06-04T00:55:31.000"/>
        <d v="2020-06-04T00:57:26.000"/>
        <d v="2020-06-04T00:59:20.000"/>
        <d v="2020-06-04T01:12:28.000"/>
        <d v="2020-06-04T01:13:29.000"/>
        <d v="2020-06-04T01:35:49.000"/>
        <d v="2020-06-04T01:40:29.000"/>
        <d v="2020-06-04T01:42:04.000"/>
        <d v="2020-06-04T01:42:58.000"/>
        <d v="2020-06-04T02:01:22.000"/>
        <d v="2020-06-04T02:04:35.000"/>
        <d v="2020-06-04T02:04:58.000"/>
        <d v="2020-06-04T02:12:05.000"/>
        <d v="2020-06-04T02:12:23.000"/>
        <d v="2020-06-04T02:27:50.000"/>
        <d v="2020-06-04T02:30:26.000"/>
        <d v="2020-06-04T02:38:13.000"/>
        <d v="2020-06-04T02:39:06.000"/>
        <d v="2020-06-04T02:44:02.000"/>
        <d v="2020-06-04T02:50:48.000"/>
        <d v="2020-06-04T03:02:58.000"/>
        <d v="2020-06-04T03:08:14.000"/>
        <d v="2020-06-04T03:13:06.000"/>
        <d v="2020-06-04T03:20:19.000"/>
        <d v="2020-06-04T03:22:45.000"/>
        <d v="2020-06-04T03:27:21.000"/>
        <d v="2020-06-04T03:28:09.000"/>
        <d v="2020-06-03T08:03:24.000"/>
        <d v="2020-06-04T03:27:00.000"/>
        <d v="2020-06-04T03:27:13.000"/>
        <d v="2020-06-04T03:28:14.000"/>
        <d v="2020-06-03T23:26:10.000"/>
        <d v="2020-06-04T03:30:51.000"/>
        <d v="2020-06-04T00:27:35.000"/>
        <d v="2020-06-04T03:42:35.000"/>
        <d v="2020-06-04T03:42:42.000"/>
        <d v="2020-06-04T03:53:44.000"/>
        <d v="2020-06-04T03:54:06.000"/>
        <d v="2020-06-04T03:56:21.000"/>
        <d v="2020-06-04T03:57:44.000"/>
        <d v="2020-06-04T04:06:43.000"/>
        <d v="2020-06-04T04:08:31.000"/>
        <d v="2020-06-03T23:51:40.000"/>
        <d v="2020-06-04T03:21:52.000"/>
        <d v="2020-06-04T04:17:44.000"/>
        <d v="2020-06-04T04:20:08.000"/>
        <d v="2020-06-04T04:21:02.000"/>
        <d v="2020-06-04T04:29:46.000"/>
        <d v="2020-06-04T04:30:00.000"/>
        <d v="2020-06-04T04:38:38.000"/>
        <d v="2020-06-04T04:40:31.000"/>
        <d v="2020-06-04T04:47:29.000"/>
        <d v="2020-06-04T04:15:21.000"/>
        <d v="2020-06-04T04:48:06.000"/>
        <d v="2020-06-04T01:15:46.000"/>
        <d v="2020-06-04T04:51:31.000"/>
        <d v="2020-06-04T04:53:17.000"/>
        <d v="2020-06-04T04:56:06.000"/>
        <d v="2020-06-04T05:06:20.000"/>
        <d v="2020-06-04T05:10:20.000"/>
        <d v="2020-06-04T05:17:43.000"/>
        <d v="2020-06-04T05:26:17.000"/>
        <d v="2020-06-04T05:27:14.000"/>
        <d v="2020-06-04T05:40:09.000"/>
        <d v="2020-06-04T04:51:41.000"/>
        <d v="2020-06-04T05:22:51.000"/>
        <d v="2020-06-04T06:00:08.000"/>
        <d v="2020-06-04T03:42:48.000"/>
        <d v="2020-06-04T04:03:08.000"/>
        <d v="2020-06-04T06:06:39.000"/>
        <d v="2020-06-04T04:45:45.000"/>
        <d v="2020-06-04T06:27:10.000"/>
        <d v="2020-06-04T06:28:55.000"/>
        <d v="2020-06-04T06:31:39.000"/>
        <d v="2020-06-04T06:55:10.000"/>
        <d v="2020-06-04T06:55:28.000"/>
        <d v="2020-06-04T07:11:00.000"/>
        <d v="2020-06-04T07:55:42.000"/>
        <d v="2020-06-04T08:09:01.000"/>
        <d v="2020-06-04T02:03:06.000"/>
        <d v="2020-06-04T08:19:57.000"/>
        <d v="2020-06-03T19:38:21.000"/>
        <d v="2020-06-04T08:22:02.000"/>
        <d v="2020-06-04T08:31:01.000"/>
        <d v="2020-06-04T08:45:26.000"/>
        <d v="2020-06-03T07:05:18.000"/>
        <d v="2020-06-03T07:12:45.000"/>
        <d v="2020-06-04T08:51:39.000"/>
        <d v="2020-06-04T09:07:58.000"/>
      </sharedItems>
      <fieldGroup par="69" base="23">
        <rangePr groupBy="hours" autoEnd="1" autoStart="1" startDate="2020-06-03T07:05:18.000" endDate="2020-06-04T09:07:58.000"/>
        <groupItems count="26">
          <s v="&lt;6/3/2020"/>
          <s v="12 AM"/>
          <s v="1 AM"/>
          <s v="2 AM"/>
          <s v="3 AM"/>
          <s v="4 AM"/>
          <s v="5 AM"/>
          <s v="6 AM"/>
          <s v="7 AM"/>
          <s v="8 AM"/>
          <s v="9 AM"/>
          <s v="10 AM"/>
          <s v="11 AM"/>
          <s v="12 PM"/>
          <s v="1 PM"/>
          <s v="2 PM"/>
          <s v="3 PM"/>
          <s v="4 PM"/>
          <s v="5 PM"/>
          <s v="6 PM"/>
          <s v="7 PM"/>
          <s v="8 PM"/>
          <s v="9 PM"/>
          <s v="10 PM"/>
          <s v="11 PM"/>
          <s v="&gt;6/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3">
        <rangePr groupBy="days" autoEnd="1" autoStart="1" startDate="2020-06-03T07:05:18.000" endDate="2020-06-04T09:07:58.000"/>
        <groupItems count="368">
          <s v="&lt;6/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4/2020"/>
        </groupItems>
      </fieldGroup>
    </cacheField>
    <cacheField name="Months" databaseField="0">
      <sharedItems containsMixedTypes="0" count="0"/>
      <fieldGroup base="23">
        <rangePr groupBy="months" autoEnd="1" autoStart="1" startDate="2020-06-03T07:05:18.000" endDate="2020-06-04T09:07:58.000"/>
        <groupItems count="14">
          <s v="&lt;6/3/2020"/>
          <s v="Jan"/>
          <s v="Feb"/>
          <s v="Mar"/>
          <s v="Apr"/>
          <s v="May"/>
          <s v="Jun"/>
          <s v="Jul"/>
          <s v="Aug"/>
          <s v="Sep"/>
          <s v="Oct"/>
          <s v="Nov"/>
          <s v="Dec"/>
          <s v="&gt;6/4/2020"/>
        </groupItems>
      </fieldGroup>
    </cacheField>
    <cacheField name="Years" databaseField="0">
      <sharedItems containsMixedTypes="0" count="0"/>
      <fieldGroup base="23">
        <rangePr groupBy="years" autoEnd="1" autoStart="1" startDate="2020-06-03T07:05:18.000" endDate="2020-06-04T09:07:58.000"/>
        <groupItems count="3">
          <s v="&lt;6/3/2020"/>
          <s v="2020"/>
          <s v="&gt;6/4/2020"/>
        </groupItems>
      </fieldGroup>
    </cacheField>
  </cacheFields>
  <extLst>
    <ext xmlns:x14="http://schemas.microsoft.com/office/spreadsheetml/2009/9/main" uri="{725AE2AE-9491-48be-B2B4-4EB974FC3084}">
      <x14:pivotCacheDefinition pivotCacheId="1106136718"/>
    </ext>
  </extLst>
</pivotCacheDefinition>
</file>

<file path=xl/pivotCache/pivotCacheRecords1.xml><?xml version="1.0" encoding="utf-8"?>
<pivotCacheRecords xmlns="http://schemas.openxmlformats.org/spreadsheetml/2006/main" xmlns:r="http://schemas.openxmlformats.org/officeDocument/2006/relationships" count="196">
  <r>
    <s v="hollywdharriet"/>
    <s v="elenochle"/>
    <m/>
    <m/>
    <m/>
    <m/>
    <m/>
    <m/>
    <m/>
    <m/>
    <s v="No"/>
    <n v="3"/>
    <m/>
    <m/>
    <x v="0"/>
    <d v="2020-06-03T07:06:19.000"/>
    <s v="@CowgirlCas22 @elenochle #georgefloydlethalinjection"/>
    <s v="3901a2c8"/>
    <m/>
    <m/>
    <x v="0"/>
    <m/>
    <s v="http://pbs.twimg.com/profile_images/1157934571175870464/cCjFUTG0_normal.jpg"/>
    <x v="0"/>
    <d v="2020-06-03T00:00:00.000"/>
    <s v="07:06:19"/>
    <s v="https://twitter.com/hollywdharriet/status/1268076529830948865"/>
    <m/>
    <m/>
    <s v="1268076529830948865"/>
    <s v="1268074722329231361"/>
    <b v="0"/>
    <n v="1"/>
    <s v="536826854"/>
    <b v="0"/>
    <s v="und"/>
    <m/>
    <s v=""/>
    <b v="0"/>
    <n v="0"/>
    <s v=""/>
    <s v="Twitter Web App"/>
    <b v="0"/>
    <s v="1268074722329231361"/>
    <s v="Tweet"/>
    <n v="0"/>
    <n v="0"/>
    <m/>
    <m/>
    <m/>
    <m/>
    <m/>
    <m/>
    <m/>
    <m/>
    <n v="1"/>
    <s v="9"/>
    <s v="9"/>
    <m/>
    <m/>
    <m/>
    <m/>
    <m/>
    <m/>
    <m/>
    <m/>
    <m/>
  </r>
  <r>
    <s v="carol51378156"/>
    <s v="paulmuaddib61"/>
    <m/>
    <m/>
    <m/>
    <m/>
    <m/>
    <m/>
    <m/>
    <m/>
    <s v="No"/>
    <n v="5"/>
    <m/>
    <m/>
    <x v="1"/>
    <d v="2020-06-03T07:12:0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46509627586867200/Qq9iV8en_normal.jpg"/>
    <x v="1"/>
    <d v="2020-06-03T00:00:00.000"/>
    <s v="07:12:06"/>
    <s v="https://twitter.com/carol51378156/status/1268077987280420864"/>
    <m/>
    <m/>
    <s v="1268077987280420864"/>
    <m/>
    <b v="0"/>
    <n v="0"/>
    <s v=""/>
    <b v="0"/>
    <s v="en"/>
    <m/>
    <s v=""/>
    <b v="0"/>
    <n v="116"/>
    <s v="1268076274775457793"/>
    <s v="Twitter for iPhone"/>
    <b v="0"/>
    <s v="1268076274775457793"/>
    <s v="Tweet"/>
    <n v="0"/>
    <n v="0"/>
    <m/>
    <m/>
    <m/>
    <m/>
    <m/>
    <m/>
    <m/>
    <m/>
    <n v="1"/>
    <s v="1"/>
    <s v="1"/>
    <n v="0"/>
    <n v="0"/>
    <n v="1"/>
    <n v="2.3255813953488373"/>
    <n v="0"/>
    <n v="0"/>
    <n v="42"/>
    <n v="97.67441860465117"/>
    <n v="43"/>
  </r>
  <r>
    <s v="jendlady1"/>
    <s v="paulmuaddib61"/>
    <m/>
    <m/>
    <m/>
    <m/>
    <m/>
    <m/>
    <m/>
    <m/>
    <s v="No"/>
    <n v="6"/>
    <m/>
    <m/>
    <x v="1"/>
    <d v="2020-06-03T07:14:06.000"/>
    <s v="@paulmuaddib61: #GeorgeFloydLethalInjection https://t.co/FZs8n9KUMU"/>
    <s v="80a2b903"/>
    <s v="https://threadreaderapp.com/thread/1268032227612471298.html"/>
    <s v="threadreaderapp.com"/>
    <x v="0"/>
    <m/>
    <s v="http://pbs.twimg.com/profile_images/1244407254025228288/sxub50tV_normal.jpg"/>
    <x v="2"/>
    <d v="2020-06-03T00:00:00.000"/>
    <s v="07:14:06"/>
    <s v="https://twitter.com/jendlady1/status/1268078488520540160"/>
    <m/>
    <m/>
    <s v="1268078488520540160"/>
    <m/>
    <b v="0"/>
    <n v="0"/>
    <s v=""/>
    <b v="0"/>
    <s v="und"/>
    <m/>
    <s v=""/>
    <b v="0"/>
    <n v="5"/>
    <s v="1268078151571320835"/>
    <s v="Twitter for Android"/>
    <b v="0"/>
    <s v="1268078151571320835"/>
    <s v="Tweet"/>
    <n v="0"/>
    <n v="0"/>
    <m/>
    <m/>
    <m/>
    <m/>
    <m/>
    <m/>
    <m/>
    <m/>
    <n v="1"/>
    <s v="1"/>
    <s v="1"/>
    <m/>
    <m/>
    <m/>
    <m/>
    <m/>
    <m/>
    <m/>
    <m/>
    <m/>
  </r>
  <r>
    <s v="crowntiptoe"/>
    <s v="paulmuaddib61"/>
    <m/>
    <m/>
    <m/>
    <m/>
    <m/>
    <m/>
    <m/>
    <m/>
    <s v="No"/>
    <n v="8"/>
    <m/>
    <m/>
    <x v="1"/>
    <d v="2020-06-03T07:17:0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9140676350025732/4Nhxj85V_normal.jpg"/>
    <x v="3"/>
    <d v="2020-06-03T00:00:00.000"/>
    <s v="07:17:04"/>
    <s v="https://twitter.com/crowntiptoe/status/1268079235761156097"/>
    <m/>
    <m/>
    <s v="1268079235761156097"/>
    <m/>
    <b v="0"/>
    <n v="0"/>
    <s v=""/>
    <b v="0"/>
    <s v="en"/>
    <m/>
    <s v=""/>
    <b v="0"/>
    <n v="116"/>
    <s v="1268076274775457793"/>
    <s v="Twitter for Android"/>
    <b v="0"/>
    <s v="1268076274775457793"/>
    <s v="Tweet"/>
    <n v="0"/>
    <n v="0"/>
    <m/>
    <m/>
    <m/>
    <m/>
    <m/>
    <m/>
    <m/>
    <m/>
    <n v="1"/>
    <s v="1"/>
    <s v="1"/>
    <n v="0"/>
    <n v="0"/>
    <n v="1"/>
    <n v="2.3255813953488373"/>
    <n v="0"/>
    <n v="0"/>
    <n v="42"/>
    <n v="97.67441860465117"/>
    <n v="43"/>
  </r>
  <r>
    <s v="linkead"/>
    <s v="paulmuaddib61"/>
    <m/>
    <m/>
    <m/>
    <m/>
    <m/>
    <m/>
    <m/>
    <m/>
    <s v="No"/>
    <n v="9"/>
    <m/>
    <m/>
    <x v="1"/>
    <d v="2020-06-03T07:17:20.000"/>
    <s v="@paulmuaddib61: #GeorgeFloydLethalInjection https://t.co/FZs8n9KUMU"/>
    <s v="80a2b903"/>
    <s v="https://threadreaderapp.com/thread/1268032227612471298.html"/>
    <s v="threadreaderapp.com"/>
    <x v="0"/>
    <m/>
    <s v="http://pbs.twimg.com/profile_images/1257034615711322112/ixhmqytb_normal.jpg"/>
    <x v="4"/>
    <d v="2020-06-03T00:00:00.000"/>
    <s v="07:17:20"/>
    <s v="https://twitter.com/linkead/status/1268079302362509312"/>
    <m/>
    <m/>
    <s v="1268079302362509312"/>
    <m/>
    <b v="0"/>
    <n v="0"/>
    <s v=""/>
    <b v="0"/>
    <s v="und"/>
    <m/>
    <s v=""/>
    <b v="0"/>
    <n v="5"/>
    <s v="1268078151571320835"/>
    <s v="Twitter for iPhone"/>
    <b v="0"/>
    <s v="1268078151571320835"/>
    <s v="Tweet"/>
    <n v="0"/>
    <n v="0"/>
    <m/>
    <m/>
    <m/>
    <m/>
    <m/>
    <m/>
    <m/>
    <m/>
    <n v="1"/>
    <s v="1"/>
    <s v="1"/>
    <m/>
    <m/>
    <m/>
    <m/>
    <m/>
    <m/>
    <m/>
    <m/>
    <m/>
  </r>
  <r>
    <s v="kalanuraven"/>
    <s v="paulmuaddib61"/>
    <m/>
    <m/>
    <m/>
    <m/>
    <m/>
    <m/>
    <m/>
    <m/>
    <s v="No"/>
    <n v="11"/>
    <m/>
    <m/>
    <x v="1"/>
    <d v="2020-06-03T07:23:0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27828633428881408/0GC9vaix_normal.jpg"/>
    <x v="5"/>
    <d v="2020-06-03T00:00:00.000"/>
    <s v="07:23:01"/>
    <s v="https://twitter.com/kalanuraven/status/1268080736159936512"/>
    <m/>
    <m/>
    <s v="1268080736159936512"/>
    <m/>
    <b v="0"/>
    <n v="0"/>
    <s v=""/>
    <b v="0"/>
    <s v="en"/>
    <m/>
    <s v=""/>
    <b v="0"/>
    <n v="116"/>
    <s v="1268076274775457793"/>
    <s v="Twitter Web App"/>
    <b v="0"/>
    <s v="1268076274775457793"/>
    <s v="Tweet"/>
    <n v="0"/>
    <n v="0"/>
    <m/>
    <m/>
    <m/>
    <m/>
    <m/>
    <m/>
    <m/>
    <m/>
    <n v="1"/>
    <s v="1"/>
    <s v="1"/>
    <n v="0"/>
    <n v="0"/>
    <n v="1"/>
    <n v="2.3255813953488373"/>
    <n v="0"/>
    <n v="0"/>
    <n v="42"/>
    <n v="97.67441860465117"/>
    <n v="43"/>
  </r>
  <r>
    <s v="zoomlilly"/>
    <s v="paulmuaddib61"/>
    <m/>
    <m/>
    <m/>
    <m/>
    <m/>
    <m/>
    <m/>
    <m/>
    <s v="No"/>
    <n v="12"/>
    <m/>
    <m/>
    <x v="1"/>
    <d v="2020-06-03T07:29:4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6"/>
    <d v="2020-06-03T00:00:00.000"/>
    <s v="07:29:40"/>
    <s v="https://twitter.com/zoomlilly/status/1268082409473404928"/>
    <m/>
    <m/>
    <s v="1268082409473404928"/>
    <m/>
    <b v="0"/>
    <n v="0"/>
    <s v=""/>
    <b v="0"/>
    <s v="en"/>
    <m/>
    <s v=""/>
    <b v="0"/>
    <n v="116"/>
    <s v="1268076274775457793"/>
    <s v="Twitter for iPad"/>
    <b v="0"/>
    <s v="1268076274775457793"/>
    <s v="Tweet"/>
    <n v="0"/>
    <n v="0"/>
    <m/>
    <m/>
    <m/>
    <m/>
    <m/>
    <m/>
    <m/>
    <m/>
    <n v="1"/>
    <s v="1"/>
    <s v="1"/>
    <n v="0"/>
    <n v="0"/>
    <n v="1"/>
    <n v="2.3255813953488373"/>
    <n v="0"/>
    <n v="0"/>
    <n v="42"/>
    <n v="97.67441860465117"/>
    <n v="43"/>
  </r>
  <r>
    <s v="birdchirptweet"/>
    <s v="paulmuaddib61"/>
    <m/>
    <m/>
    <m/>
    <m/>
    <m/>
    <m/>
    <m/>
    <m/>
    <s v="No"/>
    <n v="13"/>
    <m/>
    <m/>
    <x v="1"/>
    <d v="2020-06-03T07:53:2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1000468500885505/uIom3PQZ_normal.jpg"/>
    <x v="7"/>
    <d v="2020-06-03T00:00:00.000"/>
    <s v="07:53:21"/>
    <s v="https://twitter.com/birdchirptweet/status/1268088368149065731"/>
    <m/>
    <m/>
    <s v="1268088368149065731"/>
    <m/>
    <b v="0"/>
    <n v="0"/>
    <s v=""/>
    <b v="0"/>
    <s v="en"/>
    <m/>
    <s v=""/>
    <b v="0"/>
    <n v="116"/>
    <s v="1268076274775457793"/>
    <s v="Twitter Web App"/>
    <b v="0"/>
    <s v="1268076274775457793"/>
    <s v="Tweet"/>
    <n v="0"/>
    <n v="0"/>
    <m/>
    <m/>
    <m/>
    <m/>
    <m/>
    <m/>
    <m/>
    <m/>
    <n v="1"/>
    <s v="1"/>
    <s v="1"/>
    <n v="0"/>
    <n v="0"/>
    <n v="1"/>
    <n v="2.3255813953488373"/>
    <n v="0"/>
    <n v="0"/>
    <n v="42"/>
    <n v="97.67441860465117"/>
    <n v="43"/>
  </r>
  <r>
    <s v="simpleplananon"/>
    <s v="paulmuaddib61"/>
    <m/>
    <m/>
    <m/>
    <m/>
    <m/>
    <m/>
    <m/>
    <m/>
    <s v="No"/>
    <n v="14"/>
    <m/>
    <m/>
    <x v="1"/>
    <d v="2020-06-03T08:18:4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30233131943583745/PKMiNY82_normal.jpg"/>
    <x v="8"/>
    <d v="2020-06-03T00:00:00.000"/>
    <s v="08:18:42"/>
    <s v="https://twitter.com/simpleplananon/status/1268094747878535168"/>
    <m/>
    <m/>
    <s v="1268094747878535168"/>
    <m/>
    <b v="0"/>
    <n v="0"/>
    <s v=""/>
    <b v="0"/>
    <s v="en"/>
    <m/>
    <s v=""/>
    <b v="0"/>
    <n v="116"/>
    <s v="1268076274775457793"/>
    <s v="Twitter for Android"/>
    <b v="0"/>
    <s v="1268076274775457793"/>
    <s v="Tweet"/>
    <n v="0"/>
    <n v="0"/>
    <m/>
    <m/>
    <m/>
    <m/>
    <m/>
    <m/>
    <m/>
    <m/>
    <n v="1"/>
    <s v="1"/>
    <s v="1"/>
    <n v="0"/>
    <n v="0"/>
    <n v="1"/>
    <n v="2.3255813953488373"/>
    <n v="0"/>
    <n v="0"/>
    <n v="42"/>
    <n v="97.67441860465117"/>
    <n v="43"/>
  </r>
  <r>
    <s v="gretchenbarton"/>
    <s v="paulmuaddib61"/>
    <m/>
    <m/>
    <m/>
    <m/>
    <m/>
    <m/>
    <m/>
    <m/>
    <s v="No"/>
    <n v="15"/>
    <m/>
    <m/>
    <x v="1"/>
    <d v="2020-06-03T08:36:4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899114405/mardi_gra_2007_normal.jpg"/>
    <x v="9"/>
    <d v="2020-06-03T00:00:00.000"/>
    <s v="08:36:41"/>
    <s v="https://twitter.com/gretchenbarton/status/1268099274958667777"/>
    <m/>
    <m/>
    <s v="1268099274958667777"/>
    <m/>
    <b v="0"/>
    <n v="0"/>
    <s v=""/>
    <b v="0"/>
    <s v="en"/>
    <m/>
    <s v=""/>
    <b v="0"/>
    <n v="116"/>
    <s v="1268076274775457793"/>
    <s v="Twitter Web App"/>
    <b v="0"/>
    <s v="1268076274775457793"/>
    <s v="Tweet"/>
    <n v="0"/>
    <n v="0"/>
    <m/>
    <m/>
    <m/>
    <m/>
    <m/>
    <m/>
    <m/>
    <m/>
    <n v="1"/>
    <s v="1"/>
    <s v="1"/>
    <n v="0"/>
    <n v="0"/>
    <n v="1"/>
    <n v="2.3255813953488373"/>
    <n v="0"/>
    <n v="0"/>
    <n v="42"/>
    <n v="97.67441860465117"/>
    <n v="43"/>
  </r>
  <r>
    <s v="margarita150264"/>
    <s v="paulmuaddib61"/>
    <m/>
    <m/>
    <m/>
    <m/>
    <m/>
    <m/>
    <m/>
    <m/>
    <s v="No"/>
    <n v="16"/>
    <m/>
    <m/>
    <x v="1"/>
    <d v="2020-06-03T08:38: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3893780836462593/O6rnac2U_normal.jpg"/>
    <x v="10"/>
    <d v="2020-06-03T00:00:00.000"/>
    <s v="08:38:20"/>
    <s v="https://twitter.com/margarita150264/status/1268099687539564544"/>
    <m/>
    <m/>
    <s v="1268099687539564544"/>
    <m/>
    <b v="0"/>
    <n v="0"/>
    <s v=""/>
    <b v="0"/>
    <s v="en"/>
    <m/>
    <s v=""/>
    <b v="0"/>
    <n v="116"/>
    <s v="1268076274775457793"/>
    <s v="Twitter Web App"/>
    <b v="0"/>
    <s v="1268076274775457793"/>
    <s v="Tweet"/>
    <n v="0"/>
    <n v="0"/>
    <m/>
    <m/>
    <m/>
    <m/>
    <m/>
    <m/>
    <m/>
    <m/>
    <n v="1"/>
    <s v="1"/>
    <s v="1"/>
    <n v="0"/>
    <n v="0"/>
    <n v="1"/>
    <n v="2.3255813953488373"/>
    <n v="0"/>
    <n v="0"/>
    <n v="42"/>
    <n v="97.67441860465117"/>
    <n v="43"/>
  </r>
  <r>
    <s v="chakanetzaclive"/>
    <s v="paulmuaddib61"/>
    <m/>
    <m/>
    <m/>
    <m/>
    <m/>
    <m/>
    <m/>
    <m/>
    <s v="No"/>
    <n v="17"/>
    <m/>
    <m/>
    <x v="1"/>
    <d v="2020-06-03T08:42:4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30635663203487744/HY1DnnzN_normal.jpg"/>
    <x v="11"/>
    <d v="2020-06-03T00:00:00.000"/>
    <s v="08:42:40"/>
    <s v="https://twitter.com/chakanetzaclive/status/1268100780784881664"/>
    <m/>
    <m/>
    <s v="1268100780784881664"/>
    <m/>
    <b v="0"/>
    <n v="0"/>
    <s v=""/>
    <b v="0"/>
    <s v="en"/>
    <m/>
    <s v=""/>
    <b v="0"/>
    <n v="116"/>
    <s v="1268076274775457793"/>
    <s v="Twitter for iPhone"/>
    <b v="0"/>
    <s v="1268076274775457793"/>
    <s v="Tweet"/>
    <n v="0"/>
    <n v="0"/>
    <m/>
    <m/>
    <m/>
    <m/>
    <m/>
    <m/>
    <m/>
    <m/>
    <n v="1"/>
    <s v="1"/>
    <s v="1"/>
    <n v="0"/>
    <n v="0"/>
    <n v="1"/>
    <n v="2.3255813953488373"/>
    <n v="0"/>
    <n v="0"/>
    <n v="42"/>
    <n v="97.67441860465117"/>
    <n v="43"/>
  </r>
  <r>
    <s v="orangeray3"/>
    <s v="paulmuaddib61"/>
    <m/>
    <m/>
    <m/>
    <m/>
    <m/>
    <m/>
    <m/>
    <m/>
    <s v="No"/>
    <n v="18"/>
    <m/>
    <m/>
    <x v="1"/>
    <d v="2020-06-03T09:28:1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94191292/evolve_normal.gif"/>
    <x v="12"/>
    <d v="2020-06-03T00:00:00.000"/>
    <s v="09:28:16"/>
    <s v="https://twitter.com/orangeray3/status/1268112253493997570"/>
    <m/>
    <m/>
    <s v="1268112253493997570"/>
    <m/>
    <b v="0"/>
    <n v="0"/>
    <s v=""/>
    <b v="0"/>
    <s v="en"/>
    <m/>
    <s v=""/>
    <b v="0"/>
    <n v="116"/>
    <s v="1268076274775457793"/>
    <s v="Mobile Web (M2)"/>
    <b v="0"/>
    <s v="1268076274775457793"/>
    <s v="Tweet"/>
    <n v="0"/>
    <n v="0"/>
    <m/>
    <m/>
    <m/>
    <m/>
    <m/>
    <m/>
    <m/>
    <m/>
    <n v="1"/>
    <s v="1"/>
    <s v="1"/>
    <n v="0"/>
    <n v="0"/>
    <n v="1"/>
    <n v="2.3255813953488373"/>
    <n v="0"/>
    <n v="0"/>
    <n v="42"/>
    <n v="97.67441860465117"/>
    <n v="43"/>
  </r>
  <r>
    <s v="kwade75"/>
    <s v="paulmuaddib61"/>
    <m/>
    <m/>
    <m/>
    <m/>
    <m/>
    <m/>
    <m/>
    <m/>
    <s v="No"/>
    <n v="19"/>
    <m/>
    <m/>
    <x v="1"/>
    <d v="2020-06-03T09:31:3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4796325788426242/1YDVW6PV_normal.jpg"/>
    <x v="13"/>
    <d v="2020-06-03T00:00:00.000"/>
    <s v="09:31:38"/>
    <s v="https://twitter.com/kwade75/status/1268113102773551104"/>
    <m/>
    <m/>
    <s v="1268113102773551104"/>
    <m/>
    <b v="0"/>
    <n v="0"/>
    <s v=""/>
    <b v="0"/>
    <s v="en"/>
    <m/>
    <s v=""/>
    <b v="0"/>
    <n v="116"/>
    <s v="1268076274775457793"/>
    <s v="Twitter for iPhone"/>
    <b v="0"/>
    <s v="1268076274775457793"/>
    <s v="Tweet"/>
    <n v="0"/>
    <n v="0"/>
    <m/>
    <m/>
    <m/>
    <m/>
    <m/>
    <m/>
    <m/>
    <m/>
    <n v="1"/>
    <s v="1"/>
    <s v="1"/>
    <n v="0"/>
    <n v="0"/>
    <n v="1"/>
    <n v="2.3255813953488373"/>
    <n v="0"/>
    <n v="0"/>
    <n v="42"/>
    <n v="97.67441860465117"/>
    <n v="43"/>
  </r>
  <r>
    <s v="gx4ik76j9yqkhen"/>
    <s v="paulmuaddib61"/>
    <m/>
    <m/>
    <m/>
    <m/>
    <m/>
    <m/>
    <m/>
    <m/>
    <s v="No"/>
    <n v="20"/>
    <m/>
    <m/>
    <x v="1"/>
    <d v="2020-06-03T09:39:1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7995625809117184/MvNawXty_normal.jpg"/>
    <x v="14"/>
    <d v="2020-06-03T00:00:00.000"/>
    <s v="09:39:11"/>
    <s v="https://twitter.com/gx4ik76j9yqkhen/status/1268115001799176193"/>
    <m/>
    <m/>
    <s v="1268115001799176193"/>
    <m/>
    <b v="0"/>
    <n v="0"/>
    <s v=""/>
    <b v="0"/>
    <s v="en"/>
    <m/>
    <s v=""/>
    <b v="0"/>
    <n v="116"/>
    <s v="1268076274775457793"/>
    <s v="Twitter for Android"/>
    <b v="0"/>
    <s v="1268076274775457793"/>
    <s v="Tweet"/>
    <n v="0"/>
    <n v="0"/>
    <m/>
    <m/>
    <m/>
    <m/>
    <m/>
    <m/>
    <m/>
    <m/>
    <n v="1"/>
    <s v="1"/>
    <s v="1"/>
    <n v="0"/>
    <n v="0"/>
    <n v="1"/>
    <n v="2.3255813953488373"/>
    <n v="0"/>
    <n v="0"/>
    <n v="42"/>
    <n v="97.67441860465117"/>
    <n v="43"/>
  </r>
  <r>
    <s v="kitchenermike"/>
    <s v="paulmuaddib61"/>
    <m/>
    <m/>
    <m/>
    <m/>
    <m/>
    <m/>
    <m/>
    <m/>
    <s v="No"/>
    <n v="21"/>
    <m/>
    <m/>
    <x v="1"/>
    <d v="2020-06-03T09:53:3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63647527255592960/_eBbqTZH_normal.jpg"/>
    <x v="15"/>
    <d v="2020-06-03T00:00:00.000"/>
    <s v="09:53:36"/>
    <s v="https://twitter.com/kitchenermike/status/1268118631692431360"/>
    <m/>
    <m/>
    <s v="1268118631692431360"/>
    <m/>
    <b v="0"/>
    <n v="0"/>
    <s v=""/>
    <b v="0"/>
    <s v="en"/>
    <m/>
    <s v=""/>
    <b v="0"/>
    <n v="116"/>
    <s v="1268076274775457793"/>
    <s v="Twitter for Android"/>
    <b v="0"/>
    <s v="1268076274775457793"/>
    <s v="Tweet"/>
    <n v="0"/>
    <n v="0"/>
    <m/>
    <m/>
    <m/>
    <m/>
    <m/>
    <m/>
    <m/>
    <m/>
    <n v="1"/>
    <s v="1"/>
    <s v="1"/>
    <n v="0"/>
    <n v="0"/>
    <n v="1"/>
    <n v="2.3255813953488373"/>
    <n v="0"/>
    <n v="0"/>
    <n v="42"/>
    <n v="97.67441860465117"/>
    <n v="43"/>
  </r>
  <r>
    <s v="johnsomsheila"/>
    <s v="paulmuaddib61"/>
    <m/>
    <m/>
    <m/>
    <m/>
    <m/>
    <m/>
    <m/>
    <m/>
    <s v="No"/>
    <n v="22"/>
    <m/>
    <m/>
    <x v="1"/>
    <d v="2020-06-03T10:04: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5321171622641664/MzSv029N_normal.jpg"/>
    <x v="16"/>
    <d v="2020-06-03T00:00:00.000"/>
    <s v="10:04:17"/>
    <s v="https://twitter.com/johnsomsheila/status/1268121317674553344"/>
    <m/>
    <m/>
    <s v="1268121317674553344"/>
    <m/>
    <b v="0"/>
    <n v="0"/>
    <s v=""/>
    <b v="0"/>
    <s v="en"/>
    <m/>
    <s v=""/>
    <b v="0"/>
    <n v="116"/>
    <s v="1268076274775457793"/>
    <s v="Twitter for Android"/>
    <b v="0"/>
    <s v="1268076274775457793"/>
    <s v="Tweet"/>
    <n v="0"/>
    <n v="0"/>
    <m/>
    <m/>
    <m/>
    <m/>
    <m/>
    <m/>
    <m/>
    <m/>
    <n v="1"/>
    <s v="1"/>
    <s v="1"/>
    <n v="0"/>
    <n v="0"/>
    <n v="1"/>
    <n v="2.3255813953488373"/>
    <n v="0"/>
    <n v="0"/>
    <n v="42"/>
    <n v="97.67441860465117"/>
    <n v="43"/>
  </r>
  <r>
    <s v="8020tizio"/>
    <s v="paulmuaddib61"/>
    <m/>
    <m/>
    <m/>
    <m/>
    <m/>
    <m/>
    <m/>
    <m/>
    <s v="No"/>
    <n v="23"/>
    <m/>
    <m/>
    <x v="1"/>
    <d v="2020-06-03T10:26:1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17"/>
    <d v="2020-06-03T00:00:00.000"/>
    <s v="10:26:11"/>
    <s v="https://twitter.com/8020tizio/status/1268126830386647040"/>
    <m/>
    <m/>
    <s v="1268126830386647040"/>
    <m/>
    <b v="0"/>
    <n v="0"/>
    <s v=""/>
    <b v="0"/>
    <s v="en"/>
    <m/>
    <s v=""/>
    <b v="0"/>
    <n v="116"/>
    <s v="1268076274775457793"/>
    <s v="Twitter Web App"/>
    <b v="0"/>
    <s v="1268076274775457793"/>
    <s v="Tweet"/>
    <n v="0"/>
    <n v="0"/>
    <m/>
    <m/>
    <m/>
    <m/>
    <m/>
    <m/>
    <m/>
    <m/>
    <n v="1"/>
    <s v="1"/>
    <s v="1"/>
    <n v="0"/>
    <n v="0"/>
    <n v="1"/>
    <n v="2.3255813953488373"/>
    <n v="0"/>
    <n v="0"/>
    <n v="42"/>
    <n v="97.67441860465117"/>
    <n v="43"/>
  </r>
  <r>
    <s v="bluefishja"/>
    <s v="paulmuaddib61"/>
    <m/>
    <m/>
    <m/>
    <m/>
    <m/>
    <m/>
    <m/>
    <m/>
    <s v="No"/>
    <n v="24"/>
    <m/>
    <m/>
    <x v="1"/>
    <d v="2020-06-03T10:36:0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72697604389527553/bGJ6dJL9_normal.jpg"/>
    <x v="18"/>
    <d v="2020-06-03T00:00:00.000"/>
    <s v="10:36:03"/>
    <s v="https://twitter.com/bluefishja/status/1268129313171406850"/>
    <m/>
    <m/>
    <s v="1268129313171406850"/>
    <m/>
    <b v="0"/>
    <n v="0"/>
    <s v=""/>
    <b v="0"/>
    <s v="en"/>
    <m/>
    <s v=""/>
    <b v="0"/>
    <n v="116"/>
    <s v="1268076274775457793"/>
    <s v="Twitter for Android"/>
    <b v="0"/>
    <s v="1268076274775457793"/>
    <s v="Tweet"/>
    <n v="0"/>
    <n v="0"/>
    <m/>
    <m/>
    <m/>
    <m/>
    <m/>
    <m/>
    <m/>
    <m/>
    <n v="1"/>
    <s v="1"/>
    <s v="1"/>
    <n v="0"/>
    <n v="0"/>
    <n v="1"/>
    <n v="2.3255813953488373"/>
    <n v="0"/>
    <n v="0"/>
    <n v="42"/>
    <n v="97.67441860465117"/>
    <n v="43"/>
  </r>
  <r>
    <s v="wmk1975"/>
    <s v="paulmuaddib61"/>
    <m/>
    <m/>
    <m/>
    <m/>
    <m/>
    <m/>
    <m/>
    <m/>
    <s v="No"/>
    <n v="25"/>
    <m/>
    <m/>
    <x v="1"/>
    <d v="2020-06-03T10:53:4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05188239875342340/qZfU3JJc_normal.jpg"/>
    <x v="19"/>
    <d v="2020-06-03T00:00:00.000"/>
    <s v="10:53:49"/>
    <s v="https://twitter.com/wmk1975/status/1268133783255109632"/>
    <m/>
    <m/>
    <s v="1268133783255109632"/>
    <m/>
    <b v="0"/>
    <n v="0"/>
    <s v=""/>
    <b v="0"/>
    <s v="en"/>
    <m/>
    <s v=""/>
    <b v="0"/>
    <n v="116"/>
    <s v="1268076274775457793"/>
    <s v="Twitter for Android"/>
    <b v="0"/>
    <s v="1268076274775457793"/>
    <s v="Tweet"/>
    <n v="0"/>
    <n v="0"/>
    <m/>
    <m/>
    <m/>
    <m/>
    <m/>
    <m/>
    <m/>
    <m/>
    <n v="1"/>
    <s v="1"/>
    <s v="1"/>
    <n v="0"/>
    <n v="0"/>
    <n v="1"/>
    <n v="2.3255813953488373"/>
    <n v="0"/>
    <n v="0"/>
    <n v="42"/>
    <n v="97.67441860465117"/>
    <n v="43"/>
  </r>
  <r>
    <s v="bam57581565"/>
    <s v="paulmuaddib61"/>
    <m/>
    <m/>
    <m/>
    <m/>
    <m/>
    <m/>
    <m/>
    <m/>
    <s v="No"/>
    <n v="26"/>
    <m/>
    <m/>
    <x v="1"/>
    <d v="2020-06-03T10:58: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6609939118460928/PCv8S_N1_normal.jpg"/>
    <x v="20"/>
    <d v="2020-06-03T00:00:00.000"/>
    <s v="10:58:32"/>
    <s v="https://twitter.com/bam57581565/status/1268134968980635653"/>
    <m/>
    <m/>
    <s v="1268134968980635653"/>
    <m/>
    <b v="0"/>
    <n v="0"/>
    <s v=""/>
    <b v="0"/>
    <s v="en"/>
    <m/>
    <s v=""/>
    <b v="0"/>
    <n v="116"/>
    <s v="1268076274775457793"/>
    <s v="Twitter Web App"/>
    <b v="0"/>
    <s v="1268076274775457793"/>
    <s v="Tweet"/>
    <n v="0"/>
    <n v="0"/>
    <m/>
    <m/>
    <m/>
    <m/>
    <m/>
    <m/>
    <m/>
    <m/>
    <n v="1"/>
    <s v="1"/>
    <s v="1"/>
    <n v="0"/>
    <n v="0"/>
    <n v="1"/>
    <n v="2.3255813953488373"/>
    <n v="0"/>
    <n v="0"/>
    <n v="42"/>
    <n v="97.67441860465117"/>
    <n v="43"/>
  </r>
  <r>
    <s v="texas_trump"/>
    <s v="paulmuaddib61"/>
    <m/>
    <m/>
    <m/>
    <m/>
    <m/>
    <m/>
    <m/>
    <m/>
    <s v="No"/>
    <n v="27"/>
    <m/>
    <m/>
    <x v="1"/>
    <d v="2020-06-03T11:35: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76023366458925057/4_qG6GzY_normal.jpg"/>
    <x v="21"/>
    <d v="2020-06-03T00:00:00.000"/>
    <s v="11:35:55"/>
    <s v="https://twitter.com/texas_trump/status/1268144377467031552"/>
    <m/>
    <m/>
    <s v="1268144377467031552"/>
    <m/>
    <b v="0"/>
    <n v="0"/>
    <s v=""/>
    <b v="0"/>
    <s v="en"/>
    <m/>
    <s v=""/>
    <b v="0"/>
    <n v="116"/>
    <s v="1268076274775457793"/>
    <s v="Twitter for iPhone"/>
    <b v="0"/>
    <s v="1268076274775457793"/>
    <s v="Tweet"/>
    <n v="0"/>
    <n v="0"/>
    <m/>
    <m/>
    <m/>
    <m/>
    <m/>
    <m/>
    <m/>
    <m/>
    <n v="1"/>
    <s v="1"/>
    <s v="1"/>
    <n v="0"/>
    <n v="0"/>
    <n v="1"/>
    <n v="2.3255813953488373"/>
    <n v="0"/>
    <n v="0"/>
    <n v="42"/>
    <n v="97.67441860465117"/>
    <n v="43"/>
  </r>
  <r>
    <s v="me2189251618"/>
    <s v="paulmuaddib61"/>
    <m/>
    <m/>
    <m/>
    <m/>
    <m/>
    <m/>
    <m/>
    <m/>
    <s v="No"/>
    <n v="28"/>
    <m/>
    <m/>
    <x v="1"/>
    <d v="2020-06-03T11:39:02.000"/>
    <s v="@paulmuaddib61: #GeorgeFloydLethalInjection https://t.co/FZs8n9KUMU"/>
    <s v="80a2b903"/>
    <s v="https://threadreaderapp.com/thread/1268032227612471298.html"/>
    <s v="threadreaderapp.com"/>
    <x v="0"/>
    <m/>
    <s v="http://pbs.twimg.com/profile_images/1145447464876597248/B5Glgx_1_normal.jpg"/>
    <x v="22"/>
    <d v="2020-06-03T00:00:00.000"/>
    <s v="11:39:02"/>
    <s v="https://twitter.com/me2189251618/status/1268145162611576833"/>
    <m/>
    <m/>
    <s v="1268145162611576833"/>
    <m/>
    <b v="0"/>
    <n v="0"/>
    <s v=""/>
    <b v="0"/>
    <s v="und"/>
    <m/>
    <s v=""/>
    <b v="0"/>
    <n v="5"/>
    <s v="1268078151571320835"/>
    <s v="Twitter for iPhone"/>
    <b v="0"/>
    <s v="1268078151571320835"/>
    <s v="Tweet"/>
    <n v="0"/>
    <n v="0"/>
    <m/>
    <m/>
    <m/>
    <m/>
    <m/>
    <m/>
    <m/>
    <m/>
    <n v="1"/>
    <s v="1"/>
    <s v="1"/>
    <m/>
    <m/>
    <m/>
    <m/>
    <m/>
    <m/>
    <m/>
    <m/>
    <m/>
  </r>
  <r>
    <s v="remediosbullo19"/>
    <s v="paulmuaddib61"/>
    <m/>
    <m/>
    <m/>
    <m/>
    <m/>
    <m/>
    <m/>
    <m/>
    <s v="No"/>
    <n v="30"/>
    <m/>
    <m/>
    <x v="1"/>
    <d v="2020-06-03T11:53: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91156591824973826/gdASM5pk_normal.jpg"/>
    <x v="23"/>
    <d v="2020-06-03T00:00:00.000"/>
    <s v="11:53:46"/>
    <s v="https://twitter.com/remediosbullo19/status/1268148872557232130"/>
    <m/>
    <m/>
    <s v="1268148872557232130"/>
    <m/>
    <b v="0"/>
    <n v="0"/>
    <s v=""/>
    <b v="0"/>
    <s v="en"/>
    <m/>
    <s v=""/>
    <b v="0"/>
    <n v="116"/>
    <s v="1268076274775457793"/>
    <s v="Twitter Web App"/>
    <b v="0"/>
    <s v="1268076274775457793"/>
    <s v="Tweet"/>
    <n v="0"/>
    <n v="0"/>
    <m/>
    <m/>
    <m/>
    <m/>
    <m/>
    <m/>
    <m/>
    <m/>
    <n v="1"/>
    <s v="1"/>
    <s v="1"/>
    <n v="0"/>
    <n v="0"/>
    <n v="1"/>
    <n v="2.3255813953488373"/>
    <n v="0"/>
    <n v="0"/>
    <n v="42"/>
    <n v="97.67441860465117"/>
    <n v="43"/>
  </r>
  <r>
    <s v="gobigred4life"/>
    <s v="paulmuaddib61"/>
    <m/>
    <m/>
    <m/>
    <m/>
    <m/>
    <m/>
    <m/>
    <m/>
    <s v="No"/>
    <n v="31"/>
    <m/>
    <m/>
    <x v="1"/>
    <d v="2020-06-03T11:54:5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92943778943705090/gZL1vaXA_normal.jpg"/>
    <x v="24"/>
    <d v="2020-06-03T00:00:00.000"/>
    <s v="11:54:54"/>
    <s v="https://twitter.com/gobigred4life/status/1268149157329399809"/>
    <m/>
    <m/>
    <s v="1268149157329399809"/>
    <m/>
    <b v="0"/>
    <n v="0"/>
    <s v=""/>
    <b v="0"/>
    <s v="en"/>
    <m/>
    <s v=""/>
    <b v="0"/>
    <n v="116"/>
    <s v="1268076274775457793"/>
    <s v="Twitter for iPhone"/>
    <b v="0"/>
    <s v="1268076274775457793"/>
    <s v="Tweet"/>
    <n v="0"/>
    <n v="0"/>
    <m/>
    <m/>
    <m/>
    <m/>
    <m/>
    <m/>
    <m/>
    <m/>
    <n v="1"/>
    <s v="1"/>
    <s v="1"/>
    <n v="0"/>
    <n v="0"/>
    <n v="1"/>
    <n v="2.3255813953488373"/>
    <n v="0"/>
    <n v="0"/>
    <n v="42"/>
    <n v="97.67441860465117"/>
    <n v="43"/>
  </r>
  <r>
    <s v="dkdk459"/>
    <s v="paulmuaddib61"/>
    <m/>
    <m/>
    <m/>
    <m/>
    <m/>
    <m/>
    <m/>
    <m/>
    <s v="No"/>
    <n v="32"/>
    <m/>
    <m/>
    <x v="1"/>
    <d v="2020-06-03T11:59: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70093531835944961/NuOdjlUY_normal.png"/>
    <x v="25"/>
    <d v="2020-06-03T00:00:00.000"/>
    <s v="11:59:22"/>
    <s v="https://twitter.com/dkdk459/status/1268150278336831489"/>
    <m/>
    <m/>
    <s v="1268150278336831489"/>
    <m/>
    <b v="0"/>
    <n v="0"/>
    <s v=""/>
    <b v="0"/>
    <s v="en"/>
    <m/>
    <s v=""/>
    <b v="0"/>
    <n v="116"/>
    <s v="1268076274775457793"/>
    <s v="Twitter for Android"/>
    <b v="0"/>
    <s v="1268076274775457793"/>
    <s v="Tweet"/>
    <n v="0"/>
    <n v="0"/>
    <m/>
    <m/>
    <m/>
    <m/>
    <m/>
    <m/>
    <m/>
    <m/>
    <n v="1"/>
    <s v="1"/>
    <s v="1"/>
    <n v="0"/>
    <n v="0"/>
    <n v="1"/>
    <n v="2.3255813953488373"/>
    <n v="0"/>
    <n v="0"/>
    <n v="42"/>
    <n v="97.67441860465117"/>
    <n v="43"/>
  </r>
  <r>
    <s v="asleepingdragon"/>
    <s v="paulmuaddib61"/>
    <m/>
    <m/>
    <m/>
    <m/>
    <m/>
    <m/>
    <m/>
    <m/>
    <s v="No"/>
    <n v="33"/>
    <m/>
    <m/>
    <x v="1"/>
    <d v="2020-06-03T12:23:0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2797385070/cbf414f37d5aeb8a8947a64fba4c7e03_normal.png"/>
    <x v="26"/>
    <d v="2020-06-03T00:00:00.000"/>
    <s v="12:23:09"/>
    <s v="https://twitter.com/asleepingdragon/status/1268156263399120898"/>
    <m/>
    <m/>
    <s v="1268156263399120898"/>
    <m/>
    <b v="0"/>
    <n v="0"/>
    <s v=""/>
    <b v="0"/>
    <s v="en"/>
    <m/>
    <s v=""/>
    <b v="0"/>
    <n v="116"/>
    <s v="1268076274775457793"/>
    <s v="Twitter for iPhone"/>
    <b v="0"/>
    <s v="1268076274775457793"/>
    <s v="Tweet"/>
    <n v="0"/>
    <n v="0"/>
    <m/>
    <m/>
    <m/>
    <m/>
    <m/>
    <m/>
    <m/>
    <m/>
    <n v="1"/>
    <s v="1"/>
    <s v="1"/>
    <n v="0"/>
    <n v="0"/>
    <n v="1"/>
    <n v="2.3255813953488373"/>
    <n v="0"/>
    <n v="0"/>
    <n v="42"/>
    <n v="97.67441860465117"/>
    <n v="43"/>
  </r>
  <r>
    <s v="shupe_laura"/>
    <s v="paulmuaddib61"/>
    <m/>
    <m/>
    <m/>
    <m/>
    <m/>
    <m/>
    <m/>
    <m/>
    <s v="No"/>
    <n v="34"/>
    <m/>
    <m/>
    <x v="1"/>
    <d v="2020-06-03T12:33:5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97940865802678272/J0Re7TBF_normal.jpg"/>
    <x v="27"/>
    <d v="2020-06-03T00:00:00.000"/>
    <s v="12:33:56"/>
    <s v="https://twitter.com/shupe_laura/status/1268158980515340288"/>
    <m/>
    <m/>
    <s v="1268158980515340288"/>
    <m/>
    <b v="0"/>
    <n v="0"/>
    <s v=""/>
    <b v="0"/>
    <s v="en"/>
    <m/>
    <s v=""/>
    <b v="0"/>
    <n v="116"/>
    <s v="1268076274775457793"/>
    <s v="Twitter for iPhone"/>
    <b v="0"/>
    <s v="1268076274775457793"/>
    <s v="Tweet"/>
    <n v="0"/>
    <n v="0"/>
    <m/>
    <m/>
    <m/>
    <m/>
    <m/>
    <m/>
    <m/>
    <m/>
    <n v="1"/>
    <s v="1"/>
    <s v="1"/>
    <n v="0"/>
    <n v="0"/>
    <n v="1"/>
    <n v="2.3255813953488373"/>
    <n v="0"/>
    <n v="0"/>
    <n v="42"/>
    <n v="97.67441860465117"/>
    <n v="43"/>
  </r>
  <r>
    <s v="turk182_jcp"/>
    <s v="paulmuaddib61"/>
    <m/>
    <m/>
    <m/>
    <m/>
    <m/>
    <m/>
    <m/>
    <m/>
    <s v="No"/>
    <n v="35"/>
    <m/>
    <m/>
    <x v="1"/>
    <d v="2020-06-03T12:42: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99259810780241920/zAZVKlZy_normal.jpg"/>
    <x v="28"/>
    <d v="2020-06-03T00:00:00.000"/>
    <s v="12:42:20"/>
    <s v="https://twitter.com/turk182_jcp/status/1268161093148475392"/>
    <m/>
    <m/>
    <s v="1268161093148475392"/>
    <m/>
    <b v="0"/>
    <n v="0"/>
    <s v=""/>
    <b v="0"/>
    <s v="en"/>
    <m/>
    <s v=""/>
    <b v="0"/>
    <n v="116"/>
    <s v="1268076274775457793"/>
    <s v="Twitter for iPhone"/>
    <b v="0"/>
    <s v="1268076274775457793"/>
    <s v="Tweet"/>
    <n v="0"/>
    <n v="0"/>
    <m/>
    <m/>
    <m/>
    <m/>
    <m/>
    <m/>
    <m/>
    <m/>
    <n v="1"/>
    <s v="17"/>
    <s v="1"/>
    <n v="0"/>
    <n v="0"/>
    <n v="1"/>
    <n v="2.3255813953488373"/>
    <n v="0"/>
    <n v="0"/>
    <n v="42"/>
    <n v="97.67441860465117"/>
    <n v="43"/>
  </r>
  <r>
    <s v="turk182_jcp"/>
    <s v="candace47373967"/>
    <m/>
    <m/>
    <m/>
    <m/>
    <m/>
    <m/>
    <m/>
    <m/>
    <s v="Yes"/>
    <n v="36"/>
    <m/>
    <m/>
    <x v="0"/>
    <d v="2020-06-03T12:42:39.000"/>
    <s v="@paulmuaddib61 @Candace47373967 #GeorgeFloydLethalInjection"/>
    <s v="ce968a4e"/>
    <m/>
    <m/>
    <x v="0"/>
    <m/>
    <s v="http://pbs.twimg.com/profile_images/899259810780241920/zAZVKlZy_normal.jpg"/>
    <x v="29"/>
    <d v="2020-06-03T00:00:00.000"/>
    <s v="12:42:39"/>
    <s v="https://twitter.com/turk182_jcp/status/1268161171984711682"/>
    <m/>
    <m/>
    <s v="1268161171984711682"/>
    <s v="1268032227612471298"/>
    <b v="0"/>
    <n v="1"/>
    <s v="1115309847778615297"/>
    <b v="0"/>
    <s v="und"/>
    <m/>
    <s v=""/>
    <b v="0"/>
    <n v="1"/>
    <s v=""/>
    <s v="Twitter for iPhone"/>
    <b v="0"/>
    <s v="1268032227612471298"/>
    <s v="Tweet"/>
    <n v="0"/>
    <n v="0"/>
    <m/>
    <m/>
    <m/>
    <m/>
    <m/>
    <m/>
    <m/>
    <m/>
    <n v="1"/>
    <s v="17"/>
    <s v="17"/>
    <n v="0"/>
    <n v="0"/>
    <n v="0"/>
    <n v="0"/>
    <n v="0"/>
    <n v="0"/>
    <n v="3"/>
    <n v="100"/>
    <n v="3"/>
  </r>
  <r>
    <s v="candace47373967"/>
    <s v="turk182_jcp"/>
    <m/>
    <m/>
    <m/>
    <m/>
    <m/>
    <m/>
    <m/>
    <m/>
    <s v="Yes"/>
    <n v="38"/>
    <m/>
    <m/>
    <x v="1"/>
    <d v="2020-06-03T12:43:11.000"/>
    <s v="@paulmuaddib61 @Candace47373967 #GeorgeFloydLethalInjection"/>
    <s v="ce968a4e"/>
    <m/>
    <m/>
    <x v="0"/>
    <m/>
    <s v="http://pbs.twimg.com/profile_images/1193569178722152448/UEZvMClJ_normal.jpg"/>
    <x v="30"/>
    <d v="2020-06-03T00:00:00.000"/>
    <s v="12:43:11"/>
    <s v="https://twitter.com/candace47373967/status/1268161308890980358"/>
    <m/>
    <m/>
    <s v="1268161308890980358"/>
    <m/>
    <b v="0"/>
    <n v="0"/>
    <s v=""/>
    <b v="0"/>
    <s v="und"/>
    <m/>
    <s v=""/>
    <b v="0"/>
    <n v="1"/>
    <s v="1268161171984711682"/>
    <s v="Twitter Web App"/>
    <b v="0"/>
    <s v="1268161171984711682"/>
    <s v="Tweet"/>
    <n v="0"/>
    <n v="0"/>
    <m/>
    <m/>
    <m/>
    <m/>
    <m/>
    <m/>
    <m/>
    <m/>
    <n v="1"/>
    <s v="17"/>
    <s v="17"/>
    <m/>
    <m/>
    <m/>
    <m/>
    <m/>
    <m/>
    <m/>
    <m/>
    <m/>
  </r>
  <r>
    <s v="therealalice333"/>
    <s v="paulmuaddib61"/>
    <m/>
    <m/>
    <m/>
    <m/>
    <m/>
    <m/>
    <m/>
    <m/>
    <s v="No"/>
    <n v="40"/>
    <m/>
    <m/>
    <x v="1"/>
    <d v="2020-06-03T12:51:5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6072485428912128/sE6FBe3N_normal.jpg"/>
    <x v="31"/>
    <d v="2020-06-03T00:00:00.000"/>
    <s v="12:51:59"/>
    <s v="https://twitter.com/therealalice333/status/1268163519477940224"/>
    <m/>
    <m/>
    <s v="1268163519477940224"/>
    <m/>
    <b v="0"/>
    <n v="0"/>
    <s v=""/>
    <b v="0"/>
    <s v="en"/>
    <m/>
    <s v=""/>
    <b v="0"/>
    <n v="116"/>
    <s v="1268076274775457793"/>
    <s v="Twitter Web App"/>
    <b v="0"/>
    <s v="1268076274775457793"/>
    <s v="Tweet"/>
    <n v="0"/>
    <n v="0"/>
    <m/>
    <m/>
    <m/>
    <m/>
    <m/>
    <m/>
    <m/>
    <m/>
    <n v="1"/>
    <s v="1"/>
    <s v="1"/>
    <n v="0"/>
    <n v="0"/>
    <n v="1"/>
    <n v="2.3255813953488373"/>
    <n v="0"/>
    <n v="0"/>
    <n v="42"/>
    <n v="97.67441860465117"/>
    <n v="43"/>
  </r>
  <r>
    <s v="veteran423"/>
    <s v="paulmuaddib61"/>
    <m/>
    <m/>
    <m/>
    <m/>
    <m/>
    <m/>
    <m/>
    <m/>
    <s v="No"/>
    <n v="41"/>
    <m/>
    <m/>
    <x v="1"/>
    <d v="2020-06-03T12:57:3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82809289889193986/qq7kT9x5_normal.jpg"/>
    <x v="32"/>
    <d v="2020-06-03T00:00:00.000"/>
    <s v="12:57:30"/>
    <s v="https://twitter.com/veteran423/status/1268164908803403782"/>
    <m/>
    <m/>
    <s v="1268164908803403782"/>
    <m/>
    <b v="0"/>
    <n v="0"/>
    <s v=""/>
    <b v="0"/>
    <s v="en"/>
    <m/>
    <s v=""/>
    <b v="0"/>
    <n v="116"/>
    <s v="1268076274775457793"/>
    <s v="Twitter for iPhone"/>
    <b v="0"/>
    <s v="1268076274775457793"/>
    <s v="Tweet"/>
    <n v="0"/>
    <n v="0"/>
    <m/>
    <m/>
    <m/>
    <m/>
    <m/>
    <m/>
    <m/>
    <m/>
    <n v="1"/>
    <s v="1"/>
    <s v="1"/>
    <n v="0"/>
    <n v="0"/>
    <n v="1"/>
    <n v="2.3255813953488373"/>
    <n v="0"/>
    <n v="0"/>
    <n v="42"/>
    <n v="97.67441860465117"/>
    <n v="43"/>
  </r>
  <r>
    <s v="homeofthetitans"/>
    <s v="paulmuaddib61"/>
    <m/>
    <m/>
    <m/>
    <m/>
    <m/>
    <m/>
    <m/>
    <m/>
    <s v="No"/>
    <n v="42"/>
    <m/>
    <m/>
    <x v="1"/>
    <d v="2020-06-03T13:09: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485115231275061248/sj1KGcK3_normal.jpeg"/>
    <x v="33"/>
    <d v="2020-06-03T00:00:00.000"/>
    <s v="13:09:17"/>
    <s v="https://twitter.com/homeofthetitans/status/1268167874230837248"/>
    <m/>
    <m/>
    <s v="1268167874230837248"/>
    <m/>
    <b v="0"/>
    <n v="0"/>
    <s v=""/>
    <b v="0"/>
    <s v="en"/>
    <m/>
    <s v=""/>
    <b v="0"/>
    <n v="116"/>
    <s v="1268076274775457793"/>
    <s v="Twitter for iPhone"/>
    <b v="0"/>
    <s v="1268076274775457793"/>
    <s v="Tweet"/>
    <n v="0"/>
    <n v="0"/>
    <m/>
    <m/>
    <m/>
    <m/>
    <m/>
    <m/>
    <m/>
    <m/>
    <n v="1"/>
    <s v="1"/>
    <s v="1"/>
    <n v="0"/>
    <n v="0"/>
    <n v="1"/>
    <n v="2.3255813953488373"/>
    <n v="0"/>
    <n v="0"/>
    <n v="42"/>
    <n v="97.67441860465117"/>
    <n v="43"/>
  </r>
  <r>
    <s v="cher88582355"/>
    <s v="paulmuaddib61"/>
    <m/>
    <m/>
    <m/>
    <m/>
    <m/>
    <m/>
    <m/>
    <m/>
    <s v="No"/>
    <n v="43"/>
    <m/>
    <m/>
    <x v="1"/>
    <d v="2020-06-03T13:34: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2518350602788865/ez7Fn_e7_normal.jpg"/>
    <x v="34"/>
    <d v="2020-06-03T00:00:00.000"/>
    <s v="13:34:39"/>
    <s v="https://twitter.com/cher88582355/status/1268174256741011456"/>
    <m/>
    <m/>
    <s v="1268174256741011456"/>
    <m/>
    <b v="0"/>
    <n v="0"/>
    <s v=""/>
    <b v="0"/>
    <s v="en"/>
    <m/>
    <s v=""/>
    <b v="0"/>
    <n v="116"/>
    <s v="1268076274775457793"/>
    <s v="Twitter for Android"/>
    <b v="0"/>
    <s v="1268076274775457793"/>
    <s v="Tweet"/>
    <n v="0"/>
    <n v="0"/>
    <m/>
    <m/>
    <m/>
    <m/>
    <m/>
    <m/>
    <m/>
    <m/>
    <n v="1"/>
    <s v="1"/>
    <s v="1"/>
    <n v="0"/>
    <n v="0"/>
    <n v="1"/>
    <n v="2.3255813953488373"/>
    <n v="0"/>
    <n v="0"/>
    <n v="42"/>
    <n v="97.67441860465117"/>
    <n v="43"/>
  </r>
  <r>
    <s v="timecontrolzero"/>
    <s v="timecontrolzero"/>
    <m/>
    <m/>
    <m/>
    <m/>
    <m/>
    <m/>
    <m/>
    <m/>
    <s v="No"/>
    <n v="44"/>
    <m/>
    <m/>
    <x v="2"/>
    <d v="2020-06-03T13:48:59.000"/>
    <s v="#GeorgeFloydLethalInjection https://t.co/xhhfgrIMwb"/>
    <s v="c37ada87"/>
    <m/>
    <m/>
    <x v="0"/>
    <s v="https://pbs.twimg.com/tweet_video_thumb/EZl5CGeX0AUR39A.jpg"/>
    <s v="https://pbs.twimg.com/tweet_video_thumb/EZl5CGeX0AUR39A.jpg"/>
    <x v="35"/>
    <d v="2020-06-03T00:00:00.000"/>
    <s v="13:48:59"/>
    <s v="https://twitter.com/timecontrolzero/status/1268177864278630400"/>
    <m/>
    <m/>
    <s v="1268177864278630400"/>
    <m/>
    <b v="0"/>
    <n v="4"/>
    <s v=""/>
    <b v="0"/>
    <s v="und"/>
    <m/>
    <s v=""/>
    <b v="0"/>
    <n v="0"/>
    <s v=""/>
    <s v="Twitter for iPhone"/>
    <b v="0"/>
    <s v="1268177864278630400"/>
    <s v="Tweet"/>
    <n v="0"/>
    <n v="0"/>
    <m/>
    <m/>
    <m/>
    <m/>
    <m/>
    <m/>
    <m/>
    <m/>
    <n v="1"/>
    <s v="3"/>
    <s v="3"/>
    <n v="0"/>
    <n v="0"/>
    <n v="0"/>
    <n v="0"/>
    <n v="0"/>
    <n v="0"/>
    <n v="1"/>
    <n v="100"/>
    <n v="1"/>
  </r>
  <r>
    <s v="marcomerlino19"/>
    <s v="vnotkind"/>
    <m/>
    <m/>
    <m/>
    <m/>
    <m/>
    <m/>
    <m/>
    <m/>
    <s v="No"/>
    <n v="45"/>
    <m/>
    <m/>
    <x v="3"/>
    <d v="2020-06-03T14:39:01.000"/>
    <s v="@VNotKind Il patologo di #Epstein?👌_x000a__x000a_Guardate qui e, se lo ritenete opportuno, retwittate il video con l'hashtag #GeorgeFloydLethalInjection 👇_x000a__x000a_https://t.co/D3f464kSKh via @paulmuaddib61_x000a__x000a_Spero che si risolva presto altrimenti sappiamo cosa potrebbero inventarsi_x000a__x000a_#floydhoax_x000a_#USAIsOnFire"/>
    <s v="14ce0c5e"/>
    <s v="https://twitter.com/marcomerlino19/status/1268182664806379521?s=20"/>
    <s v="twitter.com"/>
    <x v="2"/>
    <m/>
    <s v="http://pbs.twimg.com/profile_images/1224142143956103169/1VTGvmuE_normal.jpg"/>
    <x v="36"/>
    <d v="2020-06-03T00:00:00.000"/>
    <s v="14:39:01"/>
    <s v="https://twitter.com/marcomerlino19/status/1268190458506772485"/>
    <m/>
    <m/>
    <s v="1268190458506772485"/>
    <s v="1267060387226300416"/>
    <b v="0"/>
    <n v="2"/>
    <s v="1119266833880760320"/>
    <b v="1"/>
    <s v="it"/>
    <m/>
    <s v="1268182664806379521"/>
    <b v="0"/>
    <n v="1"/>
    <s v=""/>
    <s v="Twitter Web App"/>
    <b v="0"/>
    <s v="1267060387226300416"/>
    <s v="Tweet"/>
    <n v="0"/>
    <n v="0"/>
    <m/>
    <m/>
    <m/>
    <m/>
    <m/>
    <m/>
    <m/>
    <m/>
    <n v="1"/>
    <s v="16"/>
    <s v="16"/>
    <n v="0"/>
    <n v="0"/>
    <n v="0"/>
    <n v="0"/>
    <n v="0"/>
    <n v="0"/>
    <n v="32"/>
    <n v="100"/>
    <n v="32"/>
  </r>
  <r>
    <s v="ammendment_2nd"/>
    <s v="ammendment_2nd"/>
    <m/>
    <m/>
    <m/>
    <m/>
    <m/>
    <m/>
    <m/>
    <m/>
    <s v="No"/>
    <n v="47"/>
    <m/>
    <m/>
    <x v="2"/>
    <d v="2020-06-03T14:40:02.000"/>
    <s v="#GeorgeFloydLethalInjection_x000a_Hey everyone, if you agree that something was injected into his neck then make a screen recording or desktop download. RENAME the file and post the video from YOUR account. just use the hashtag above so anyone can find it https://t.co/tYzHo54pNo"/>
    <s v="d99165c3"/>
    <m/>
    <m/>
    <x v="0"/>
    <s v="https://pbs.twimg.com/ext_tw_video_thumb/1268031783909699585/pu/img/y1YquN2DjON2fyu-.jpg"/>
    <s v="https://pbs.twimg.com/ext_tw_video_thumb/1268031783909699585/pu/img/y1YquN2DjON2fyu-.jpg"/>
    <x v="37"/>
    <d v="2020-06-03T00:00:00.000"/>
    <s v="14:40:02"/>
    <s v="https://twitter.com/ammendment_2nd/status/1268190713809973253"/>
    <m/>
    <m/>
    <s v="1268190713809973253"/>
    <m/>
    <b v="0"/>
    <n v="0"/>
    <s v=""/>
    <b v="0"/>
    <s v="en"/>
    <m/>
    <s v=""/>
    <b v="0"/>
    <n v="0"/>
    <s v=""/>
    <s v="Twitter for Android"/>
    <b v="0"/>
    <s v="1268190713809973253"/>
    <s v="Tweet"/>
    <n v="0"/>
    <n v="0"/>
    <m/>
    <m/>
    <m/>
    <m/>
    <m/>
    <m/>
    <m/>
    <m/>
    <n v="1"/>
    <s v="3"/>
    <s v="3"/>
    <n v="0"/>
    <n v="0"/>
    <n v="0"/>
    <n v="0"/>
    <n v="0"/>
    <n v="0"/>
    <n v="41"/>
    <n v="100"/>
    <n v="41"/>
  </r>
  <r>
    <s v="angel46615"/>
    <s v="paulmuaddib61"/>
    <m/>
    <m/>
    <m/>
    <m/>
    <m/>
    <m/>
    <m/>
    <m/>
    <s v="No"/>
    <n v="48"/>
    <m/>
    <m/>
    <x v="1"/>
    <d v="2020-06-03T14:49:3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4724230169657344/dJNzGtqt_normal.jpg"/>
    <x v="38"/>
    <d v="2020-06-03T00:00:00.000"/>
    <s v="14:49:36"/>
    <s v="https://twitter.com/angel46615/status/1268193119918579716"/>
    <m/>
    <m/>
    <s v="1268193119918579716"/>
    <m/>
    <b v="0"/>
    <n v="0"/>
    <s v=""/>
    <b v="0"/>
    <s v="en"/>
    <m/>
    <s v=""/>
    <b v="0"/>
    <n v="116"/>
    <s v="1268076274775457793"/>
    <s v="Twitter for Android"/>
    <b v="0"/>
    <s v="1268076274775457793"/>
    <s v="Tweet"/>
    <n v="0"/>
    <n v="0"/>
    <m/>
    <m/>
    <m/>
    <m/>
    <m/>
    <m/>
    <m/>
    <m/>
    <n v="1"/>
    <s v="1"/>
    <s v="1"/>
    <n v="0"/>
    <n v="0"/>
    <n v="1"/>
    <n v="2.3255813953488373"/>
    <n v="0"/>
    <n v="0"/>
    <n v="42"/>
    <n v="97.67441860465117"/>
    <n v="43"/>
  </r>
  <r>
    <s v="gpnavonod"/>
    <s v="paulmuaddib61"/>
    <m/>
    <m/>
    <m/>
    <m/>
    <m/>
    <m/>
    <m/>
    <m/>
    <s v="No"/>
    <n v="49"/>
    <m/>
    <m/>
    <x v="1"/>
    <d v="2020-06-03T14:55: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21686159107149824/A7FQKZuB_normal.jpg"/>
    <x v="39"/>
    <d v="2020-06-03T00:00:00.000"/>
    <s v="14:55:46"/>
    <s v="https://twitter.com/gpnavonod/status/1268194674034049024"/>
    <m/>
    <m/>
    <s v="1268194674034049024"/>
    <m/>
    <b v="0"/>
    <n v="0"/>
    <s v=""/>
    <b v="0"/>
    <s v="en"/>
    <m/>
    <s v=""/>
    <b v="0"/>
    <n v="116"/>
    <s v="1268076274775457793"/>
    <s v="Twitter for Android"/>
    <b v="0"/>
    <s v="1268076274775457793"/>
    <s v="Tweet"/>
    <n v="0"/>
    <n v="0"/>
    <m/>
    <m/>
    <m/>
    <m/>
    <m/>
    <m/>
    <m/>
    <m/>
    <n v="1"/>
    <s v="1"/>
    <s v="1"/>
    <n v="0"/>
    <n v="0"/>
    <n v="1"/>
    <n v="2.3255813953488373"/>
    <n v="0"/>
    <n v="0"/>
    <n v="42"/>
    <n v="97.67441860465117"/>
    <n v="43"/>
  </r>
  <r>
    <s v="lilhaycraft"/>
    <s v="paulmuaddib61"/>
    <m/>
    <m/>
    <m/>
    <m/>
    <m/>
    <m/>
    <m/>
    <m/>
    <s v="No"/>
    <n v="50"/>
    <m/>
    <m/>
    <x v="1"/>
    <d v="2020-06-03T15:23:5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7900239089913856/AkbboeYz_normal.jpg"/>
    <x v="40"/>
    <d v="2020-06-03T00:00:00.000"/>
    <s v="15:23:54"/>
    <s v="https://twitter.com/lilhaycraft/status/1268201750579892231"/>
    <m/>
    <m/>
    <s v="1268201750579892231"/>
    <m/>
    <b v="0"/>
    <n v="0"/>
    <s v=""/>
    <b v="0"/>
    <s v="en"/>
    <m/>
    <s v=""/>
    <b v="0"/>
    <n v="116"/>
    <s v="1268076274775457793"/>
    <s v="Twitter for iPhone"/>
    <b v="0"/>
    <s v="1268076274775457793"/>
    <s v="Tweet"/>
    <n v="0"/>
    <n v="0"/>
    <m/>
    <m/>
    <m/>
    <m/>
    <m/>
    <m/>
    <m/>
    <m/>
    <n v="1"/>
    <s v="1"/>
    <s v="1"/>
    <n v="0"/>
    <n v="0"/>
    <n v="1"/>
    <n v="2.3255813953488373"/>
    <n v="0"/>
    <n v="0"/>
    <n v="42"/>
    <n v="97.67441860465117"/>
    <n v="43"/>
  </r>
  <r>
    <s v="pipewrench56"/>
    <s v="paulmuaddib61"/>
    <m/>
    <m/>
    <m/>
    <m/>
    <m/>
    <m/>
    <m/>
    <m/>
    <s v="No"/>
    <n v="51"/>
    <m/>
    <m/>
    <x v="1"/>
    <d v="2020-06-03T15:48: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4771680376946690/uPNGvAoS_normal.jpg"/>
    <x v="41"/>
    <d v="2020-06-03T00:00:00.000"/>
    <s v="15:48:31"/>
    <s v="https://twitter.com/pipewrench56/status/1268207945445146626"/>
    <m/>
    <m/>
    <s v="1268207945445146626"/>
    <m/>
    <b v="0"/>
    <n v="0"/>
    <s v=""/>
    <b v="0"/>
    <s v="en"/>
    <m/>
    <s v=""/>
    <b v="0"/>
    <n v="116"/>
    <s v="1268076274775457793"/>
    <s v="Twitter Web App"/>
    <b v="0"/>
    <s v="1268076274775457793"/>
    <s v="Tweet"/>
    <n v="0"/>
    <n v="0"/>
    <m/>
    <m/>
    <m/>
    <m/>
    <m/>
    <m/>
    <m/>
    <m/>
    <n v="1"/>
    <s v="1"/>
    <s v="1"/>
    <n v="0"/>
    <n v="0"/>
    <n v="1"/>
    <n v="2.3255813953488373"/>
    <n v="0"/>
    <n v="0"/>
    <n v="42"/>
    <n v="97.67441860465117"/>
    <n v="43"/>
  </r>
  <r>
    <s v="luvmyshitzu"/>
    <s v="paulmuaddib61"/>
    <m/>
    <m/>
    <m/>
    <m/>
    <m/>
    <m/>
    <m/>
    <m/>
    <s v="No"/>
    <n v="52"/>
    <m/>
    <m/>
    <x v="1"/>
    <d v="2020-06-03T16:02:5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98950353625915392/uCO270Uv_normal.jpg"/>
    <x v="42"/>
    <d v="2020-06-03T00:00:00.000"/>
    <s v="16:02:50"/>
    <s v="https://twitter.com/luvmyshitzu/status/1268211548624834569"/>
    <m/>
    <m/>
    <s v="1268211548624834569"/>
    <m/>
    <b v="0"/>
    <n v="0"/>
    <s v=""/>
    <b v="0"/>
    <s v="en"/>
    <m/>
    <s v=""/>
    <b v="0"/>
    <n v="116"/>
    <s v="1268076274775457793"/>
    <s v="Twitter for Android"/>
    <b v="0"/>
    <s v="1268076274775457793"/>
    <s v="Tweet"/>
    <n v="0"/>
    <n v="0"/>
    <m/>
    <m/>
    <m/>
    <m/>
    <m/>
    <m/>
    <m/>
    <m/>
    <n v="1"/>
    <s v="1"/>
    <s v="1"/>
    <n v="0"/>
    <n v="0"/>
    <n v="1"/>
    <n v="2.3255813953488373"/>
    <n v="0"/>
    <n v="0"/>
    <n v="42"/>
    <n v="97.67441860465117"/>
    <n v="43"/>
  </r>
  <r>
    <s v="iqdou1"/>
    <s v="paulmuaddib61"/>
    <m/>
    <m/>
    <m/>
    <m/>
    <m/>
    <m/>
    <m/>
    <m/>
    <s v="No"/>
    <n v="53"/>
    <m/>
    <m/>
    <x v="1"/>
    <d v="2020-06-03T16:45:4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8571491886673921/QVNGtuVE_normal.jpg"/>
    <x v="43"/>
    <d v="2020-06-03T00:00:00.000"/>
    <s v="16:45:41"/>
    <s v="https://twitter.com/iqdou1/status/1268222335666044930"/>
    <m/>
    <m/>
    <s v="1268222335666044930"/>
    <m/>
    <b v="0"/>
    <n v="0"/>
    <s v=""/>
    <b v="0"/>
    <s v="en"/>
    <m/>
    <s v=""/>
    <b v="0"/>
    <n v="116"/>
    <s v="1268076274775457793"/>
    <s v="Twitter Web App"/>
    <b v="0"/>
    <s v="1268076274775457793"/>
    <s v="Tweet"/>
    <n v="0"/>
    <n v="0"/>
    <m/>
    <m/>
    <m/>
    <m/>
    <m/>
    <m/>
    <m/>
    <m/>
    <n v="1"/>
    <s v="1"/>
    <s v="1"/>
    <n v="0"/>
    <n v="0"/>
    <n v="1"/>
    <n v="2.3255813953488373"/>
    <n v="0"/>
    <n v="0"/>
    <n v="42"/>
    <n v="97.67441860465117"/>
    <n v="43"/>
  </r>
  <r>
    <s v="mariancastrover"/>
    <s v="paulmuaddib61"/>
    <m/>
    <m/>
    <m/>
    <m/>
    <m/>
    <m/>
    <m/>
    <m/>
    <s v="No"/>
    <n v="54"/>
    <m/>
    <m/>
    <x v="1"/>
    <d v="2020-06-03T16:49:1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44"/>
    <d v="2020-06-03T00:00:00.000"/>
    <s v="16:49:10"/>
    <s v="https://twitter.com/mariancastrover/status/1268223211977814019"/>
    <m/>
    <m/>
    <s v="1268223211977814019"/>
    <m/>
    <b v="0"/>
    <n v="0"/>
    <s v=""/>
    <b v="0"/>
    <s v="en"/>
    <m/>
    <s v=""/>
    <b v="0"/>
    <n v="116"/>
    <s v="1268076274775457793"/>
    <s v="Twitter for iPhone"/>
    <b v="0"/>
    <s v="1268076274775457793"/>
    <s v="Tweet"/>
    <n v="0"/>
    <n v="0"/>
    <m/>
    <m/>
    <m/>
    <m/>
    <m/>
    <m/>
    <m/>
    <m/>
    <n v="1"/>
    <s v="1"/>
    <s v="1"/>
    <n v="0"/>
    <n v="0"/>
    <n v="1"/>
    <n v="2.3255813953488373"/>
    <n v="0"/>
    <n v="0"/>
    <n v="42"/>
    <n v="97.67441860465117"/>
    <n v="43"/>
  </r>
  <r>
    <s v="rhansens"/>
    <s v="paulmuaddib61"/>
    <m/>
    <m/>
    <m/>
    <m/>
    <m/>
    <m/>
    <m/>
    <m/>
    <s v="No"/>
    <n v="55"/>
    <m/>
    <m/>
    <x v="1"/>
    <d v="2020-06-03T16:53:1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221637122/pic_of_me_normal.jpg"/>
    <x v="45"/>
    <d v="2020-06-03T00:00:00.000"/>
    <s v="16:53:15"/>
    <s v="https://twitter.com/rhansens/status/1268224238923718656"/>
    <m/>
    <m/>
    <s v="1268224238923718656"/>
    <m/>
    <b v="0"/>
    <n v="0"/>
    <s v=""/>
    <b v="0"/>
    <s v="en"/>
    <m/>
    <s v=""/>
    <b v="0"/>
    <n v="116"/>
    <s v="1268076274775457793"/>
    <s v="Twitter Web App"/>
    <b v="0"/>
    <s v="1268076274775457793"/>
    <s v="Tweet"/>
    <n v="0"/>
    <n v="0"/>
    <m/>
    <m/>
    <m/>
    <m/>
    <m/>
    <m/>
    <m/>
    <m/>
    <n v="1"/>
    <s v="1"/>
    <s v="1"/>
    <n v="0"/>
    <n v="0"/>
    <n v="1"/>
    <n v="2.3255813953488373"/>
    <n v="0"/>
    <n v="0"/>
    <n v="42"/>
    <n v="97.67441860465117"/>
    <n v="43"/>
  </r>
  <r>
    <s v="beachgrandma13"/>
    <s v="paulmuaddib61"/>
    <m/>
    <m/>
    <m/>
    <m/>
    <m/>
    <m/>
    <m/>
    <m/>
    <s v="No"/>
    <n v="56"/>
    <m/>
    <m/>
    <x v="1"/>
    <d v="2020-06-03T16:54:3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10280533520416768/5zOyvDHG_normal.jpeg"/>
    <x v="46"/>
    <d v="2020-06-03T00:00:00.000"/>
    <s v="16:54:36"/>
    <s v="https://twitter.com/beachgrandma13/status/1268224576334553089"/>
    <m/>
    <m/>
    <s v="1268224576334553089"/>
    <m/>
    <b v="0"/>
    <n v="0"/>
    <s v=""/>
    <b v="0"/>
    <s v="en"/>
    <m/>
    <s v=""/>
    <b v="0"/>
    <n v="116"/>
    <s v="1268076274775457793"/>
    <s v="Twitter for iPhone"/>
    <b v="0"/>
    <s v="1268076274775457793"/>
    <s v="Tweet"/>
    <n v="0"/>
    <n v="0"/>
    <m/>
    <m/>
    <m/>
    <m/>
    <m/>
    <m/>
    <m/>
    <m/>
    <n v="1"/>
    <s v="1"/>
    <s v="1"/>
    <n v="0"/>
    <n v="0"/>
    <n v="1"/>
    <n v="2.3255813953488373"/>
    <n v="0"/>
    <n v="0"/>
    <n v="42"/>
    <n v="97.67441860465117"/>
    <n v="43"/>
  </r>
  <r>
    <s v="tired_n_crabby"/>
    <s v="paulmuaddib61"/>
    <m/>
    <m/>
    <m/>
    <m/>
    <m/>
    <m/>
    <m/>
    <m/>
    <s v="No"/>
    <n v="57"/>
    <m/>
    <m/>
    <x v="1"/>
    <d v="2020-06-03T17:04:0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728683479236382720/Bs1UskWh_normal.jpg"/>
    <x v="47"/>
    <d v="2020-06-03T00:00:00.000"/>
    <s v="17:04:06"/>
    <s v="https://twitter.com/tired_n_crabby/status/1268226968438226944"/>
    <m/>
    <m/>
    <s v="1268226968438226944"/>
    <m/>
    <b v="0"/>
    <n v="0"/>
    <s v=""/>
    <b v="0"/>
    <s v="en"/>
    <m/>
    <s v=""/>
    <b v="0"/>
    <n v="116"/>
    <s v="1268076274775457793"/>
    <s v="Twitter for Android"/>
    <b v="0"/>
    <s v="1268076274775457793"/>
    <s v="Tweet"/>
    <n v="0"/>
    <n v="0"/>
    <m/>
    <m/>
    <m/>
    <m/>
    <m/>
    <m/>
    <m/>
    <m/>
    <n v="1"/>
    <s v="1"/>
    <s v="1"/>
    <n v="0"/>
    <n v="0"/>
    <n v="1"/>
    <n v="2.3255813953488373"/>
    <n v="0"/>
    <n v="0"/>
    <n v="42"/>
    <n v="97.67441860465117"/>
    <n v="43"/>
  </r>
  <r>
    <s v="candtalan"/>
    <s v="paulmuaddib61"/>
    <m/>
    <m/>
    <m/>
    <m/>
    <m/>
    <m/>
    <m/>
    <m/>
    <s v="No"/>
    <n v="58"/>
    <m/>
    <m/>
    <x v="1"/>
    <d v="2020-06-03T17:14: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09718566677917697/3umihLoU_normal.png"/>
    <x v="48"/>
    <d v="2020-06-03T00:00:00.000"/>
    <s v="17:14:22"/>
    <s v="https://twitter.com/candtalan/status/1268229553144676352"/>
    <m/>
    <m/>
    <s v="1268229553144676352"/>
    <m/>
    <b v="0"/>
    <n v="0"/>
    <s v=""/>
    <b v="0"/>
    <s v="en"/>
    <m/>
    <s v=""/>
    <b v="0"/>
    <n v="116"/>
    <s v="1268076274775457793"/>
    <s v="Twitter Web App"/>
    <b v="0"/>
    <s v="1268076274775457793"/>
    <s v="Tweet"/>
    <n v="0"/>
    <n v="0"/>
    <m/>
    <m/>
    <m/>
    <m/>
    <m/>
    <m/>
    <m/>
    <m/>
    <n v="1"/>
    <s v="1"/>
    <s v="1"/>
    <n v="0"/>
    <n v="0"/>
    <n v="1"/>
    <n v="2.3255813953488373"/>
    <n v="0"/>
    <n v="0"/>
    <n v="42"/>
    <n v="97.67441860465117"/>
    <n v="43"/>
  </r>
  <r>
    <s v="melissalong12"/>
    <s v="paulmuaddib61"/>
    <m/>
    <m/>
    <m/>
    <m/>
    <m/>
    <m/>
    <m/>
    <m/>
    <s v="No"/>
    <n v="59"/>
    <m/>
    <m/>
    <x v="1"/>
    <d v="2020-06-03T17:19:3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52751464454660096/sz-KqmDq_normal.jpg"/>
    <x v="49"/>
    <d v="2020-06-03T00:00:00.000"/>
    <s v="17:19:33"/>
    <s v="https://twitter.com/melissalong12/status/1268230856121950210"/>
    <m/>
    <m/>
    <s v="1268230856121950210"/>
    <m/>
    <b v="0"/>
    <n v="0"/>
    <s v=""/>
    <b v="0"/>
    <s v="en"/>
    <m/>
    <s v=""/>
    <b v="0"/>
    <n v="116"/>
    <s v="1268076274775457793"/>
    <s v="Twitter for iPhone"/>
    <b v="0"/>
    <s v="1268076274775457793"/>
    <s v="Tweet"/>
    <n v="0"/>
    <n v="0"/>
    <m/>
    <m/>
    <m/>
    <m/>
    <m/>
    <m/>
    <m/>
    <m/>
    <n v="1"/>
    <s v="1"/>
    <s v="1"/>
    <n v="0"/>
    <n v="0"/>
    <n v="1"/>
    <n v="2.3255813953488373"/>
    <n v="0"/>
    <n v="0"/>
    <n v="42"/>
    <n v="97.67441860465117"/>
    <n v="43"/>
  </r>
  <r>
    <s v="carenharkins"/>
    <s v="paulmuaddib61"/>
    <m/>
    <m/>
    <m/>
    <m/>
    <m/>
    <m/>
    <m/>
    <m/>
    <s v="No"/>
    <n v="60"/>
    <m/>
    <m/>
    <x v="1"/>
    <d v="2020-06-03T18:07: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02772671769661440/MKonjtHd_normal.jpg"/>
    <x v="50"/>
    <d v="2020-06-03T00:00:00.000"/>
    <s v="18:07:55"/>
    <s v="https://twitter.com/carenharkins/status/1268243027274932227"/>
    <m/>
    <m/>
    <s v="1268243027274932227"/>
    <m/>
    <b v="0"/>
    <n v="0"/>
    <s v=""/>
    <b v="0"/>
    <s v="en"/>
    <m/>
    <s v=""/>
    <b v="0"/>
    <n v="116"/>
    <s v="1268076274775457793"/>
    <s v="Twitter for iPhone"/>
    <b v="0"/>
    <s v="1268076274775457793"/>
    <s v="Tweet"/>
    <n v="0"/>
    <n v="0"/>
    <m/>
    <m/>
    <m/>
    <m/>
    <m/>
    <m/>
    <m/>
    <m/>
    <n v="1"/>
    <s v="1"/>
    <s v="1"/>
    <n v="0"/>
    <n v="0"/>
    <n v="1"/>
    <n v="2.3255813953488373"/>
    <n v="0"/>
    <n v="0"/>
    <n v="42"/>
    <n v="97.67441860465117"/>
    <n v="43"/>
  </r>
  <r>
    <s v="angellamalet"/>
    <s v="paulmuaddib61"/>
    <m/>
    <m/>
    <m/>
    <m/>
    <m/>
    <m/>
    <m/>
    <m/>
    <s v="No"/>
    <n v="61"/>
    <m/>
    <m/>
    <x v="1"/>
    <d v="2020-06-03T20:11:5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9295512848863233/AB3syYPf_normal.jpg"/>
    <x v="51"/>
    <d v="2020-06-03T00:00:00.000"/>
    <s v="20:11:51"/>
    <s v="https://twitter.com/angellamalet/status/1268274218556362753"/>
    <m/>
    <m/>
    <s v="1268274218556362753"/>
    <m/>
    <b v="0"/>
    <n v="0"/>
    <s v=""/>
    <b v="0"/>
    <s v="en"/>
    <m/>
    <s v=""/>
    <b v="0"/>
    <n v="116"/>
    <s v="1268076274775457793"/>
    <s v="Twitter Web App"/>
    <b v="0"/>
    <s v="1268076274775457793"/>
    <s v="Tweet"/>
    <n v="0"/>
    <n v="0"/>
    <m/>
    <m/>
    <m/>
    <m/>
    <m/>
    <m/>
    <m/>
    <m/>
    <n v="1"/>
    <s v="1"/>
    <s v="1"/>
    <n v="0"/>
    <n v="0"/>
    <n v="1"/>
    <n v="2.3255813953488373"/>
    <n v="0"/>
    <n v="0"/>
    <n v="42"/>
    <n v="97.67441860465117"/>
    <n v="43"/>
  </r>
  <r>
    <s v="westietx"/>
    <s v="paulmuaddib61"/>
    <m/>
    <m/>
    <m/>
    <m/>
    <m/>
    <m/>
    <m/>
    <m/>
    <s v="No"/>
    <n v="62"/>
    <m/>
    <m/>
    <x v="1"/>
    <d v="2020-06-03T20:45:2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2725940814/8b6c3e7072320aa80ef680329b6e9f86_normal.jpeg"/>
    <x v="52"/>
    <d v="2020-06-03T00:00:00.000"/>
    <s v="20:45:28"/>
    <s v="https://twitter.com/westietx/status/1268282677922279426"/>
    <m/>
    <m/>
    <s v="1268282677922279426"/>
    <m/>
    <b v="0"/>
    <n v="0"/>
    <s v=""/>
    <b v="0"/>
    <s v="en"/>
    <m/>
    <s v=""/>
    <b v="0"/>
    <n v="116"/>
    <s v="1268076274775457793"/>
    <s v="Twitter Web App"/>
    <b v="0"/>
    <s v="1268076274775457793"/>
    <s v="Tweet"/>
    <n v="0"/>
    <n v="0"/>
    <m/>
    <m/>
    <m/>
    <m/>
    <m/>
    <m/>
    <m/>
    <m/>
    <n v="1"/>
    <s v="1"/>
    <s v="1"/>
    <n v="0"/>
    <n v="0"/>
    <n v="1"/>
    <n v="2.3255813953488373"/>
    <n v="0"/>
    <n v="0"/>
    <n v="42"/>
    <n v="97.67441860465117"/>
    <n v="43"/>
  </r>
  <r>
    <s v="theeleanordavis"/>
    <s v="paulmuaddib61"/>
    <m/>
    <m/>
    <m/>
    <m/>
    <m/>
    <m/>
    <m/>
    <m/>
    <s v="No"/>
    <n v="63"/>
    <m/>
    <m/>
    <x v="1"/>
    <d v="2020-06-03T20:54: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79066972497870849/TiklpkTs_normal.jpg"/>
    <x v="53"/>
    <d v="2020-06-03T00:00:00.000"/>
    <s v="20:54:55"/>
    <s v="https://twitter.com/theeleanordavis/status/1268285053764853760"/>
    <m/>
    <m/>
    <s v="1268285053764853760"/>
    <m/>
    <b v="0"/>
    <n v="0"/>
    <s v=""/>
    <b v="0"/>
    <s v="en"/>
    <m/>
    <s v=""/>
    <b v="0"/>
    <n v="116"/>
    <s v="1268076274775457793"/>
    <s v="Twitter for iPhone"/>
    <b v="0"/>
    <s v="1268076274775457793"/>
    <s v="Tweet"/>
    <n v="0"/>
    <n v="0"/>
    <m/>
    <m/>
    <m/>
    <m/>
    <m/>
    <m/>
    <m/>
    <m/>
    <n v="1"/>
    <s v="1"/>
    <s v="1"/>
    <n v="0"/>
    <n v="0"/>
    <n v="1"/>
    <n v="2.3255813953488373"/>
    <n v="0"/>
    <n v="0"/>
    <n v="42"/>
    <n v="97.67441860465117"/>
    <n v="43"/>
  </r>
  <r>
    <s v="basketballsoft1"/>
    <s v="paulmuaddib61"/>
    <m/>
    <m/>
    <m/>
    <m/>
    <m/>
    <m/>
    <m/>
    <m/>
    <s v="No"/>
    <n v="64"/>
    <m/>
    <m/>
    <x v="1"/>
    <d v="2020-06-03T21:04: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378800000642095020/34c017d7bb62c7046b54300add777bae_normal.jpeg"/>
    <x v="54"/>
    <d v="2020-06-03T00:00:00.000"/>
    <s v="21:04:29"/>
    <s v="https://twitter.com/basketballsoft1/status/1268287464533159936"/>
    <m/>
    <m/>
    <s v="1268287464533159936"/>
    <m/>
    <b v="0"/>
    <n v="0"/>
    <s v=""/>
    <b v="0"/>
    <s v="en"/>
    <m/>
    <s v=""/>
    <b v="0"/>
    <n v="116"/>
    <s v="1268076274775457793"/>
    <s v="Twitter Web App"/>
    <b v="0"/>
    <s v="1268076274775457793"/>
    <s v="Tweet"/>
    <n v="0"/>
    <n v="0"/>
    <m/>
    <m/>
    <m/>
    <m/>
    <m/>
    <m/>
    <m/>
    <m/>
    <n v="1"/>
    <s v="1"/>
    <s v="1"/>
    <n v="0"/>
    <n v="0"/>
    <n v="1"/>
    <n v="2.3255813953488373"/>
    <n v="0"/>
    <n v="0"/>
    <n v="42"/>
    <n v="97.67441860465117"/>
    <n v="43"/>
  </r>
  <r>
    <s v="mmwiley204"/>
    <s v="paulmuaddib61"/>
    <m/>
    <m/>
    <m/>
    <m/>
    <m/>
    <m/>
    <m/>
    <m/>
    <s v="No"/>
    <n v="65"/>
    <m/>
    <m/>
    <x v="1"/>
    <d v="2020-06-03T21:34:2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86386031358218241/dnVKoBLi_normal.jpg"/>
    <x v="55"/>
    <d v="2020-06-03T00:00:00.000"/>
    <s v="21:34:26"/>
    <s v="https://twitter.com/mmwiley204/status/1268294999201984512"/>
    <m/>
    <m/>
    <s v="1268294999201984512"/>
    <m/>
    <b v="0"/>
    <n v="0"/>
    <s v=""/>
    <b v="0"/>
    <s v="en"/>
    <m/>
    <s v=""/>
    <b v="0"/>
    <n v="116"/>
    <s v="1268076274775457793"/>
    <s v="Twitter for iPhone"/>
    <b v="0"/>
    <s v="1268076274775457793"/>
    <s v="Tweet"/>
    <n v="0"/>
    <n v="0"/>
    <m/>
    <m/>
    <m/>
    <m/>
    <m/>
    <m/>
    <m/>
    <m/>
    <n v="1"/>
    <s v="1"/>
    <s v="1"/>
    <n v="0"/>
    <n v="0"/>
    <n v="1"/>
    <n v="2.3255813953488373"/>
    <n v="0"/>
    <n v="0"/>
    <n v="42"/>
    <n v="97.67441860465117"/>
    <n v="43"/>
  </r>
  <r>
    <s v="west1fsu1"/>
    <s v="paulmuaddib61"/>
    <m/>
    <m/>
    <m/>
    <m/>
    <m/>
    <m/>
    <m/>
    <m/>
    <s v="No"/>
    <n v="66"/>
    <m/>
    <m/>
    <x v="1"/>
    <d v="2020-06-03T21:53: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38160876362579969/AsAUcPkP_normal.jpg"/>
    <x v="56"/>
    <d v="2020-06-03T00:00:00.000"/>
    <s v="21:53:14"/>
    <s v="https://twitter.com/west1fsu1/status/1268299732784381952"/>
    <m/>
    <m/>
    <s v="1268299732784381952"/>
    <m/>
    <b v="0"/>
    <n v="0"/>
    <s v=""/>
    <b v="0"/>
    <s v="en"/>
    <m/>
    <s v=""/>
    <b v="0"/>
    <n v="116"/>
    <s v="1268076274775457793"/>
    <s v="Twitter for iPhone"/>
    <b v="0"/>
    <s v="1268076274775457793"/>
    <s v="Tweet"/>
    <n v="0"/>
    <n v="0"/>
    <m/>
    <m/>
    <m/>
    <m/>
    <m/>
    <m/>
    <m/>
    <m/>
    <n v="1"/>
    <s v="1"/>
    <s v="1"/>
    <n v="0"/>
    <n v="0"/>
    <n v="1"/>
    <n v="2.3255813953488373"/>
    <n v="0"/>
    <n v="0"/>
    <n v="42"/>
    <n v="97.67441860465117"/>
    <n v="43"/>
  </r>
  <r>
    <s v="jeannedevendor1"/>
    <s v="mini_wiki"/>
    <m/>
    <m/>
    <m/>
    <m/>
    <m/>
    <m/>
    <m/>
    <m/>
    <s v="No"/>
    <n v="67"/>
    <m/>
    <m/>
    <x v="1"/>
    <d v="2020-06-03T22:27:51.000"/>
    <s v="Floyd was injected in the neck by the state police officer with something that could have just made him pass out for this acting gig #FalseFlag _x000a__x000a_https://t.co/7PzMsds589 #GeorgeFloydLethalInjection https://t.co/muS2cDfQSn"/>
    <s v="fff7ad56"/>
    <m/>
    <m/>
    <x v="3"/>
    <m/>
    <s v="http://abs.twimg.com/sticky/default_profile_images/default_profile_normal.png"/>
    <x v="57"/>
    <d v="2020-06-03T00:00:00.000"/>
    <s v="22:27:51"/>
    <s v="https://twitter.com/jeannedevendor1/status/1268308440931164164"/>
    <m/>
    <m/>
    <s v="1268308440931164164"/>
    <m/>
    <b v="0"/>
    <n v="0"/>
    <s v=""/>
    <b v="1"/>
    <s v="en"/>
    <m/>
    <s v="1268208317941383168"/>
    <b v="0"/>
    <n v="14"/>
    <s v="1268265786558332928"/>
    <s v="Twitter Web App"/>
    <b v="0"/>
    <s v="1268265786558332928"/>
    <s v="Tweet"/>
    <n v="0"/>
    <n v="0"/>
    <m/>
    <m/>
    <m/>
    <m/>
    <m/>
    <m/>
    <m/>
    <m/>
    <n v="1"/>
    <s v="2"/>
    <s v="2"/>
    <n v="0"/>
    <n v="0"/>
    <n v="0"/>
    <n v="0"/>
    <n v="0"/>
    <n v="0"/>
    <n v="27"/>
    <n v="100"/>
    <n v="27"/>
  </r>
  <r>
    <s v="babs25900096"/>
    <s v="paulmuaddib61"/>
    <m/>
    <m/>
    <m/>
    <m/>
    <m/>
    <m/>
    <m/>
    <m/>
    <s v="No"/>
    <n v="68"/>
    <m/>
    <m/>
    <x v="1"/>
    <d v="2020-06-03T23:08:0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97329212338274304/l2TGRjgx_normal.jpg"/>
    <x v="58"/>
    <d v="2020-06-03T00:00:00.000"/>
    <s v="23:08:08"/>
    <s v="https://twitter.com/babs25900096/status/1268318578828165120"/>
    <m/>
    <m/>
    <s v="1268318578828165120"/>
    <m/>
    <b v="0"/>
    <n v="0"/>
    <s v=""/>
    <b v="0"/>
    <s v="en"/>
    <m/>
    <s v=""/>
    <b v="0"/>
    <n v="116"/>
    <s v="1268076274775457793"/>
    <s v="Twitter for iPad"/>
    <b v="0"/>
    <s v="1268076274775457793"/>
    <s v="Tweet"/>
    <n v="0"/>
    <n v="0"/>
    <m/>
    <m/>
    <m/>
    <m/>
    <m/>
    <m/>
    <m/>
    <m/>
    <n v="1"/>
    <s v="1"/>
    <s v="1"/>
    <n v="0"/>
    <n v="0"/>
    <n v="1"/>
    <n v="2.3255813953488373"/>
    <n v="0"/>
    <n v="0"/>
    <n v="42"/>
    <n v="97.67441860465117"/>
    <n v="43"/>
  </r>
  <r>
    <s v="godwins2020"/>
    <s v="paulmuaddib61"/>
    <m/>
    <m/>
    <m/>
    <m/>
    <m/>
    <m/>
    <m/>
    <m/>
    <s v="No"/>
    <n v="69"/>
    <m/>
    <m/>
    <x v="1"/>
    <d v="2020-06-03T23:24:5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219014608683009/ZajFSsaL_normal.jpg"/>
    <x v="59"/>
    <d v="2020-06-03T00:00:00.000"/>
    <s v="23:24:55"/>
    <s v="https://twitter.com/godwins2020/status/1268322805952757760"/>
    <m/>
    <m/>
    <s v="1268322805952757760"/>
    <m/>
    <b v="0"/>
    <n v="0"/>
    <s v=""/>
    <b v="0"/>
    <s v="en"/>
    <m/>
    <s v=""/>
    <b v="0"/>
    <n v="116"/>
    <s v="1268076274775457793"/>
    <s v="Twitter for Android"/>
    <b v="0"/>
    <s v="1268076274775457793"/>
    <s v="Tweet"/>
    <n v="0"/>
    <n v="0"/>
    <m/>
    <m/>
    <m/>
    <m/>
    <m/>
    <m/>
    <m/>
    <m/>
    <n v="1"/>
    <s v="1"/>
    <s v="1"/>
    <n v="0"/>
    <n v="0"/>
    <n v="1"/>
    <n v="2.3255813953488373"/>
    <n v="0"/>
    <n v="0"/>
    <n v="42"/>
    <n v="97.67441860465117"/>
    <n v="43"/>
  </r>
  <r>
    <s v="timgrein2"/>
    <s v="timgrein2"/>
    <m/>
    <m/>
    <m/>
    <m/>
    <m/>
    <m/>
    <m/>
    <m/>
    <s v="No"/>
    <n v="70"/>
    <m/>
    <m/>
    <x v="2"/>
    <d v="2020-06-03T23:26:13.000"/>
    <s v="#GeorgeFloydLethalInjection"/>
    <s v="fa4eac24"/>
    <m/>
    <m/>
    <x v="0"/>
    <m/>
    <s v="http://pbs.twimg.com/profile_images/1250800608468074497/NqG2TP32_normal.jpg"/>
    <x v="60"/>
    <d v="2020-06-03T00:00:00.000"/>
    <s v="23:26:13"/>
    <s v="https://twitter.com/timgrein2/status/1268323131703169024"/>
    <m/>
    <m/>
    <s v="1268323131703169024"/>
    <m/>
    <b v="0"/>
    <n v="0"/>
    <s v=""/>
    <b v="0"/>
    <s v="und"/>
    <m/>
    <s v=""/>
    <b v="0"/>
    <n v="0"/>
    <s v=""/>
    <s v="Twitter for iPhone"/>
    <b v="0"/>
    <s v="1268323131703169024"/>
    <s v="Tweet"/>
    <n v="0"/>
    <n v="0"/>
    <m/>
    <m/>
    <m/>
    <m/>
    <m/>
    <m/>
    <m/>
    <m/>
    <n v="1"/>
    <s v="3"/>
    <s v="3"/>
    <n v="0"/>
    <n v="0"/>
    <n v="0"/>
    <n v="0"/>
    <n v="0"/>
    <n v="0"/>
    <n v="1"/>
    <n v="100"/>
    <n v="1"/>
  </r>
  <r>
    <s v="fatlester"/>
    <s v="mini_wiki"/>
    <m/>
    <m/>
    <m/>
    <m/>
    <m/>
    <m/>
    <m/>
    <m/>
    <s v="No"/>
    <n v="71"/>
    <m/>
    <m/>
    <x v="1"/>
    <d v="2020-06-03T23:27:06.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53951783/cock_normal.JPG"/>
    <x v="61"/>
    <d v="2020-06-03T00:00:00.000"/>
    <s v="23:27:06"/>
    <s v="https://twitter.com/fatlester/status/1268323355268124672"/>
    <m/>
    <m/>
    <s v="1268323355268124672"/>
    <m/>
    <b v="0"/>
    <n v="0"/>
    <s v=""/>
    <b v="1"/>
    <s v="en"/>
    <m/>
    <s v="1268208317941383168"/>
    <b v="0"/>
    <n v="14"/>
    <s v="1268265786558332928"/>
    <s v="Twitter for iPhone"/>
    <b v="0"/>
    <s v="1268265786558332928"/>
    <s v="Tweet"/>
    <n v="0"/>
    <n v="0"/>
    <m/>
    <m/>
    <m/>
    <m/>
    <m/>
    <m/>
    <m/>
    <m/>
    <n v="1"/>
    <s v="2"/>
    <s v="2"/>
    <n v="0"/>
    <n v="0"/>
    <n v="0"/>
    <n v="0"/>
    <n v="0"/>
    <n v="0"/>
    <n v="27"/>
    <n v="100"/>
    <n v="27"/>
  </r>
  <r>
    <s v="enettewigginto1"/>
    <s v="enettewigginto1"/>
    <m/>
    <m/>
    <m/>
    <m/>
    <m/>
    <m/>
    <m/>
    <m/>
    <s v="No"/>
    <n v="72"/>
    <m/>
    <m/>
    <x v="2"/>
    <d v="2020-06-03T23:28:00.000"/>
    <s v="#GeorgeFloydWasMurdered _x000a_#GeorgeFloydLethalInjection https://t.co/uu40hwTEj7"/>
    <s v="bc6bac68"/>
    <s v="https://twitter.com/PunishDem1776/status/1268321690611843074"/>
    <s v="twitter.com"/>
    <x v="4"/>
    <m/>
    <s v="http://pbs.twimg.com/profile_images/1095425867000565760/U6Wffenh_normal.jpg"/>
    <x v="62"/>
    <d v="2020-06-03T00:00:00.000"/>
    <s v="23:28:00"/>
    <s v="https://twitter.com/enettewigginto1/status/1268323582217719808"/>
    <m/>
    <m/>
    <s v="1268323582217719808"/>
    <m/>
    <b v="0"/>
    <n v="2"/>
    <s v=""/>
    <b v="1"/>
    <s v="und"/>
    <m/>
    <s v="1268321690611843074"/>
    <b v="0"/>
    <n v="1"/>
    <s v=""/>
    <s v="Twitter for Android"/>
    <b v="0"/>
    <s v="1268323582217719808"/>
    <s v="Tweet"/>
    <n v="0"/>
    <n v="0"/>
    <m/>
    <m/>
    <m/>
    <m/>
    <m/>
    <m/>
    <m/>
    <m/>
    <n v="1"/>
    <s v="3"/>
    <s v="3"/>
    <n v="0"/>
    <n v="0"/>
    <n v="0"/>
    <n v="0"/>
    <n v="0"/>
    <n v="0"/>
    <n v="2"/>
    <n v="100"/>
    <n v="2"/>
  </r>
  <r>
    <s v="donna78700883"/>
    <s v="paulmuaddib61"/>
    <m/>
    <m/>
    <m/>
    <m/>
    <m/>
    <m/>
    <m/>
    <m/>
    <s v="No"/>
    <n v="73"/>
    <m/>
    <m/>
    <x v="1"/>
    <d v="2020-06-03T23:28: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8325217761480704/AYf3qhO6_normal.jpg"/>
    <x v="63"/>
    <d v="2020-06-03T00:00:00.000"/>
    <s v="23:28:46"/>
    <s v="https://twitter.com/donna78700883/status/1268323771640762368"/>
    <m/>
    <m/>
    <s v="1268323771640762368"/>
    <m/>
    <b v="0"/>
    <n v="0"/>
    <s v=""/>
    <b v="0"/>
    <s v="en"/>
    <m/>
    <s v=""/>
    <b v="0"/>
    <n v="116"/>
    <s v="1268076274775457793"/>
    <s v="Twitter for iPhone"/>
    <b v="0"/>
    <s v="1268076274775457793"/>
    <s v="Tweet"/>
    <n v="0"/>
    <n v="0"/>
    <m/>
    <m/>
    <m/>
    <m/>
    <m/>
    <m/>
    <m/>
    <m/>
    <n v="1"/>
    <s v="1"/>
    <s v="1"/>
    <n v="0"/>
    <n v="0"/>
    <n v="1"/>
    <n v="2.3255813953488373"/>
    <n v="0"/>
    <n v="0"/>
    <n v="42"/>
    <n v="97.67441860465117"/>
    <n v="43"/>
  </r>
  <r>
    <s v="cornpop2024"/>
    <s v="paulmuaddib61"/>
    <m/>
    <m/>
    <m/>
    <m/>
    <m/>
    <m/>
    <m/>
    <m/>
    <s v="No"/>
    <n v="74"/>
    <m/>
    <m/>
    <x v="1"/>
    <d v="2020-06-03T23:29:0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5642613413036037/x9pqLtkI_normal.jpg"/>
    <x v="64"/>
    <d v="2020-06-03T00:00:00.000"/>
    <s v="23:29:00"/>
    <s v="https://twitter.com/cornpop2024/status/1268323831283765248"/>
    <m/>
    <m/>
    <s v="1268323831283765248"/>
    <m/>
    <b v="0"/>
    <n v="0"/>
    <s v=""/>
    <b v="0"/>
    <s v="en"/>
    <m/>
    <s v=""/>
    <b v="0"/>
    <n v="116"/>
    <s v="1268076274775457793"/>
    <s v="Twitter Web App"/>
    <b v="0"/>
    <s v="1268076274775457793"/>
    <s v="Tweet"/>
    <n v="0"/>
    <n v="0"/>
    <m/>
    <m/>
    <m/>
    <m/>
    <m/>
    <m/>
    <m/>
    <m/>
    <n v="1"/>
    <s v="1"/>
    <s v="1"/>
    <n v="0"/>
    <n v="0"/>
    <n v="1"/>
    <n v="2.3255813953488373"/>
    <n v="0"/>
    <n v="0"/>
    <n v="42"/>
    <n v="97.67441860465117"/>
    <n v="43"/>
  </r>
  <r>
    <s v="iguessitsandrew"/>
    <s v="paulmuaddib61"/>
    <m/>
    <m/>
    <m/>
    <m/>
    <m/>
    <m/>
    <m/>
    <m/>
    <s v="No"/>
    <n v="75"/>
    <m/>
    <m/>
    <x v="1"/>
    <d v="2020-06-03T23:30:2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8411581974839298/ZglfLyFs_normal.jpg"/>
    <x v="65"/>
    <d v="2020-06-03T00:00:00.000"/>
    <s v="23:30:21"/>
    <s v="https://twitter.com/iguessitsandrew/status/1268324170263261184"/>
    <m/>
    <m/>
    <s v="1268324170263261184"/>
    <m/>
    <b v="0"/>
    <n v="0"/>
    <s v=""/>
    <b v="0"/>
    <s v="en"/>
    <m/>
    <s v=""/>
    <b v="0"/>
    <n v="116"/>
    <s v="1268076274775457793"/>
    <s v="Twitter for iPhone"/>
    <b v="0"/>
    <s v="1268076274775457793"/>
    <s v="Tweet"/>
    <n v="0"/>
    <n v="0"/>
    <m/>
    <m/>
    <m/>
    <m/>
    <m/>
    <m/>
    <m/>
    <m/>
    <n v="1"/>
    <s v="1"/>
    <s v="1"/>
    <n v="0"/>
    <n v="0"/>
    <n v="1"/>
    <n v="2.3255813953488373"/>
    <n v="0"/>
    <n v="0"/>
    <n v="42"/>
    <n v="97.67441860465117"/>
    <n v="43"/>
  </r>
  <r>
    <s v="therea1dirtydan"/>
    <s v="paulmuaddib61"/>
    <m/>
    <m/>
    <m/>
    <m/>
    <m/>
    <m/>
    <m/>
    <m/>
    <s v="No"/>
    <n v="76"/>
    <m/>
    <m/>
    <x v="1"/>
    <d v="2020-06-03T23:33: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7511454233833473/I19A3xgV_normal.jpg"/>
    <x v="66"/>
    <d v="2020-06-03T00:00:00.000"/>
    <s v="23:33:29"/>
    <s v="https://twitter.com/therea1dirtydan/status/1268324959820091393"/>
    <m/>
    <m/>
    <s v="1268324959820091393"/>
    <m/>
    <b v="0"/>
    <n v="0"/>
    <s v=""/>
    <b v="0"/>
    <s v="en"/>
    <m/>
    <s v=""/>
    <b v="0"/>
    <n v="116"/>
    <s v="1268076274775457793"/>
    <s v="Twitter for iPhone"/>
    <b v="0"/>
    <s v="1268076274775457793"/>
    <s v="Tweet"/>
    <n v="0"/>
    <n v="0"/>
    <m/>
    <m/>
    <m/>
    <m/>
    <m/>
    <m/>
    <m/>
    <m/>
    <n v="1"/>
    <s v="1"/>
    <s v="1"/>
    <n v="0"/>
    <n v="0"/>
    <n v="1"/>
    <n v="2.3255813953488373"/>
    <n v="0"/>
    <n v="0"/>
    <n v="42"/>
    <n v="97.67441860465117"/>
    <n v="43"/>
  </r>
  <r>
    <s v="mzuk75971756"/>
    <s v="paulmuaddib61"/>
    <m/>
    <m/>
    <m/>
    <m/>
    <m/>
    <m/>
    <m/>
    <m/>
    <s v="No"/>
    <n v="77"/>
    <m/>
    <m/>
    <x v="1"/>
    <d v="2020-06-03T23:36: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7267616840065024/VF695yln_normal.jpg"/>
    <x v="67"/>
    <d v="2020-06-03T00:00:00.000"/>
    <s v="23:36:29"/>
    <s v="https://twitter.com/mzuk75971756/status/1268325713263955969"/>
    <m/>
    <m/>
    <s v="1268325713263955969"/>
    <m/>
    <b v="0"/>
    <n v="0"/>
    <s v=""/>
    <b v="0"/>
    <s v="en"/>
    <m/>
    <s v=""/>
    <b v="0"/>
    <n v="116"/>
    <s v="1268076274775457793"/>
    <s v="Twitter for iPhone"/>
    <b v="0"/>
    <s v="1268076274775457793"/>
    <s v="Tweet"/>
    <n v="0"/>
    <n v="0"/>
    <m/>
    <m/>
    <m/>
    <m/>
    <m/>
    <m/>
    <m/>
    <m/>
    <n v="1"/>
    <s v="1"/>
    <s v="1"/>
    <n v="0"/>
    <n v="0"/>
    <n v="1"/>
    <n v="2.3255813953488373"/>
    <n v="0"/>
    <n v="0"/>
    <n v="42"/>
    <n v="97.67441860465117"/>
    <n v="43"/>
  </r>
  <r>
    <s v="davidcarneal9"/>
    <s v="davidcarneal9"/>
    <m/>
    <m/>
    <m/>
    <m/>
    <m/>
    <m/>
    <m/>
    <m/>
    <s v="No"/>
    <n v="78"/>
    <m/>
    <m/>
    <x v="2"/>
    <d v="2020-06-03T23:37:29.000"/>
    <s v="#GeorgeFloydLethalInjection"/>
    <s v="fa4eac24"/>
    <m/>
    <m/>
    <x v="0"/>
    <m/>
    <s v="http://pbs.twimg.com/profile_images/1043579500842213377/C34PKauK_normal.jpg"/>
    <x v="68"/>
    <d v="2020-06-03T00:00:00.000"/>
    <s v="23:37:29"/>
    <s v="https://twitter.com/davidcarneal9/status/1268325966075424768"/>
    <m/>
    <m/>
    <s v="1268325966075424768"/>
    <m/>
    <b v="0"/>
    <n v="0"/>
    <s v=""/>
    <b v="0"/>
    <s v="und"/>
    <m/>
    <s v=""/>
    <b v="0"/>
    <n v="0"/>
    <s v=""/>
    <s v="Twitter Web App"/>
    <b v="0"/>
    <s v="1268325966075424768"/>
    <s v="Tweet"/>
    <n v="0"/>
    <n v="0"/>
    <m/>
    <m/>
    <m/>
    <m/>
    <m/>
    <m/>
    <m/>
    <m/>
    <n v="1"/>
    <s v="3"/>
    <s v="3"/>
    <n v="0"/>
    <n v="0"/>
    <n v="0"/>
    <n v="0"/>
    <n v="0"/>
    <n v="0"/>
    <n v="1"/>
    <n v="100"/>
    <n v="1"/>
  </r>
  <r>
    <s v="michelecorrao8"/>
    <s v="paulmuaddib61"/>
    <m/>
    <m/>
    <m/>
    <m/>
    <m/>
    <m/>
    <m/>
    <m/>
    <s v="No"/>
    <n v="79"/>
    <m/>
    <m/>
    <x v="1"/>
    <d v="2020-06-03T23:37: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7508334883745792/WubFMYH8_normal.jpg"/>
    <x v="69"/>
    <d v="2020-06-03T00:00:00.000"/>
    <s v="23:37:32"/>
    <s v="https://twitter.com/michelecorrao8/status/1268325980424343552"/>
    <m/>
    <m/>
    <s v="1268325980424343552"/>
    <m/>
    <b v="0"/>
    <n v="0"/>
    <s v=""/>
    <b v="0"/>
    <s v="en"/>
    <m/>
    <s v=""/>
    <b v="0"/>
    <n v="116"/>
    <s v="1268076274775457793"/>
    <s v="Twitter for Android"/>
    <b v="0"/>
    <s v="1268076274775457793"/>
    <s v="Tweet"/>
    <n v="0"/>
    <n v="0"/>
    <m/>
    <m/>
    <m/>
    <m/>
    <m/>
    <m/>
    <m/>
    <m/>
    <n v="1"/>
    <s v="1"/>
    <s v="1"/>
    <n v="0"/>
    <n v="0"/>
    <n v="1"/>
    <n v="2.3255813953488373"/>
    <n v="0"/>
    <n v="0"/>
    <n v="42"/>
    <n v="97.67441860465117"/>
    <n v="43"/>
  </r>
  <r>
    <s v="magaforever100"/>
    <s v="paulmuaddib61"/>
    <m/>
    <m/>
    <m/>
    <m/>
    <m/>
    <m/>
    <m/>
    <m/>
    <s v="No"/>
    <n v="80"/>
    <m/>
    <m/>
    <x v="1"/>
    <d v="2020-06-03T23:39:0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7652068027904003/CsJ68TV7_normal.jpg"/>
    <x v="70"/>
    <d v="2020-06-03T00:00:00.000"/>
    <s v="23:39:04"/>
    <s v="https://twitter.com/magaforever100/status/1268326364702224384"/>
    <m/>
    <m/>
    <s v="1268326364702224384"/>
    <m/>
    <b v="0"/>
    <n v="0"/>
    <s v=""/>
    <b v="0"/>
    <s v="en"/>
    <m/>
    <s v=""/>
    <b v="0"/>
    <n v="116"/>
    <s v="1268076274775457793"/>
    <s v="Twitter for Android"/>
    <b v="0"/>
    <s v="1268076274775457793"/>
    <s v="Tweet"/>
    <n v="0"/>
    <n v="0"/>
    <m/>
    <m/>
    <m/>
    <m/>
    <m/>
    <m/>
    <m/>
    <m/>
    <n v="1"/>
    <s v="1"/>
    <s v="1"/>
    <n v="0"/>
    <n v="0"/>
    <n v="1"/>
    <n v="2.3255813953488373"/>
    <n v="0"/>
    <n v="0"/>
    <n v="42"/>
    <n v="97.67441860465117"/>
    <n v="43"/>
  </r>
  <r>
    <s v="smithheddi"/>
    <s v="paulmuaddib61"/>
    <m/>
    <m/>
    <m/>
    <m/>
    <m/>
    <m/>
    <m/>
    <m/>
    <s v="No"/>
    <n v="81"/>
    <m/>
    <m/>
    <x v="1"/>
    <d v="2020-06-03T23:43:0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766062700627623938/T13sWrPN_normal.jpg"/>
    <x v="71"/>
    <d v="2020-06-03T00:00:00.000"/>
    <s v="23:43:05"/>
    <s v="https://twitter.com/smithheddi/status/1268327377609920519"/>
    <m/>
    <m/>
    <s v="1268327377609920519"/>
    <m/>
    <b v="0"/>
    <n v="0"/>
    <s v=""/>
    <b v="0"/>
    <s v="en"/>
    <m/>
    <s v=""/>
    <b v="0"/>
    <n v="116"/>
    <s v="1268076274775457793"/>
    <s v="Twitter Web App"/>
    <b v="0"/>
    <s v="1268076274775457793"/>
    <s v="Tweet"/>
    <n v="0"/>
    <n v="0"/>
    <m/>
    <m/>
    <m/>
    <m/>
    <m/>
    <m/>
    <m/>
    <m/>
    <n v="1"/>
    <s v="1"/>
    <s v="1"/>
    <n v="0"/>
    <n v="0"/>
    <n v="1"/>
    <n v="2.3255813953488373"/>
    <n v="0"/>
    <n v="0"/>
    <n v="42"/>
    <n v="97.67441860465117"/>
    <n v="43"/>
  </r>
  <r>
    <s v="moonwalker7344"/>
    <s v="paulmuaddib61"/>
    <m/>
    <m/>
    <m/>
    <m/>
    <m/>
    <m/>
    <m/>
    <m/>
    <s v="No"/>
    <n v="82"/>
    <m/>
    <m/>
    <x v="1"/>
    <d v="2020-06-03T23:43: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85264196606283776/OXEiAX17_normal.jpg"/>
    <x v="72"/>
    <d v="2020-06-03T00:00:00.000"/>
    <s v="23:43:32"/>
    <s v="https://twitter.com/moonwalker7344/status/1268327487425048578"/>
    <m/>
    <m/>
    <s v="1268327487425048578"/>
    <m/>
    <b v="0"/>
    <n v="0"/>
    <s v=""/>
    <b v="0"/>
    <s v="en"/>
    <m/>
    <s v=""/>
    <b v="0"/>
    <n v="116"/>
    <s v="1268076274775457793"/>
    <s v="Twitter for Android"/>
    <b v="0"/>
    <s v="1268076274775457793"/>
    <s v="Tweet"/>
    <n v="0"/>
    <n v="0"/>
    <m/>
    <m/>
    <m/>
    <m/>
    <m/>
    <m/>
    <m/>
    <m/>
    <n v="1"/>
    <s v="1"/>
    <s v="1"/>
    <n v="0"/>
    <n v="0"/>
    <n v="1"/>
    <n v="2.3255813953488373"/>
    <n v="0"/>
    <n v="0"/>
    <n v="42"/>
    <n v="97.67441860465117"/>
    <n v="43"/>
  </r>
  <r>
    <s v="theessentialbox"/>
    <s v="theessentialbox"/>
    <m/>
    <m/>
    <m/>
    <m/>
    <m/>
    <m/>
    <m/>
    <m/>
    <s v="No"/>
    <n v="83"/>
    <m/>
    <m/>
    <x v="2"/>
    <d v="2020-06-03T23:30:09.000"/>
    <s v="#GeorgeFloydLethalInjection?"/>
    <s v="589d68cd"/>
    <m/>
    <m/>
    <x v="0"/>
    <m/>
    <s v="http://pbs.twimg.com/profile_images/1234537842371710977/JfR29vaf_normal.jpg"/>
    <x v="73"/>
    <d v="2020-06-03T00:00:00.000"/>
    <s v="23:30:09"/>
    <s v="https://twitter.com/theessentialbox/status/1268324121349423105"/>
    <m/>
    <m/>
    <s v="1268324121349423105"/>
    <m/>
    <b v="0"/>
    <n v="1"/>
    <s v=""/>
    <b v="0"/>
    <s v="und"/>
    <m/>
    <s v=""/>
    <b v="0"/>
    <n v="1"/>
    <s v=""/>
    <s v="Twitter for iPhone"/>
    <b v="0"/>
    <s v="1268324121349423105"/>
    <s v="Tweet"/>
    <n v="0"/>
    <n v="0"/>
    <m/>
    <m/>
    <m/>
    <m/>
    <m/>
    <m/>
    <m/>
    <m/>
    <n v="1"/>
    <s v="4"/>
    <s v="4"/>
    <n v="0"/>
    <n v="0"/>
    <n v="0"/>
    <n v="0"/>
    <n v="0"/>
    <n v="0"/>
    <n v="1"/>
    <n v="100"/>
    <n v="1"/>
  </r>
  <r>
    <s v="redyr_lameno"/>
    <s v="theessentialbox"/>
    <m/>
    <m/>
    <m/>
    <m/>
    <m/>
    <m/>
    <m/>
    <m/>
    <s v="No"/>
    <n v="84"/>
    <m/>
    <m/>
    <x v="1"/>
    <d v="2020-06-03T23:44:27.000"/>
    <s v="#GeorgeFloydLethalInjection?"/>
    <s v="589d68cd"/>
    <m/>
    <m/>
    <x v="0"/>
    <m/>
    <s v="http://pbs.twimg.com/profile_images/1267975674754711555/BRSLGJtn_normal.jpg"/>
    <x v="74"/>
    <d v="2020-06-03T00:00:00.000"/>
    <s v="23:44:27"/>
    <s v="https://twitter.com/redyr_lameno/status/1268327720548630528"/>
    <m/>
    <m/>
    <s v="1268327720548630528"/>
    <m/>
    <b v="0"/>
    <n v="0"/>
    <s v=""/>
    <b v="0"/>
    <s v="und"/>
    <m/>
    <s v=""/>
    <b v="0"/>
    <n v="1"/>
    <s v="1268324121349423105"/>
    <s v="Twitter for iPhone"/>
    <b v="0"/>
    <s v="1268324121349423105"/>
    <s v="Tweet"/>
    <n v="0"/>
    <n v="0"/>
    <m/>
    <m/>
    <m/>
    <m/>
    <m/>
    <m/>
    <m/>
    <m/>
    <n v="1"/>
    <s v="4"/>
    <s v="4"/>
    <n v="0"/>
    <n v="0"/>
    <n v="0"/>
    <n v="0"/>
    <n v="0"/>
    <n v="0"/>
    <n v="1"/>
    <n v="100"/>
    <n v="1"/>
  </r>
  <r>
    <s v="colforbin3"/>
    <s v="garyliebler"/>
    <m/>
    <m/>
    <m/>
    <m/>
    <m/>
    <m/>
    <m/>
    <m/>
    <s v="No"/>
    <n v="85"/>
    <m/>
    <m/>
    <x v="0"/>
    <d v="2020-06-03T18:44:34.000"/>
    <s v="@MaryamHenein @GaryLiebler Tap 👇_x000a_#GeorgeFloydLethalInjection"/>
    <s v="fdd8b599"/>
    <m/>
    <m/>
    <x v="0"/>
    <m/>
    <s v="http://pbs.twimg.com/profile_images/1256787047785787393/MBHRekaz_normal.jpg"/>
    <x v="75"/>
    <d v="2020-06-03T00:00:00.000"/>
    <s v="18:44:34"/>
    <s v="https://twitter.com/colforbin3/status/1268252251568537600"/>
    <m/>
    <m/>
    <s v="1268252251568537600"/>
    <s v="1268246306889314310"/>
    <b v="0"/>
    <n v="2"/>
    <s v="80924518"/>
    <b v="0"/>
    <s v="und"/>
    <m/>
    <s v=""/>
    <b v="0"/>
    <n v="1"/>
    <s v=""/>
    <s v="Twitter for Android"/>
    <b v="0"/>
    <s v="1268246306889314310"/>
    <s v="Tweet"/>
    <n v="0"/>
    <n v="0"/>
    <m/>
    <m/>
    <m/>
    <m/>
    <m/>
    <m/>
    <m/>
    <m/>
    <n v="1"/>
    <s v="4"/>
    <s v="4"/>
    <m/>
    <m/>
    <m/>
    <m/>
    <m/>
    <m/>
    <m/>
    <m/>
    <m/>
  </r>
  <r>
    <s v="redyr_lameno"/>
    <s v="garyliebler"/>
    <m/>
    <m/>
    <m/>
    <m/>
    <m/>
    <m/>
    <m/>
    <m/>
    <s v="No"/>
    <n v="86"/>
    <m/>
    <m/>
    <x v="4"/>
    <d v="2020-06-03T23:44:43.000"/>
    <s v="@MaryamHenein @GaryLiebler Tap 👇_x000a_#GeorgeFloydLethalInjection"/>
    <s v="fdd8b599"/>
    <m/>
    <m/>
    <x v="0"/>
    <m/>
    <s v="http://pbs.twimg.com/profile_images/1267975674754711555/BRSLGJtn_normal.jpg"/>
    <x v="76"/>
    <d v="2020-06-03T00:00:00.000"/>
    <s v="23:44:43"/>
    <s v="https://twitter.com/redyr_lameno/status/1268327787913375744"/>
    <m/>
    <m/>
    <s v="1268327787913375744"/>
    <m/>
    <b v="0"/>
    <n v="0"/>
    <s v=""/>
    <b v="0"/>
    <s v="und"/>
    <m/>
    <s v=""/>
    <b v="0"/>
    <n v="1"/>
    <s v="1268252251568537600"/>
    <s v="Twitter for iPhone"/>
    <b v="0"/>
    <s v="1268252251568537600"/>
    <s v="Tweet"/>
    <n v="0"/>
    <n v="0"/>
    <m/>
    <m/>
    <m/>
    <m/>
    <m/>
    <m/>
    <m/>
    <m/>
    <n v="1"/>
    <s v="4"/>
    <s v="4"/>
    <m/>
    <m/>
    <m/>
    <m/>
    <m/>
    <m/>
    <m/>
    <m/>
    <m/>
  </r>
  <r>
    <s v="redyr_lameno"/>
    <s v="paulmuaddib61"/>
    <m/>
    <m/>
    <m/>
    <m/>
    <m/>
    <m/>
    <m/>
    <m/>
    <s v="No"/>
    <n v="90"/>
    <m/>
    <m/>
    <x v="1"/>
    <d v="2020-06-03T23:42:4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7975674754711555/BRSLGJtn_normal.jpg"/>
    <x v="77"/>
    <d v="2020-06-03T00:00:00.000"/>
    <s v="23:42:40"/>
    <s v="https://twitter.com/redyr_lameno/status/1268327269195558912"/>
    <m/>
    <m/>
    <s v="1268327269195558912"/>
    <m/>
    <b v="0"/>
    <n v="0"/>
    <s v=""/>
    <b v="0"/>
    <s v="en"/>
    <m/>
    <s v=""/>
    <b v="0"/>
    <n v="116"/>
    <s v="1268076274775457793"/>
    <s v="Twitter for iPhone"/>
    <b v="0"/>
    <s v="1268076274775457793"/>
    <s v="Tweet"/>
    <n v="0"/>
    <n v="0"/>
    <m/>
    <m/>
    <m/>
    <m/>
    <m/>
    <m/>
    <m/>
    <m/>
    <n v="1"/>
    <s v="4"/>
    <s v="1"/>
    <n v="0"/>
    <n v="0"/>
    <n v="1"/>
    <n v="2.3255813953488373"/>
    <n v="0"/>
    <n v="0"/>
    <n v="42"/>
    <n v="97.67441860465117"/>
    <n v="43"/>
  </r>
  <r>
    <s v="redyr_lameno"/>
    <s v="redyr_lameno"/>
    <m/>
    <m/>
    <m/>
    <m/>
    <m/>
    <m/>
    <m/>
    <m/>
    <s v="No"/>
    <n v="91"/>
    <m/>
    <m/>
    <x v="2"/>
    <d v="2020-06-03T23:43:45.000"/>
    <s v="#GeorgeFloydLethalInjection"/>
    <s v="6553f0a3"/>
    <m/>
    <m/>
    <x v="0"/>
    <m/>
    <s v="http://pbs.twimg.com/profile_images/1267975674754711555/BRSLGJtn_normal.jpg"/>
    <x v="78"/>
    <d v="2020-06-03T00:00:00.000"/>
    <s v="23:43:45"/>
    <s v="https://twitter.com/redyr_lameno/status/1268327543721078786"/>
    <m/>
    <m/>
    <s v="1268327543721078786"/>
    <m/>
    <b v="0"/>
    <n v="1"/>
    <s v=""/>
    <b v="0"/>
    <s v="und"/>
    <m/>
    <s v=""/>
    <b v="0"/>
    <n v="0"/>
    <s v=""/>
    <s v="Twitter for iPhone"/>
    <b v="0"/>
    <s v="1268327543721078786"/>
    <s v="Tweet"/>
    <n v="0"/>
    <n v="0"/>
    <m/>
    <m/>
    <m/>
    <m/>
    <m/>
    <m/>
    <m/>
    <m/>
    <n v="1"/>
    <s v="4"/>
    <s v="4"/>
    <n v="0"/>
    <n v="0"/>
    <n v="0"/>
    <n v="0"/>
    <n v="0"/>
    <n v="0"/>
    <n v="1"/>
    <n v="100"/>
    <n v="1"/>
  </r>
  <r>
    <s v="redyr_lameno"/>
    <s v="pam46085508"/>
    <m/>
    <m/>
    <m/>
    <m/>
    <m/>
    <m/>
    <m/>
    <m/>
    <s v="No"/>
    <n v="92"/>
    <m/>
    <m/>
    <x v="1"/>
    <d v="2020-06-03T23:44:36.000"/>
    <s v="#GeorgeFloydLethalInjection.       https://t.co/UaOp4YJefT"/>
    <s v="041e5a9d"/>
    <m/>
    <m/>
    <x v="0"/>
    <s v="https://pbs.twimg.com/ext_tw_video_thumb/1268031783909699585/pu/img/y1YquN2DjON2fyu-.jpg"/>
    <s v="https://pbs.twimg.com/ext_tw_video_thumb/1268031783909699585/pu/img/y1YquN2DjON2fyu-.jpg"/>
    <x v="79"/>
    <d v="2020-06-03T00:00:00.000"/>
    <s v="23:44:36"/>
    <s v="https://twitter.com/redyr_lameno/status/1268327758045696000"/>
    <m/>
    <m/>
    <s v="1268327758045696000"/>
    <m/>
    <b v="0"/>
    <n v="0"/>
    <s v=""/>
    <b v="0"/>
    <s v="und"/>
    <m/>
    <s v=""/>
    <b v="0"/>
    <n v="3"/>
    <s v="1268323120567521280"/>
    <s v="Twitter for iPhone"/>
    <b v="0"/>
    <s v="1268323120567521280"/>
    <s v="Tweet"/>
    <n v="0"/>
    <n v="0"/>
    <m/>
    <m/>
    <m/>
    <m/>
    <m/>
    <m/>
    <m/>
    <m/>
    <n v="1"/>
    <s v="4"/>
    <s v="4"/>
    <n v="0"/>
    <n v="0"/>
    <n v="0"/>
    <n v="0"/>
    <n v="0"/>
    <n v="0"/>
    <n v="1"/>
    <n v="100"/>
    <n v="1"/>
  </r>
  <r>
    <s v="libertybell761"/>
    <s v="libertybell761"/>
    <m/>
    <m/>
    <m/>
    <m/>
    <m/>
    <m/>
    <m/>
    <m/>
    <s v="No"/>
    <n v="93"/>
    <m/>
    <m/>
    <x v="2"/>
    <d v="2020-06-03T23:49:17.000"/>
    <s v="#GeorgeFloydLethalInjection https://t.co/EDIZMAnMJL"/>
    <s v="abc039a6"/>
    <s v="https://twitter.com/Pam46085508/status/1268323120567521280"/>
    <s v="twitter.com"/>
    <x v="0"/>
    <m/>
    <s v="http://pbs.twimg.com/profile_images/1255610681782657030/vQ8ML27q_normal.jpg"/>
    <x v="80"/>
    <d v="2020-06-03T00:00:00.000"/>
    <s v="23:49:17"/>
    <s v="https://twitter.com/libertybell761/status/1268328936691417088"/>
    <m/>
    <m/>
    <s v="1268328936691417088"/>
    <m/>
    <b v="0"/>
    <n v="0"/>
    <s v=""/>
    <b v="1"/>
    <s v="und"/>
    <m/>
    <s v="1268323120567521280"/>
    <b v="0"/>
    <n v="1"/>
    <s v=""/>
    <s v="Twitter for Android"/>
    <b v="0"/>
    <s v="1268328936691417088"/>
    <s v="Tweet"/>
    <n v="0"/>
    <n v="0"/>
    <m/>
    <m/>
    <m/>
    <m/>
    <m/>
    <m/>
    <m/>
    <m/>
    <n v="1"/>
    <s v="3"/>
    <s v="3"/>
    <n v="0"/>
    <n v="0"/>
    <n v="0"/>
    <n v="0"/>
    <n v="0"/>
    <n v="0"/>
    <n v="1"/>
    <n v="100"/>
    <n v="1"/>
  </r>
  <r>
    <s v="classeypatriot1"/>
    <s v="ipot1776"/>
    <m/>
    <m/>
    <m/>
    <m/>
    <m/>
    <m/>
    <m/>
    <m/>
    <s v="No"/>
    <n v="94"/>
    <m/>
    <m/>
    <x v="3"/>
    <d v="2020-06-03T23:50:17.000"/>
    <s v="@IPOT1776 I know your working on this thank you #GeorgeFloydLethalInjection https://t.co/oBkL4qEM5D"/>
    <s v="01e4c8aa"/>
    <s v="https://twitter.com/classeypatriot1/status/1268328690624024576"/>
    <s v="twitter.com"/>
    <x v="0"/>
    <m/>
    <s v="http://pbs.twimg.com/profile_images/1260679437160378369/WkRiS9w-_normal.jpg"/>
    <x v="81"/>
    <d v="2020-06-03T00:00:00.000"/>
    <s v="23:50:17"/>
    <s v="https://twitter.com/classeypatriot1/status/1268329187057655808"/>
    <m/>
    <m/>
    <s v="1268329187057655808"/>
    <m/>
    <b v="0"/>
    <n v="2"/>
    <s v="984705766945767424"/>
    <b v="1"/>
    <s v="en"/>
    <m/>
    <s v="1268328690624024576"/>
    <b v="0"/>
    <n v="0"/>
    <s v=""/>
    <s v="Twitter for iPhone"/>
    <b v="0"/>
    <s v="1268329187057655808"/>
    <s v="Tweet"/>
    <n v="0"/>
    <n v="0"/>
    <m/>
    <m/>
    <m/>
    <m/>
    <m/>
    <m/>
    <m/>
    <m/>
    <n v="1"/>
    <s v="15"/>
    <s v="15"/>
    <n v="1"/>
    <n v="10"/>
    <n v="0"/>
    <n v="0"/>
    <n v="0"/>
    <n v="0"/>
    <n v="9"/>
    <n v="90"/>
    <n v="10"/>
  </r>
  <r>
    <s v="classeypatriot1"/>
    <s v="classeypatriot1"/>
    <m/>
    <m/>
    <m/>
    <m/>
    <m/>
    <m/>
    <m/>
    <m/>
    <s v="No"/>
    <n v="95"/>
    <m/>
    <m/>
    <x v="2"/>
    <d v="2020-06-03T23:48:18.000"/>
    <s v="https://t.co/u6IZw4BrU9_x000a_ #GeorgeFloydLethalInjection"/>
    <s v="918d4694"/>
    <s v="https://www.bitchute.com/video/SJRbQTzmpILX/"/>
    <s v="bitchute.com"/>
    <x v="0"/>
    <m/>
    <s v="http://pbs.twimg.com/profile_images/1260679437160378369/WkRiS9w-_normal.jpg"/>
    <x v="82"/>
    <d v="2020-06-03T00:00:00.000"/>
    <s v="23:48:18"/>
    <s v="https://twitter.com/classeypatriot1/status/1268328690624024576"/>
    <m/>
    <m/>
    <s v="1268328690624024576"/>
    <m/>
    <b v="0"/>
    <n v="3"/>
    <s v=""/>
    <b v="0"/>
    <s v="und"/>
    <m/>
    <s v=""/>
    <b v="0"/>
    <n v="1"/>
    <s v=""/>
    <s v="Twitter for iPhone"/>
    <b v="0"/>
    <s v="1268328690624024576"/>
    <s v="Tweet"/>
    <n v="0"/>
    <n v="0"/>
    <m/>
    <m/>
    <m/>
    <m/>
    <m/>
    <m/>
    <m/>
    <m/>
    <n v="1"/>
    <s v="15"/>
    <s v="15"/>
    <n v="0"/>
    <n v="0"/>
    <n v="0"/>
    <n v="0"/>
    <n v="0"/>
    <n v="0"/>
    <n v="1"/>
    <n v="100"/>
    <n v="1"/>
  </r>
  <r>
    <s v="samm4468"/>
    <s v="samm4468"/>
    <m/>
    <m/>
    <m/>
    <m/>
    <m/>
    <m/>
    <m/>
    <m/>
    <s v="No"/>
    <n v="96"/>
    <m/>
    <m/>
    <x v="2"/>
    <d v="2020-06-03T23:41:53.000"/>
    <s v="#GeorgeFloydlethalinjection https://t.co/K2K6dvpFRy"/>
    <s v="6c906ef0"/>
    <s v="https://twitter.com/PunishDem1776/status/1268321690611843074"/>
    <s v="twitter.com"/>
    <x v="0"/>
    <m/>
    <s v="http://pbs.twimg.com/profile_images/190926459/2688023_Krahe-Posters_normal.jpg"/>
    <x v="83"/>
    <d v="2020-06-03T00:00:00.000"/>
    <s v="23:41:53"/>
    <s v="https://twitter.com/samm4468/status/1268327075288506368"/>
    <m/>
    <m/>
    <s v="1268327075288506368"/>
    <m/>
    <b v="0"/>
    <n v="0"/>
    <s v=""/>
    <b v="1"/>
    <s v="und"/>
    <m/>
    <s v="1268321690611843074"/>
    <b v="0"/>
    <n v="1"/>
    <s v=""/>
    <s v="Twitter for iPhone"/>
    <b v="0"/>
    <s v="1268327075288506368"/>
    <s v="Tweet"/>
    <n v="0"/>
    <n v="0"/>
    <m/>
    <m/>
    <m/>
    <m/>
    <m/>
    <m/>
    <m/>
    <m/>
    <n v="1"/>
    <s v="14"/>
    <s v="14"/>
    <n v="0"/>
    <n v="0"/>
    <n v="0"/>
    <n v="0"/>
    <n v="0"/>
    <n v="0"/>
    <n v="1"/>
    <n v="100"/>
    <n v="1"/>
  </r>
  <r>
    <s v="bondfire16"/>
    <s v="samm4468"/>
    <m/>
    <m/>
    <m/>
    <m/>
    <m/>
    <m/>
    <m/>
    <m/>
    <s v="No"/>
    <n v="97"/>
    <m/>
    <m/>
    <x v="1"/>
    <d v="2020-06-03T23:51:03.000"/>
    <s v="#GeorgeFloydlethalinjection https://t.co/K2K6dvpFRy"/>
    <s v="6c906ef0"/>
    <m/>
    <m/>
    <x v="0"/>
    <m/>
    <s v="http://pbs.twimg.com/profile_images/1262851281875546119/sfNAZ5po_normal.jpg"/>
    <x v="84"/>
    <d v="2020-06-03T00:00:00.000"/>
    <s v="23:51:03"/>
    <s v="https://twitter.com/bondfire16/status/1268329378980691980"/>
    <m/>
    <m/>
    <s v="1268329378980691980"/>
    <m/>
    <b v="0"/>
    <n v="0"/>
    <s v=""/>
    <b v="1"/>
    <s v="und"/>
    <m/>
    <s v="1268321690611843074"/>
    <b v="0"/>
    <n v="1"/>
    <s v="1268327075288506368"/>
    <s v="Twitter for Android"/>
    <b v="0"/>
    <s v="1268327075288506368"/>
    <s v="Tweet"/>
    <n v="0"/>
    <n v="0"/>
    <m/>
    <m/>
    <m/>
    <m/>
    <m/>
    <m/>
    <m/>
    <m/>
    <n v="1"/>
    <s v="14"/>
    <s v="14"/>
    <n v="0"/>
    <n v="0"/>
    <n v="0"/>
    <n v="0"/>
    <n v="0"/>
    <n v="0"/>
    <n v="1"/>
    <n v="100"/>
    <n v="1"/>
  </r>
  <r>
    <s v="sandytrump2020"/>
    <s v="paulmuaddib61"/>
    <m/>
    <m/>
    <m/>
    <m/>
    <m/>
    <m/>
    <m/>
    <m/>
    <s v="No"/>
    <n v="98"/>
    <m/>
    <m/>
    <x v="1"/>
    <d v="2020-06-03T23:54: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8205816475095040/ReniX9T0_normal.jpg"/>
    <x v="85"/>
    <d v="2020-06-03T00:00:00.000"/>
    <s v="23:54:17"/>
    <s v="https://twitter.com/sandytrump2020/status/1268330194437173248"/>
    <m/>
    <m/>
    <s v="1268330194437173248"/>
    <m/>
    <b v="0"/>
    <n v="0"/>
    <s v=""/>
    <b v="0"/>
    <s v="en"/>
    <m/>
    <s v=""/>
    <b v="0"/>
    <n v="116"/>
    <s v="1268076274775457793"/>
    <s v="Twitter for iPhone"/>
    <b v="0"/>
    <s v="1268076274775457793"/>
    <s v="Tweet"/>
    <n v="0"/>
    <n v="0"/>
    <m/>
    <m/>
    <m/>
    <m/>
    <m/>
    <m/>
    <m/>
    <m/>
    <n v="1"/>
    <s v="1"/>
    <s v="1"/>
    <n v="0"/>
    <n v="0"/>
    <n v="1"/>
    <n v="2.3255813953488373"/>
    <n v="0"/>
    <n v="0"/>
    <n v="42"/>
    <n v="97.67441860465117"/>
    <n v="43"/>
  </r>
  <r>
    <s v="bdixiee"/>
    <s v="paulmuaddib61"/>
    <m/>
    <m/>
    <m/>
    <m/>
    <m/>
    <m/>
    <m/>
    <m/>
    <s v="No"/>
    <n v="99"/>
    <m/>
    <m/>
    <x v="1"/>
    <d v="2020-06-03T23:54:4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2659507115364353/2Vern4In_normal.jpg"/>
    <x v="86"/>
    <d v="2020-06-03T00:00:00.000"/>
    <s v="23:54:47"/>
    <s v="https://twitter.com/bdixiee/status/1268330321663201283"/>
    <m/>
    <m/>
    <s v="1268330321663201283"/>
    <m/>
    <b v="0"/>
    <n v="0"/>
    <s v=""/>
    <b v="0"/>
    <s v="en"/>
    <m/>
    <s v=""/>
    <b v="0"/>
    <n v="116"/>
    <s v="1268076274775457793"/>
    <s v="Twitter for Android"/>
    <b v="0"/>
    <s v="1268076274775457793"/>
    <s v="Tweet"/>
    <n v="0"/>
    <n v="0"/>
    <m/>
    <m/>
    <m/>
    <m/>
    <m/>
    <m/>
    <m/>
    <m/>
    <n v="1"/>
    <s v="1"/>
    <s v="1"/>
    <n v="0"/>
    <n v="0"/>
    <n v="1"/>
    <n v="2.3255813953488373"/>
    <n v="0"/>
    <n v="0"/>
    <n v="42"/>
    <n v="97.67441860465117"/>
    <n v="43"/>
  </r>
  <r>
    <s v="timetowakeup90"/>
    <s v="paulmuaddib61"/>
    <m/>
    <m/>
    <m/>
    <m/>
    <m/>
    <m/>
    <m/>
    <m/>
    <s v="No"/>
    <n v="100"/>
    <m/>
    <m/>
    <x v="1"/>
    <d v="2020-06-04T00:00:3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29738997983375361/bYmdFBFl_normal.jpg"/>
    <x v="87"/>
    <d v="2020-06-04T00:00:00.000"/>
    <s v="00:00:32"/>
    <s v="https://twitter.com/timetowakeup90/status/1268331767007719432"/>
    <m/>
    <m/>
    <s v="1268331767007719432"/>
    <m/>
    <b v="0"/>
    <n v="0"/>
    <s v=""/>
    <b v="0"/>
    <s v="en"/>
    <m/>
    <s v=""/>
    <b v="0"/>
    <n v="116"/>
    <s v="1268076274775457793"/>
    <s v="Twitter for iPhone"/>
    <b v="0"/>
    <s v="1268076274775457793"/>
    <s v="Tweet"/>
    <n v="0"/>
    <n v="0"/>
    <m/>
    <m/>
    <m/>
    <m/>
    <m/>
    <m/>
    <m/>
    <m/>
    <n v="1"/>
    <s v="1"/>
    <s v="1"/>
    <n v="0"/>
    <n v="0"/>
    <n v="1"/>
    <n v="2.3255813953488373"/>
    <n v="0"/>
    <n v="0"/>
    <n v="42"/>
    <n v="97.67441860465117"/>
    <n v="43"/>
  </r>
  <r>
    <s v="kaze2005"/>
    <s v="kaze2005"/>
    <m/>
    <m/>
    <m/>
    <m/>
    <m/>
    <m/>
    <m/>
    <m/>
    <s v="No"/>
    <n v="101"/>
    <m/>
    <m/>
    <x v="2"/>
    <d v="2020-06-04T00:02:04.000"/>
    <s v="#GeorgeFloydLethalInjection"/>
    <s v="fa4eac24"/>
    <m/>
    <m/>
    <x v="0"/>
    <m/>
    <s v="http://pbs.twimg.com/profile_images/1259442918407929857/f-LUvVqE_normal.jpg"/>
    <x v="88"/>
    <d v="2020-06-04T00:00:00.000"/>
    <s v="00:02:04"/>
    <s v="https://twitter.com/kaze2005/status/1268332155274493955"/>
    <m/>
    <m/>
    <s v="1268332155274493955"/>
    <m/>
    <b v="0"/>
    <n v="0"/>
    <s v=""/>
    <b v="0"/>
    <s v="und"/>
    <m/>
    <s v=""/>
    <b v="0"/>
    <n v="0"/>
    <s v=""/>
    <s v="Twitter for iPhone"/>
    <b v="0"/>
    <s v="1268332155274493955"/>
    <s v="Tweet"/>
    <n v="0"/>
    <n v="0"/>
    <m/>
    <m/>
    <m/>
    <m/>
    <m/>
    <m/>
    <m/>
    <m/>
    <n v="1"/>
    <s v="3"/>
    <s v="3"/>
    <n v="0"/>
    <n v="0"/>
    <n v="0"/>
    <n v="0"/>
    <n v="0"/>
    <n v="0"/>
    <n v="1"/>
    <n v="100"/>
    <n v="1"/>
  </r>
  <r>
    <s v="genies13"/>
    <s v="paulmuaddib61"/>
    <m/>
    <m/>
    <m/>
    <m/>
    <m/>
    <m/>
    <m/>
    <m/>
    <s v="No"/>
    <n v="102"/>
    <m/>
    <m/>
    <x v="1"/>
    <d v="2020-06-04T00:02: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76534034019151872/jatPLZ5f_normal.jpg"/>
    <x v="89"/>
    <d v="2020-06-04T00:00:00.000"/>
    <s v="00:02:14"/>
    <s v="https://twitter.com/genies13/status/1268332196441407488"/>
    <m/>
    <m/>
    <s v="1268332196441407488"/>
    <m/>
    <b v="0"/>
    <n v="0"/>
    <s v=""/>
    <b v="0"/>
    <s v="en"/>
    <m/>
    <s v=""/>
    <b v="0"/>
    <n v="116"/>
    <s v="1268076274775457793"/>
    <s v="Twitter Web App"/>
    <b v="0"/>
    <s v="1268076274775457793"/>
    <s v="Tweet"/>
    <n v="0"/>
    <n v="0"/>
    <m/>
    <m/>
    <m/>
    <m/>
    <m/>
    <m/>
    <m/>
    <m/>
    <n v="1"/>
    <s v="1"/>
    <s v="1"/>
    <n v="0"/>
    <n v="0"/>
    <n v="1"/>
    <n v="2.3255813953488373"/>
    <n v="0"/>
    <n v="0"/>
    <n v="42"/>
    <n v="97.67441860465117"/>
    <n v="43"/>
  </r>
  <r>
    <s v="s_whole"/>
    <s v="debbysmith215"/>
    <m/>
    <m/>
    <m/>
    <m/>
    <m/>
    <m/>
    <m/>
    <m/>
    <s v="No"/>
    <n v="103"/>
    <m/>
    <m/>
    <x v="3"/>
    <d v="2020-06-04T00:04:24.000"/>
    <s v="@debbysmith215 #GeorgeFloydLethalInjection"/>
    <s v="66c7ac05"/>
    <m/>
    <m/>
    <x v="0"/>
    <m/>
    <s v="http://pbs.twimg.com/profile_images/2593015658/2_normal.jpg"/>
    <x v="90"/>
    <d v="2020-06-04T00:00:00.000"/>
    <s v="00:04:24"/>
    <s v="https://twitter.com/s_whole/status/1268332740652552193"/>
    <m/>
    <m/>
    <s v="1268332740652552193"/>
    <s v="1268331317760012289"/>
    <b v="0"/>
    <n v="0"/>
    <s v="2883271004"/>
    <b v="0"/>
    <s v="und"/>
    <m/>
    <s v=""/>
    <b v="0"/>
    <n v="0"/>
    <s v=""/>
    <s v="Twitter Web App"/>
    <b v="0"/>
    <s v="1268331317760012289"/>
    <s v="Tweet"/>
    <n v="0"/>
    <n v="0"/>
    <m/>
    <m/>
    <m/>
    <m/>
    <m/>
    <m/>
    <m/>
    <m/>
    <n v="1"/>
    <s v="8"/>
    <s v="8"/>
    <n v="0"/>
    <n v="0"/>
    <n v="0"/>
    <n v="0"/>
    <n v="0"/>
    <n v="0"/>
    <n v="2"/>
    <n v="100"/>
    <n v="2"/>
  </r>
  <r>
    <s v="s_whole"/>
    <s v="debbysmith215"/>
    <m/>
    <m/>
    <m/>
    <m/>
    <m/>
    <m/>
    <m/>
    <m/>
    <s v="No"/>
    <n v="104"/>
    <m/>
    <m/>
    <x v="0"/>
    <d v="2020-06-04T00:04:39.000"/>
    <s v="@intheMatrixxx @debbysmith215 #GeorgeFloydLethalInjection"/>
    <s v="f760836e"/>
    <m/>
    <m/>
    <x v="0"/>
    <m/>
    <s v="http://pbs.twimg.com/profile_images/2593015658/2_normal.jpg"/>
    <x v="91"/>
    <d v="2020-06-04T00:00:00.000"/>
    <s v="00:04:39"/>
    <s v="https://twitter.com/s_whole/status/1268332805492289540"/>
    <m/>
    <m/>
    <s v="1268332805492289540"/>
    <s v="1268331741820997635"/>
    <b v="0"/>
    <n v="0"/>
    <s v="940430173517811714"/>
    <b v="0"/>
    <s v="und"/>
    <m/>
    <s v=""/>
    <b v="0"/>
    <n v="0"/>
    <s v=""/>
    <s v="Twitter Web App"/>
    <b v="0"/>
    <s v="1268331741820997635"/>
    <s v="Tweet"/>
    <n v="0"/>
    <n v="0"/>
    <m/>
    <m/>
    <m/>
    <m/>
    <m/>
    <m/>
    <m/>
    <m/>
    <n v="1"/>
    <s v="8"/>
    <s v="8"/>
    <m/>
    <m/>
    <m/>
    <m/>
    <m/>
    <m/>
    <m/>
    <m/>
    <m/>
  </r>
  <r>
    <s v="physics171"/>
    <s v="paulmuaddib61"/>
    <m/>
    <m/>
    <m/>
    <m/>
    <m/>
    <m/>
    <m/>
    <m/>
    <s v="No"/>
    <n v="106"/>
    <m/>
    <m/>
    <x v="1"/>
    <d v="2020-06-04T00:09: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0020328887320580/GAksYbV2_normal.jpg"/>
    <x v="92"/>
    <d v="2020-06-04T00:00:00.000"/>
    <s v="00:09:22"/>
    <s v="https://twitter.com/physics171/status/1268333991444299776"/>
    <m/>
    <m/>
    <s v="1268333991444299776"/>
    <m/>
    <b v="0"/>
    <n v="0"/>
    <s v=""/>
    <b v="0"/>
    <s v="en"/>
    <m/>
    <s v=""/>
    <b v="0"/>
    <n v="116"/>
    <s v="1268076274775457793"/>
    <s v="Twitter Web App"/>
    <b v="0"/>
    <s v="1268076274775457793"/>
    <s v="Tweet"/>
    <n v="0"/>
    <n v="0"/>
    <m/>
    <m/>
    <m/>
    <m/>
    <m/>
    <m/>
    <m/>
    <m/>
    <n v="1"/>
    <s v="1"/>
    <s v="1"/>
    <n v="0"/>
    <n v="0"/>
    <n v="1"/>
    <n v="2.3255813953488373"/>
    <n v="0"/>
    <n v="0"/>
    <n v="42"/>
    <n v="97.67441860465117"/>
    <n v="43"/>
  </r>
  <r>
    <s v="awaqe17"/>
    <s v="paulmuaddib61"/>
    <m/>
    <m/>
    <m/>
    <m/>
    <m/>
    <m/>
    <m/>
    <m/>
    <s v="No"/>
    <n v="107"/>
    <m/>
    <m/>
    <x v="1"/>
    <d v="2020-06-04T00:22:5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726163684233221/OriUIUT2_normal.jpg"/>
    <x v="93"/>
    <d v="2020-06-04T00:00:00.000"/>
    <s v="00:22:52"/>
    <s v="https://twitter.com/awaqe17/status/1268337387169554435"/>
    <m/>
    <m/>
    <s v="1268337387169554435"/>
    <m/>
    <b v="0"/>
    <n v="0"/>
    <s v=""/>
    <b v="0"/>
    <s v="en"/>
    <m/>
    <s v=""/>
    <b v="0"/>
    <n v="116"/>
    <s v="1268076274775457793"/>
    <s v="Twitter Web App"/>
    <b v="0"/>
    <s v="1268076274775457793"/>
    <s v="Tweet"/>
    <n v="0"/>
    <n v="0"/>
    <m/>
    <m/>
    <m/>
    <m/>
    <m/>
    <m/>
    <m/>
    <m/>
    <n v="1"/>
    <s v="1"/>
    <s v="1"/>
    <n v="0"/>
    <n v="0"/>
    <n v="1"/>
    <n v="2.3255813953488373"/>
    <n v="0"/>
    <n v="0"/>
    <n v="42"/>
    <n v="97.67441860465117"/>
    <n v="43"/>
  </r>
  <r>
    <s v="steve912017"/>
    <s v="paulmuaddib61"/>
    <m/>
    <m/>
    <m/>
    <m/>
    <m/>
    <m/>
    <m/>
    <m/>
    <s v="No"/>
    <n v="108"/>
    <m/>
    <m/>
    <x v="1"/>
    <d v="2020-06-04T00:24:5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3515780182073347/4MBVNxJJ_normal.jpg"/>
    <x v="94"/>
    <d v="2020-06-04T00:00:00.000"/>
    <s v="00:24:54"/>
    <s v="https://twitter.com/steve912017/status/1268337899143000064"/>
    <m/>
    <m/>
    <s v="1268337899143000064"/>
    <m/>
    <b v="0"/>
    <n v="0"/>
    <s v=""/>
    <b v="0"/>
    <s v="en"/>
    <m/>
    <s v=""/>
    <b v="0"/>
    <n v="116"/>
    <s v="1268076274775457793"/>
    <s v="Twitter for iPhone"/>
    <b v="0"/>
    <s v="1268076274775457793"/>
    <s v="Tweet"/>
    <n v="0"/>
    <n v="0"/>
    <m/>
    <m/>
    <m/>
    <m/>
    <m/>
    <m/>
    <m/>
    <m/>
    <n v="1"/>
    <s v="1"/>
    <s v="1"/>
    <n v="0"/>
    <n v="0"/>
    <n v="1"/>
    <n v="2.3255813953488373"/>
    <n v="0"/>
    <n v="0"/>
    <n v="42"/>
    <n v="97.67441860465117"/>
    <n v="43"/>
  </r>
  <r>
    <s v="nicholeskeen"/>
    <s v="nicholeskeen"/>
    <m/>
    <m/>
    <m/>
    <m/>
    <m/>
    <m/>
    <m/>
    <m/>
    <s v="No"/>
    <n v="109"/>
    <m/>
    <m/>
    <x v="2"/>
    <d v="2020-06-04T00:30:20.000"/>
    <s v="#GeorgeFloydLethalInjection"/>
    <s v="fa4eac24"/>
    <m/>
    <m/>
    <x v="0"/>
    <m/>
    <s v="http://pbs.twimg.com/profile_images/1264782918867533825/A5YTFvfb_normal.jpg"/>
    <x v="95"/>
    <d v="2020-06-04T00:00:00.000"/>
    <s v="00:30:20"/>
    <s v="https://twitter.com/nicholeskeen/status/1268339265554935809"/>
    <m/>
    <m/>
    <s v="1268339265554935809"/>
    <m/>
    <b v="0"/>
    <n v="1"/>
    <s v=""/>
    <b v="0"/>
    <s v="und"/>
    <m/>
    <s v=""/>
    <b v="0"/>
    <n v="0"/>
    <s v=""/>
    <s v="Twitter for iPhone"/>
    <b v="0"/>
    <s v="1268339265554935809"/>
    <s v="Tweet"/>
    <n v="0"/>
    <n v="0"/>
    <m/>
    <m/>
    <m/>
    <m/>
    <m/>
    <m/>
    <m/>
    <m/>
    <n v="1"/>
    <s v="3"/>
    <s v="3"/>
    <n v="0"/>
    <n v="0"/>
    <n v="0"/>
    <n v="0"/>
    <n v="0"/>
    <n v="0"/>
    <n v="1"/>
    <n v="100"/>
    <n v="1"/>
  </r>
  <r>
    <s v="j_the_queenbee"/>
    <s v="paulmuaddib61"/>
    <m/>
    <m/>
    <m/>
    <m/>
    <m/>
    <m/>
    <m/>
    <m/>
    <s v="No"/>
    <n v="110"/>
    <m/>
    <m/>
    <x v="1"/>
    <d v="2020-06-04T00:36: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8662319942590464/fafJJnii_normal.jpg"/>
    <x v="96"/>
    <d v="2020-06-04T00:00:00.000"/>
    <s v="00:36:17"/>
    <s v="https://twitter.com/j_the_queenbee/status/1268340765349998593"/>
    <m/>
    <m/>
    <s v="1268340765349998593"/>
    <m/>
    <b v="0"/>
    <n v="0"/>
    <s v=""/>
    <b v="0"/>
    <s v="en"/>
    <m/>
    <s v=""/>
    <b v="0"/>
    <n v="116"/>
    <s v="1268076274775457793"/>
    <s v="Twitter for iPhone"/>
    <b v="0"/>
    <s v="1268076274775457793"/>
    <s v="Tweet"/>
    <n v="0"/>
    <n v="0"/>
    <m/>
    <m/>
    <m/>
    <m/>
    <m/>
    <m/>
    <m/>
    <m/>
    <n v="1"/>
    <s v="1"/>
    <s v="1"/>
    <n v="0"/>
    <n v="0"/>
    <n v="1"/>
    <n v="2.3255813953488373"/>
    <n v="0"/>
    <n v="0"/>
    <n v="42"/>
    <n v="97.67441860465117"/>
    <n v="43"/>
  </r>
  <r>
    <s v="karenre83431645"/>
    <s v="paulmuaddib61"/>
    <m/>
    <m/>
    <m/>
    <m/>
    <m/>
    <m/>
    <m/>
    <m/>
    <s v="No"/>
    <n v="111"/>
    <m/>
    <m/>
    <x v="1"/>
    <d v="2020-06-04T00:41: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992098718110371842/rcg3iDtT_normal.jpg"/>
    <x v="97"/>
    <d v="2020-06-04T00:00:00.000"/>
    <s v="00:41:43"/>
    <s v="https://twitter.com/karenre83431645/status/1268342133267795969"/>
    <m/>
    <m/>
    <s v="1268342133267795969"/>
    <m/>
    <b v="0"/>
    <n v="0"/>
    <s v=""/>
    <b v="0"/>
    <s v="en"/>
    <m/>
    <s v=""/>
    <b v="0"/>
    <n v="116"/>
    <s v="1268076274775457793"/>
    <s v="Twitter for iPhone"/>
    <b v="0"/>
    <s v="1268076274775457793"/>
    <s v="Tweet"/>
    <n v="0"/>
    <n v="0"/>
    <m/>
    <m/>
    <m/>
    <m/>
    <m/>
    <m/>
    <m/>
    <m/>
    <n v="1"/>
    <s v="1"/>
    <s v="1"/>
    <n v="0"/>
    <n v="0"/>
    <n v="1"/>
    <n v="2.3255813953488373"/>
    <n v="0"/>
    <n v="0"/>
    <n v="42"/>
    <n v="97.67441860465117"/>
    <n v="43"/>
  </r>
  <r>
    <s v="britoish"/>
    <s v="mini_wiki"/>
    <m/>
    <m/>
    <m/>
    <m/>
    <m/>
    <m/>
    <m/>
    <m/>
    <s v="No"/>
    <n v="112"/>
    <m/>
    <m/>
    <x v="1"/>
    <d v="2020-06-04T00:45:34.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63211587835514880/5XmhebdP_normal.jpg"/>
    <x v="98"/>
    <d v="2020-06-04T00:00:00.000"/>
    <s v="00:45:34"/>
    <s v="https://twitter.com/britoish/status/1268343102529581056"/>
    <m/>
    <m/>
    <s v="1268343102529581056"/>
    <m/>
    <b v="0"/>
    <n v="0"/>
    <s v=""/>
    <b v="1"/>
    <s v="en"/>
    <m/>
    <s v="1268208317941383168"/>
    <b v="0"/>
    <n v="14"/>
    <s v="1268265786558332928"/>
    <s v="Twitter Web App"/>
    <b v="0"/>
    <s v="1268265786558332928"/>
    <s v="Tweet"/>
    <n v="0"/>
    <n v="0"/>
    <m/>
    <m/>
    <m/>
    <m/>
    <m/>
    <m/>
    <m/>
    <m/>
    <n v="1"/>
    <s v="2"/>
    <s v="2"/>
    <n v="0"/>
    <n v="0"/>
    <n v="0"/>
    <n v="0"/>
    <n v="0"/>
    <n v="0"/>
    <n v="27"/>
    <n v="100"/>
    <n v="27"/>
  </r>
  <r>
    <s v="markperry98"/>
    <s v="markperry98"/>
    <m/>
    <m/>
    <m/>
    <m/>
    <m/>
    <m/>
    <m/>
    <m/>
    <s v="No"/>
    <n v="113"/>
    <m/>
    <m/>
    <x v="2"/>
    <d v="2020-06-03T23:37:34.000"/>
    <s v="#GeorgeFloydLethalInjection https://t.co/12LgfIcCNP"/>
    <s v="830dbe45"/>
    <s v="https://twitter.com/PunishDem1776/status/1268321690611843074"/>
    <s v="twitter.com"/>
    <x v="0"/>
    <m/>
    <s v="http://pbs.twimg.com/profile_images/1244367569630285824/HjT3ACJY_normal.jpg"/>
    <x v="99"/>
    <d v="2020-06-03T00:00:00.000"/>
    <s v="23:37:34"/>
    <s v="https://twitter.com/markperry98/status/1268325986015166464"/>
    <m/>
    <m/>
    <s v="1268325986015166464"/>
    <m/>
    <b v="0"/>
    <n v="0"/>
    <s v=""/>
    <b v="1"/>
    <s v="und"/>
    <m/>
    <s v="1268321690611843074"/>
    <b v="0"/>
    <n v="1"/>
    <s v=""/>
    <s v="Twitter Web App"/>
    <b v="0"/>
    <s v="1268325986015166464"/>
    <s v="Tweet"/>
    <n v="0"/>
    <n v="0"/>
    <m/>
    <m/>
    <m/>
    <m/>
    <m/>
    <m/>
    <m/>
    <m/>
    <n v="3"/>
    <s v="3"/>
    <s v="3"/>
    <n v="0"/>
    <n v="0"/>
    <n v="0"/>
    <n v="0"/>
    <n v="0"/>
    <n v="0"/>
    <n v="1"/>
    <n v="100"/>
    <n v="1"/>
  </r>
  <r>
    <s v="markperry98"/>
    <s v="markperry98"/>
    <m/>
    <m/>
    <m/>
    <m/>
    <m/>
    <m/>
    <m/>
    <m/>
    <s v="No"/>
    <n v="114"/>
    <m/>
    <m/>
    <x v="2"/>
    <d v="2020-06-03T23:38:02.000"/>
    <s v="#GeorgeFloydLethalInjection https://t.co/TB9HJ4DdwY"/>
    <s v="9fb677ea"/>
    <s v="https://twitter.com/markperry98/status/1268325518954262530"/>
    <s v="twitter.com"/>
    <x v="0"/>
    <m/>
    <s v="http://pbs.twimg.com/profile_images/1244367569630285824/HjT3ACJY_normal.jpg"/>
    <x v="100"/>
    <d v="2020-06-03T00:00:00.000"/>
    <s v="23:38:02"/>
    <s v="https://twitter.com/markperry98/status/1268326105888350208"/>
    <m/>
    <m/>
    <s v="1268326105888350208"/>
    <m/>
    <b v="0"/>
    <n v="0"/>
    <s v=""/>
    <b v="1"/>
    <s v="und"/>
    <m/>
    <s v="1268325518954262530"/>
    <b v="0"/>
    <n v="1"/>
    <s v=""/>
    <s v="Twitter Web App"/>
    <b v="0"/>
    <s v="1268326105888350208"/>
    <s v="Tweet"/>
    <n v="0"/>
    <n v="0"/>
    <m/>
    <m/>
    <m/>
    <m/>
    <m/>
    <m/>
    <m/>
    <m/>
    <n v="3"/>
    <s v="3"/>
    <s v="3"/>
    <n v="0"/>
    <n v="0"/>
    <n v="0"/>
    <n v="0"/>
    <n v="0"/>
    <n v="0"/>
    <n v="1"/>
    <n v="100"/>
    <n v="1"/>
  </r>
  <r>
    <s v="markperry98"/>
    <s v="markperry98"/>
    <m/>
    <m/>
    <m/>
    <m/>
    <m/>
    <m/>
    <m/>
    <m/>
    <s v="No"/>
    <n v="115"/>
    <m/>
    <m/>
    <x v="2"/>
    <d v="2020-06-03T23:42:40.000"/>
    <s v="#GeorgeFloydLethalInjection https://t.co/ZI0Z3aqhER"/>
    <s v="84b72ff4"/>
    <s v="https://twitter.com/markperry98/status/1268327163163324417"/>
    <s v="twitter.com"/>
    <x v="0"/>
    <m/>
    <s v="http://pbs.twimg.com/profile_images/1244367569630285824/HjT3ACJY_normal.jpg"/>
    <x v="77"/>
    <d v="2020-06-03T00:00:00.000"/>
    <s v="23:42:40"/>
    <s v="https://twitter.com/markperry98/status/1268327272877977600"/>
    <m/>
    <m/>
    <s v="1268327272877977600"/>
    <m/>
    <b v="0"/>
    <n v="0"/>
    <s v=""/>
    <b v="1"/>
    <s v="und"/>
    <m/>
    <s v="1268327163163324417"/>
    <b v="0"/>
    <n v="1"/>
    <s v=""/>
    <s v="Twitter Web App"/>
    <b v="0"/>
    <s v="1268327272877977600"/>
    <s v="Tweet"/>
    <n v="0"/>
    <n v="0"/>
    <m/>
    <m/>
    <m/>
    <m/>
    <m/>
    <m/>
    <m/>
    <m/>
    <n v="3"/>
    <s v="3"/>
    <s v="3"/>
    <n v="0"/>
    <n v="0"/>
    <n v="0"/>
    <n v="0"/>
    <n v="0"/>
    <n v="0"/>
    <n v="1"/>
    <n v="100"/>
    <n v="1"/>
  </r>
  <r>
    <s v="markperry98"/>
    <s v="markperry98"/>
    <m/>
    <m/>
    <m/>
    <m/>
    <m/>
    <m/>
    <m/>
    <m/>
    <s v="No"/>
    <n v="116"/>
    <m/>
    <m/>
    <x v="1"/>
    <d v="2020-06-04T00:45:16.000"/>
    <s v="#GeorgeFloydLethalInjection https://t.co/ZI0Z3aqhER"/>
    <s v="84b72ff4"/>
    <s v="https://twitter.com/markperry98/status/1268327163163324417"/>
    <s v="twitter.com"/>
    <x v="0"/>
    <m/>
    <s v="http://pbs.twimg.com/profile_images/1244367569630285824/HjT3ACJY_normal.jpg"/>
    <x v="101"/>
    <d v="2020-06-04T00:00:00.000"/>
    <s v="00:45:16"/>
    <s v="https://twitter.com/markperry98/status/1268343026264371201"/>
    <m/>
    <m/>
    <s v="1268343026264371201"/>
    <m/>
    <b v="0"/>
    <n v="0"/>
    <s v=""/>
    <b v="1"/>
    <s v="und"/>
    <m/>
    <s v="1268327163163324417"/>
    <b v="0"/>
    <n v="1"/>
    <s v="1268327272877977600"/>
    <s v="Twitter Web App"/>
    <b v="0"/>
    <s v="1268327272877977600"/>
    <s v="Tweet"/>
    <n v="0"/>
    <n v="0"/>
    <m/>
    <m/>
    <m/>
    <m/>
    <m/>
    <m/>
    <m/>
    <m/>
    <n v="3"/>
    <s v="3"/>
    <s v="3"/>
    <n v="0"/>
    <n v="0"/>
    <n v="0"/>
    <n v="0"/>
    <n v="0"/>
    <n v="0"/>
    <n v="1"/>
    <n v="100"/>
    <n v="1"/>
  </r>
  <r>
    <s v="markperry98"/>
    <s v="markperry98"/>
    <m/>
    <m/>
    <m/>
    <m/>
    <m/>
    <m/>
    <m/>
    <m/>
    <s v="No"/>
    <n v="117"/>
    <m/>
    <m/>
    <x v="1"/>
    <d v="2020-06-04T00:45:38.000"/>
    <s v="#GeorgeFloydLethalInjection https://t.co/TB9HJ4DdwY"/>
    <s v="9fb677ea"/>
    <s v="https://twitter.com/markperry98/status/1268325518954262530"/>
    <s v="twitter.com"/>
    <x v="0"/>
    <m/>
    <s v="http://pbs.twimg.com/profile_images/1244367569630285824/HjT3ACJY_normal.jpg"/>
    <x v="102"/>
    <d v="2020-06-04T00:00:00.000"/>
    <s v="00:45:38"/>
    <s v="https://twitter.com/markperry98/status/1268343116425134080"/>
    <m/>
    <m/>
    <s v="1268343116425134080"/>
    <m/>
    <b v="0"/>
    <n v="0"/>
    <s v=""/>
    <b v="1"/>
    <s v="und"/>
    <m/>
    <s v="1268325518954262530"/>
    <b v="0"/>
    <n v="1"/>
    <s v="1268326105888350208"/>
    <s v="Twitter Web App"/>
    <b v="0"/>
    <s v="1268326105888350208"/>
    <s v="Tweet"/>
    <n v="0"/>
    <n v="0"/>
    <m/>
    <m/>
    <m/>
    <m/>
    <m/>
    <m/>
    <m/>
    <m/>
    <n v="3"/>
    <s v="3"/>
    <s v="3"/>
    <n v="0"/>
    <n v="0"/>
    <n v="0"/>
    <n v="0"/>
    <n v="0"/>
    <n v="0"/>
    <n v="1"/>
    <n v="100"/>
    <n v="1"/>
  </r>
  <r>
    <s v="markperry98"/>
    <s v="markperry98"/>
    <m/>
    <m/>
    <m/>
    <m/>
    <m/>
    <m/>
    <m/>
    <m/>
    <s v="No"/>
    <n v="118"/>
    <m/>
    <m/>
    <x v="1"/>
    <d v="2020-06-04T00:45:43.000"/>
    <s v="#GeorgeFloydLethalInjection https://t.co/12LgfIcCNP"/>
    <s v="830dbe45"/>
    <s v="https://twitter.com/PunishDem1776/status/1268321690611843074"/>
    <s v="twitter.com"/>
    <x v="0"/>
    <m/>
    <s v="http://pbs.twimg.com/profile_images/1244367569630285824/HjT3ACJY_normal.jpg"/>
    <x v="103"/>
    <d v="2020-06-04T00:00:00.000"/>
    <s v="00:45:43"/>
    <s v="https://twitter.com/markperry98/status/1268343138608836609"/>
    <m/>
    <m/>
    <s v="1268343138608836609"/>
    <m/>
    <b v="0"/>
    <n v="0"/>
    <s v=""/>
    <b v="1"/>
    <s v="und"/>
    <m/>
    <s v="1268321690611843074"/>
    <b v="0"/>
    <n v="1"/>
    <s v="1268325986015166464"/>
    <s v="Twitter Web App"/>
    <b v="0"/>
    <s v="1268325986015166464"/>
    <s v="Tweet"/>
    <n v="0"/>
    <n v="0"/>
    <m/>
    <m/>
    <m/>
    <m/>
    <m/>
    <m/>
    <m/>
    <m/>
    <n v="3"/>
    <s v="3"/>
    <s v="3"/>
    <n v="0"/>
    <n v="0"/>
    <n v="0"/>
    <n v="0"/>
    <n v="0"/>
    <n v="0"/>
    <n v="1"/>
    <n v="100"/>
    <n v="1"/>
  </r>
  <r>
    <s v="vmaintainer"/>
    <s v="paulmuaddib61"/>
    <m/>
    <m/>
    <m/>
    <m/>
    <m/>
    <m/>
    <m/>
    <m/>
    <s v="No"/>
    <n v="119"/>
    <m/>
    <m/>
    <x v="1"/>
    <d v="2020-06-04T00:47: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1026099947094016/kOYta6dO_normal.jpg"/>
    <x v="104"/>
    <d v="2020-06-04T00:00:00.000"/>
    <s v="00:47:43"/>
    <s v="https://twitter.com/vmaintainer/status/1268343639698219012"/>
    <m/>
    <m/>
    <s v="1268343639698219012"/>
    <m/>
    <b v="0"/>
    <n v="0"/>
    <s v=""/>
    <b v="0"/>
    <s v="en"/>
    <m/>
    <s v=""/>
    <b v="0"/>
    <n v="116"/>
    <s v="1268076274775457793"/>
    <s v="Twitter for Android"/>
    <b v="0"/>
    <s v="1268076274775457793"/>
    <s v="Tweet"/>
    <n v="0"/>
    <n v="0"/>
    <m/>
    <m/>
    <m/>
    <m/>
    <m/>
    <m/>
    <m/>
    <m/>
    <n v="1"/>
    <s v="1"/>
    <s v="1"/>
    <n v="0"/>
    <n v="0"/>
    <n v="1"/>
    <n v="2.3255813953488373"/>
    <n v="0"/>
    <n v="0"/>
    <n v="42"/>
    <n v="97.67441860465117"/>
    <n v="43"/>
  </r>
  <r>
    <s v="foodfortruth1"/>
    <s v="paulmuaddib61"/>
    <m/>
    <m/>
    <m/>
    <m/>
    <m/>
    <m/>
    <m/>
    <m/>
    <s v="No"/>
    <n v="120"/>
    <m/>
    <m/>
    <x v="1"/>
    <d v="2020-06-04T00:51:1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01265299053514752/XaqgYxbV_normal.jpg"/>
    <x v="105"/>
    <d v="2020-06-04T00:00:00.000"/>
    <s v="00:51:11"/>
    <s v="https://twitter.com/foodfortruth1/status/1268344515699638283"/>
    <m/>
    <m/>
    <s v="1268344515699638283"/>
    <m/>
    <b v="0"/>
    <n v="0"/>
    <s v=""/>
    <b v="0"/>
    <s v="en"/>
    <m/>
    <s v=""/>
    <b v="0"/>
    <n v="116"/>
    <s v="1268076274775457793"/>
    <s v="Twitter Web App"/>
    <b v="0"/>
    <s v="1268076274775457793"/>
    <s v="Tweet"/>
    <n v="0"/>
    <n v="0"/>
    <m/>
    <m/>
    <m/>
    <m/>
    <m/>
    <m/>
    <m/>
    <m/>
    <n v="1"/>
    <s v="1"/>
    <s v="1"/>
    <n v="0"/>
    <n v="0"/>
    <n v="1"/>
    <n v="2.3255813953488373"/>
    <n v="0"/>
    <n v="0"/>
    <n v="42"/>
    <n v="97.67441860465117"/>
    <n v="43"/>
  </r>
  <r>
    <s v="drkatie2"/>
    <s v="paulmuaddib61"/>
    <m/>
    <m/>
    <m/>
    <m/>
    <m/>
    <m/>
    <m/>
    <m/>
    <s v="No"/>
    <n v="121"/>
    <m/>
    <m/>
    <x v="1"/>
    <d v="2020-06-04T00:55: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6498616182820865/gbqaLIkH_normal.jpg"/>
    <x v="106"/>
    <d v="2020-06-04T00:00:00.000"/>
    <s v="00:55:31"/>
    <s v="https://twitter.com/drkatie2/status/1268345606218625024"/>
    <m/>
    <m/>
    <s v="1268345606218625024"/>
    <m/>
    <b v="0"/>
    <n v="0"/>
    <s v=""/>
    <b v="0"/>
    <s v="en"/>
    <m/>
    <s v=""/>
    <b v="0"/>
    <n v="116"/>
    <s v="1268076274775457793"/>
    <s v="Twitter for Android"/>
    <b v="0"/>
    <s v="1268076274775457793"/>
    <s v="Tweet"/>
    <n v="0"/>
    <n v="0"/>
    <m/>
    <m/>
    <m/>
    <m/>
    <m/>
    <m/>
    <m/>
    <m/>
    <n v="1"/>
    <s v="1"/>
    <s v="1"/>
    <n v="0"/>
    <n v="0"/>
    <n v="1"/>
    <n v="2.3255813953488373"/>
    <n v="0"/>
    <n v="0"/>
    <n v="42"/>
    <n v="97.67441860465117"/>
    <n v="43"/>
  </r>
  <r>
    <s v="dreemusa"/>
    <s v="pam46085508"/>
    <m/>
    <m/>
    <m/>
    <m/>
    <m/>
    <m/>
    <m/>
    <m/>
    <s v="No"/>
    <n v="122"/>
    <m/>
    <m/>
    <x v="1"/>
    <d v="2020-06-04T00:57:26.000"/>
    <s v="#GeorgeFloydLethalInjection.       https://t.co/UaOp4YJefT"/>
    <s v="041e5a9d"/>
    <m/>
    <m/>
    <x v="0"/>
    <s v="https://pbs.twimg.com/ext_tw_video_thumb/1268031783909699585/pu/img/y1YquN2DjON2fyu-.jpg"/>
    <s v="https://pbs.twimg.com/ext_tw_video_thumb/1268031783909699585/pu/img/y1YquN2DjON2fyu-.jpg"/>
    <x v="107"/>
    <d v="2020-06-04T00:00:00.000"/>
    <s v="00:57:26"/>
    <s v="https://twitter.com/dreemusa/status/1268346084872425472"/>
    <m/>
    <m/>
    <s v="1268346084872425472"/>
    <m/>
    <b v="0"/>
    <n v="0"/>
    <s v=""/>
    <b v="0"/>
    <s v="und"/>
    <m/>
    <s v=""/>
    <b v="0"/>
    <n v="3"/>
    <s v="1268323120567521280"/>
    <s v="Twitter for Android"/>
    <b v="0"/>
    <s v="1268323120567521280"/>
    <s v="Tweet"/>
    <n v="0"/>
    <n v="0"/>
    <m/>
    <m/>
    <m/>
    <m/>
    <m/>
    <m/>
    <m/>
    <m/>
    <n v="1"/>
    <s v="4"/>
    <s v="4"/>
    <n v="0"/>
    <n v="0"/>
    <n v="0"/>
    <n v="0"/>
    <n v="0"/>
    <n v="0"/>
    <n v="1"/>
    <n v="100"/>
    <n v="1"/>
  </r>
  <r>
    <s v="snowlyn3"/>
    <s v="paulmuaddib61"/>
    <m/>
    <m/>
    <m/>
    <m/>
    <m/>
    <m/>
    <m/>
    <m/>
    <s v="No"/>
    <n v="123"/>
    <m/>
    <m/>
    <x v="1"/>
    <d v="2020-06-04T00:59: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0010854646505472/oPhmSSTk_normal.jpg"/>
    <x v="108"/>
    <d v="2020-06-04T00:00:00.000"/>
    <s v="00:59:20"/>
    <s v="https://twitter.com/snowlyn3/status/1268346566294806529"/>
    <m/>
    <m/>
    <s v="1268346566294806529"/>
    <m/>
    <b v="0"/>
    <n v="0"/>
    <s v=""/>
    <b v="0"/>
    <s v="en"/>
    <m/>
    <s v=""/>
    <b v="0"/>
    <n v="116"/>
    <s v="1268076274775457793"/>
    <s v="Twitter Web App"/>
    <b v="0"/>
    <s v="1268076274775457793"/>
    <s v="Tweet"/>
    <n v="0"/>
    <n v="0"/>
    <m/>
    <m/>
    <m/>
    <m/>
    <m/>
    <m/>
    <m/>
    <m/>
    <n v="1"/>
    <s v="1"/>
    <s v="1"/>
    <n v="0"/>
    <n v="0"/>
    <n v="1"/>
    <n v="2.3255813953488373"/>
    <n v="0"/>
    <n v="0"/>
    <n v="42"/>
    <n v="97.67441860465117"/>
    <n v="43"/>
  </r>
  <r>
    <s v="dixieland__diva"/>
    <s v="paulmuaddib61"/>
    <m/>
    <m/>
    <m/>
    <m/>
    <m/>
    <m/>
    <m/>
    <m/>
    <s v="No"/>
    <n v="124"/>
    <m/>
    <m/>
    <x v="1"/>
    <d v="2020-06-04T01:12:2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212586183483394/dk9bCVbm_normal.jpg"/>
    <x v="109"/>
    <d v="2020-06-04T00:00:00.000"/>
    <s v="01:12:28"/>
    <s v="https://twitter.com/dixieland__diva/status/1268349870328381440"/>
    <m/>
    <m/>
    <s v="1268349870328381440"/>
    <m/>
    <b v="0"/>
    <n v="0"/>
    <s v=""/>
    <b v="0"/>
    <s v="en"/>
    <m/>
    <s v=""/>
    <b v="0"/>
    <n v="116"/>
    <s v="1268076274775457793"/>
    <s v="Twitter for Android"/>
    <b v="0"/>
    <s v="1268076274775457793"/>
    <s v="Tweet"/>
    <n v="0"/>
    <n v="0"/>
    <m/>
    <m/>
    <m/>
    <m/>
    <m/>
    <m/>
    <m/>
    <m/>
    <n v="1"/>
    <s v="1"/>
    <s v="1"/>
    <n v="0"/>
    <n v="0"/>
    <n v="1"/>
    <n v="2.3255813953488373"/>
    <n v="0"/>
    <n v="0"/>
    <n v="42"/>
    <n v="97.67441860465117"/>
    <n v="43"/>
  </r>
  <r>
    <s v="pennyke41226064"/>
    <s v="paulmuaddib61"/>
    <m/>
    <m/>
    <m/>
    <m/>
    <m/>
    <m/>
    <m/>
    <m/>
    <s v="No"/>
    <n v="125"/>
    <m/>
    <m/>
    <x v="1"/>
    <d v="2020-06-04T01:13: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7268177425371136/emcHi4z9_normal.jpg"/>
    <x v="110"/>
    <d v="2020-06-04T00:00:00.000"/>
    <s v="01:13:29"/>
    <s v="https://twitter.com/pennyke41226064/status/1268350125811867648"/>
    <m/>
    <m/>
    <s v="1268350125811867648"/>
    <m/>
    <b v="0"/>
    <n v="0"/>
    <s v=""/>
    <b v="0"/>
    <s v="en"/>
    <m/>
    <s v=""/>
    <b v="0"/>
    <n v="116"/>
    <s v="1268076274775457793"/>
    <s v="Twitter for iPhone"/>
    <b v="0"/>
    <s v="1268076274775457793"/>
    <s v="Tweet"/>
    <n v="0"/>
    <n v="0"/>
    <m/>
    <m/>
    <m/>
    <m/>
    <m/>
    <m/>
    <m/>
    <m/>
    <n v="1"/>
    <s v="1"/>
    <s v="1"/>
    <n v="0"/>
    <n v="0"/>
    <n v="1"/>
    <n v="2.3255813953488373"/>
    <n v="0"/>
    <n v="0"/>
    <n v="42"/>
    <n v="97.67441860465117"/>
    <n v="43"/>
  </r>
  <r>
    <s v="mamere17"/>
    <s v="paulmuaddib61"/>
    <m/>
    <m/>
    <m/>
    <m/>
    <m/>
    <m/>
    <m/>
    <m/>
    <s v="No"/>
    <n v="126"/>
    <m/>
    <m/>
    <x v="1"/>
    <d v="2020-06-04T01:35:4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111"/>
    <d v="2020-06-04T00:00:00.000"/>
    <s v="01:35:49"/>
    <s v="https://twitter.com/mamere17/status/1268355745604665345"/>
    <m/>
    <m/>
    <s v="1268355745604665345"/>
    <m/>
    <b v="0"/>
    <n v="0"/>
    <s v=""/>
    <b v="0"/>
    <s v="en"/>
    <m/>
    <s v=""/>
    <b v="0"/>
    <n v="116"/>
    <s v="1268076274775457793"/>
    <s v="Twitter for Android"/>
    <b v="0"/>
    <s v="1268076274775457793"/>
    <s v="Tweet"/>
    <n v="0"/>
    <n v="0"/>
    <m/>
    <m/>
    <m/>
    <m/>
    <m/>
    <m/>
    <m/>
    <m/>
    <n v="1"/>
    <s v="1"/>
    <s v="1"/>
    <n v="0"/>
    <n v="0"/>
    <n v="1"/>
    <n v="2.3255813953488373"/>
    <n v="0"/>
    <n v="0"/>
    <n v="42"/>
    <n v="97.67441860465117"/>
    <n v="43"/>
  </r>
  <r>
    <s v="luzell29481399"/>
    <s v="mini_wiki"/>
    <m/>
    <m/>
    <m/>
    <m/>
    <m/>
    <m/>
    <m/>
    <m/>
    <s v="No"/>
    <n v="127"/>
    <m/>
    <m/>
    <x v="1"/>
    <d v="2020-06-04T01:40:29.000"/>
    <s v="Floyd was injected in the neck by the state police officer with something that could have just made him pass out for this acting gig #FalseFlag _x000a__x000a_https://t.co/7PzMsds589 #GeorgeFloydLethalInjection https://t.co/muS2cDfQSn"/>
    <s v="fff7ad56"/>
    <m/>
    <m/>
    <x v="3"/>
    <m/>
    <s v="http://abs.twimg.com/sticky/default_profile_images/default_profile_normal.png"/>
    <x v="112"/>
    <d v="2020-06-04T00:00:00.000"/>
    <s v="01:40:29"/>
    <s v="https://twitter.com/luzell29481399/status/1268356919774846977"/>
    <m/>
    <m/>
    <s v="1268356919774846977"/>
    <m/>
    <b v="0"/>
    <n v="0"/>
    <s v=""/>
    <b v="1"/>
    <s v="en"/>
    <m/>
    <s v="1268208317941383168"/>
    <b v="0"/>
    <n v="14"/>
    <s v="1268265786558332928"/>
    <s v="Twitter for Android"/>
    <b v="0"/>
    <s v="1268265786558332928"/>
    <s v="Tweet"/>
    <n v="0"/>
    <n v="0"/>
    <m/>
    <m/>
    <m/>
    <m/>
    <m/>
    <m/>
    <m/>
    <m/>
    <n v="1"/>
    <s v="2"/>
    <s v="2"/>
    <n v="0"/>
    <n v="0"/>
    <n v="0"/>
    <n v="0"/>
    <n v="0"/>
    <n v="0"/>
    <n v="27"/>
    <n v="100"/>
    <n v="27"/>
  </r>
  <r>
    <s v="berrydivine77"/>
    <s v="paulmuaddib61"/>
    <m/>
    <m/>
    <m/>
    <m/>
    <m/>
    <m/>
    <m/>
    <m/>
    <s v="No"/>
    <n v="128"/>
    <m/>
    <m/>
    <x v="1"/>
    <d v="2020-06-04T01:42:0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23062337090015232/H0MZliL3_normal.jpg"/>
    <x v="113"/>
    <d v="2020-06-04T00:00:00.000"/>
    <s v="01:42:04"/>
    <s v="https://twitter.com/berrydivine77/status/1268357318531444737"/>
    <m/>
    <m/>
    <s v="1268357318531444737"/>
    <m/>
    <b v="0"/>
    <n v="0"/>
    <s v=""/>
    <b v="0"/>
    <s v="en"/>
    <m/>
    <s v=""/>
    <b v="0"/>
    <n v="116"/>
    <s v="1268076274775457793"/>
    <s v="Twitter Web App"/>
    <b v="0"/>
    <s v="1268076274775457793"/>
    <s v="Tweet"/>
    <n v="0"/>
    <n v="0"/>
    <m/>
    <m/>
    <m/>
    <m/>
    <m/>
    <m/>
    <m/>
    <m/>
    <n v="1"/>
    <s v="1"/>
    <s v="1"/>
    <n v="0"/>
    <n v="0"/>
    <n v="1"/>
    <n v="2.3255813953488373"/>
    <n v="0"/>
    <n v="0"/>
    <n v="42"/>
    <n v="97.67441860465117"/>
    <n v="43"/>
  </r>
  <r>
    <s v="cwright1500"/>
    <s v="paulmuaddib61"/>
    <m/>
    <m/>
    <m/>
    <m/>
    <m/>
    <m/>
    <m/>
    <m/>
    <s v="No"/>
    <n v="129"/>
    <m/>
    <m/>
    <x v="1"/>
    <d v="2020-06-04T01:42:5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50028842149347329/izgx7-lc_normal.jpeg"/>
    <x v="114"/>
    <d v="2020-06-04T00:00:00.000"/>
    <s v="01:42:58"/>
    <s v="https://twitter.com/cwright1500/status/1268357546085101569"/>
    <m/>
    <m/>
    <s v="1268357546085101569"/>
    <m/>
    <b v="0"/>
    <n v="0"/>
    <s v=""/>
    <b v="0"/>
    <s v="en"/>
    <m/>
    <s v=""/>
    <b v="0"/>
    <n v="116"/>
    <s v="1268076274775457793"/>
    <s v="Twitter for Android"/>
    <b v="0"/>
    <s v="1268076274775457793"/>
    <s v="Tweet"/>
    <n v="0"/>
    <n v="0"/>
    <m/>
    <m/>
    <m/>
    <m/>
    <m/>
    <m/>
    <m/>
    <m/>
    <n v="1"/>
    <s v="1"/>
    <s v="1"/>
    <n v="0"/>
    <n v="0"/>
    <n v="1"/>
    <n v="2.3255813953488373"/>
    <n v="0"/>
    <n v="0"/>
    <n v="42"/>
    <n v="97.67441860465117"/>
    <n v="43"/>
  </r>
  <r>
    <s v="tatonkadeb"/>
    <s v="paulmuaddib61"/>
    <m/>
    <m/>
    <m/>
    <m/>
    <m/>
    <m/>
    <m/>
    <m/>
    <s v="No"/>
    <n v="130"/>
    <m/>
    <m/>
    <x v="1"/>
    <d v="2020-06-04T02:01:2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948696948667764736/waOUPSE2_normal.jpg"/>
    <x v="115"/>
    <d v="2020-06-04T00:00:00.000"/>
    <s v="02:01:22"/>
    <s v="https://twitter.com/tatonkadeb/status/1268362174910603264"/>
    <m/>
    <m/>
    <s v="1268362174910603264"/>
    <m/>
    <b v="0"/>
    <n v="0"/>
    <s v=""/>
    <b v="0"/>
    <s v="en"/>
    <m/>
    <s v=""/>
    <b v="0"/>
    <n v="116"/>
    <s v="1268076274775457793"/>
    <s v="Twitter for Android"/>
    <b v="0"/>
    <s v="1268076274775457793"/>
    <s v="Tweet"/>
    <n v="0"/>
    <n v="0"/>
    <m/>
    <m/>
    <m/>
    <m/>
    <m/>
    <m/>
    <m/>
    <m/>
    <n v="1"/>
    <s v="1"/>
    <s v="1"/>
    <n v="0"/>
    <n v="0"/>
    <n v="1"/>
    <n v="2.3255813953488373"/>
    <n v="0"/>
    <n v="0"/>
    <n v="42"/>
    <n v="97.67441860465117"/>
    <n v="43"/>
  </r>
  <r>
    <s v="quippingalong"/>
    <s v="paulmuaddib61"/>
    <m/>
    <m/>
    <m/>
    <m/>
    <m/>
    <m/>
    <m/>
    <m/>
    <s v="No"/>
    <n v="131"/>
    <m/>
    <m/>
    <x v="1"/>
    <d v="2020-06-04T02:04:3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24343462573797376/cwpxVPKk_normal.jpeg"/>
    <x v="116"/>
    <d v="2020-06-04T00:00:00.000"/>
    <s v="02:04:35"/>
    <s v="https://twitter.com/quippingalong/status/1268362985333874689"/>
    <m/>
    <m/>
    <s v="1268362985333874689"/>
    <m/>
    <b v="0"/>
    <n v="0"/>
    <s v=""/>
    <b v="0"/>
    <s v="en"/>
    <m/>
    <s v=""/>
    <b v="0"/>
    <n v="116"/>
    <s v="1268076274775457793"/>
    <s v="Twitter for Android"/>
    <b v="0"/>
    <s v="1268076274775457793"/>
    <s v="Tweet"/>
    <n v="0"/>
    <n v="0"/>
    <m/>
    <m/>
    <m/>
    <m/>
    <m/>
    <m/>
    <m/>
    <m/>
    <n v="1"/>
    <s v="1"/>
    <s v="1"/>
    <n v="0"/>
    <n v="0"/>
    <n v="1"/>
    <n v="2.3255813953488373"/>
    <n v="0"/>
    <n v="0"/>
    <n v="42"/>
    <n v="97.67441860465117"/>
    <n v="43"/>
  </r>
  <r>
    <s v="cupton62"/>
    <s v="paulmuaddib61"/>
    <m/>
    <m/>
    <m/>
    <m/>
    <m/>
    <m/>
    <m/>
    <m/>
    <s v="No"/>
    <n v="132"/>
    <m/>
    <m/>
    <x v="1"/>
    <d v="2020-06-04T02:04:5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17471180745166848/WbI33547_normal.jpg"/>
    <x v="117"/>
    <d v="2020-06-04T00:00:00.000"/>
    <s v="02:04:58"/>
    <s v="https://twitter.com/cupton62/status/1268363082797068293"/>
    <m/>
    <m/>
    <s v="1268363082797068293"/>
    <m/>
    <b v="0"/>
    <n v="0"/>
    <s v=""/>
    <b v="0"/>
    <s v="en"/>
    <m/>
    <s v=""/>
    <b v="0"/>
    <n v="116"/>
    <s v="1268076274775457793"/>
    <s v="Twitter for Android"/>
    <b v="0"/>
    <s v="1268076274775457793"/>
    <s v="Tweet"/>
    <n v="0"/>
    <n v="0"/>
    <m/>
    <m/>
    <m/>
    <m/>
    <m/>
    <m/>
    <m/>
    <m/>
    <n v="1"/>
    <s v="1"/>
    <s v="1"/>
    <n v="0"/>
    <n v="0"/>
    <n v="1"/>
    <n v="2.3255813953488373"/>
    <n v="0"/>
    <n v="0"/>
    <n v="42"/>
    <n v="97.67441860465117"/>
    <n v="43"/>
  </r>
  <r>
    <s v="wokefellow"/>
    <s v="mini_wiki"/>
    <m/>
    <m/>
    <m/>
    <m/>
    <m/>
    <m/>
    <m/>
    <m/>
    <s v="No"/>
    <n v="133"/>
    <m/>
    <m/>
    <x v="1"/>
    <d v="2020-06-04T02:12:05.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47302349045084164/bbZHOjQy_normal.jpg"/>
    <x v="118"/>
    <d v="2020-06-04T00:00:00.000"/>
    <s v="02:12:05"/>
    <s v="https://twitter.com/wokefellow/status/1268364872334610434"/>
    <m/>
    <m/>
    <s v="1268364872334610434"/>
    <m/>
    <b v="0"/>
    <n v="0"/>
    <s v=""/>
    <b v="1"/>
    <s v="en"/>
    <m/>
    <s v="1268208317941383168"/>
    <b v="0"/>
    <n v="14"/>
    <s v="1268265786558332928"/>
    <s v="Twitter for iPhone"/>
    <b v="0"/>
    <s v="1268265786558332928"/>
    <s v="Tweet"/>
    <n v="0"/>
    <n v="0"/>
    <m/>
    <m/>
    <m/>
    <m/>
    <m/>
    <m/>
    <m/>
    <m/>
    <n v="1"/>
    <s v="5"/>
    <s v="2"/>
    <n v="0"/>
    <n v="0"/>
    <n v="0"/>
    <n v="0"/>
    <n v="0"/>
    <n v="0"/>
    <n v="27"/>
    <n v="100"/>
    <n v="27"/>
  </r>
  <r>
    <s v="wokefellow"/>
    <s v="bqrumbs"/>
    <m/>
    <m/>
    <m/>
    <m/>
    <m/>
    <m/>
    <m/>
    <m/>
    <s v="No"/>
    <n v="134"/>
    <m/>
    <m/>
    <x v="1"/>
    <d v="2020-06-04T02:12:23.000"/>
    <s v="@paulmuaddib61 They brought in the same autopsy guy from Epstien, and did JFKs, too_x000a_Just wow._x000a_#GeorgeFloydLethalInjection https://t.co/hO6BfAO98W"/>
    <s v="fdb44015"/>
    <m/>
    <m/>
    <x v="0"/>
    <m/>
    <s v="http://pbs.twimg.com/profile_images/1247302349045084164/bbZHOjQy_normal.jpg"/>
    <x v="119"/>
    <d v="2020-06-04T00:00:00.000"/>
    <s v="02:12:23"/>
    <s v="https://twitter.com/wokefellow/status/1268364947274248197"/>
    <m/>
    <m/>
    <s v="1268364947274248197"/>
    <m/>
    <b v="0"/>
    <n v="0"/>
    <s v=""/>
    <b v="0"/>
    <s v="en"/>
    <m/>
    <s v=""/>
    <b v="0"/>
    <n v="6"/>
    <s v="1268362613529784321"/>
    <s v="Twitter for iPhone"/>
    <b v="0"/>
    <s v="1268362613529784321"/>
    <s v="Tweet"/>
    <n v="0"/>
    <n v="0"/>
    <m/>
    <m/>
    <m/>
    <m/>
    <m/>
    <m/>
    <m/>
    <m/>
    <n v="1"/>
    <s v="5"/>
    <s v="5"/>
    <n v="1"/>
    <n v="5.882352941176471"/>
    <n v="0"/>
    <n v="0"/>
    <n v="0"/>
    <n v="0"/>
    <n v="16"/>
    <n v="94.11764705882354"/>
    <n v="17"/>
  </r>
  <r>
    <s v="dianemo24012416"/>
    <s v="paulmuaddib61"/>
    <m/>
    <m/>
    <m/>
    <m/>
    <m/>
    <m/>
    <m/>
    <m/>
    <s v="No"/>
    <n v="136"/>
    <m/>
    <m/>
    <x v="1"/>
    <d v="2020-06-04T02:27:5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86314248472678400/NydFAySD_normal.jpg"/>
    <x v="120"/>
    <d v="2020-06-04T00:00:00.000"/>
    <s v="02:27:50"/>
    <s v="https://twitter.com/dianemo24012416/status/1268368834718601216"/>
    <m/>
    <m/>
    <s v="1268368834718601216"/>
    <m/>
    <b v="0"/>
    <n v="0"/>
    <s v=""/>
    <b v="0"/>
    <s v="en"/>
    <m/>
    <s v=""/>
    <b v="0"/>
    <n v="116"/>
    <s v="1268076274775457793"/>
    <s v="Twitter Web App"/>
    <b v="0"/>
    <s v="1268076274775457793"/>
    <s v="Tweet"/>
    <n v="0"/>
    <n v="0"/>
    <m/>
    <m/>
    <m/>
    <m/>
    <m/>
    <m/>
    <m/>
    <m/>
    <n v="1"/>
    <s v="1"/>
    <s v="1"/>
    <n v="0"/>
    <n v="0"/>
    <n v="1"/>
    <n v="2.3255813953488373"/>
    <n v="0"/>
    <n v="0"/>
    <n v="42"/>
    <n v="97.67441860465117"/>
    <n v="43"/>
  </r>
  <r>
    <s v="emrys4210"/>
    <s v="paulmuaddib61"/>
    <m/>
    <m/>
    <m/>
    <m/>
    <m/>
    <m/>
    <m/>
    <m/>
    <s v="No"/>
    <n v="137"/>
    <m/>
    <m/>
    <x v="1"/>
    <d v="2020-06-04T02:30:2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45497335499935744/FPP0_mrs_normal.jpg"/>
    <x v="121"/>
    <d v="2020-06-04T00:00:00.000"/>
    <s v="02:30:26"/>
    <s v="https://twitter.com/emrys4210/status/1268369492113068034"/>
    <m/>
    <m/>
    <s v="1268369492113068034"/>
    <m/>
    <b v="0"/>
    <n v="0"/>
    <s v=""/>
    <b v="0"/>
    <s v="en"/>
    <m/>
    <s v=""/>
    <b v="0"/>
    <n v="116"/>
    <s v="1268076274775457793"/>
    <s v="Twitter for Android"/>
    <b v="0"/>
    <s v="1268076274775457793"/>
    <s v="Tweet"/>
    <n v="0"/>
    <n v="0"/>
    <m/>
    <m/>
    <m/>
    <m/>
    <m/>
    <m/>
    <m/>
    <m/>
    <n v="1"/>
    <s v="1"/>
    <s v="1"/>
    <n v="0"/>
    <n v="0"/>
    <n v="1"/>
    <n v="2.3255813953488373"/>
    <n v="0"/>
    <n v="0"/>
    <n v="42"/>
    <n v="97.67441860465117"/>
    <n v="43"/>
  </r>
  <r>
    <s v="patriqtmatt2"/>
    <s v="paulmuaddib61"/>
    <m/>
    <m/>
    <m/>
    <m/>
    <m/>
    <m/>
    <m/>
    <m/>
    <s v="No"/>
    <n v="138"/>
    <m/>
    <m/>
    <x v="1"/>
    <d v="2020-06-04T02:38:1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0249721362464768/9Kpzgqiq_normal.jpg"/>
    <x v="122"/>
    <d v="2020-06-04T00:00:00.000"/>
    <s v="02:38:13"/>
    <s v="https://twitter.com/patriqtmatt2/status/1268371450337124352"/>
    <m/>
    <m/>
    <s v="1268371450337124352"/>
    <m/>
    <b v="0"/>
    <n v="0"/>
    <s v=""/>
    <b v="0"/>
    <s v="en"/>
    <m/>
    <s v=""/>
    <b v="0"/>
    <n v="116"/>
    <s v="1268076274775457793"/>
    <s v="Twitter for Android"/>
    <b v="0"/>
    <s v="1268076274775457793"/>
    <s v="Tweet"/>
    <n v="0"/>
    <n v="0"/>
    <m/>
    <m/>
    <m/>
    <m/>
    <m/>
    <m/>
    <m/>
    <m/>
    <n v="1"/>
    <s v="1"/>
    <s v="1"/>
    <n v="0"/>
    <n v="0"/>
    <n v="1"/>
    <n v="2.3255813953488373"/>
    <n v="0"/>
    <n v="0"/>
    <n v="42"/>
    <n v="97.67441860465117"/>
    <n v="43"/>
  </r>
  <r>
    <s v="jade14190889"/>
    <s v="jade14190889"/>
    <m/>
    <m/>
    <m/>
    <m/>
    <m/>
    <m/>
    <m/>
    <m/>
    <s v="No"/>
    <n v="139"/>
    <m/>
    <m/>
    <x v="2"/>
    <d v="2020-06-04T02:39:06.000"/>
    <s v="#GeorgeFloydLethalInjection"/>
    <s v="fa4eac24"/>
    <m/>
    <m/>
    <x v="0"/>
    <m/>
    <s v="http://pbs.twimg.com/profile_images/1232494578848145409/twT4ocRO_normal.jpg"/>
    <x v="123"/>
    <d v="2020-06-04T00:00:00.000"/>
    <s v="02:39:06"/>
    <s v="https://twitter.com/jade14190889/status/1268371672161189891"/>
    <m/>
    <m/>
    <s v="1268371672161189891"/>
    <s v="1268354727579987968"/>
    <b v="0"/>
    <n v="1"/>
    <s v="1136601533141913600"/>
    <b v="0"/>
    <s v="und"/>
    <m/>
    <s v=""/>
    <b v="0"/>
    <n v="1"/>
    <s v=""/>
    <s v="Twitter for iPhone"/>
    <b v="0"/>
    <s v="1268354727579987968"/>
    <s v="Tweet"/>
    <n v="0"/>
    <n v="0"/>
    <m/>
    <m/>
    <m/>
    <m/>
    <m/>
    <m/>
    <m/>
    <m/>
    <n v="1"/>
    <s v="13"/>
    <s v="13"/>
    <n v="0"/>
    <n v="0"/>
    <n v="0"/>
    <n v="0"/>
    <n v="0"/>
    <n v="0"/>
    <n v="1"/>
    <n v="100"/>
    <n v="1"/>
  </r>
  <r>
    <s v="888mordecai"/>
    <s v="jade14190889"/>
    <m/>
    <m/>
    <m/>
    <m/>
    <m/>
    <m/>
    <m/>
    <m/>
    <s v="No"/>
    <n v="140"/>
    <m/>
    <m/>
    <x v="1"/>
    <d v="2020-06-04T02:44:02.000"/>
    <s v="#GeorgeFloydLethalInjection"/>
    <s v="fa4eac24"/>
    <m/>
    <m/>
    <x v="0"/>
    <m/>
    <s v="http://pbs.twimg.com/profile_images/1265489296909373441/Fc5lial2_normal.jpg"/>
    <x v="124"/>
    <d v="2020-06-04T00:00:00.000"/>
    <s v="02:44:02"/>
    <s v="https://twitter.com/888mordecai/status/1268372915373977600"/>
    <m/>
    <m/>
    <s v="1268372915373977600"/>
    <m/>
    <b v="0"/>
    <n v="0"/>
    <s v=""/>
    <b v="0"/>
    <s v="und"/>
    <m/>
    <s v=""/>
    <b v="0"/>
    <n v="1"/>
    <s v="1268371672161189891"/>
    <s v="Twitter for iPad"/>
    <b v="0"/>
    <s v="1268371672161189891"/>
    <s v="Tweet"/>
    <n v="0"/>
    <n v="0"/>
    <m/>
    <m/>
    <m/>
    <m/>
    <m/>
    <m/>
    <m/>
    <m/>
    <n v="1"/>
    <s v="13"/>
    <s v="13"/>
    <n v="0"/>
    <n v="0"/>
    <n v="0"/>
    <n v="0"/>
    <n v="0"/>
    <n v="0"/>
    <n v="1"/>
    <n v="100"/>
    <n v="1"/>
  </r>
  <r>
    <s v="sydneywolk4q"/>
    <s v="punishdem1776"/>
    <m/>
    <m/>
    <m/>
    <m/>
    <m/>
    <m/>
    <m/>
    <m/>
    <s v="No"/>
    <n v="141"/>
    <m/>
    <m/>
    <x v="3"/>
    <d v="2020-06-04T02:50:48.000"/>
    <s v="@PunishDem1776 #GeorgeFloydLethalInjection"/>
    <s v="8de76857"/>
    <m/>
    <m/>
    <x v="0"/>
    <m/>
    <s v="http://pbs.twimg.com/profile_images/1249776202174398466/_t2I5zNz_normal.jpg"/>
    <x v="125"/>
    <d v="2020-06-04T00:00:00.000"/>
    <s v="02:50:48"/>
    <s v="https://twitter.com/sydneywolk4q/status/1268374616617222145"/>
    <m/>
    <m/>
    <s v="1268374616617222145"/>
    <m/>
    <b v="0"/>
    <n v="0"/>
    <s v="1144961064989331456"/>
    <b v="0"/>
    <s v="und"/>
    <m/>
    <s v=""/>
    <b v="0"/>
    <n v="0"/>
    <s v=""/>
    <s v="Twitter for iPhone"/>
    <b v="0"/>
    <s v="1268374616617222145"/>
    <s v="Tweet"/>
    <n v="0"/>
    <n v="0"/>
    <m/>
    <m/>
    <m/>
    <m/>
    <m/>
    <m/>
    <m/>
    <m/>
    <n v="1"/>
    <s v="6"/>
    <s v="6"/>
    <n v="0"/>
    <n v="0"/>
    <n v="0"/>
    <n v="0"/>
    <n v="0"/>
    <n v="0"/>
    <n v="2"/>
    <n v="100"/>
    <n v="2"/>
  </r>
  <r>
    <s v="mypetzombie"/>
    <s v="paulmuaddib61"/>
    <m/>
    <m/>
    <m/>
    <m/>
    <m/>
    <m/>
    <m/>
    <m/>
    <s v="No"/>
    <n v="142"/>
    <m/>
    <m/>
    <x v="1"/>
    <d v="2020-06-04T03:02:5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34280703141658625/xZCnsoJa_normal.jpg"/>
    <x v="126"/>
    <d v="2020-06-04T00:00:00.000"/>
    <s v="03:02:58"/>
    <s v="https://twitter.com/mypetzombie/status/1268377679151149056"/>
    <m/>
    <m/>
    <s v="1268377679151149056"/>
    <m/>
    <b v="0"/>
    <n v="0"/>
    <s v=""/>
    <b v="0"/>
    <s v="en"/>
    <m/>
    <s v=""/>
    <b v="0"/>
    <n v="116"/>
    <s v="1268076274775457793"/>
    <s v="Twitter for Android"/>
    <b v="0"/>
    <s v="1268076274775457793"/>
    <s v="Tweet"/>
    <n v="0"/>
    <n v="0"/>
    <m/>
    <m/>
    <m/>
    <m/>
    <m/>
    <m/>
    <m/>
    <m/>
    <n v="1"/>
    <s v="1"/>
    <s v="1"/>
    <n v="0"/>
    <n v="0"/>
    <n v="1"/>
    <n v="2.3255813953488373"/>
    <n v="0"/>
    <n v="0"/>
    <n v="42"/>
    <n v="97.67441860465117"/>
    <n v="43"/>
  </r>
  <r>
    <s v="april_handh"/>
    <s v="paulmuaddib61"/>
    <m/>
    <m/>
    <m/>
    <m/>
    <m/>
    <m/>
    <m/>
    <m/>
    <s v="No"/>
    <n v="143"/>
    <m/>
    <m/>
    <x v="1"/>
    <d v="2020-06-04T03:08: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78653134472392704/gx8-PSyP_normal.jpg"/>
    <x v="127"/>
    <d v="2020-06-04T00:00:00.000"/>
    <s v="03:08:14"/>
    <s v="https://twitter.com/april_handh/status/1268379003120947202"/>
    <m/>
    <m/>
    <s v="1268379003120947202"/>
    <m/>
    <b v="0"/>
    <n v="0"/>
    <s v=""/>
    <b v="0"/>
    <s v="en"/>
    <m/>
    <s v=""/>
    <b v="0"/>
    <n v="116"/>
    <s v="1268076274775457793"/>
    <s v="Twitter for iPhone"/>
    <b v="0"/>
    <s v="1268076274775457793"/>
    <s v="Tweet"/>
    <n v="0"/>
    <n v="0"/>
    <m/>
    <m/>
    <m/>
    <m/>
    <m/>
    <m/>
    <m/>
    <m/>
    <n v="1"/>
    <s v="1"/>
    <s v="1"/>
    <n v="0"/>
    <n v="0"/>
    <n v="1"/>
    <n v="2.3255813953488373"/>
    <n v="0"/>
    <n v="0"/>
    <n v="42"/>
    <n v="97.67441860465117"/>
    <n v="43"/>
  </r>
  <r>
    <s v="lifejacket4tink"/>
    <s v="paulmuaddib61"/>
    <m/>
    <m/>
    <m/>
    <m/>
    <m/>
    <m/>
    <m/>
    <m/>
    <s v="No"/>
    <n v="144"/>
    <m/>
    <m/>
    <x v="1"/>
    <d v="2020-06-04T03:13:0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1640381185384449/dT1mMe6a_normal.jpg"/>
    <x v="128"/>
    <d v="2020-06-04T00:00:00.000"/>
    <s v="03:13:06"/>
    <s v="https://twitter.com/lifejacket4tink/status/1268380229384298496"/>
    <m/>
    <m/>
    <s v="1268380229384298496"/>
    <m/>
    <b v="0"/>
    <n v="0"/>
    <s v=""/>
    <b v="0"/>
    <s v="en"/>
    <m/>
    <s v=""/>
    <b v="0"/>
    <n v="116"/>
    <s v="1268076274775457793"/>
    <s v="Twitter for iPhone"/>
    <b v="0"/>
    <s v="1268076274775457793"/>
    <s v="Tweet"/>
    <n v="0"/>
    <n v="0"/>
    <m/>
    <m/>
    <m/>
    <m/>
    <m/>
    <m/>
    <m/>
    <m/>
    <n v="1"/>
    <s v="1"/>
    <s v="1"/>
    <n v="0"/>
    <n v="0"/>
    <n v="1"/>
    <n v="2.3255813953488373"/>
    <n v="0"/>
    <n v="0"/>
    <n v="42"/>
    <n v="97.67441860465117"/>
    <n v="43"/>
  </r>
  <r>
    <s v="justonepatriot"/>
    <s v="paulmuaddib61"/>
    <m/>
    <m/>
    <m/>
    <m/>
    <m/>
    <m/>
    <m/>
    <m/>
    <s v="No"/>
    <n v="145"/>
    <m/>
    <m/>
    <x v="1"/>
    <d v="2020-06-04T03:20:1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324417028/233733_normal.jpg"/>
    <x v="129"/>
    <d v="2020-06-04T00:00:00.000"/>
    <s v="03:20:19"/>
    <s v="https://twitter.com/justonepatriot/status/1268382046633811969"/>
    <m/>
    <m/>
    <s v="1268382046633811969"/>
    <m/>
    <b v="0"/>
    <n v="0"/>
    <s v=""/>
    <b v="0"/>
    <s v="en"/>
    <m/>
    <s v=""/>
    <b v="0"/>
    <n v="116"/>
    <s v="1268076274775457793"/>
    <s v="Twitter for iPhone"/>
    <b v="0"/>
    <s v="1268076274775457793"/>
    <s v="Tweet"/>
    <n v="0"/>
    <n v="0"/>
    <m/>
    <m/>
    <m/>
    <m/>
    <m/>
    <m/>
    <m/>
    <m/>
    <n v="1"/>
    <s v="1"/>
    <s v="1"/>
    <n v="0"/>
    <n v="0"/>
    <n v="1"/>
    <n v="2.3255813953488373"/>
    <n v="0"/>
    <n v="0"/>
    <n v="42"/>
    <n v="97.67441860465117"/>
    <n v="43"/>
  </r>
  <r>
    <s v="dugs"/>
    <s v="paulmuaddib61"/>
    <m/>
    <m/>
    <m/>
    <m/>
    <m/>
    <m/>
    <m/>
    <m/>
    <s v="No"/>
    <n v="146"/>
    <m/>
    <m/>
    <x v="1"/>
    <d v="2020-06-04T03:22:45.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37956055075713026/HU5Kl2gu_normal.jpg"/>
    <x v="130"/>
    <d v="2020-06-04T00:00:00.000"/>
    <s v="03:22:45"/>
    <s v="https://twitter.com/dugs/status/1268382658993610752"/>
    <m/>
    <m/>
    <s v="1268382658993610752"/>
    <m/>
    <b v="0"/>
    <n v="0"/>
    <s v=""/>
    <b v="0"/>
    <s v="en"/>
    <m/>
    <s v=""/>
    <b v="0"/>
    <n v="116"/>
    <s v="1268076274775457793"/>
    <s v="Twitter Web App"/>
    <b v="0"/>
    <s v="1268076274775457793"/>
    <s v="Tweet"/>
    <n v="0"/>
    <n v="0"/>
    <m/>
    <m/>
    <m/>
    <m/>
    <m/>
    <m/>
    <m/>
    <m/>
    <n v="1"/>
    <s v="1"/>
    <s v="1"/>
    <n v="0"/>
    <n v="0"/>
    <n v="1"/>
    <n v="2.3255813953488373"/>
    <n v="0"/>
    <n v="0"/>
    <n v="42"/>
    <n v="97.67441860465117"/>
    <n v="43"/>
  </r>
  <r>
    <s v="johneltwitero"/>
    <s v="stormmcloak"/>
    <m/>
    <m/>
    <m/>
    <m/>
    <m/>
    <m/>
    <m/>
    <m/>
    <s v="No"/>
    <n v="147"/>
    <m/>
    <m/>
    <x v="1"/>
    <d v="2020-06-04T03:27:21.000"/>
    <s v="* If DIVISION was your game, your executive board would be exactly THIS UNIFIED!! *_x000a__x000a_#WWG1WGA #Qanon #GeorgeFloydLethalInjection https://t.co/I7x2eAsiWk https://t.co/MlvkqLoypb"/>
    <s v="741b9519"/>
    <m/>
    <m/>
    <x v="5"/>
    <m/>
    <s v="http://pbs.twimg.com/profile_images/1037409478096969729/4RJ7wl9i_normal.jpg"/>
    <x v="131"/>
    <d v="2020-06-04T00:00:00.000"/>
    <s v="03:27:21"/>
    <s v="https://twitter.com/johneltwitero/status/1268383816655273986"/>
    <m/>
    <m/>
    <s v="1268383816655273986"/>
    <m/>
    <b v="0"/>
    <n v="0"/>
    <s v=""/>
    <b v="1"/>
    <s v="en"/>
    <m/>
    <s v="1268380964285267972"/>
    <b v="0"/>
    <n v="2"/>
    <s v="1268382436624412673"/>
    <s v="Twitter for Android"/>
    <b v="0"/>
    <s v="1268382436624412673"/>
    <s v="Tweet"/>
    <n v="0"/>
    <n v="0"/>
    <m/>
    <m/>
    <m/>
    <m/>
    <m/>
    <m/>
    <m/>
    <m/>
    <n v="1"/>
    <s v="2"/>
    <s v="2"/>
    <n v="0"/>
    <n v="0"/>
    <n v="0"/>
    <n v="0"/>
    <n v="0"/>
    <n v="0"/>
    <n v="16"/>
    <n v="100"/>
    <n v="16"/>
  </r>
  <r>
    <s v="lizrao4"/>
    <s v="paulmuaddib61"/>
    <m/>
    <m/>
    <m/>
    <m/>
    <m/>
    <m/>
    <m/>
    <m/>
    <s v="No"/>
    <n v="148"/>
    <m/>
    <m/>
    <x v="1"/>
    <d v="2020-06-04T03:28:0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1487577942581248/qCLTobZX_normal.jpg"/>
    <x v="132"/>
    <d v="2020-06-04T00:00:00.000"/>
    <s v="03:28:09"/>
    <s v="https://twitter.com/lizrao4/status/1268384014219407361"/>
    <m/>
    <m/>
    <s v="1268384014219407361"/>
    <m/>
    <b v="0"/>
    <n v="0"/>
    <s v=""/>
    <b v="0"/>
    <s v="en"/>
    <m/>
    <s v=""/>
    <b v="0"/>
    <n v="116"/>
    <s v="1268076274775457793"/>
    <s v="Twitter for Android"/>
    <b v="0"/>
    <s v="1268076274775457793"/>
    <s v="Tweet"/>
    <n v="0"/>
    <n v="0"/>
    <m/>
    <m/>
    <m/>
    <m/>
    <m/>
    <m/>
    <m/>
    <m/>
    <n v="1"/>
    <s v="1"/>
    <s v="1"/>
    <n v="0"/>
    <n v="0"/>
    <n v="1"/>
    <n v="2.3255813953488373"/>
    <n v="0"/>
    <n v="0"/>
    <n v="42"/>
    <n v="97.67441860465117"/>
    <n v="43"/>
  </r>
  <r>
    <s v="somgy"/>
    <s v="smit_anja"/>
    <m/>
    <m/>
    <m/>
    <m/>
    <m/>
    <m/>
    <m/>
    <m/>
    <s v="No"/>
    <n v="149"/>
    <m/>
    <m/>
    <x v="0"/>
    <d v="2020-06-03T08:03:24.000"/>
    <s v="@paulmuaddib61 @smit_anja At the end you see something seems like fluid dripping from the top....._x000a_#GeorgeFloydLethalInjection"/>
    <s v="b95d9c49"/>
    <m/>
    <m/>
    <x v="0"/>
    <m/>
    <s v="http://pbs.twimg.com/profile_images/1255242392707481600/py5iOsiC_normal.jpg"/>
    <x v="133"/>
    <d v="2020-06-03T00:00:00.000"/>
    <s v="08:03:24"/>
    <s v="https://twitter.com/somgy/status/1268090896383389699"/>
    <m/>
    <m/>
    <s v="1268090896383389699"/>
    <s v="1268032227612471298"/>
    <b v="0"/>
    <n v="13"/>
    <s v="1115309847778615297"/>
    <b v="0"/>
    <s v="en"/>
    <m/>
    <s v=""/>
    <b v="0"/>
    <n v="1"/>
    <s v=""/>
    <s v="Twitter for Android"/>
    <b v="0"/>
    <s v="1268032227612471298"/>
    <s v="Tweet"/>
    <n v="0"/>
    <n v="0"/>
    <m/>
    <m/>
    <m/>
    <m/>
    <m/>
    <m/>
    <m/>
    <m/>
    <n v="1"/>
    <s v="2"/>
    <s v="2"/>
    <n v="2"/>
    <n v="12.5"/>
    <n v="1"/>
    <n v="6.25"/>
    <n v="0"/>
    <n v="0"/>
    <n v="13"/>
    <n v="81.25"/>
    <n v="16"/>
  </r>
  <r>
    <s v="gaiusjulii"/>
    <s v="smit_anja"/>
    <m/>
    <m/>
    <m/>
    <m/>
    <m/>
    <m/>
    <m/>
    <m/>
    <s v="No"/>
    <n v="150"/>
    <m/>
    <m/>
    <x v="4"/>
    <d v="2020-06-04T03:27:00.000"/>
    <s v="@paulmuaddib61 @smit_anja At the end you see something seems like fluid dripping from the top....._x000a_#GeorgeFloydLethalInjection"/>
    <s v="b95d9c49"/>
    <m/>
    <m/>
    <x v="0"/>
    <m/>
    <s v="http://pbs.twimg.com/profile_images/1257128108601180162/m-ozVVNU_normal.jpg"/>
    <x v="134"/>
    <d v="2020-06-04T00:00:00.000"/>
    <s v="03:27:00"/>
    <s v="https://twitter.com/gaiusjulii/status/1268383725890310145"/>
    <m/>
    <m/>
    <s v="1268383725890310145"/>
    <m/>
    <b v="0"/>
    <n v="0"/>
    <s v=""/>
    <b v="0"/>
    <s v="en"/>
    <m/>
    <s v=""/>
    <b v="0"/>
    <n v="1"/>
    <s v="1268090896383389699"/>
    <s v="Twitter Web App"/>
    <b v="0"/>
    <s v="1268090896383389699"/>
    <s v="Tweet"/>
    <n v="0"/>
    <n v="0"/>
    <m/>
    <m/>
    <m/>
    <m/>
    <m/>
    <m/>
    <m/>
    <m/>
    <n v="1"/>
    <s v="2"/>
    <s v="2"/>
    <m/>
    <m/>
    <m/>
    <m/>
    <m/>
    <m/>
    <m/>
    <m/>
    <m/>
  </r>
  <r>
    <s v="gaiusjulii"/>
    <s v="stormmcloak"/>
    <m/>
    <m/>
    <m/>
    <m/>
    <m/>
    <m/>
    <m/>
    <m/>
    <s v="No"/>
    <n v="154"/>
    <m/>
    <m/>
    <x v="1"/>
    <d v="2020-06-04T03:27:13.000"/>
    <s v="#GeorgeFloydLethalInjection_x000a__x000a_Fentanyl Overdose False Flag https://t.co/LrYwabaKU8"/>
    <s v="157695ba"/>
    <s v="https://twitter.com/PunishDem1776/status/1268321690611843074"/>
    <s v="twitter.com"/>
    <x v="0"/>
    <m/>
    <s v="http://pbs.twimg.com/profile_images/1257128108601180162/m-ozVVNU_normal.jpg"/>
    <x v="135"/>
    <d v="2020-06-04T00:00:00.000"/>
    <s v="03:27:13"/>
    <s v="https://twitter.com/gaiusjulii/status/1268383780114333696"/>
    <m/>
    <m/>
    <s v="1268383780114333696"/>
    <m/>
    <b v="0"/>
    <n v="0"/>
    <s v=""/>
    <b v="1"/>
    <s v="en"/>
    <m/>
    <s v="1268321690611843074"/>
    <b v="0"/>
    <n v="1"/>
    <s v="1268329536812470273"/>
    <s v="Twitter Web App"/>
    <b v="0"/>
    <s v="1268329536812470273"/>
    <s v="Tweet"/>
    <n v="0"/>
    <n v="0"/>
    <m/>
    <m/>
    <m/>
    <m/>
    <m/>
    <m/>
    <m/>
    <m/>
    <n v="1"/>
    <s v="2"/>
    <s v="2"/>
    <n v="0"/>
    <n v="0"/>
    <n v="1"/>
    <n v="20"/>
    <n v="0"/>
    <n v="0"/>
    <n v="4"/>
    <n v="80"/>
    <n v="5"/>
  </r>
  <r>
    <s v="gaiusjulii"/>
    <s v="mini_wiki"/>
    <m/>
    <m/>
    <m/>
    <m/>
    <m/>
    <m/>
    <m/>
    <m/>
    <s v="No"/>
    <n v="155"/>
    <m/>
    <m/>
    <x v="1"/>
    <d v="2020-06-04T03:28:14.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57128108601180162/m-ozVVNU_normal.jpg"/>
    <x v="136"/>
    <d v="2020-06-04T00:00:00.000"/>
    <s v="03:28:14"/>
    <s v="https://twitter.com/gaiusjulii/status/1268384036608589824"/>
    <m/>
    <m/>
    <s v="1268384036608589824"/>
    <m/>
    <b v="0"/>
    <n v="0"/>
    <s v=""/>
    <b v="1"/>
    <s v="en"/>
    <m/>
    <s v="1268208317941383168"/>
    <b v="0"/>
    <n v="14"/>
    <s v="1268265786558332928"/>
    <s v="Twitter Web App"/>
    <b v="0"/>
    <s v="1268265786558332928"/>
    <s v="Tweet"/>
    <n v="0"/>
    <n v="0"/>
    <m/>
    <m/>
    <m/>
    <m/>
    <m/>
    <m/>
    <m/>
    <m/>
    <n v="1"/>
    <s v="2"/>
    <s v="2"/>
    <n v="0"/>
    <n v="0"/>
    <n v="0"/>
    <n v="0"/>
    <n v="0"/>
    <n v="0"/>
    <n v="27"/>
    <n v="100"/>
    <n v="27"/>
  </r>
  <r>
    <s v="pam46085508"/>
    <s v="pam46085508"/>
    <m/>
    <m/>
    <m/>
    <m/>
    <m/>
    <m/>
    <m/>
    <m/>
    <s v="No"/>
    <n v="156"/>
    <m/>
    <m/>
    <x v="2"/>
    <d v="2020-06-03T23:26:10.000"/>
    <s v="#GeorgeFloydLethalInjection.       https://t.co/UaOp4YJefT"/>
    <s v="041e5a9d"/>
    <m/>
    <m/>
    <x v="0"/>
    <s v="https://pbs.twimg.com/ext_tw_video_thumb/1268031783909699585/pu/img/y1YquN2DjON2fyu-.jpg"/>
    <s v="https://pbs.twimg.com/ext_tw_video_thumb/1268031783909699585/pu/img/y1YquN2DjON2fyu-.jpg"/>
    <x v="137"/>
    <d v="2020-06-03T00:00:00.000"/>
    <s v="23:26:10"/>
    <s v="https://twitter.com/pam46085508/status/1268323120567521280"/>
    <m/>
    <m/>
    <s v="1268323120567521280"/>
    <m/>
    <b v="0"/>
    <n v="5"/>
    <s v=""/>
    <b v="0"/>
    <s v="und"/>
    <m/>
    <s v=""/>
    <b v="0"/>
    <n v="3"/>
    <s v=""/>
    <s v="Twitter for iPhone"/>
    <b v="0"/>
    <s v="1268323120567521280"/>
    <s v="Tweet"/>
    <n v="0"/>
    <n v="0"/>
    <m/>
    <m/>
    <m/>
    <m/>
    <m/>
    <m/>
    <m/>
    <m/>
    <n v="1"/>
    <s v="4"/>
    <s v="4"/>
    <n v="0"/>
    <n v="0"/>
    <n v="0"/>
    <n v="0"/>
    <n v="0"/>
    <n v="0"/>
    <n v="1"/>
    <n v="100"/>
    <n v="1"/>
  </r>
  <r>
    <s v="teacherfanny113"/>
    <s v="pam46085508"/>
    <m/>
    <m/>
    <m/>
    <m/>
    <m/>
    <m/>
    <m/>
    <m/>
    <s v="No"/>
    <n v="157"/>
    <m/>
    <m/>
    <x v="1"/>
    <d v="2020-06-04T03:30:51.000"/>
    <s v="#GeorgeFloydLethalInjection.       https://t.co/UaOp4YJefT"/>
    <s v="041e5a9d"/>
    <m/>
    <m/>
    <x v="0"/>
    <s v="https://pbs.twimg.com/ext_tw_video_thumb/1268031783909699585/pu/img/y1YquN2DjON2fyu-.jpg"/>
    <s v="https://pbs.twimg.com/ext_tw_video_thumb/1268031783909699585/pu/img/y1YquN2DjON2fyu-.jpg"/>
    <x v="138"/>
    <d v="2020-06-04T00:00:00.000"/>
    <s v="03:30:51"/>
    <s v="https://twitter.com/teacherfanny113/status/1268384694648868864"/>
    <m/>
    <m/>
    <s v="1268384694648868864"/>
    <m/>
    <b v="0"/>
    <n v="0"/>
    <s v=""/>
    <b v="0"/>
    <s v="und"/>
    <m/>
    <s v=""/>
    <b v="0"/>
    <n v="3"/>
    <s v="1268323120567521280"/>
    <s v="Twitter for iPhone"/>
    <b v="0"/>
    <s v="1268323120567521280"/>
    <s v="Tweet"/>
    <n v="0"/>
    <n v="0"/>
    <m/>
    <m/>
    <m/>
    <m/>
    <m/>
    <m/>
    <m/>
    <m/>
    <n v="1"/>
    <s v="4"/>
    <s v="4"/>
    <n v="0"/>
    <n v="0"/>
    <n v="0"/>
    <n v="0"/>
    <n v="0"/>
    <n v="0"/>
    <n v="1"/>
    <n v="100"/>
    <n v="1"/>
  </r>
  <r>
    <s v="janlm6"/>
    <s v="paulmuaddib61"/>
    <m/>
    <m/>
    <m/>
    <m/>
    <m/>
    <m/>
    <m/>
    <m/>
    <s v="No"/>
    <n v="158"/>
    <m/>
    <m/>
    <x v="3"/>
    <d v="2020-06-04T00:27:35.000"/>
    <s v="@paulmuaddib61 #GeorgeFloydLethalInjection Looks to me like a good chance he was injected."/>
    <s v="e7c4b9c0"/>
    <m/>
    <m/>
    <x v="0"/>
    <m/>
    <s v="http://pbs.twimg.com/profile_images/1072880663575973889/_DdEXdlU_normal.jpg"/>
    <x v="139"/>
    <d v="2020-06-04T00:00:00.000"/>
    <s v="00:27:35"/>
    <s v="https://twitter.com/janlm6/status/1268338572790321153"/>
    <m/>
    <m/>
    <s v="1268338572790321153"/>
    <s v="1268032227612471298"/>
    <b v="0"/>
    <n v="5"/>
    <s v="1115309847778615297"/>
    <b v="0"/>
    <s v="en"/>
    <m/>
    <s v=""/>
    <b v="0"/>
    <n v="1"/>
    <s v=""/>
    <s v="Twitter Web App"/>
    <b v="0"/>
    <s v="1268032227612471298"/>
    <s v="Tweet"/>
    <n v="0"/>
    <n v="0"/>
    <m/>
    <m/>
    <m/>
    <m/>
    <m/>
    <m/>
    <m/>
    <m/>
    <n v="1"/>
    <s v="12"/>
    <s v="1"/>
    <n v="2"/>
    <n v="16.666666666666668"/>
    <n v="0"/>
    <n v="0"/>
    <n v="0"/>
    <n v="0"/>
    <n v="10"/>
    <n v="83.33333333333333"/>
    <n v="12"/>
  </r>
  <r>
    <s v="arnold_usa1776"/>
    <s v="janlm6"/>
    <m/>
    <m/>
    <m/>
    <m/>
    <m/>
    <m/>
    <m/>
    <m/>
    <s v="No"/>
    <n v="159"/>
    <m/>
    <m/>
    <x v="1"/>
    <d v="2020-06-04T03:42:35.000"/>
    <s v="@paulmuaddib61 #GeorgeFloydLethalInjection Looks to me like a good chance he was injected."/>
    <s v="e7c4b9c0"/>
    <m/>
    <m/>
    <x v="0"/>
    <m/>
    <s v="http://pbs.twimg.com/profile_images/867069412007915520/EGUtrMXr_normal.jpg"/>
    <x v="140"/>
    <d v="2020-06-04T00:00:00.000"/>
    <s v="03:42:35"/>
    <s v="https://twitter.com/arnold_usa1776/status/1268387647795445760"/>
    <m/>
    <m/>
    <s v="1268387647795445760"/>
    <m/>
    <b v="0"/>
    <n v="0"/>
    <s v=""/>
    <b v="0"/>
    <s v="en"/>
    <m/>
    <s v=""/>
    <b v="0"/>
    <n v="1"/>
    <s v="1268338572790321153"/>
    <s v="Twitter for iPhone"/>
    <b v="0"/>
    <s v="1268338572790321153"/>
    <s v="Tweet"/>
    <n v="0"/>
    <n v="0"/>
    <m/>
    <m/>
    <m/>
    <m/>
    <m/>
    <m/>
    <m/>
    <m/>
    <n v="1"/>
    <s v="12"/>
    <s v="12"/>
    <m/>
    <m/>
    <m/>
    <m/>
    <m/>
    <m/>
    <m/>
    <m/>
    <m/>
  </r>
  <r>
    <s v="mcumming13"/>
    <s v="mcumming13"/>
    <m/>
    <m/>
    <m/>
    <m/>
    <m/>
    <m/>
    <m/>
    <m/>
    <s v="No"/>
    <n v="161"/>
    <m/>
    <m/>
    <x v="2"/>
    <d v="2020-06-04T03:42:42.000"/>
    <s v="#GeorgeFloydLethalInjection https://t.co/CN1Ruilspk"/>
    <s v="626d8d3b"/>
    <s v="https://twitter.com/PunishDem1776/status/1268321690611843074"/>
    <s v="twitter.com"/>
    <x v="0"/>
    <m/>
    <s v="http://pbs.twimg.com/profile_images/1261869633184739328/NfbsOnzB_normal.jpg"/>
    <x v="141"/>
    <d v="2020-06-04T00:00:00.000"/>
    <s v="03:42:42"/>
    <s v="https://twitter.com/mcumming13/status/1268387675603492864"/>
    <m/>
    <m/>
    <s v="1268387675603492864"/>
    <m/>
    <b v="0"/>
    <n v="0"/>
    <s v=""/>
    <b v="1"/>
    <s v="und"/>
    <m/>
    <s v="1268321690611843074"/>
    <b v="0"/>
    <n v="0"/>
    <s v=""/>
    <s v="Twitter for iPhone"/>
    <b v="0"/>
    <s v="1268387675603492864"/>
    <s v="Tweet"/>
    <n v="0"/>
    <n v="0"/>
    <m/>
    <m/>
    <m/>
    <m/>
    <m/>
    <m/>
    <m/>
    <m/>
    <n v="1"/>
    <s v="3"/>
    <s v="3"/>
    <n v="0"/>
    <n v="0"/>
    <n v="0"/>
    <n v="0"/>
    <n v="0"/>
    <n v="0"/>
    <n v="1"/>
    <n v="100"/>
    <n v="1"/>
  </r>
  <r>
    <s v="lawdog323"/>
    <s v="bqrumbs"/>
    <m/>
    <m/>
    <m/>
    <m/>
    <m/>
    <m/>
    <m/>
    <m/>
    <s v="No"/>
    <n v="162"/>
    <m/>
    <m/>
    <x v="1"/>
    <d v="2020-06-04T03:53:44.000"/>
    <s v="@paulmuaddib61 They brought in the same autopsy guy from Epstien, and did JFKs, too_x000a_Just wow._x000a_#GeorgeFloydLethalInjection https://t.co/hO6BfAO98W"/>
    <s v="fdb44015"/>
    <m/>
    <m/>
    <x v="0"/>
    <m/>
    <s v="http://pbs.twimg.com/profile_images/1231778695473434626/lv7foYbe_normal.jpg"/>
    <x v="142"/>
    <d v="2020-06-04T00:00:00.000"/>
    <s v="03:53:44"/>
    <s v="https://twitter.com/lawdog323/status/1268390455655436288"/>
    <m/>
    <m/>
    <s v="1268390455655436288"/>
    <m/>
    <b v="0"/>
    <n v="0"/>
    <s v=""/>
    <b v="0"/>
    <s v="en"/>
    <m/>
    <s v=""/>
    <b v="0"/>
    <n v="6"/>
    <s v="1268362613529784321"/>
    <s v="Twitter for iPhone"/>
    <b v="0"/>
    <s v="1268362613529784321"/>
    <s v="Tweet"/>
    <n v="0"/>
    <n v="0"/>
    <m/>
    <m/>
    <m/>
    <m/>
    <m/>
    <m/>
    <m/>
    <m/>
    <n v="1"/>
    <s v="5"/>
    <s v="5"/>
    <m/>
    <m/>
    <m/>
    <m/>
    <m/>
    <m/>
    <m/>
    <m/>
    <m/>
  </r>
  <r>
    <s v="eckart_jayme"/>
    <s v="bqrumbs"/>
    <m/>
    <m/>
    <m/>
    <m/>
    <m/>
    <m/>
    <m/>
    <m/>
    <s v="No"/>
    <n v="164"/>
    <m/>
    <m/>
    <x v="1"/>
    <d v="2020-06-04T03:54:06.000"/>
    <s v="@paulmuaddib61 They brought in the same autopsy guy from Epstien, and did JFKs, too_x000a_Just wow._x000a_#GeorgeFloydLethalInjection https://t.co/hO6BfAO98W"/>
    <s v="fdb44015"/>
    <m/>
    <m/>
    <x v="0"/>
    <m/>
    <s v="http://pbs.twimg.com/profile_images/1267655760701542402/b9GQqMQB_normal.jpg"/>
    <x v="143"/>
    <d v="2020-06-04T00:00:00.000"/>
    <s v="03:54:06"/>
    <s v="https://twitter.com/eckart_jayme/status/1268390547653345280"/>
    <m/>
    <m/>
    <s v="1268390547653345280"/>
    <m/>
    <b v="0"/>
    <n v="0"/>
    <s v=""/>
    <b v="0"/>
    <s v="en"/>
    <m/>
    <s v=""/>
    <b v="0"/>
    <n v="6"/>
    <s v="1268362613529784321"/>
    <s v="Twitter for iPhone"/>
    <b v="0"/>
    <s v="1268362613529784321"/>
    <s v="Tweet"/>
    <n v="0"/>
    <n v="0"/>
    <m/>
    <m/>
    <m/>
    <m/>
    <m/>
    <m/>
    <m/>
    <m/>
    <n v="1"/>
    <s v="5"/>
    <s v="5"/>
    <m/>
    <m/>
    <m/>
    <m/>
    <m/>
    <m/>
    <m/>
    <m/>
    <m/>
  </r>
  <r>
    <s v="abundantly_full"/>
    <s v="bqrumbs"/>
    <m/>
    <m/>
    <m/>
    <m/>
    <m/>
    <m/>
    <m/>
    <m/>
    <s v="No"/>
    <n v="166"/>
    <m/>
    <m/>
    <x v="1"/>
    <d v="2020-06-04T03:56:21.000"/>
    <s v="@paulmuaddib61 They brought in the same autopsy guy from Epstien, and did JFKs, too_x000a_Just wow._x000a_#GeorgeFloydLethalInjection https://t.co/hO6BfAO98W"/>
    <s v="fdb44015"/>
    <m/>
    <m/>
    <x v="0"/>
    <m/>
    <s v="http://pbs.twimg.com/profile_images/1242010602073133058/dzp8qCn-_normal.jpg"/>
    <x v="144"/>
    <d v="2020-06-04T00:00:00.000"/>
    <s v="03:56:21"/>
    <s v="https://twitter.com/abundantly_full/status/1268391113540452352"/>
    <m/>
    <m/>
    <s v="1268391113540452352"/>
    <m/>
    <b v="0"/>
    <n v="0"/>
    <s v=""/>
    <b v="0"/>
    <s v="en"/>
    <m/>
    <s v=""/>
    <b v="0"/>
    <n v="6"/>
    <s v="1268362613529784321"/>
    <s v="Twitter Web App"/>
    <b v="0"/>
    <s v="1268362613529784321"/>
    <s v="Tweet"/>
    <n v="0"/>
    <n v="0"/>
    <m/>
    <m/>
    <m/>
    <m/>
    <m/>
    <m/>
    <m/>
    <m/>
    <n v="1"/>
    <s v="5"/>
    <s v="5"/>
    <m/>
    <m/>
    <m/>
    <m/>
    <m/>
    <m/>
    <m/>
    <m/>
    <m/>
  </r>
  <r>
    <s v="flyovercountry2"/>
    <s v="bqrumbs"/>
    <m/>
    <m/>
    <m/>
    <m/>
    <m/>
    <m/>
    <m/>
    <m/>
    <s v="No"/>
    <n v="168"/>
    <m/>
    <m/>
    <x v="1"/>
    <d v="2020-06-04T03:57:44.000"/>
    <s v="@paulmuaddib61 They brought in the same autopsy guy from Epstien, and did JFKs, too_x000a_Just wow._x000a_#GeorgeFloydLethalInjection https://t.co/hO6BfAO98W"/>
    <s v="fdb44015"/>
    <m/>
    <m/>
    <x v="0"/>
    <m/>
    <s v="http://pbs.twimg.com/profile_images/663827923455967232/N-xiUEH9_normal.jpg"/>
    <x v="145"/>
    <d v="2020-06-04T00:00:00.000"/>
    <s v="03:57:44"/>
    <s v="https://twitter.com/flyovercountry2/status/1268391459016720384"/>
    <m/>
    <m/>
    <s v="1268391459016720384"/>
    <m/>
    <b v="0"/>
    <n v="0"/>
    <s v=""/>
    <b v="0"/>
    <s v="en"/>
    <m/>
    <s v=""/>
    <b v="0"/>
    <n v="6"/>
    <s v="1268362613529784321"/>
    <s v="Twitter for iPhone"/>
    <b v="0"/>
    <s v="1268362613529784321"/>
    <s v="Tweet"/>
    <n v="0"/>
    <n v="0"/>
    <m/>
    <m/>
    <m/>
    <m/>
    <m/>
    <m/>
    <m/>
    <m/>
    <n v="1"/>
    <s v="5"/>
    <s v="5"/>
    <m/>
    <m/>
    <m/>
    <m/>
    <m/>
    <m/>
    <m/>
    <m/>
    <m/>
  </r>
  <r>
    <s v="eyesopenq"/>
    <s v="paulmuaddib61"/>
    <m/>
    <m/>
    <m/>
    <m/>
    <m/>
    <m/>
    <m/>
    <m/>
    <s v="No"/>
    <n v="170"/>
    <m/>
    <m/>
    <x v="1"/>
    <d v="2020-06-04T04:06: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56657445189029889/gySqKN-p_normal.jpg"/>
    <x v="146"/>
    <d v="2020-06-04T00:00:00.000"/>
    <s v="04:06:43"/>
    <s v="https://twitter.com/eyesopenq/status/1268393720153546754"/>
    <m/>
    <m/>
    <s v="1268393720153546754"/>
    <m/>
    <b v="0"/>
    <n v="0"/>
    <s v=""/>
    <b v="0"/>
    <s v="en"/>
    <m/>
    <s v=""/>
    <b v="0"/>
    <n v="116"/>
    <s v="1268076274775457793"/>
    <s v="Twitter for Android"/>
    <b v="0"/>
    <s v="1268076274775457793"/>
    <s v="Tweet"/>
    <n v="0"/>
    <n v="0"/>
    <m/>
    <m/>
    <m/>
    <m/>
    <m/>
    <m/>
    <m/>
    <m/>
    <n v="1"/>
    <s v="1"/>
    <s v="1"/>
    <n v="0"/>
    <n v="0"/>
    <n v="1"/>
    <n v="2.3255813953488373"/>
    <n v="0"/>
    <n v="0"/>
    <n v="42"/>
    <n v="97.67441860465117"/>
    <n v="43"/>
  </r>
  <r>
    <s v="theocintric"/>
    <s v="paulmuaddib61"/>
    <m/>
    <m/>
    <m/>
    <m/>
    <m/>
    <m/>
    <m/>
    <m/>
    <s v="No"/>
    <n v="171"/>
    <m/>
    <m/>
    <x v="1"/>
    <d v="2020-06-04T04:08: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01487545654730752/G768kSgd_normal.jpeg"/>
    <x v="147"/>
    <d v="2020-06-04T00:00:00.000"/>
    <s v="04:08:31"/>
    <s v="https://twitter.com/theocintric/status/1268394174706929664"/>
    <m/>
    <m/>
    <s v="1268394174706929664"/>
    <m/>
    <b v="0"/>
    <n v="0"/>
    <s v=""/>
    <b v="0"/>
    <s v="en"/>
    <m/>
    <s v=""/>
    <b v="0"/>
    <n v="116"/>
    <s v="1268076274775457793"/>
    <s v="Twitter for iPad"/>
    <b v="0"/>
    <s v="1268076274775457793"/>
    <s v="Tweet"/>
    <n v="0"/>
    <n v="0"/>
    <m/>
    <m/>
    <m/>
    <m/>
    <m/>
    <m/>
    <m/>
    <m/>
    <n v="1"/>
    <s v="1"/>
    <s v="1"/>
    <n v="0"/>
    <n v="0"/>
    <n v="1"/>
    <n v="2.3255813953488373"/>
    <n v="0"/>
    <n v="0"/>
    <n v="42"/>
    <n v="97.67441860465117"/>
    <n v="43"/>
  </r>
  <r>
    <s v="stormmcloak"/>
    <s v="stormmcloak"/>
    <m/>
    <m/>
    <m/>
    <m/>
    <m/>
    <m/>
    <m/>
    <m/>
    <s v="No"/>
    <n v="172"/>
    <m/>
    <m/>
    <x v="2"/>
    <d v="2020-06-03T23:51:40.000"/>
    <s v="#GeorgeFloydLethalInjection_x000a__x000a_Fentanyl Overdose False Flag https://t.co/LrYwabaKU8"/>
    <s v="157695ba"/>
    <s v="https://twitter.com/PunishDem1776/status/1268321690611843074"/>
    <s v="twitter.com"/>
    <x v="0"/>
    <m/>
    <s v="http://pbs.twimg.com/profile_images/1258920276487737350/lrG05-OG_normal.jpg"/>
    <x v="148"/>
    <d v="2020-06-03T00:00:00.000"/>
    <s v="23:51:40"/>
    <s v="https://twitter.com/stormmcloak/status/1268329536812470273"/>
    <m/>
    <m/>
    <s v="1268329536812470273"/>
    <m/>
    <b v="0"/>
    <n v="9"/>
    <s v=""/>
    <b v="1"/>
    <s v="en"/>
    <m/>
    <s v="1268321690611843074"/>
    <b v="0"/>
    <n v="1"/>
    <s v=""/>
    <s v="Twitter Web App"/>
    <b v="0"/>
    <s v="1268329536812470273"/>
    <s v="Tweet"/>
    <n v="0"/>
    <n v="0"/>
    <m/>
    <m/>
    <m/>
    <m/>
    <m/>
    <m/>
    <m/>
    <m/>
    <n v="2"/>
    <s v="2"/>
    <s v="2"/>
    <n v="0"/>
    <n v="0"/>
    <n v="1"/>
    <n v="20"/>
    <n v="0"/>
    <n v="0"/>
    <n v="4"/>
    <n v="80"/>
    <n v="5"/>
  </r>
  <r>
    <s v="stormmcloak"/>
    <s v="stormmcloak"/>
    <m/>
    <m/>
    <m/>
    <m/>
    <m/>
    <m/>
    <m/>
    <m/>
    <s v="No"/>
    <n v="173"/>
    <m/>
    <m/>
    <x v="2"/>
    <d v="2020-06-04T03:21:52.000"/>
    <s v="* If DIVISION was your game, your executive board would be exactly THIS UNIFIED!! *_x000a__x000a_#WWG1WGA #Qanon #GeorgeFloydLethalInjection https://t.co/I7x2eAsiWk https://t.co/MlvkqLoypb"/>
    <s v="741b9519"/>
    <s v="https://twitter.com/stormmcloak/status/1268380964285267972"/>
    <s v="twitter.com"/>
    <x v="6"/>
    <s v="https://pbs.twimg.com/media/EZoy9DYWkAAdTBU.jpg"/>
    <s v="https://pbs.twimg.com/media/EZoy9DYWkAAdTBU.jpg"/>
    <x v="149"/>
    <d v="2020-06-04T00:00:00.000"/>
    <s v="03:21:52"/>
    <s v="https://twitter.com/stormmcloak/status/1268382436624412673"/>
    <m/>
    <m/>
    <s v="1268382436624412673"/>
    <m/>
    <b v="0"/>
    <n v="1"/>
    <s v=""/>
    <b v="1"/>
    <s v="en"/>
    <m/>
    <s v="1268380964285267972"/>
    <b v="0"/>
    <n v="2"/>
    <s v=""/>
    <s v="Twitter Web App"/>
    <b v="0"/>
    <s v="1268382436624412673"/>
    <s v="Tweet"/>
    <n v="0"/>
    <n v="0"/>
    <m/>
    <m/>
    <m/>
    <m/>
    <m/>
    <m/>
    <m/>
    <m/>
    <n v="2"/>
    <s v="2"/>
    <s v="2"/>
    <n v="0"/>
    <n v="0"/>
    <n v="0"/>
    <n v="0"/>
    <n v="0"/>
    <n v="0"/>
    <n v="16"/>
    <n v="100"/>
    <n v="16"/>
  </r>
  <r>
    <s v="s_1969z28"/>
    <s v="stormmcloak"/>
    <m/>
    <m/>
    <m/>
    <m/>
    <m/>
    <m/>
    <m/>
    <m/>
    <s v="No"/>
    <n v="174"/>
    <m/>
    <m/>
    <x v="1"/>
    <d v="2020-06-04T04:17:44.000"/>
    <s v="* If DIVISION was your game, your executive board would be exactly THIS UNIFIED!! *_x000a__x000a_#WWG1WGA #Qanon #GeorgeFloydLethalInjection https://t.co/I7x2eAsiWk https://t.co/MlvkqLoypb"/>
    <s v="741b9519"/>
    <m/>
    <m/>
    <x v="5"/>
    <m/>
    <s v="http://pbs.twimg.com/profile_images/1260311244940034048/ZMZH-JLG_normal.jpg"/>
    <x v="150"/>
    <d v="2020-06-04T00:00:00.000"/>
    <s v="04:17:44"/>
    <s v="https://twitter.com/s_1969z28/status/1268396492848377856"/>
    <m/>
    <m/>
    <s v="1268396492848377856"/>
    <m/>
    <b v="0"/>
    <n v="0"/>
    <s v=""/>
    <b v="1"/>
    <s v="en"/>
    <m/>
    <s v="1268380964285267972"/>
    <b v="0"/>
    <n v="2"/>
    <s v="1268382436624412673"/>
    <s v="Twitter Web App"/>
    <b v="0"/>
    <s v="1268382436624412673"/>
    <s v="Tweet"/>
    <n v="0"/>
    <n v="0"/>
    <m/>
    <m/>
    <m/>
    <m/>
    <m/>
    <m/>
    <m/>
    <m/>
    <n v="1"/>
    <s v="2"/>
    <s v="2"/>
    <n v="0"/>
    <n v="0"/>
    <n v="0"/>
    <n v="0"/>
    <n v="0"/>
    <n v="0"/>
    <n v="16"/>
    <n v="100"/>
    <n v="16"/>
  </r>
  <r>
    <s v="maw2600"/>
    <s v="paulmuaddib61"/>
    <m/>
    <m/>
    <m/>
    <m/>
    <m/>
    <m/>
    <m/>
    <m/>
    <s v="No"/>
    <n v="175"/>
    <m/>
    <m/>
    <x v="1"/>
    <d v="2020-06-04T04:20:0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43888101133160453/JSOGM0gY_normal.jpg"/>
    <x v="151"/>
    <d v="2020-06-04T00:00:00.000"/>
    <s v="04:20:08"/>
    <s v="https://twitter.com/maw2600/status/1268397097495257095"/>
    <m/>
    <m/>
    <s v="1268397097495257095"/>
    <m/>
    <b v="0"/>
    <n v="0"/>
    <s v=""/>
    <b v="0"/>
    <s v="en"/>
    <m/>
    <s v=""/>
    <b v="0"/>
    <n v="116"/>
    <s v="1268076274775457793"/>
    <s v="Twitter for iPhone"/>
    <b v="0"/>
    <s v="1268076274775457793"/>
    <s v="Tweet"/>
    <n v="0"/>
    <n v="0"/>
    <m/>
    <m/>
    <m/>
    <m/>
    <m/>
    <m/>
    <m/>
    <m/>
    <n v="1"/>
    <s v="1"/>
    <s v="1"/>
    <n v="0"/>
    <n v="0"/>
    <n v="1"/>
    <n v="2.3255813953488373"/>
    <n v="0"/>
    <n v="0"/>
    <n v="42"/>
    <n v="97.67441860465117"/>
    <n v="43"/>
  </r>
  <r>
    <s v="wontconform11"/>
    <s v="paulmuaddib61"/>
    <m/>
    <m/>
    <m/>
    <m/>
    <m/>
    <m/>
    <m/>
    <m/>
    <s v="No"/>
    <n v="176"/>
    <m/>
    <m/>
    <x v="1"/>
    <d v="2020-06-04T04:21:0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2998459008708608/ieKdSiTE_normal.jpg"/>
    <x v="152"/>
    <d v="2020-06-04T00:00:00.000"/>
    <s v="04:21:02"/>
    <s v="https://twitter.com/wontconform11/status/1268397323819741184"/>
    <m/>
    <m/>
    <s v="1268397323819741184"/>
    <m/>
    <b v="0"/>
    <n v="0"/>
    <s v=""/>
    <b v="0"/>
    <s v="en"/>
    <m/>
    <s v=""/>
    <b v="0"/>
    <n v="116"/>
    <s v="1268076274775457793"/>
    <s v="Twitter for iPhone"/>
    <b v="0"/>
    <s v="1268076274775457793"/>
    <s v="Tweet"/>
    <n v="0"/>
    <n v="0"/>
    <m/>
    <m/>
    <m/>
    <m/>
    <m/>
    <m/>
    <m/>
    <m/>
    <n v="1"/>
    <s v="1"/>
    <s v="1"/>
    <n v="0"/>
    <n v="0"/>
    <n v="1"/>
    <n v="2.3255813953488373"/>
    <n v="0"/>
    <n v="0"/>
    <n v="42"/>
    <n v="97.67441860465117"/>
    <n v="43"/>
  </r>
  <r>
    <s v="aerospaceotaku"/>
    <s v="paulmuaddib61"/>
    <m/>
    <m/>
    <m/>
    <m/>
    <m/>
    <m/>
    <m/>
    <m/>
    <s v="No"/>
    <n v="177"/>
    <m/>
    <m/>
    <x v="1"/>
    <d v="2020-06-04T04:29:4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21881333960732672/JYM5T3uo_normal.jpg"/>
    <x v="153"/>
    <d v="2020-06-04T00:00:00.000"/>
    <s v="04:29:46"/>
    <s v="https://twitter.com/aerospaceotaku/status/1268399520305602560"/>
    <m/>
    <m/>
    <s v="1268399520305602560"/>
    <m/>
    <b v="0"/>
    <n v="0"/>
    <s v=""/>
    <b v="0"/>
    <s v="en"/>
    <m/>
    <s v=""/>
    <b v="0"/>
    <n v="116"/>
    <s v="1268076274775457793"/>
    <s v="Twitter for iPhone"/>
    <b v="0"/>
    <s v="1268076274775457793"/>
    <s v="Tweet"/>
    <n v="0"/>
    <n v="0"/>
    <m/>
    <m/>
    <m/>
    <m/>
    <m/>
    <m/>
    <m/>
    <m/>
    <n v="1"/>
    <s v="1"/>
    <s v="1"/>
    <n v="0"/>
    <n v="0"/>
    <n v="1"/>
    <n v="2.3255813953488373"/>
    <n v="0"/>
    <n v="0"/>
    <n v="42"/>
    <n v="97.67441860465117"/>
    <n v="43"/>
  </r>
  <r>
    <s v="tumiyukii"/>
    <s v="hotepmoney"/>
    <m/>
    <m/>
    <m/>
    <m/>
    <m/>
    <m/>
    <m/>
    <m/>
    <s v="No"/>
    <n v="178"/>
    <m/>
    <m/>
    <x v="1"/>
    <d v="2020-06-04T04:30:00.000"/>
    <s v="Y’all weird for this hashtag #GeorgeFloydLethalInjection"/>
    <s v="a7217956"/>
    <m/>
    <m/>
    <x v="0"/>
    <m/>
    <s v="http://pbs.twimg.com/profile_images/1258807118548762626/rP0dRk_u_normal.jpg"/>
    <x v="154"/>
    <d v="2020-06-04T00:00:00.000"/>
    <s v="04:30:00"/>
    <s v="https://twitter.com/tumiyukii/status/1268399580804071425"/>
    <m/>
    <m/>
    <s v="1268399580804071425"/>
    <m/>
    <b v="0"/>
    <n v="0"/>
    <s v=""/>
    <b v="0"/>
    <s v="en"/>
    <m/>
    <s v=""/>
    <b v="0"/>
    <n v="1"/>
    <s v="1268395894262493186"/>
    <s v="Twitter for iPhone"/>
    <b v="0"/>
    <s v="1268395894262493186"/>
    <s v="Tweet"/>
    <n v="0"/>
    <n v="0"/>
    <m/>
    <m/>
    <m/>
    <m/>
    <m/>
    <m/>
    <m/>
    <m/>
    <n v="1"/>
    <s v="7"/>
    <s v="7"/>
    <n v="0"/>
    <n v="0"/>
    <n v="1"/>
    <n v="14.285714285714286"/>
    <n v="0"/>
    <n v="0"/>
    <n v="6"/>
    <n v="85.71428571428571"/>
    <n v="7"/>
  </r>
  <r>
    <s v="beavdaniel"/>
    <s v="mini_wiki"/>
    <m/>
    <m/>
    <m/>
    <m/>
    <m/>
    <m/>
    <m/>
    <m/>
    <s v="No"/>
    <n v="179"/>
    <m/>
    <m/>
    <x v="1"/>
    <d v="2020-06-04T04:38:38.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005763217023328258/F6RLlgPJ_normal.jpg"/>
    <x v="155"/>
    <d v="2020-06-04T00:00:00.000"/>
    <s v="04:38:38"/>
    <s v="https://twitter.com/beavdaniel/status/1268401754229489665"/>
    <m/>
    <m/>
    <s v="1268401754229489665"/>
    <m/>
    <b v="0"/>
    <n v="0"/>
    <s v=""/>
    <b v="1"/>
    <s v="en"/>
    <m/>
    <s v="1268208317941383168"/>
    <b v="0"/>
    <n v="14"/>
    <s v="1268265786558332928"/>
    <s v="Twitter Web App"/>
    <b v="0"/>
    <s v="1268265786558332928"/>
    <s v="Tweet"/>
    <n v="0"/>
    <n v="0"/>
    <m/>
    <m/>
    <m/>
    <m/>
    <m/>
    <m/>
    <m/>
    <m/>
    <n v="1"/>
    <s v="2"/>
    <s v="2"/>
    <n v="0"/>
    <n v="0"/>
    <n v="0"/>
    <n v="0"/>
    <n v="0"/>
    <n v="0"/>
    <n v="27"/>
    <n v="100"/>
    <n v="27"/>
  </r>
  <r>
    <s v="beavdaniel"/>
    <s v="paulmuaddib61"/>
    <m/>
    <m/>
    <m/>
    <m/>
    <m/>
    <m/>
    <m/>
    <m/>
    <s v="No"/>
    <n v="180"/>
    <m/>
    <m/>
    <x v="1"/>
    <d v="2020-06-04T04:40:31.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005763217023328258/F6RLlgPJ_normal.jpg"/>
    <x v="156"/>
    <d v="2020-06-04T00:00:00.000"/>
    <s v="04:40:31"/>
    <s v="https://twitter.com/beavdaniel/status/1268402227216973830"/>
    <m/>
    <m/>
    <s v="1268402227216973830"/>
    <m/>
    <b v="0"/>
    <n v="0"/>
    <s v=""/>
    <b v="0"/>
    <s v="en"/>
    <m/>
    <s v=""/>
    <b v="0"/>
    <n v="116"/>
    <s v="1268076274775457793"/>
    <s v="Twitter Web App"/>
    <b v="0"/>
    <s v="1268076274775457793"/>
    <s v="Tweet"/>
    <n v="0"/>
    <n v="0"/>
    <m/>
    <m/>
    <m/>
    <m/>
    <m/>
    <m/>
    <m/>
    <m/>
    <n v="1"/>
    <s v="2"/>
    <s v="1"/>
    <n v="0"/>
    <n v="0"/>
    <n v="1"/>
    <n v="2.3255813953488373"/>
    <n v="0"/>
    <n v="0"/>
    <n v="42"/>
    <n v="97.67441860465117"/>
    <n v="43"/>
  </r>
  <r>
    <s v="amandae02423971"/>
    <s v="paulmuaddib61"/>
    <m/>
    <m/>
    <m/>
    <m/>
    <m/>
    <m/>
    <m/>
    <m/>
    <s v="No"/>
    <n v="181"/>
    <m/>
    <m/>
    <x v="1"/>
    <d v="2020-06-04T04:47:2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26805145388224512/OpZZ64ju_normal.jpg"/>
    <x v="157"/>
    <d v="2020-06-04T00:00:00.000"/>
    <s v="04:47:29"/>
    <s v="https://twitter.com/amandae02423971/status/1268403979970584578"/>
    <m/>
    <m/>
    <s v="1268403979970584578"/>
    <m/>
    <b v="0"/>
    <n v="0"/>
    <s v=""/>
    <b v="0"/>
    <s v="en"/>
    <m/>
    <s v=""/>
    <b v="0"/>
    <n v="116"/>
    <s v="1268076274775457793"/>
    <s v="Twitter for iPhone"/>
    <b v="0"/>
    <s v="1268076274775457793"/>
    <s v="Tweet"/>
    <n v="0"/>
    <n v="0"/>
    <m/>
    <m/>
    <m/>
    <m/>
    <m/>
    <m/>
    <m/>
    <m/>
    <n v="1"/>
    <s v="1"/>
    <s v="1"/>
    <n v="0"/>
    <n v="0"/>
    <n v="1"/>
    <n v="2.3255813953488373"/>
    <n v="0"/>
    <n v="0"/>
    <n v="42"/>
    <n v="97.67441860465117"/>
    <n v="43"/>
  </r>
  <r>
    <s v="hotepmoney"/>
    <s v="hotepmoney"/>
    <m/>
    <m/>
    <m/>
    <m/>
    <m/>
    <m/>
    <m/>
    <m/>
    <s v="No"/>
    <n v="182"/>
    <m/>
    <m/>
    <x v="2"/>
    <d v="2020-06-04T04:15:21.000"/>
    <s v="Y’all weird for this hashtag #GeorgeFloydLethalInjection"/>
    <s v="a7217956"/>
    <m/>
    <m/>
    <x v="0"/>
    <m/>
    <s v="http://pbs.twimg.com/profile_images/1245048447046164483/eyzDOL6X_normal.jpg"/>
    <x v="158"/>
    <d v="2020-06-04T00:00:00.000"/>
    <s v="04:15:21"/>
    <s v="https://twitter.com/hotepmoney/status/1268395894262493186"/>
    <m/>
    <m/>
    <s v="1268395894262493186"/>
    <m/>
    <b v="0"/>
    <n v="1"/>
    <s v=""/>
    <b v="0"/>
    <s v="en"/>
    <m/>
    <s v=""/>
    <b v="0"/>
    <n v="1"/>
    <s v=""/>
    <s v="Twitter for iPhone"/>
    <b v="0"/>
    <s v="1268395894262493186"/>
    <s v="Tweet"/>
    <n v="0"/>
    <n v="0"/>
    <m/>
    <m/>
    <m/>
    <m/>
    <m/>
    <m/>
    <m/>
    <m/>
    <n v="1"/>
    <s v="7"/>
    <s v="7"/>
    <n v="0"/>
    <n v="0"/>
    <n v="1"/>
    <n v="14.285714285714286"/>
    <n v="0"/>
    <n v="0"/>
    <n v="6"/>
    <n v="85.71428571428571"/>
    <n v="7"/>
  </r>
  <r>
    <s v="jacuzzijoey"/>
    <s v="hotepmoney"/>
    <m/>
    <m/>
    <m/>
    <m/>
    <m/>
    <m/>
    <m/>
    <m/>
    <s v="No"/>
    <n v="183"/>
    <m/>
    <m/>
    <x v="3"/>
    <d v="2020-06-04T04:48:06.000"/>
    <s v="@HotepMoney He was plunged watch the video close #GeorgeFloydLethalInjection https://t.co/4DlkFQZPlm"/>
    <s v="2144a86d"/>
    <m/>
    <m/>
    <x v="0"/>
    <s v="https://pbs.twimg.com/media/EZpG1c2UcAALfgz.jpg"/>
    <s v="https://pbs.twimg.com/media/EZpG1c2UcAALfgz.jpg"/>
    <x v="159"/>
    <d v="2020-06-04T00:00:00.000"/>
    <s v="04:48:06"/>
    <s v="https://twitter.com/jacuzzijoey/status/1268404137923764224"/>
    <m/>
    <m/>
    <s v="1268404137923764224"/>
    <s v="1268395894262493186"/>
    <b v="0"/>
    <n v="1"/>
    <s v="895350282145730568"/>
    <b v="0"/>
    <s v="en"/>
    <m/>
    <s v=""/>
    <b v="0"/>
    <n v="0"/>
    <s v=""/>
    <s v="Twitter for iPhone"/>
    <b v="0"/>
    <s v="1268395894262493186"/>
    <s v="Tweet"/>
    <n v="0"/>
    <n v="0"/>
    <m/>
    <m/>
    <m/>
    <m/>
    <m/>
    <m/>
    <m/>
    <m/>
    <n v="1"/>
    <s v="7"/>
    <s v="7"/>
    <n v="0"/>
    <n v="0"/>
    <n v="0"/>
    <n v="0"/>
    <n v="0"/>
    <n v="0"/>
    <n v="9"/>
    <n v="100"/>
    <n v="9"/>
  </r>
  <r>
    <s v="angels_of_hope"/>
    <s v="angels_of_hope"/>
    <m/>
    <m/>
    <m/>
    <m/>
    <m/>
    <m/>
    <m/>
    <m/>
    <s v="No"/>
    <n v="184"/>
    <m/>
    <m/>
    <x v="2"/>
    <d v="2020-06-04T01:15:46.000"/>
    <s v="#GeorgeFloydLethalInjection  This is insane!!! Wow, who is the guy giving the injection, why, what was it? https://t.co/jos7rYid8x"/>
    <s v="f27f86fb"/>
    <s v="https://twitter.com/DisclosureBP/status/1268325026836606976"/>
    <s v="twitter.com"/>
    <x v="0"/>
    <m/>
    <s v="http://pbs.twimg.com/profile_images/1244330390187380737/DxxiWYw-_normal.jpg"/>
    <x v="160"/>
    <d v="2020-06-04T00:00:00.000"/>
    <s v="01:15:46"/>
    <s v="https://twitter.com/angels_of_hope/status/1268350699739533312"/>
    <m/>
    <m/>
    <s v="1268350699739533312"/>
    <m/>
    <b v="0"/>
    <n v="0"/>
    <s v=""/>
    <b v="1"/>
    <s v="en"/>
    <m/>
    <s v="1268325026836606976"/>
    <b v="0"/>
    <n v="0"/>
    <s v=""/>
    <s v="Twitter Web App"/>
    <b v="0"/>
    <s v="1268350699739533312"/>
    <s v="Tweet"/>
    <n v="0"/>
    <n v="0"/>
    <m/>
    <m/>
    <m/>
    <m/>
    <m/>
    <m/>
    <m/>
    <m/>
    <n v="1"/>
    <s v="7"/>
    <s v="7"/>
    <n v="1"/>
    <n v="6.25"/>
    <n v="1"/>
    <n v="6.25"/>
    <n v="0"/>
    <n v="0"/>
    <n v="14"/>
    <n v="87.5"/>
    <n v="16"/>
  </r>
  <r>
    <s v="jacuzzijoey"/>
    <s v="angels_of_hope"/>
    <m/>
    <m/>
    <m/>
    <m/>
    <m/>
    <m/>
    <m/>
    <m/>
    <s v="No"/>
    <n v="185"/>
    <m/>
    <m/>
    <x v="3"/>
    <d v="2020-06-04T04:51:31.000"/>
    <s v="@ANGELS_OF_HOPE Maybe the need to bring the 5th (brown shirt) in for questioning #GeorgeFloydLethalInjection"/>
    <s v="ce66cc46"/>
    <m/>
    <m/>
    <x v="0"/>
    <m/>
    <s v="http://pbs.twimg.com/profile_images/1268382434342563840/wUVsft3Z_normal.jpg"/>
    <x v="161"/>
    <d v="2020-06-04T00:00:00.000"/>
    <s v="04:51:31"/>
    <s v="https://twitter.com/jacuzzijoey/status/1268404996208422915"/>
    <m/>
    <m/>
    <s v="1268404996208422915"/>
    <s v="1268350699739533312"/>
    <b v="0"/>
    <n v="0"/>
    <s v="118952243"/>
    <b v="0"/>
    <s v="en"/>
    <m/>
    <s v=""/>
    <b v="0"/>
    <n v="0"/>
    <s v=""/>
    <s v="Twitter for iPhone"/>
    <b v="0"/>
    <s v="1268350699739533312"/>
    <s v="Tweet"/>
    <n v="0"/>
    <n v="0"/>
    <m/>
    <m/>
    <m/>
    <m/>
    <m/>
    <m/>
    <m/>
    <m/>
    <n v="1"/>
    <s v="7"/>
    <s v="7"/>
    <n v="0"/>
    <n v="0"/>
    <n v="0"/>
    <n v="0"/>
    <n v="0"/>
    <n v="0"/>
    <n v="14"/>
    <n v="100"/>
    <n v="14"/>
  </r>
  <r>
    <s v="damondamturn"/>
    <s v="paulmuaddib61"/>
    <m/>
    <m/>
    <m/>
    <m/>
    <m/>
    <m/>
    <m/>
    <m/>
    <s v="No"/>
    <n v="186"/>
    <m/>
    <m/>
    <x v="1"/>
    <d v="2020-06-04T04:53: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2249684631838720/MwZeZYIB_normal.jpg"/>
    <x v="162"/>
    <d v="2020-06-04T00:00:00.000"/>
    <s v="04:53:17"/>
    <s v="https://twitter.com/damondamturn/status/1268405438883614720"/>
    <m/>
    <m/>
    <s v="1268405438883614720"/>
    <m/>
    <b v="0"/>
    <n v="0"/>
    <s v=""/>
    <b v="0"/>
    <s v="en"/>
    <m/>
    <s v=""/>
    <b v="0"/>
    <n v="116"/>
    <s v="1268076274775457793"/>
    <s v="Twitter for Android"/>
    <b v="0"/>
    <s v="1268076274775457793"/>
    <s v="Tweet"/>
    <n v="0"/>
    <n v="0"/>
    <m/>
    <m/>
    <m/>
    <m/>
    <m/>
    <m/>
    <m/>
    <m/>
    <n v="1"/>
    <s v="1"/>
    <s v="1"/>
    <n v="0"/>
    <n v="0"/>
    <n v="1"/>
    <n v="2.3255813953488373"/>
    <n v="0"/>
    <n v="0"/>
    <n v="42"/>
    <n v="97.67441860465117"/>
    <n v="43"/>
  </r>
  <r>
    <s v="bwaveresist2020"/>
    <s v="mini_wiki"/>
    <m/>
    <m/>
    <m/>
    <m/>
    <m/>
    <m/>
    <m/>
    <m/>
    <s v="No"/>
    <n v="187"/>
    <m/>
    <m/>
    <x v="1"/>
    <d v="2020-06-04T04:56:06.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29065793243090944/4VFo1C5x_normal.jpg"/>
    <x v="163"/>
    <d v="2020-06-04T00:00:00.000"/>
    <s v="04:56:06"/>
    <s v="https://twitter.com/bwaveresist2020/status/1268406148253843457"/>
    <m/>
    <m/>
    <s v="1268406148253843457"/>
    <m/>
    <b v="0"/>
    <n v="0"/>
    <s v=""/>
    <b v="1"/>
    <s v="en"/>
    <m/>
    <s v="1268208317941383168"/>
    <b v="0"/>
    <n v="14"/>
    <s v="1268265786558332928"/>
    <s v="MAGA4EVA"/>
    <b v="0"/>
    <s v="1268265786558332928"/>
    <s v="Tweet"/>
    <n v="0"/>
    <n v="0"/>
    <m/>
    <m/>
    <m/>
    <m/>
    <m/>
    <m/>
    <m/>
    <m/>
    <n v="1"/>
    <s v="2"/>
    <s v="2"/>
    <n v="0"/>
    <n v="0"/>
    <n v="0"/>
    <n v="0"/>
    <n v="0"/>
    <n v="0"/>
    <n v="27"/>
    <n v="100"/>
    <n v="27"/>
  </r>
  <r>
    <s v="999amber"/>
    <s v="paulmuaddib61"/>
    <m/>
    <m/>
    <m/>
    <m/>
    <m/>
    <m/>
    <m/>
    <m/>
    <s v="No"/>
    <n v="188"/>
    <m/>
    <m/>
    <x v="1"/>
    <d v="2020-06-04T05:06:2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3074768992956416/fJ4_Cqri_normal.jpg"/>
    <x v="164"/>
    <d v="2020-06-04T00:00:00.000"/>
    <s v="05:06:20"/>
    <s v="https://twitter.com/999amber/status/1268408724537798657"/>
    <m/>
    <m/>
    <s v="1268408724537798657"/>
    <m/>
    <b v="0"/>
    <n v="0"/>
    <s v=""/>
    <b v="0"/>
    <s v="en"/>
    <m/>
    <s v=""/>
    <b v="0"/>
    <n v="116"/>
    <s v="1268076274775457793"/>
    <s v="Twitter for iPad"/>
    <b v="0"/>
    <s v="1268076274775457793"/>
    <s v="Tweet"/>
    <n v="0"/>
    <n v="0"/>
    <m/>
    <m/>
    <m/>
    <m/>
    <m/>
    <m/>
    <m/>
    <m/>
    <n v="1"/>
    <s v="1"/>
    <s v="1"/>
    <n v="0"/>
    <n v="0"/>
    <n v="1"/>
    <n v="2.3255813953488373"/>
    <n v="0"/>
    <n v="0"/>
    <n v="42"/>
    <n v="97.67441860465117"/>
    <n v="43"/>
  </r>
  <r>
    <s v="sardisgazette"/>
    <s v="robinstanfill2"/>
    <m/>
    <m/>
    <m/>
    <m/>
    <m/>
    <m/>
    <m/>
    <m/>
    <s v="No"/>
    <n v="189"/>
    <m/>
    <m/>
    <x v="3"/>
    <d v="2020-06-04T05:10:20.000"/>
    <s v="@RobinStanfill2 They killed George, look at my last RT and see if you agree #GeorgeFloydLethalInjection"/>
    <s v="45967ea8"/>
    <m/>
    <m/>
    <x v="0"/>
    <m/>
    <s v="http://pbs.twimg.com/profile_images/1257928387806531589/W2RFx8kV_normal.jpg"/>
    <x v="165"/>
    <d v="2020-06-04T00:00:00.000"/>
    <s v="05:10:20"/>
    <s v="https://twitter.com/sardisgazette/status/1268409732123037696"/>
    <m/>
    <m/>
    <s v="1268409732123037696"/>
    <s v="1267641475233349633"/>
    <b v="0"/>
    <n v="0"/>
    <s v="855441846193053696"/>
    <b v="0"/>
    <s v="en"/>
    <m/>
    <s v=""/>
    <b v="0"/>
    <n v="0"/>
    <s v=""/>
    <s v="Twitter Web App"/>
    <b v="0"/>
    <s v="1267641475233349633"/>
    <s v="Tweet"/>
    <n v="0"/>
    <n v="0"/>
    <m/>
    <m/>
    <m/>
    <m/>
    <m/>
    <m/>
    <m/>
    <m/>
    <n v="1"/>
    <s v="11"/>
    <s v="11"/>
    <n v="0"/>
    <n v="0"/>
    <n v="1"/>
    <n v="6.666666666666667"/>
    <n v="0"/>
    <n v="0"/>
    <n v="14"/>
    <n v="93.33333333333333"/>
    <n v="15"/>
  </r>
  <r>
    <s v="j0anofarcx7life"/>
    <s v="paulmuaddib61"/>
    <m/>
    <m/>
    <m/>
    <m/>
    <m/>
    <m/>
    <m/>
    <m/>
    <s v="No"/>
    <n v="190"/>
    <m/>
    <m/>
    <x v="1"/>
    <d v="2020-06-04T05:17:43.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60369660781793280/mPC8Q0DQ_normal.jpg"/>
    <x v="166"/>
    <d v="2020-06-04T00:00:00.000"/>
    <s v="05:17:43"/>
    <s v="https://twitter.com/j0anofarcx7life/status/1268411589704601600"/>
    <m/>
    <m/>
    <s v="1268411589704601600"/>
    <m/>
    <b v="0"/>
    <n v="0"/>
    <s v=""/>
    <b v="0"/>
    <s v="en"/>
    <m/>
    <s v=""/>
    <b v="0"/>
    <n v="116"/>
    <s v="1268076274775457793"/>
    <s v="Twitter for iPhone"/>
    <b v="0"/>
    <s v="1268076274775457793"/>
    <s v="Tweet"/>
    <n v="0"/>
    <n v="0"/>
    <m/>
    <m/>
    <m/>
    <m/>
    <m/>
    <m/>
    <m/>
    <m/>
    <n v="1"/>
    <s v="1"/>
    <s v="1"/>
    <n v="0"/>
    <n v="0"/>
    <n v="1"/>
    <n v="2.3255813953488373"/>
    <n v="0"/>
    <n v="0"/>
    <n v="42"/>
    <n v="97.67441860465117"/>
    <n v="43"/>
  </r>
  <r>
    <s v="elizabethlw"/>
    <s v="paulmuaddib61"/>
    <m/>
    <m/>
    <m/>
    <m/>
    <m/>
    <m/>
    <m/>
    <m/>
    <s v="No"/>
    <n v="191"/>
    <m/>
    <m/>
    <x v="1"/>
    <d v="2020-06-04T05:26:17.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5345326615023618/PDmBcESP_normal.jpg"/>
    <x v="167"/>
    <d v="2020-06-04T00:00:00.000"/>
    <s v="05:26:17"/>
    <s v="https://twitter.com/elizabethlw/status/1268413746600243200"/>
    <m/>
    <m/>
    <s v="1268413746600243200"/>
    <m/>
    <b v="0"/>
    <n v="0"/>
    <s v=""/>
    <b v="0"/>
    <s v="en"/>
    <m/>
    <s v=""/>
    <b v="0"/>
    <n v="116"/>
    <s v="1268076274775457793"/>
    <s v="Twitter for iPhone"/>
    <b v="0"/>
    <s v="1268076274775457793"/>
    <s v="Tweet"/>
    <n v="0"/>
    <n v="0"/>
    <m/>
    <m/>
    <m/>
    <m/>
    <m/>
    <m/>
    <m/>
    <m/>
    <n v="1"/>
    <s v="1"/>
    <s v="1"/>
    <n v="0"/>
    <n v="0"/>
    <n v="1"/>
    <n v="2.3255813953488373"/>
    <n v="0"/>
    <n v="0"/>
    <n v="42"/>
    <n v="97.67441860465117"/>
    <n v="43"/>
  </r>
  <r>
    <s v="calichick777"/>
    <s v="paulmuaddib61"/>
    <m/>
    <m/>
    <m/>
    <m/>
    <m/>
    <m/>
    <m/>
    <m/>
    <s v="No"/>
    <n v="192"/>
    <m/>
    <m/>
    <x v="1"/>
    <d v="2020-06-04T05:27:14.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57753661340016640/AwwSbhwS_normal.jpg"/>
    <x v="168"/>
    <d v="2020-06-04T00:00:00.000"/>
    <s v="05:27:14"/>
    <s v="https://twitter.com/calichick777/status/1268413983918133249"/>
    <m/>
    <m/>
    <s v="1268413983918133249"/>
    <m/>
    <b v="0"/>
    <n v="0"/>
    <s v=""/>
    <b v="0"/>
    <s v="en"/>
    <m/>
    <s v=""/>
    <b v="0"/>
    <n v="116"/>
    <s v="1268076274775457793"/>
    <s v="Twitter for iPhone"/>
    <b v="0"/>
    <s v="1268076274775457793"/>
    <s v="Tweet"/>
    <n v="0"/>
    <n v="0"/>
    <m/>
    <m/>
    <m/>
    <m/>
    <m/>
    <m/>
    <m/>
    <m/>
    <n v="1"/>
    <s v="1"/>
    <s v="1"/>
    <n v="0"/>
    <n v="0"/>
    <n v="1"/>
    <n v="2.3255813953488373"/>
    <n v="0"/>
    <n v="0"/>
    <n v="42"/>
    <n v="97.67441860465117"/>
    <n v="43"/>
  </r>
  <r>
    <s v="sandsurferhi"/>
    <s v="paulmuaddib61"/>
    <m/>
    <m/>
    <m/>
    <m/>
    <m/>
    <m/>
    <m/>
    <m/>
    <s v="No"/>
    <n v="193"/>
    <m/>
    <m/>
    <x v="1"/>
    <d v="2020-06-04T05:40:0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33557155884392449/RHCrRm3r_normal.jpg"/>
    <x v="169"/>
    <d v="2020-06-04T00:00:00.000"/>
    <s v="05:40:09"/>
    <s v="https://twitter.com/sandsurferhi/status/1268417235032268800"/>
    <m/>
    <m/>
    <s v="1268417235032268800"/>
    <m/>
    <b v="0"/>
    <n v="0"/>
    <s v=""/>
    <b v="0"/>
    <s v="en"/>
    <m/>
    <s v=""/>
    <b v="0"/>
    <n v="116"/>
    <s v="1268076274775457793"/>
    <s v="Twitter Web App"/>
    <b v="0"/>
    <s v="1268076274775457793"/>
    <s v="Tweet"/>
    <n v="0"/>
    <n v="0"/>
    <m/>
    <m/>
    <m/>
    <m/>
    <m/>
    <m/>
    <m/>
    <m/>
    <n v="1"/>
    <s v="1"/>
    <s v="1"/>
    <n v="0"/>
    <n v="0"/>
    <n v="1"/>
    <n v="2.3255813953488373"/>
    <n v="0"/>
    <n v="0"/>
    <n v="42"/>
    <n v="97.67441860465117"/>
    <n v="43"/>
  </r>
  <r>
    <s v="schau_tn"/>
    <s v="punishdem1776"/>
    <m/>
    <m/>
    <m/>
    <m/>
    <m/>
    <m/>
    <m/>
    <m/>
    <s v="No"/>
    <n v="194"/>
    <m/>
    <m/>
    <x v="3"/>
    <d v="2020-06-04T04:51:41.000"/>
    <s v="@PunishDem1776 Profound. #GeorgeFloydProtests #AntifaTerrorist #GeorgeFloydLethalInjection #MAGA #KAG #WWG1WGA"/>
    <s v="9f49f844"/>
    <m/>
    <m/>
    <x v="7"/>
    <m/>
    <s v="http://pbs.twimg.com/profile_images/1253429257004437507/xtfjV9LT_normal.jpg"/>
    <x v="170"/>
    <d v="2020-06-04T00:00:00.000"/>
    <s v="04:51:41"/>
    <s v="https://twitter.com/schau_tn/status/1268405036050272256"/>
    <m/>
    <m/>
    <s v="1268405036050272256"/>
    <s v="1268299325316227078"/>
    <b v="0"/>
    <n v="0"/>
    <s v="1144961064989331456"/>
    <b v="0"/>
    <s v="de"/>
    <m/>
    <s v=""/>
    <b v="0"/>
    <n v="0"/>
    <s v=""/>
    <s v="Twitter for Android"/>
    <b v="0"/>
    <s v="1268299325316227078"/>
    <s v="Tweet"/>
    <n v="0"/>
    <n v="0"/>
    <m/>
    <m/>
    <m/>
    <m/>
    <m/>
    <m/>
    <m/>
    <m/>
    <n v="1"/>
    <s v="6"/>
    <s v="6"/>
    <n v="1"/>
    <n v="12.5"/>
    <n v="0"/>
    <n v="0"/>
    <n v="0"/>
    <n v="0"/>
    <n v="7"/>
    <n v="87.5"/>
    <n v="8"/>
  </r>
  <r>
    <s v="schau_tn"/>
    <s v="speakerpelosi"/>
    <m/>
    <m/>
    <m/>
    <m/>
    <m/>
    <m/>
    <m/>
    <m/>
    <s v="No"/>
    <n v="195"/>
    <m/>
    <m/>
    <x v="0"/>
    <d v="2020-06-04T05:22:51.000"/>
    <s v="@dianeh15285 @WhiteHouse @SpeakerPelosi Remember when #Democrats thought we were bitter, clinging to guns or religion? Now Plastic Pelosi is bitter, and holding a bible. Oh, the irony. @SpeakerPelosi #Democrats #KAG #TrumpLandslideVictory2020 #WWG1WGA #TheGreatAwakening #GeorgeFloydLethalInjection"/>
    <s v="ce906fb7"/>
    <m/>
    <m/>
    <x v="8"/>
    <m/>
    <s v="http://pbs.twimg.com/profile_images/1253429257004437507/xtfjV9LT_normal.jpg"/>
    <x v="171"/>
    <d v="2020-06-04T00:00:00.000"/>
    <s v="05:22:51"/>
    <s v="https://twitter.com/schau_tn/status/1268412882749992960"/>
    <m/>
    <m/>
    <s v="1268412882749992960"/>
    <s v="1267985528319860737"/>
    <b v="0"/>
    <n v="0"/>
    <s v="836265251150651397"/>
    <b v="0"/>
    <s v="en"/>
    <m/>
    <s v=""/>
    <b v="0"/>
    <n v="0"/>
    <s v=""/>
    <s v="Twitter for Android"/>
    <b v="0"/>
    <s v="1267985528319860737"/>
    <s v="Tweet"/>
    <n v="0"/>
    <n v="0"/>
    <m/>
    <m/>
    <m/>
    <m/>
    <m/>
    <m/>
    <m/>
    <m/>
    <n v="1"/>
    <s v="6"/>
    <s v="6"/>
    <m/>
    <m/>
    <m/>
    <m/>
    <m/>
    <m/>
    <m/>
    <m/>
    <m/>
  </r>
  <r>
    <s v="schau_tn"/>
    <s v="the_zannah"/>
    <m/>
    <m/>
    <m/>
    <m/>
    <m/>
    <m/>
    <m/>
    <m/>
    <s v="No"/>
    <n v="198"/>
    <m/>
    <m/>
    <x v="3"/>
    <d v="2020-06-04T06:00:08.000"/>
    <s v="@The_Zannah #GeorgeFloydLethalInjection"/>
    <s v="9eacf6bb"/>
    <m/>
    <m/>
    <x v="0"/>
    <m/>
    <s v="http://pbs.twimg.com/profile_images/1253429257004437507/xtfjV9LT_normal.jpg"/>
    <x v="172"/>
    <d v="2020-06-04T00:00:00.000"/>
    <s v="06:00:08"/>
    <s v="https://twitter.com/schau_tn/status/1268422262782398475"/>
    <m/>
    <m/>
    <s v="1268422262782398475"/>
    <s v="1268421649310892032"/>
    <b v="0"/>
    <n v="1"/>
    <s v="1253428627154190342"/>
    <b v="0"/>
    <s v="und"/>
    <m/>
    <s v=""/>
    <b v="0"/>
    <n v="0"/>
    <s v=""/>
    <s v="Twitter for Android"/>
    <b v="0"/>
    <s v="1268421649310892032"/>
    <s v="Tweet"/>
    <n v="0"/>
    <n v="0"/>
    <m/>
    <m/>
    <m/>
    <m/>
    <m/>
    <m/>
    <m/>
    <m/>
    <n v="1"/>
    <s v="6"/>
    <s v="6"/>
    <n v="0"/>
    <n v="0"/>
    <n v="0"/>
    <n v="0"/>
    <n v="0"/>
    <n v="0"/>
    <n v="2"/>
    <n v="100"/>
    <n v="2"/>
  </r>
  <r>
    <s v="schau_tn"/>
    <s v="schau_tn"/>
    <m/>
    <m/>
    <m/>
    <m/>
    <m/>
    <m/>
    <m/>
    <m/>
    <s v="No"/>
    <n v="199"/>
    <m/>
    <m/>
    <x v="2"/>
    <d v="2020-06-04T03:42:48.000"/>
    <s v="#GeorgeFloydLethalInjection coming up for me. https://t.co/KCRy6OnLMM"/>
    <s v="169ea73c"/>
    <m/>
    <m/>
    <x v="0"/>
    <s v="https://pbs.twimg.com/media/EZo35D2WkAI0jwz.jpg"/>
    <s v="https://pbs.twimg.com/media/EZo35D2WkAI0jwz.jpg"/>
    <x v="173"/>
    <d v="2020-06-04T00:00:00.000"/>
    <s v="03:42:48"/>
    <s v="https://twitter.com/schau_tn/status/1268387701998465024"/>
    <m/>
    <m/>
    <s v="1268387701998465024"/>
    <m/>
    <b v="0"/>
    <n v="1"/>
    <s v=""/>
    <b v="0"/>
    <s v="en"/>
    <m/>
    <s v=""/>
    <b v="0"/>
    <n v="0"/>
    <s v=""/>
    <s v="Twitter for Android"/>
    <b v="0"/>
    <s v="1268387701998465024"/>
    <s v="Tweet"/>
    <n v="0"/>
    <n v="0"/>
    <m/>
    <m/>
    <m/>
    <m/>
    <m/>
    <m/>
    <m/>
    <m/>
    <n v="2"/>
    <s v="6"/>
    <s v="6"/>
    <n v="0"/>
    <n v="0"/>
    <n v="0"/>
    <n v="0"/>
    <n v="0"/>
    <n v="0"/>
    <n v="5"/>
    <n v="100"/>
    <n v="5"/>
  </r>
  <r>
    <s v="schau_tn"/>
    <s v="schau_tn"/>
    <m/>
    <m/>
    <m/>
    <m/>
    <m/>
    <m/>
    <m/>
    <m/>
    <s v="No"/>
    <n v="200"/>
    <m/>
    <m/>
    <x v="2"/>
    <d v="2020-06-04T04:03:08.000"/>
    <s v="Speaks for itself. #MAGA #KAG #WWG1WGA #GeorgeFloydLethalInjection_x000a__x000a_Los Angeles to slash up to $150B from LAPD budget, reinvest into communities of color_x000a__x000a_https://t.co/Bu4wC6XZr3"/>
    <s v="57d1c591"/>
    <s v="https://www.foxnews.com/politics/los-angeles-to-slash-up-to-150b-from-lapd-budget-reinvest-into-communities-of-color"/>
    <s v="foxnews.com"/>
    <x v="9"/>
    <m/>
    <s v="http://pbs.twimg.com/profile_images/1253429257004437507/xtfjV9LT_normal.jpg"/>
    <x v="174"/>
    <d v="2020-06-04T00:00:00.000"/>
    <s v="04:03:08"/>
    <s v="https://twitter.com/schau_tn/status/1268392819053469696"/>
    <m/>
    <m/>
    <s v="1268392819053469696"/>
    <m/>
    <b v="0"/>
    <n v="0"/>
    <s v=""/>
    <b v="0"/>
    <s v="en"/>
    <m/>
    <s v=""/>
    <b v="0"/>
    <n v="0"/>
    <s v=""/>
    <s v="Twitter for Android"/>
    <b v="0"/>
    <s v="1268392819053469696"/>
    <s v="Tweet"/>
    <n v="0"/>
    <n v="0"/>
    <m/>
    <m/>
    <m/>
    <m/>
    <m/>
    <m/>
    <m/>
    <m/>
    <n v="2"/>
    <s v="6"/>
    <s v="6"/>
    <n v="0"/>
    <n v="0"/>
    <n v="0"/>
    <n v="0"/>
    <n v="0"/>
    <n v="0"/>
    <n v="22"/>
    <n v="100"/>
    <n v="22"/>
  </r>
  <r>
    <s v="teri_carr"/>
    <s v="paulmuaddib61"/>
    <m/>
    <m/>
    <m/>
    <m/>
    <m/>
    <m/>
    <m/>
    <m/>
    <s v="No"/>
    <n v="201"/>
    <m/>
    <m/>
    <x v="1"/>
    <d v="2020-06-04T06:06: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524548584289497088/uim4iqcL_normal.jpeg"/>
    <x v="175"/>
    <d v="2020-06-04T00:00:00.000"/>
    <s v="06:06:39"/>
    <s v="https://twitter.com/teri_carr/status/1268423902176391168"/>
    <m/>
    <m/>
    <s v="1268423902176391168"/>
    <m/>
    <b v="0"/>
    <n v="0"/>
    <s v=""/>
    <b v="0"/>
    <s v="en"/>
    <m/>
    <s v=""/>
    <b v="0"/>
    <n v="116"/>
    <s v="1268076274775457793"/>
    <s v="Twitter for iPhone"/>
    <b v="0"/>
    <s v="1268076274775457793"/>
    <s v="Tweet"/>
    <n v="0"/>
    <n v="0"/>
    <m/>
    <m/>
    <m/>
    <m/>
    <m/>
    <m/>
    <m/>
    <m/>
    <n v="1"/>
    <s v="1"/>
    <s v="1"/>
    <n v="0"/>
    <n v="0"/>
    <n v="1"/>
    <n v="2.3255813953488373"/>
    <n v="0"/>
    <n v="0"/>
    <n v="42"/>
    <n v="97.67441860465117"/>
    <n v="43"/>
  </r>
  <r>
    <s v="jacuzzijoey"/>
    <s v="datrillstak5"/>
    <m/>
    <m/>
    <m/>
    <m/>
    <m/>
    <m/>
    <m/>
    <m/>
    <s v="No"/>
    <n v="202"/>
    <m/>
    <m/>
    <x v="3"/>
    <d v="2020-06-04T04:45:45.000"/>
    <s v="@DaTrillStak5 What about the 5th bad cop looks like he plunged a needle in twins neck #GeorgeFloydLethalInjection https://t.co/02MY8PVvUi"/>
    <s v="daf194d5"/>
    <m/>
    <m/>
    <x v="0"/>
    <s v="https://pbs.twimg.com/media/EZpGR6-UYAIgc3y.jpg"/>
    <s v="https://pbs.twimg.com/media/EZpGR6-UYAIgc3y.jpg"/>
    <x v="176"/>
    <d v="2020-06-04T00:00:00.000"/>
    <s v="04:45:45"/>
    <s v="https://twitter.com/jacuzzijoey/status/1268403542852681729"/>
    <m/>
    <m/>
    <s v="1268403542852681729"/>
    <s v="1268286090634559493"/>
    <b v="0"/>
    <n v="5"/>
    <s v="428881969"/>
    <b v="0"/>
    <s v="en"/>
    <m/>
    <s v=""/>
    <b v="0"/>
    <n v="1"/>
    <s v=""/>
    <s v="Twitter for iPhone"/>
    <b v="0"/>
    <s v="1268286090634559493"/>
    <s v="Tweet"/>
    <n v="0"/>
    <n v="0"/>
    <m/>
    <m/>
    <m/>
    <m/>
    <m/>
    <m/>
    <m/>
    <m/>
    <n v="1"/>
    <s v="7"/>
    <s v="7"/>
    <n v="1"/>
    <n v="5.882352941176471"/>
    <n v="1"/>
    <n v="5.882352941176471"/>
    <n v="0"/>
    <n v="0"/>
    <n v="15"/>
    <n v="88.23529411764706"/>
    <n v="17"/>
  </r>
  <r>
    <s v="athena03038150"/>
    <s v="jacuzzijoey"/>
    <m/>
    <m/>
    <m/>
    <m/>
    <m/>
    <m/>
    <m/>
    <m/>
    <s v="No"/>
    <n v="203"/>
    <m/>
    <m/>
    <x v="1"/>
    <d v="2020-06-04T06:27:10.000"/>
    <s v="@DaTrillStak5 What about the 5th bad cop looks like he plunged a needle in twins neck #GeorgeFloydLethalInjection https://t.co/02MY8PVvUi"/>
    <s v="daf194d5"/>
    <m/>
    <m/>
    <x v="0"/>
    <m/>
    <s v="http://pbs.twimg.com/profile_images/1242561622431989761/2UOzRBNG_normal.jpg"/>
    <x v="177"/>
    <d v="2020-06-04T00:00:00.000"/>
    <s v="06:27:10"/>
    <s v="https://twitter.com/athena03038150/status/1268429067222728704"/>
    <m/>
    <m/>
    <s v="1268429067222728704"/>
    <m/>
    <b v="0"/>
    <n v="0"/>
    <s v=""/>
    <b v="0"/>
    <s v="en"/>
    <m/>
    <s v=""/>
    <b v="0"/>
    <n v="1"/>
    <s v="1268403542852681729"/>
    <s v="Twitter for Android"/>
    <b v="0"/>
    <s v="1268403542852681729"/>
    <s v="Tweet"/>
    <n v="0"/>
    <n v="0"/>
    <m/>
    <m/>
    <m/>
    <m/>
    <m/>
    <m/>
    <m/>
    <m/>
    <n v="1"/>
    <s v="7"/>
    <s v="7"/>
    <m/>
    <m/>
    <m/>
    <m/>
    <m/>
    <m/>
    <m/>
    <m/>
    <m/>
  </r>
  <r>
    <s v="athena03038150"/>
    <s v="athena03038150"/>
    <m/>
    <m/>
    <m/>
    <m/>
    <m/>
    <m/>
    <m/>
    <m/>
    <s v="No"/>
    <n v="205"/>
    <m/>
    <m/>
    <x v="2"/>
    <d v="2020-06-04T06:28:55.000"/>
    <s v="#GeorgeFloydLethalInjection _x000a_#GeorgeFloydWasMurdered https://t.co/FBbk18ECtp"/>
    <s v="69aa357e"/>
    <s v="https://twitter.com/marcomerlino19/status/1268182664806379521"/>
    <s v="twitter.com"/>
    <x v="10"/>
    <m/>
    <s v="http://pbs.twimg.com/profile_images/1242561622431989761/2UOzRBNG_normal.jpg"/>
    <x v="178"/>
    <d v="2020-06-04T00:00:00.000"/>
    <s v="06:28:55"/>
    <s v="https://twitter.com/athena03038150/status/1268429508455129088"/>
    <m/>
    <m/>
    <s v="1268429508455129088"/>
    <m/>
    <b v="0"/>
    <n v="0"/>
    <s v=""/>
    <b v="1"/>
    <s v="und"/>
    <m/>
    <s v="1268182664806379521"/>
    <b v="0"/>
    <n v="0"/>
    <s v=""/>
    <s v="Twitter for Android"/>
    <b v="0"/>
    <s v="1268429508455129088"/>
    <s v="Tweet"/>
    <n v="0"/>
    <n v="0"/>
    <m/>
    <m/>
    <m/>
    <m/>
    <m/>
    <m/>
    <m/>
    <m/>
    <n v="1"/>
    <s v="7"/>
    <s v="7"/>
    <n v="0"/>
    <n v="0"/>
    <n v="0"/>
    <n v="0"/>
    <n v="0"/>
    <n v="0"/>
    <n v="2"/>
    <n v="100"/>
    <n v="2"/>
  </r>
  <r>
    <s v="zippys_mamma"/>
    <s v="paulmuaddib61"/>
    <m/>
    <m/>
    <m/>
    <m/>
    <m/>
    <m/>
    <m/>
    <m/>
    <s v="No"/>
    <n v="206"/>
    <m/>
    <m/>
    <x v="1"/>
    <d v="2020-06-04T06:31: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abs.twimg.com/sticky/default_profile_images/default_profile_normal.png"/>
    <x v="179"/>
    <d v="2020-06-04T00:00:00.000"/>
    <s v="06:31:39"/>
    <s v="https://twitter.com/zippys_mamma/status/1268430193565159424"/>
    <m/>
    <m/>
    <s v="1268430193565159424"/>
    <m/>
    <b v="0"/>
    <n v="0"/>
    <s v=""/>
    <b v="0"/>
    <s v="en"/>
    <m/>
    <s v=""/>
    <b v="0"/>
    <n v="116"/>
    <s v="1268076274775457793"/>
    <s v="Twitter Web App"/>
    <b v="0"/>
    <s v="1268076274775457793"/>
    <s v="Tweet"/>
    <n v="0"/>
    <n v="0"/>
    <m/>
    <m/>
    <m/>
    <m/>
    <m/>
    <m/>
    <m/>
    <m/>
    <n v="1"/>
    <s v="1"/>
    <s v="1"/>
    <n v="0"/>
    <n v="0"/>
    <n v="1"/>
    <n v="2.3255813953488373"/>
    <n v="0"/>
    <n v="0"/>
    <n v="42"/>
    <n v="97.67441860465117"/>
    <n v="43"/>
  </r>
  <r>
    <s v="threadreaderapp"/>
    <s v="paulmuaddib61"/>
    <m/>
    <m/>
    <m/>
    <m/>
    <m/>
    <m/>
    <m/>
    <m/>
    <s v="No"/>
    <n v="207"/>
    <m/>
    <m/>
    <x v="0"/>
    <d v="2020-06-04T06:55:10.000"/>
    <s v="@amandpms Saluti, the unroll you asked for: @paulmuaddib61: #GeorgeFloydLethalInjection Hey everyone, if you agree that something was injected into his neck then… https://t.co/TiKUadeiPK Talk to you soon. 🤖"/>
    <s v="d3cbfcca"/>
    <s v="https://threadreaderapp.com/thread/1268032227612471298.html"/>
    <s v="threadreaderapp.com"/>
    <x v="0"/>
    <m/>
    <s v="http://pbs.twimg.com/profile_images/936421015067824134/g_PfzHXA_normal.jpg"/>
    <x v="180"/>
    <d v="2020-06-04T00:00:00.000"/>
    <s v="06:55:10"/>
    <s v="https://twitter.com/threadreaderapp/status/1268436114358054912"/>
    <m/>
    <m/>
    <s v="1268436114358054912"/>
    <s v="1268436111669579776"/>
    <b v="0"/>
    <n v="1"/>
    <s v="71534891"/>
    <b v="0"/>
    <s v="en"/>
    <m/>
    <s v=""/>
    <b v="0"/>
    <n v="2"/>
    <s v=""/>
    <s v="ThreadReaderApp"/>
    <b v="0"/>
    <s v="1268436111669579776"/>
    <s v="Tweet"/>
    <n v="0"/>
    <n v="0"/>
    <m/>
    <m/>
    <m/>
    <m/>
    <m/>
    <m/>
    <m/>
    <m/>
    <n v="1"/>
    <s v="10"/>
    <s v="1"/>
    <m/>
    <m/>
    <m/>
    <m/>
    <m/>
    <m/>
    <m/>
    <m/>
    <m/>
  </r>
  <r>
    <s v="amandpms"/>
    <s v="threadreaderapp"/>
    <m/>
    <m/>
    <m/>
    <m/>
    <m/>
    <m/>
    <m/>
    <m/>
    <s v="Yes"/>
    <n v="209"/>
    <m/>
    <m/>
    <x v="1"/>
    <d v="2020-06-04T06:55:28.000"/>
    <s v="@amandpms Saluti, the unroll you asked for: @paulmuaddib61: #GeorgeFloydLethalInjection Hey everyone, if you agree that something was injected into his neck then… https://t.co/TiKUadeiPK Talk to you soon. 🤖"/>
    <s v="d3cbfcca"/>
    <m/>
    <m/>
    <x v="0"/>
    <m/>
    <s v="http://pbs.twimg.com/profile_images/1353536173/AnnHoldenWitch_normal.jpg"/>
    <x v="181"/>
    <d v="2020-06-04T00:00:00.000"/>
    <s v="06:55:28"/>
    <s v="https://twitter.com/amandpms/status/1268436187414495234"/>
    <m/>
    <m/>
    <s v="1268436187414495234"/>
    <m/>
    <b v="0"/>
    <n v="0"/>
    <s v=""/>
    <b v="0"/>
    <s v="en"/>
    <m/>
    <s v=""/>
    <b v="0"/>
    <n v="2"/>
    <s v="1268436114358054912"/>
    <s v="Twitter for Android"/>
    <b v="0"/>
    <s v="1268436114358054912"/>
    <s v="Tweet"/>
    <n v="0"/>
    <n v="0"/>
    <m/>
    <m/>
    <m/>
    <m/>
    <m/>
    <m/>
    <m/>
    <m/>
    <n v="1"/>
    <s v="10"/>
    <s v="10"/>
    <m/>
    <m/>
    <m/>
    <m/>
    <m/>
    <m/>
    <m/>
    <m/>
    <m/>
  </r>
  <r>
    <s v="mrchelseaboss"/>
    <s v="paulmuaddib61"/>
    <m/>
    <m/>
    <m/>
    <m/>
    <m/>
    <m/>
    <m/>
    <m/>
    <s v="No"/>
    <n v="211"/>
    <m/>
    <m/>
    <x v="1"/>
    <d v="2020-06-04T07:11:00.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43531234606821379/ZLAE576__normal.jpg"/>
    <x v="182"/>
    <d v="2020-06-04T00:00:00.000"/>
    <s v="07:11:00"/>
    <s v="https://twitter.com/mrchelseaboss/status/1268440097109823490"/>
    <m/>
    <m/>
    <s v="1268440097109823490"/>
    <m/>
    <b v="0"/>
    <n v="0"/>
    <s v=""/>
    <b v="0"/>
    <s v="en"/>
    <m/>
    <s v=""/>
    <b v="0"/>
    <n v="116"/>
    <s v="1268076274775457793"/>
    <s v="Twitter for Android"/>
    <b v="0"/>
    <s v="1268076274775457793"/>
    <s v="Tweet"/>
    <n v="0"/>
    <n v="0"/>
    <m/>
    <m/>
    <m/>
    <m/>
    <m/>
    <m/>
    <m/>
    <m/>
    <n v="1"/>
    <s v="1"/>
    <s v="1"/>
    <n v="0"/>
    <n v="0"/>
    <n v="1"/>
    <n v="2.3255813953488373"/>
    <n v="0"/>
    <n v="0"/>
    <n v="42"/>
    <n v="97.67441860465117"/>
    <n v="43"/>
  </r>
  <r>
    <s v="therealbiostate"/>
    <s v="paulmuaddib61"/>
    <m/>
    <m/>
    <m/>
    <m/>
    <m/>
    <m/>
    <m/>
    <m/>
    <s v="No"/>
    <n v="212"/>
    <m/>
    <m/>
    <x v="1"/>
    <d v="2020-06-04T07:55:42.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856920508/freshshoots_deadtree_normal.jpg"/>
    <x v="183"/>
    <d v="2020-06-04T00:00:00.000"/>
    <s v="07:55:42"/>
    <s v="https://twitter.com/therealbiostate/status/1268451346304266240"/>
    <m/>
    <m/>
    <s v="1268451346304266240"/>
    <m/>
    <b v="0"/>
    <n v="0"/>
    <s v=""/>
    <b v="0"/>
    <s v="en"/>
    <m/>
    <s v=""/>
    <b v="0"/>
    <n v="116"/>
    <s v="1268076274775457793"/>
    <s v="Twitter Web App"/>
    <b v="0"/>
    <s v="1268076274775457793"/>
    <s v="Tweet"/>
    <n v="0"/>
    <n v="0"/>
    <m/>
    <m/>
    <m/>
    <m/>
    <m/>
    <m/>
    <m/>
    <m/>
    <n v="1"/>
    <s v="1"/>
    <s v="1"/>
    <n v="0"/>
    <n v="0"/>
    <n v="1"/>
    <n v="2.3255813953488373"/>
    <n v="0"/>
    <n v="0"/>
    <n v="42"/>
    <n v="97.67441860465117"/>
    <n v="43"/>
  </r>
  <r>
    <s v="katekateok"/>
    <s v="mini_wiki"/>
    <m/>
    <m/>
    <m/>
    <m/>
    <m/>
    <m/>
    <m/>
    <m/>
    <s v="No"/>
    <n v="213"/>
    <m/>
    <m/>
    <x v="1"/>
    <d v="2020-06-04T08:09:01.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259273544380416006/cFhz7cE2_normal.jpg"/>
    <x v="184"/>
    <d v="2020-06-04T00:00:00.000"/>
    <s v="08:09:01"/>
    <s v="https://twitter.com/katekateok/status/1268454699948290048"/>
    <m/>
    <m/>
    <s v="1268454699948290048"/>
    <m/>
    <b v="0"/>
    <n v="0"/>
    <s v=""/>
    <b v="1"/>
    <s v="en"/>
    <m/>
    <s v="1268208317941383168"/>
    <b v="0"/>
    <n v="14"/>
    <s v="1268265786558332928"/>
    <s v="Twitter for iPhone"/>
    <b v="0"/>
    <s v="1268265786558332928"/>
    <s v="Tweet"/>
    <n v="0"/>
    <n v="0"/>
    <m/>
    <m/>
    <m/>
    <m/>
    <m/>
    <m/>
    <m/>
    <m/>
    <n v="1"/>
    <s v="2"/>
    <s v="2"/>
    <n v="0"/>
    <n v="0"/>
    <n v="0"/>
    <n v="0"/>
    <n v="0"/>
    <n v="0"/>
    <n v="27"/>
    <n v="100"/>
    <n v="27"/>
  </r>
  <r>
    <s v="bqrumbs"/>
    <s v="paulmuaddib61"/>
    <m/>
    <m/>
    <m/>
    <m/>
    <m/>
    <m/>
    <m/>
    <m/>
    <s v="No"/>
    <n v="214"/>
    <m/>
    <m/>
    <x v="3"/>
    <d v="2020-06-04T02:03:06.000"/>
    <s v="@paulmuaddib61 They brought in the same autopsy guy from Epstien, and did JFKs, too_x000a_Just wow._x000a_#GeorgeFloydLethalInjection https://t.co/hO6BfAO98W"/>
    <s v="fdb44015"/>
    <m/>
    <m/>
    <x v="0"/>
    <s v="https://pbs.twimg.com/media/EZohEpuUwAE7QPM.jpg"/>
    <s v="https://pbs.twimg.com/media/EZohEpuUwAE7QPM.jpg"/>
    <x v="185"/>
    <d v="2020-06-04T00:00:00.000"/>
    <s v="02:03:06"/>
    <s v="https://twitter.com/bqrumbs/status/1268362613529784321"/>
    <m/>
    <m/>
    <s v="1268362613529784321"/>
    <s v="1268099668233330693"/>
    <b v="0"/>
    <n v="11"/>
    <s v="1115309847778615297"/>
    <b v="0"/>
    <s v="en"/>
    <m/>
    <s v=""/>
    <b v="0"/>
    <n v="6"/>
    <s v=""/>
    <s v="Twitter for Android"/>
    <b v="0"/>
    <s v="1268099668233330693"/>
    <s v="Tweet"/>
    <n v="0"/>
    <n v="0"/>
    <m/>
    <m/>
    <m/>
    <m/>
    <m/>
    <m/>
    <m/>
    <m/>
    <n v="1"/>
    <s v="5"/>
    <s v="1"/>
    <n v="1"/>
    <n v="5.882352941176471"/>
    <n v="0"/>
    <n v="0"/>
    <n v="0"/>
    <n v="0"/>
    <n v="16"/>
    <n v="94.11764705882354"/>
    <n v="17"/>
  </r>
  <r>
    <s v="matteofazz"/>
    <s v="bqrumbs"/>
    <m/>
    <m/>
    <m/>
    <m/>
    <m/>
    <m/>
    <m/>
    <m/>
    <s v="No"/>
    <n v="215"/>
    <m/>
    <m/>
    <x v="1"/>
    <d v="2020-06-04T08:19:57.000"/>
    <s v="@paulmuaddib61 They brought in the same autopsy guy from Epstien, and did JFKs, too_x000a_Just wow._x000a_#GeorgeFloydLethalInjection https://t.co/hO6BfAO98W"/>
    <s v="fdb44015"/>
    <m/>
    <m/>
    <x v="0"/>
    <m/>
    <s v="http://pbs.twimg.com/profile_images/829579103258808320/6RbCWJdu_normal.jpg"/>
    <x v="186"/>
    <d v="2020-06-04T00:00:00.000"/>
    <s v="08:19:57"/>
    <s v="https://twitter.com/matteofazz/status/1268457450098667520"/>
    <m/>
    <m/>
    <s v="1268457450098667520"/>
    <m/>
    <b v="0"/>
    <n v="0"/>
    <s v=""/>
    <b v="0"/>
    <s v="en"/>
    <m/>
    <s v=""/>
    <b v="0"/>
    <n v="6"/>
    <s v="1268362613529784321"/>
    <s v="Twitter for iPhone"/>
    <b v="0"/>
    <s v="1268362613529784321"/>
    <s v="Tweet"/>
    <n v="0"/>
    <n v="0"/>
    <m/>
    <m/>
    <m/>
    <m/>
    <m/>
    <m/>
    <m/>
    <m/>
    <n v="1"/>
    <s v="5"/>
    <s v="5"/>
    <m/>
    <m/>
    <m/>
    <m/>
    <m/>
    <m/>
    <m/>
    <m/>
    <m/>
  </r>
  <r>
    <s v="mini_wiki"/>
    <s v="mini_wiki"/>
    <m/>
    <m/>
    <m/>
    <m/>
    <m/>
    <m/>
    <m/>
    <m/>
    <s v="No"/>
    <n v="217"/>
    <m/>
    <m/>
    <x v="2"/>
    <d v="2020-06-03T19:38:21.000"/>
    <s v="Floyd was injected in the neck by the state police officer with something that could have just made him pass out for this acting gig #FalseFlag _x000a__x000a_https://t.co/7PzMsds589 #GeorgeFloydLethalInjection https://t.co/muS2cDfQSn"/>
    <s v="fff7ad56"/>
    <s v="https://twitter.com/timecontrolzero/status/1268177864278630400?s=20 https://twitter.com/HenryMakow/status/1268208317941383168"/>
    <s v="twitter.com twitter.com"/>
    <x v="11"/>
    <m/>
    <s v="http://pbs.twimg.com/profile_images/1061408989290741760/BhRf084X_normal.jpg"/>
    <x v="187"/>
    <d v="2020-06-03T00:00:00.000"/>
    <s v="19:38:21"/>
    <s v="https://twitter.com/mini_wiki/status/1268265786558332928"/>
    <m/>
    <m/>
    <s v="1268265786558332928"/>
    <m/>
    <b v="0"/>
    <n v="22"/>
    <s v=""/>
    <b v="1"/>
    <s v="en"/>
    <m/>
    <s v="1268208317941383168"/>
    <b v="0"/>
    <n v="14"/>
    <s v=""/>
    <s v="Twitter Web App"/>
    <b v="0"/>
    <s v="1268265786558332928"/>
    <s v="Tweet"/>
    <n v="0"/>
    <n v="0"/>
    <m/>
    <m/>
    <m/>
    <m/>
    <m/>
    <m/>
    <m/>
    <m/>
    <n v="1"/>
    <s v="2"/>
    <s v="2"/>
    <n v="0"/>
    <n v="0"/>
    <n v="0"/>
    <n v="0"/>
    <n v="0"/>
    <n v="0"/>
    <n v="27"/>
    <n v="100"/>
    <n v="27"/>
  </r>
  <r>
    <s v="barbsays300"/>
    <s v="mini_wiki"/>
    <m/>
    <m/>
    <m/>
    <m/>
    <m/>
    <m/>
    <m/>
    <m/>
    <s v="No"/>
    <n v="218"/>
    <m/>
    <m/>
    <x v="1"/>
    <d v="2020-06-04T08:22:02.000"/>
    <s v="Floyd was injected in the neck by the state police officer with something that could have just made him pass out for this acting gig #FalseFlag _x000a__x000a_https://t.co/7PzMsds589 #GeorgeFloydLethalInjection https://t.co/muS2cDfQSn"/>
    <s v="fff7ad56"/>
    <m/>
    <m/>
    <x v="3"/>
    <m/>
    <s v="http://pbs.twimg.com/profile_images/1073269618079346689/Eon04dFT_normal.jpg"/>
    <x v="188"/>
    <d v="2020-06-04T00:00:00.000"/>
    <s v="08:22:02"/>
    <s v="https://twitter.com/barbsays300/status/1268457973845721088"/>
    <m/>
    <m/>
    <s v="1268457973845721088"/>
    <m/>
    <b v="0"/>
    <n v="0"/>
    <s v=""/>
    <b v="1"/>
    <s v="en"/>
    <m/>
    <s v="1268208317941383168"/>
    <b v="0"/>
    <n v="14"/>
    <s v="1268265786558332928"/>
    <s v="Twitter for iPad"/>
    <b v="0"/>
    <s v="1268265786558332928"/>
    <s v="Tweet"/>
    <n v="0"/>
    <n v="0"/>
    <m/>
    <m/>
    <m/>
    <m/>
    <m/>
    <m/>
    <m/>
    <m/>
    <n v="1"/>
    <s v="2"/>
    <s v="2"/>
    <n v="0"/>
    <n v="0"/>
    <n v="0"/>
    <n v="0"/>
    <n v="0"/>
    <n v="0"/>
    <n v="27"/>
    <n v="100"/>
    <n v="27"/>
  </r>
  <r>
    <s v="me__myself__and"/>
    <s v="me__myself__and"/>
    <m/>
    <m/>
    <m/>
    <m/>
    <m/>
    <m/>
    <m/>
    <m/>
    <s v="No"/>
    <n v="219"/>
    <m/>
    <m/>
    <x v="2"/>
    <d v="2020-06-04T08:31:01.000"/>
    <s v="Oh, wow, look at this!👇_x000a__x000a_#GeorgeFloydLethalInjection https://t.co/VfrsnDz0Ji"/>
    <s v="c6618890"/>
    <s v="https://twitter.com/PunishDem1776/status/1268321690611843074"/>
    <s v="twitter.com"/>
    <x v="0"/>
    <m/>
    <s v="http://pbs.twimg.com/profile_images/1249994325284569089/QLQgvTLG_normal.jpg"/>
    <x v="189"/>
    <d v="2020-06-04T00:00:00.000"/>
    <s v="08:31:01"/>
    <s v="https://twitter.com/me__myself__and/status/1268460235494240257"/>
    <m/>
    <m/>
    <s v="1268460235494240257"/>
    <m/>
    <b v="0"/>
    <n v="0"/>
    <s v=""/>
    <b v="1"/>
    <s v="en"/>
    <m/>
    <s v="1268321690611843074"/>
    <b v="0"/>
    <n v="0"/>
    <s v=""/>
    <s v="Twitter for Android"/>
    <b v="0"/>
    <s v="1268460235494240257"/>
    <s v="Tweet"/>
    <n v="0"/>
    <n v="0"/>
    <m/>
    <m/>
    <m/>
    <m/>
    <m/>
    <m/>
    <m/>
    <m/>
    <n v="1"/>
    <s v="3"/>
    <s v="3"/>
    <n v="1"/>
    <n v="16.666666666666668"/>
    <n v="0"/>
    <n v="0"/>
    <n v="0"/>
    <n v="0"/>
    <n v="5"/>
    <n v="83.33333333333333"/>
    <n v="6"/>
  </r>
  <r>
    <s v="aspennmax64_l"/>
    <s v="paulmuaddib61"/>
    <m/>
    <m/>
    <m/>
    <m/>
    <m/>
    <m/>
    <m/>
    <m/>
    <s v="No"/>
    <n v="220"/>
    <m/>
    <m/>
    <x v="1"/>
    <d v="2020-06-04T08:45:26.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123940443685888000/MH7VDnBc_normal.jpg"/>
    <x v="190"/>
    <d v="2020-06-04T00:00:00.000"/>
    <s v="08:45:26"/>
    <s v="https://twitter.com/aspennmax64_l/status/1268463861482557440"/>
    <m/>
    <m/>
    <s v="1268463861482557440"/>
    <m/>
    <b v="0"/>
    <n v="0"/>
    <s v=""/>
    <b v="0"/>
    <s v="en"/>
    <m/>
    <s v=""/>
    <b v="0"/>
    <n v="116"/>
    <s v="1268076274775457793"/>
    <s v="Twitter for Android"/>
    <b v="0"/>
    <s v="1268076274775457793"/>
    <s v="Tweet"/>
    <n v="0"/>
    <n v="0"/>
    <m/>
    <m/>
    <m/>
    <m/>
    <m/>
    <m/>
    <m/>
    <m/>
    <n v="1"/>
    <s v="1"/>
    <s v="1"/>
    <n v="0"/>
    <n v="0"/>
    <n v="1"/>
    <n v="2.3255813953488373"/>
    <n v="0"/>
    <n v="0"/>
    <n v="42"/>
    <n v="97.67441860465117"/>
    <n v="43"/>
  </r>
  <r>
    <s v="paulmuaddib61"/>
    <s v="paulmuaddib61"/>
    <m/>
    <m/>
    <m/>
    <m/>
    <m/>
    <m/>
    <m/>
    <m/>
    <s v="No"/>
    <n v="221"/>
    <m/>
    <m/>
    <x v="2"/>
    <d v="2020-06-03T07:05:18.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s v="https://pbs.twimg.com/media/EZkcAflXgAEIaxM.png"/>
    <s v="https://pbs.twimg.com/media/EZkcAflXgAEIaxM.png"/>
    <x v="191"/>
    <d v="2020-06-03T00:00:00.000"/>
    <s v="07:05:18"/>
    <s v="https://twitter.com/paulmuaddib61/status/1268076274775457793"/>
    <m/>
    <m/>
    <s v="1268076274775457793"/>
    <s v="1268032227612471298"/>
    <b v="0"/>
    <n v="199"/>
    <s v="1115309847778615297"/>
    <b v="0"/>
    <s v="en"/>
    <m/>
    <s v=""/>
    <b v="0"/>
    <n v="116"/>
    <s v=""/>
    <s v="Twitter Web App"/>
    <b v="0"/>
    <s v="1268032227612471298"/>
    <s v="Tweet"/>
    <n v="0"/>
    <n v="0"/>
    <m/>
    <m/>
    <m/>
    <m/>
    <m/>
    <m/>
    <m/>
    <m/>
    <n v="2"/>
    <s v="1"/>
    <s v="1"/>
    <n v="0"/>
    <n v="0"/>
    <n v="1"/>
    <n v="2.3255813953488373"/>
    <n v="0"/>
    <n v="0"/>
    <n v="42"/>
    <n v="97.67441860465117"/>
    <n v="43"/>
  </r>
  <r>
    <s v="paulmuaddib61"/>
    <s v="paulmuaddib61"/>
    <m/>
    <m/>
    <m/>
    <m/>
    <m/>
    <m/>
    <m/>
    <m/>
    <s v="No"/>
    <n v="222"/>
    <m/>
    <m/>
    <x v="2"/>
    <d v="2020-06-03T07:12:45.000"/>
    <s v="@paulmuaddib61: #GeorgeFloydLethalInjection https://t.co/FZs8n9KUMU"/>
    <s v="80a2b903"/>
    <s v="https://threadreaderapp.com/thread/1268032227612471298.html"/>
    <s v="threadreaderapp.com"/>
    <x v="0"/>
    <m/>
    <s v="http://pbs.twimg.com/profile_images/1115315014137778176/28FxpRYl_normal.png"/>
    <x v="192"/>
    <d v="2020-06-03T00:00:00.000"/>
    <s v="07:12:45"/>
    <s v="https://twitter.com/paulmuaddib61/status/1268078151571320835"/>
    <m/>
    <m/>
    <s v="1268078151571320835"/>
    <m/>
    <b v="0"/>
    <n v="6"/>
    <s v="1115309847778615297"/>
    <b v="0"/>
    <s v="und"/>
    <m/>
    <s v=""/>
    <b v="0"/>
    <n v="5"/>
    <s v=""/>
    <s v="Twitter Web App"/>
    <b v="0"/>
    <s v="1268078151571320835"/>
    <s v="Tweet"/>
    <n v="0"/>
    <n v="0"/>
    <m/>
    <m/>
    <m/>
    <m/>
    <m/>
    <m/>
    <m/>
    <m/>
    <n v="2"/>
    <s v="1"/>
    <s v="1"/>
    <n v="0"/>
    <n v="0"/>
    <n v="0"/>
    <n v="0"/>
    <n v="0"/>
    <n v="0"/>
    <n v="2"/>
    <n v="100"/>
    <n v="2"/>
  </r>
  <r>
    <s v="patriotsarmy2"/>
    <s v="paulmuaddib61"/>
    <m/>
    <m/>
    <m/>
    <m/>
    <m/>
    <m/>
    <m/>
    <m/>
    <s v="No"/>
    <n v="223"/>
    <m/>
    <m/>
    <x v="1"/>
    <d v="2020-06-04T08:51:39.000"/>
    <s v="#GeorgeFloydLethalInjection_x000a_Hey everyone, we all know what that means when tw@tter hides the hashtag....#Validation Keep spreading the word. Our country was lit on fire and cities overrun with looting thugs because of this. And they are still blaming us for it. https://t.co/BAPEBO70k3"/>
    <s v="3f25a409"/>
    <m/>
    <m/>
    <x v="1"/>
    <m/>
    <s v="http://pbs.twimg.com/profile_images/1209887598459727881/7w1tTQkf_normal.jpg"/>
    <x v="193"/>
    <d v="2020-06-04T00:00:00.000"/>
    <s v="08:51:39"/>
    <s v="https://twitter.com/patriotsarmy2/status/1268465428302569472"/>
    <m/>
    <m/>
    <s v="1268465428302569472"/>
    <m/>
    <b v="0"/>
    <n v="0"/>
    <s v=""/>
    <b v="0"/>
    <s v="en"/>
    <m/>
    <s v=""/>
    <b v="0"/>
    <n v="116"/>
    <s v="1268076274775457793"/>
    <s v="Twitter for Android"/>
    <b v="0"/>
    <s v="1268076274775457793"/>
    <s v="Tweet"/>
    <n v="0"/>
    <n v="0"/>
    <m/>
    <m/>
    <m/>
    <m/>
    <m/>
    <m/>
    <m/>
    <m/>
    <n v="1"/>
    <s v="1"/>
    <s v="1"/>
    <n v="0"/>
    <n v="0"/>
    <n v="1"/>
    <n v="2.3255813953488373"/>
    <n v="0"/>
    <n v="0"/>
    <n v="42"/>
    <n v="97.67441860465117"/>
    <n v="43"/>
  </r>
  <r>
    <s v="anon68984938"/>
    <s v="anon68984938"/>
    <m/>
    <m/>
    <m/>
    <m/>
    <m/>
    <m/>
    <m/>
    <m/>
    <s v="No"/>
    <n v="224"/>
    <m/>
    <m/>
    <x v="2"/>
    <d v="2020-06-04T09:07:58.000"/>
    <s v="#GeorgeFloydLethalInjection 🤔 https://t.co/aIc8w9JEus"/>
    <s v="4aa52263"/>
    <s v="https://twitter.com/PunishDem1776/status/1268321690611843074"/>
    <s v="twitter.com"/>
    <x v="0"/>
    <m/>
    <s v="http://pbs.twimg.com/profile_images/1219318490370318336/JEVCwGB2_normal.jpg"/>
    <x v="194"/>
    <d v="2020-06-04T00:00:00.000"/>
    <s v="09:07:58"/>
    <s v="https://twitter.com/anon68984938/status/1268469535696453633"/>
    <m/>
    <m/>
    <s v="1268469535696453633"/>
    <m/>
    <b v="0"/>
    <n v="0"/>
    <s v=""/>
    <b v="1"/>
    <s v="und"/>
    <m/>
    <s v="1268321690611843074"/>
    <b v="0"/>
    <n v="0"/>
    <s v=""/>
    <s v="Twitter Web App"/>
    <b v="0"/>
    <s v="1268469535696453633"/>
    <s v="Tweet"/>
    <n v="0"/>
    <n v="0"/>
    <m/>
    <m/>
    <m/>
    <m/>
    <m/>
    <m/>
    <m/>
    <m/>
    <n v="1"/>
    <s v="3"/>
    <s v="3"/>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7" firstHeaderRow="1" firstDataRow="1" firstDataCol="1"/>
  <pivotFields count="7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9"/>
    <field x="68"/>
    <field x="67"/>
    <field x="23"/>
  </rowFields>
  <rowItems count="32">
    <i>
      <x v="1"/>
    </i>
    <i r="1">
      <x v="6"/>
    </i>
    <i r="2">
      <x v="155"/>
    </i>
    <i r="3">
      <x v="8"/>
    </i>
    <i r="3">
      <x v="9"/>
    </i>
    <i r="3">
      <x v="10"/>
    </i>
    <i r="3">
      <x v="11"/>
    </i>
    <i r="3">
      <x v="12"/>
    </i>
    <i r="3">
      <x v="13"/>
    </i>
    <i r="3">
      <x v="14"/>
    </i>
    <i r="3">
      <x v="15"/>
    </i>
    <i r="3">
      <x v="16"/>
    </i>
    <i r="3">
      <x v="17"/>
    </i>
    <i r="3">
      <x v="18"/>
    </i>
    <i r="3">
      <x v="19"/>
    </i>
    <i r="3">
      <x v="20"/>
    </i>
    <i r="3">
      <x v="21"/>
    </i>
    <i r="3">
      <x v="22"/>
    </i>
    <i r="3">
      <x v="23"/>
    </i>
    <i r="3">
      <x v="24"/>
    </i>
    <i r="2">
      <x v="156"/>
    </i>
    <i r="3">
      <x v="1"/>
    </i>
    <i r="3">
      <x v="2"/>
    </i>
    <i r="3">
      <x v="3"/>
    </i>
    <i r="3">
      <x v="4"/>
    </i>
    <i r="3">
      <x v="5"/>
    </i>
    <i r="3">
      <x v="6"/>
    </i>
    <i r="3">
      <x v="7"/>
    </i>
    <i r="3">
      <x v="8"/>
    </i>
    <i r="3">
      <x v="9"/>
    </i>
    <i r="3">
      <x v="10"/>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106136718">
      <items count="5">
        <i x="0" s="1"/>
        <i x="4"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106136718">
      <items count="12">
        <i x="8" s="1"/>
        <i x="2" s="1"/>
        <i x="11" s="1"/>
        <i x="0" s="1"/>
        <i x="10" s="1"/>
        <i x="1" s="1"/>
        <i x="7" s="1"/>
        <i x="4" s="1"/>
        <i x="9" s="1"/>
        <i x="5"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O224" totalsRowShown="0" headerRowDxfId="500" dataDxfId="464">
  <autoFilter ref="A2:BO224"/>
  <tableColumns count="67">
    <tableColumn id="1" name="Vertex 1" dataDxfId="449"/>
    <tableColumn id="2" name="Vertex 2" dataDxfId="447"/>
    <tableColumn id="3" name="Color" dataDxfId="448"/>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52"/>
    <tableColumn id="7" name="ID" dataDxfId="466"/>
    <tableColumn id="9" name="Dynamic Filter" dataDxfId="465"/>
    <tableColumn id="8" name="Add Your Own Columns Here" dataDxfId="446"/>
    <tableColumn id="15" name="Relationship" dataDxfId="445"/>
    <tableColumn id="16" name="Relationship Date (UTC)" dataDxfId="444"/>
    <tableColumn id="17" name="Tweet" dataDxfId="443"/>
    <tableColumn id="18" name="Tweet Hash" dataDxfId="442"/>
    <tableColumn id="19" name="URLs in Tweet" dataDxfId="441"/>
    <tableColumn id="20" name="Domains in Tweet" dataDxfId="440"/>
    <tableColumn id="21" name="Hashtags in Tweet" dataDxfId="439"/>
    <tableColumn id="22" name="Media in Tweet" dataDxfId="438"/>
    <tableColumn id="23" name="Tweet Image File" dataDxfId="437"/>
    <tableColumn id="24" name="Tweet Date (UTC)" dataDxfId="436"/>
    <tableColumn id="25" name="Date" dataDxfId="435"/>
    <tableColumn id="26" name="Time" dataDxfId="434"/>
    <tableColumn id="27" name="Twitter Page for Tweet" dataDxfId="433"/>
    <tableColumn id="28" name="Latitude" dataDxfId="432"/>
    <tableColumn id="29" name="Longitude" dataDxfId="431"/>
    <tableColumn id="30" name="Imported ID" dataDxfId="430"/>
    <tableColumn id="31" name="In-Reply-To Tweet ID" dataDxfId="429"/>
    <tableColumn id="32" name="Favorited" dataDxfId="428"/>
    <tableColumn id="33" name="Favorite Count" dataDxfId="427"/>
    <tableColumn id="34" name="In-Reply-To User ID" dataDxfId="426"/>
    <tableColumn id="35" name="Is Quote Status" dataDxfId="425"/>
    <tableColumn id="36" name="Language" dataDxfId="424"/>
    <tableColumn id="37" name="Possibly Sensitive" dataDxfId="423"/>
    <tableColumn id="38" name="Quoted Status ID" dataDxfId="422"/>
    <tableColumn id="39" name="Retweeted" dataDxfId="421"/>
    <tableColumn id="40" name="Retweet Count" dataDxfId="420"/>
    <tableColumn id="41" name="Retweet ID" dataDxfId="419"/>
    <tableColumn id="42" name="Source" dataDxfId="418"/>
    <tableColumn id="43" name="Truncated" dataDxfId="417"/>
    <tableColumn id="44" name="Unified Twitter ID" dataDxfId="416"/>
    <tableColumn id="45" name="Imported Tweet Type" dataDxfId="415"/>
    <tableColumn id="46" name="Added By Extended Analysis" dataDxfId="414"/>
    <tableColumn id="47" name="Corrected By Extended Analysis" dataDxfId="413"/>
    <tableColumn id="48" name="Place Bounding Box" dataDxfId="412"/>
    <tableColumn id="49" name="Place Country" dataDxfId="411"/>
    <tableColumn id="50" name="Place Country Code" dataDxfId="410"/>
    <tableColumn id="51" name="Place Full Name" dataDxfId="409"/>
    <tableColumn id="52" name="Place ID" dataDxfId="408"/>
    <tableColumn id="53" name="Place Name" dataDxfId="407"/>
    <tableColumn id="54" name="Place Type" dataDxfId="406"/>
    <tableColumn id="55" name="Place URL" dataDxfId="405"/>
    <tableColumn id="56" name="Edge Weight"/>
    <tableColumn id="57" name="Vertex 1 Group" dataDxfId="367">
      <calculatedColumnFormula>REPLACE(INDEX(GroupVertices[Group], MATCH(Edges[[#This Row],[Vertex 1]],GroupVertices[Vertex],0)),1,1,"")</calculatedColumnFormula>
    </tableColumn>
    <tableColumn id="58" name="Vertex 2 Group" dataDxfId="121">
      <calculatedColumnFormula>REPLACE(INDEX(GroupVertices[Group], MATCH(Edges[[#This Row],[Vertex 2]],GroupVertices[Vertex],0)),1,1,"")</calculatedColumnFormula>
    </tableColumn>
    <tableColumn id="59" name="Sentiment List #1: List1 Word Count" dataDxfId="120"/>
    <tableColumn id="60" name="Sentiment List #1: List1 Word Percentage (%)" dataDxfId="119"/>
    <tableColumn id="61" name="Sentiment List #2: List2 Word Count" dataDxfId="118"/>
    <tableColumn id="62" name="Sentiment List #2: List2 Word Percentage (%)" dataDxfId="117"/>
    <tableColumn id="63" name="Sentiment List #3: List3 Word Count" dataDxfId="116"/>
    <tableColumn id="64" name="Sentiment List #3: List3 Word Percentage (%)" dataDxfId="115"/>
    <tableColumn id="65" name="Non-categorized Word Count" dataDxfId="114"/>
    <tableColumn id="66" name="Non-categorized Word Percentage (%)" dataDxfId="113"/>
    <tableColumn id="67" name="Edge Content Word Count"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18" totalsRowShown="0" headerRowDxfId="326" dataDxfId="325">
  <autoFilter ref="A14:V18"/>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V31" totalsRowShown="0" headerRowDxfId="301" dataDxfId="300">
  <autoFilter ref="A21:V31"/>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V44" totalsRowShown="0" headerRowDxfId="276" dataDxfId="275">
  <autoFilter ref="A34:V44"/>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S56" totalsRowShown="0" headerRowDxfId="251" dataDxfId="250">
  <autoFilter ref="A46:S56"/>
  <tableColumns count="19">
    <tableColumn id="1" name="G1 Count" dataDxfId="249"/>
    <tableColumn id="2" name="Top Word Pairs in Tweet in G2" dataDxfId="248"/>
    <tableColumn id="3" name="G2 Count" dataDxfId="247"/>
    <tableColumn id="4" name="Top Word Pairs in Tweet in G3" dataDxfId="246"/>
    <tableColumn id="5" name="G3 Count" dataDxfId="245"/>
    <tableColumn id="6" name="Top Word Pairs in Tweet in G4" dataDxfId="244"/>
    <tableColumn id="7" name="G4 Count" dataDxfId="243"/>
    <tableColumn id="8" name="Top Word Pairs in Tweet in G5" dataDxfId="242"/>
    <tableColumn id="9" name="G5 Count" dataDxfId="241"/>
    <tableColumn id="10" name="Top Word Pairs in Tweet in G6" dataDxfId="240"/>
    <tableColumn id="11" name="G6 Count" dataDxfId="239"/>
    <tableColumn id="12" name="Top Word Pairs in Tweet in G7" dataDxfId="238"/>
    <tableColumn id="13" name="G7 Count" dataDxfId="237"/>
    <tableColumn id="14" name="Top Word Pairs in Tweet in G8" dataDxfId="236"/>
    <tableColumn id="15" name="G8 Count" dataDxfId="235"/>
    <tableColumn id="16" name="Top Word Pairs in Tweet in G9" dataDxfId="234"/>
    <tableColumn id="17" name="G9 Count" dataDxfId="233"/>
    <tableColumn id="18" name="Top Word Pairs in Tweet in G10" dataDxfId="232"/>
    <tableColumn id="19" name="G10 Count" dataDxfId="23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V69" totalsRowShown="0" headerRowDxfId="229" dataDxfId="228">
  <autoFilter ref="A59:V69"/>
  <tableColumns count="22">
    <tableColumn id="1" name="Top Replied-To in Entire Graph" dataDxfId="227"/>
    <tableColumn id="2" name="Entire Graph Count" dataDxfId="223"/>
    <tableColumn id="3" name="Top Replied-To in G1" dataDxfId="222"/>
    <tableColumn id="4" name="G1 Count" dataDxfId="219"/>
    <tableColumn id="5" name="Top Replied-To in G2" dataDxfId="218"/>
    <tableColumn id="6" name="G2 Count" dataDxfId="215"/>
    <tableColumn id="7" name="Top Replied-To in G3" dataDxfId="214"/>
    <tableColumn id="8" name="G3 Count" dataDxfId="211"/>
    <tableColumn id="9" name="Top Replied-To in G4" dataDxfId="210"/>
    <tableColumn id="10" name="G4 Count" dataDxfId="207"/>
    <tableColumn id="11" name="Top Replied-To in G5" dataDxfId="206"/>
    <tableColumn id="12" name="G5 Count" dataDxfId="203"/>
    <tableColumn id="13" name="Top Replied-To in G6" dataDxfId="202"/>
    <tableColumn id="14" name="G6 Count" dataDxfId="199"/>
    <tableColumn id="15" name="Top Replied-To in G7" dataDxfId="198"/>
    <tableColumn id="16" name="G7 Count" dataDxfId="195"/>
    <tableColumn id="17" name="Top Replied-To in G8" dataDxfId="194"/>
    <tableColumn id="18" name="G8 Count" dataDxfId="191"/>
    <tableColumn id="19" name="Top Replied-To in G9" dataDxfId="190"/>
    <tableColumn id="20" name="G9 Count" dataDxfId="187"/>
    <tableColumn id="21" name="Top Replied-To in G10" dataDxfId="186"/>
    <tableColumn id="22" name="G10 Count" dataDxfId="18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0" totalsRowShown="0" headerRowDxfId="226" dataDxfId="225">
  <autoFilter ref="A72:V80"/>
  <tableColumns count="22">
    <tableColumn id="1" name="Top Mentioned in Entire Graph" dataDxfId="224"/>
    <tableColumn id="2" name="Entire Graph Count" dataDxfId="221"/>
    <tableColumn id="3" name="Top Mentioned in G1" dataDxfId="220"/>
    <tableColumn id="4" name="G1 Count" dataDxfId="217"/>
    <tableColumn id="5" name="Top Mentioned in G2" dataDxfId="216"/>
    <tableColumn id="6" name="G2 Count" dataDxfId="213"/>
    <tableColumn id="7" name="Top Mentioned in G3" dataDxfId="212"/>
    <tableColumn id="8" name="G3 Count" dataDxfId="209"/>
    <tableColumn id="9" name="Top Mentioned in G4" dataDxfId="208"/>
    <tableColumn id="10" name="G4 Count" dataDxfId="205"/>
    <tableColumn id="11" name="Top Mentioned in G5" dataDxfId="204"/>
    <tableColumn id="12" name="G5 Count" dataDxfId="201"/>
    <tableColumn id="13" name="Top Mentioned in G6" dataDxfId="200"/>
    <tableColumn id="14" name="G6 Count" dataDxfId="197"/>
    <tableColumn id="15" name="Top Mentioned in G7" dataDxfId="196"/>
    <tableColumn id="16" name="G7 Count" dataDxfId="193"/>
    <tableColumn id="17" name="Top Mentioned in G8" dataDxfId="192"/>
    <tableColumn id="18" name="G8 Count" dataDxfId="189"/>
    <tableColumn id="19" name="Top Mentioned in G9" dataDxfId="188"/>
    <tableColumn id="20" name="G9 Count" dataDxfId="184"/>
    <tableColumn id="21" name="Top Mentioned in G10" dataDxfId="183"/>
    <tableColumn id="22" name="G10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9" dataDxfId="178">
  <autoFilter ref="A83:V93"/>
  <tableColumns count="22">
    <tableColumn id="1" name="Top Tweeters in Entire Graph" dataDxfId="177"/>
    <tableColumn id="2" name="Entire Graph Count" dataDxfId="176"/>
    <tableColumn id="3" name="Top Tweeters in G1" dataDxfId="175"/>
    <tableColumn id="4" name="G1 Count" dataDxfId="174"/>
    <tableColumn id="5" name="Top Tweeters in G2" dataDxfId="173"/>
    <tableColumn id="6" name="G2 Count" dataDxfId="172"/>
    <tableColumn id="7" name="Top Tweeters in G3" dataDxfId="171"/>
    <tableColumn id="8" name="G3 Count" dataDxfId="170"/>
    <tableColumn id="9" name="Top Tweeters in G4" dataDxfId="169"/>
    <tableColumn id="10" name="G4 Count" dataDxfId="168"/>
    <tableColumn id="11" name="Top Tweeters in G5" dataDxfId="167"/>
    <tableColumn id="12" name="G5 Count" dataDxfId="166"/>
    <tableColumn id="13" name="Top Tweeters in G6" dataDxfId="165"/>
    <tableColumn id="14" name="G6 Count" dataDxfId="164"/>
    <tableColumn id="15" name="Top Tweeters in G7" dataDxfId="163"/>
    <tableColumn id="16" name="G7 Count" dataDxfId="162"/>
    <tableColumn id="17" name="Top Tweeters in G8" dataDxfId="161"/>
    <tableColumn id="18" name="G8 Count" dataDxfId="160"/>
    <tableColumn id="19" name="Top Tweeters in G9" dataDxfId="159"/>
    <tableColumn id="20" name="G9 Count" dataDxfId="158"/>
    <tableColumn id="21" name="Top Tweeters in G10" dataDxfId="157"/>
    <tableColumn id="22" name="G10 Count" dataDxfId="156"/>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7" totalsRowShown="0" headerRowDxfId="144" dataDxfId="143">
  <autoFilter ref="A1:G227"/>
  <tableColumns count="7">
    <tableColumn id="1" name="Word" dataDxfId="142"/>
    <tableColumn id="2" name="Count" dataDxfId="141"/>
    <tableColumn id="3" name="Salience" dataDxfId="140"/>
    <tableColumn id="4" name="Group" dataDxfId="139"/>
    <tableColumn id="5" name="Word on Sentiment List #1: List1" dataDxfId="138"/>
    <tableColumn id="6" name="Word on Sentiment List #2: List2" dataDxfId="137"/>
    <tableColumn id="7" name="Word on Sentiment List #3: List3" dataDxfId="13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9" totalsRowShown="0" headerRowDxfId="499" dataDxfId="450">
  <autoFilter ref="A2:BU189"/>
  <tableColumns count="73">
    <tableColumn id="1" name="Vertex" dataDxfId="463"/>
    <tableColumn id="73" name="Subgraph"/>
    <tableColumn id="2" name="Color" dataDxfId="462"/>
    <tableColumn id="5" name="Shape" dataDxfId="461"/>
    <tableColumn id="6" name="Size" dataDxfId="460"/>
    <tableColumn id="4" name="Opacity" dataDxfId="384"/>
    <tableColumn id="7" name="Image File" dataDxfId="382"/>
    <tableColumn id="3" name="Visibility" dataDxfId="383"/>
    <tableColumn id="10" name="Label" dataDxfId="459"/>
    <tableColumn id="16" name="Label Fill Color" dataDxfId="458"/>
    <tableColumn id="9" name="Label Position" dataDxfId="378"/>
    <tableColumn id="8" name="Tooltip" dataDxfId="376"/>
    <tableColumn id="18" name="Layout Order" dataDxfId="377"/>
    <tableColumn id="13" name="X" dataDxfId="457"/>
    <tableColumn id="14" name="Y" dataDxfId="456"/>
    <tableColumn id="12" name="Locked?" dataDxfId="455"/>
    <tableColumn id="19" name="Polar R" dataDxfId="454"/>
    <tableColumn id="20" name="Polar Angle" dataDxfId="453"/>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452"/>
    <tableColumn id="28" name="Dynamic Filter" dataDxfId="451"/>
    <tableColumn id="17" name="Add Your Own Columns Here" dataDxfId="404"/>
    <tableColumn id="30" name="Name" dataDxfId="403"/>
    <tableColumn id="31" name="User ID" dataDxfId="402"/>
    <tableColumn id="32" name="Followed" dataDxfId="401"/>
    <tableColumn id="33" name="Followers" dataDxfId="400"/>
    <tableColumn id="34" name="Tweets" dataDxfId="399"/>
    <tableColumn id="35" name="Favorites" dataDxfId="398"/>
    <tableColumn id="36" name="Time Zone UTC Offset (Seconds)" dataDxfId="397"/>
    <tableColumn id="37" name="Description" dataDxfId="396"/>
    <tableColumn id="38" name="Location" dataDxfId="395"/>
    <tableColumn id="39" name="Web" dataDxfId="394"/>
    <tableColumn id="40" name="Time Zone" dataDxfId="393"/>
    <tableColumn id="41" name="Joined Twitter Date (UTC)" dataDxfId="392"/>
    <tableColumn id="42" name="Profile Banner Url" dataDxfId="391"/>
    <tableColumn id="43" name="Default Profile" dataDxfId="390"/>
    <tableColumn id="44" name="Default Profile Image" dataDxfId="389"/>
    <tableColumn id="45" name="Geo Enabled" dataDxfId="388"/>
    <tableColumn id="46" name="Language" dataDxfId="387"/>
    <tableColumn id="47" name="Listed Count" dataDxfId="386"/>
    <tableColumn id="48" name="Profile Background Image Url" dataDxfId="385"/>
    <tableColumn id="49" name="Verified" dataDxfId="381"/>
    <tableColumn id="50" name="Custom Menu Item Text" dataDxfId="380"/>
    <tableColumn id="51" name="Custom Menu Item Action" dataDxfId="379"/>
    <tableColumn id="52" name="Tweeted Search Term?" dataDxfId="368"/>
    <tableColumn id="53" name="Vertex Group" dataDxfId="154">
      <calculatedColumnFormula>REPLACE(INDEX(GroupVertices[Group], MATCH(Vertices[[#This Row],[Vertex]],GroupVertices[Vertex],0)),1,1,"")</calculatedColumnFormula>
    </tableColumn>
    <tableColumn id="54" name="Top URLs in Tweet by Count" dataDxfId="153"/>
    <tableColumn id="55" name="Top URLs in Tweet by Salience" dataDxfId="152"/>
    <tableColumn id="56" name="Top Domains in Tweet by Count" dataDxfId="151"/>
    <tableColumn id="57" name="Top Domains in Tweet by Salience" dataDxfId="150"/>
    <tableColumn id="58" name="Top Hashtags in Tweet by Count" dataDxfId="149"/>
    <tableColumn id="59" name="Top Hashtags in Tweet by Salience" dataDxfId="148"/>
    <tableColumn id="60" name="Top Words in Tweet by Count" dataDxfId="147"/>
    <tableColumn id="61" name="Top Words in Tweet by Salience" dataDxfId="146"/>
    <tableColumn id="62" name="Top Word Pairs in Tweet by Count" dataDxfId="145"/>
    <tableColumn id="63" name="Top Word Pairs in Tweet by Salience" dataDxfId="111"/>
    <tableColumn id="64" name="Sentiment List #1: List1 Word Count" dataDxfId="110"/>
    <tableColumn id="65" name="Sentiment List #1: List1 Word Percentage (%)" dataDxfId="109"/>
    <tableColumn id="66" name="Sentiment List #2: List2 Word Count" dataDxfId="108"/>
    <tableColumn id="67" name="Sentiment List #2: List2 Word Percentage (%)" dataDxfId="107"/>
    <tableColumn id="68" name="Sentiment List #3: List3 Word Count" dataDxfId="106"/>
    <tableColumn id="69" name="Sentiment List #3: List3 Word Percentage (%)" dataDxfId="105"/>
    <tableColumn id="70" name="Non-categorized Word Count" dataDxfId="104"/>
    <tableColumn id="71" name="Non-categorized Word Percentage (%)" dataDxfId="103"/>
    <tableColumn id="72" name="Vertex Content Word Count" dataDxfId="102"/>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98" totalsRowShown="0" headerRowDxfId="135" dataDxfId="134">
  <autoFilter ref="A1:L198"/>
  <tableColumns count="12">
    <tableColumn id="1" name="Word 1" dataDxfId="133"/>
    <tableColumn id="2" name="Word 2" dataDxfId="132"/>
    <tableColumn id="3" name="Count" dataDxfId="131"/>
    <tableColumn id="4" name="Salience" dataDxfId="130"/>
    <tableColumn id="5" name="Mutual Information" dataDxfId="129"/>
    <tableColumn id="6" name="Group" dataDxfId="128"/>
    <tableColumn id="7" name="Word1 on Sentiment List #1: List1" dataDxfId="127"/>
    <tableColumn id="8" name="Word1 on Sentiment List #2: List2" dataDxfId="126"/>
    <tableColumn id="9" name="Word1 on Sentiment List #3: List3" dataDxfId="125"/>
    <tableColumn id="10" name="Word2 on Sentiment List #1: List1" dataDxfId="124"/>
    <tableColumn id="11" name="Word2 on Sentiment List #2: List2" dataDxfId="123"/>
    <tableColumn id="12" name="Word2 on Sentiment List #3: List3" dataDxfId="122"/>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7" totalsRowShown="0" headerRowDxfId="91" dataDxfId="90">
  <autoFilter ref="A2:C27"/>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O198" totalsRowShown="0" headerRowDxfId="67" dataDxfId="66">
  <autoFilter ref="A2:BO198"/>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MATCH(Edges25[[#This Row],[Vertex 1]],GroupVertices[Vertex],0)),1,1,"")</calculatedColumnFormula>
    </tableColumn>
    <tableColumn id="58" name="Vertex 2 Group" dataDxfId="9">
      <calculatedColumnFormula>REPLACE(INDEX(GroupVertices[Group], MATCH(Edges25[[#This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98">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497"/>
    <tableColumn id="20" name="Collapsed X"/>
    <tableColumn id="21" name="Collapsed Y"/>
    <tableColumn id="6" name="ID" dataDxfId="496"/>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30"/>
    <tableColumn id="29" name="Top Word Pairs in Tweet" dataDxfId="181"/>
    <tableColumn id="30" name="Top Replied-To in Tweet" dataDxfId="180"/>
    <tableColumn id="31" name="Top Mentioned in Tweet" dataDxfId="155"/>
    <tableColumn id="32" name="Top Tweeters" dataDxfId="101"/>
    <tableColumn id="33" name="Sentiment List #1: List1 Word Count" dataDxfId="100"/>
    <tableColumn id="34" name="Sentiment List #1: List1 Word Percentage (%)" dataDxfId="99"/>
    <tableColumn id="35" name="Sentiment List #2: List2 Word Count" dataDxfId="98"/>
    <tableColumn id="36" name="Sentiment List #2: List2 Word Percentage (%)" dataDxfId="97"/>
    <tableColumn id="37" name="Sentiment List #3: List3 Word Count" dataDxfId="96"/>
    <tableColumn id="38" name="Sentiment List #3: List3 Word Percentage (%)" dataDxfId="95"/>
    <tableColumn id="39" name="Non-categorized Word Count" dataDxfId="94"/>
    <tableColumn id="40" name="Non-categorized Word Percentage (%)" dataDxfId="93"/>
    <tableColumn id="41" name="Group Content Word Cou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8" totalsRowShown="0" headerRowDxfId="495" dataDxfId="494">
  <autoFilter ref="A1:C18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93"/>
    <tableColumn id="2" name="Degree Frequency" dataDxfId="492">
      <calculatedColumnFormula>COUNTIF(Vertices[Degree], "&gt;= " &amp; D2) - COUNTIF(Vertices[Degree], "&gt;=" &amp; D3)</calculatedColumnFormula>
    </tableColumn>
    <tableColumn id="3" name="In-Degree Bin" dataDxfId="491"/>
    <tableColumn id="4" name="In-Degree Frequency" dataDxfId="490">
      <calculatedColumnFormula>COUNTIF(Vertices[In-Degree], "&gt;= " &amp; F2) - COUNTIF(Vertices[In-Degree], "&gt;=" &amp; F3)</calculatedColumnFormula>
    </tableColumn>
    <tableColumn id="5" name="Out-Degree Bin" dataDxfId="489"/>
    <tableColumn id="6" name="Out-Degree Frequency" dataDxfId="488">
      <calculatedColumnFormula>COUNTIF(Vertices[Out-Degree], "&gt;= " &amp; H2) - COUNTIF(Vertices[Out-Degree], "&gt;=" &amp; H3)</calculatedColumnFormula>
    </tableColumn>
    <tableColumn id="7" name="Betweenness Centrality Bin" dataDxfId="487"/>
    <tableColumn id="8" name="Betweenness Centrality Frequency" dataDxfId="486">
      <calculatedColumnFormula>COUNTIF(Vertices[Betweenness Centrality], "&gt;= " &amp; J2) - COUNTIF(Vertices[Betweenness Centrality], "&gt;=" &amp; J3)</calculatedColumnFormula>
    </tableColumn>
    <tableColumn id="9" name="Closeness Centrality Bin" dataDxfId="485"/>
    <tableColumn id="10" name="Closeness Centrality Frequency" dataDxfId="484">
      <calculatedColumnFormula>COUNTIF(Vertices[Closeness Centrality], "&gt;= " &amp; L2) - COUNTIF(Vertices[Closeness Centrality], "&gt;=" &amp; L3)</calculatedColumnFormula>
    </tableColumn>
    <tableColumn id="11" name="Eigenvector Centrality Bin" dataDxfId="483"/>
    <tableColumn id="12" name="Eigenvector Centrality Frequency" dataDxfId="482">
      <calculatedColumnFormula>COUNTIF(Vertices[Eigenvector Centrality], "&gt;= " &amp; N2) - COUNTIF(Vertices[Eigenvector Centrality], "&gt;=" &amp; N3)</calculatedColumnFormula>
    </tableColumn>
    <tableColumn id="18" name="PageRank Bin" dataDxfId="481"/>
    <tableColumn id="17" name="PageRank Frequency" dataDxfId="480">
      <calculatedColumnFormula>COUNTIF(Vertices[Eigenvector Centrality], "&gt;= " &amp; P2) - COUNTIF(Vertices[Eigenvector Centrality], "&gt;=" &amp; P3)</calculatedColumnFormula>
    </tableColumn>
    <tableColumn id="13" name="Clustering Coefficient Bin" dataDxfId="479"/>
    <tableColumn id="14" name="Clustering Coefficient Frequency" dataDxfId="478">
      <calculatedColumnFormula>COUNTIF(Vertices[Clustering Coefficient], "&gt;= " &amp; R2) - COUNTIF(Vertices[Clustering Coefficient], "&gt;=" &amp; R3)</calculatedColumnFormula>
    </tableColumn>
    <tableColumn id="15" name="Dynamic Filter Bin" dataDxfId="477"/>
    <tableColumn id="16" name="Dynamic Filter Frequency" dataDxfId="4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readreaderapp.com/thread/1268032227612471298.html" TargetMode="External" /><Relationship Id="rId2" Type="http://schemas.openxmlformats.org/officeDocument/2006/relationships/hyperlink" Target="https://threadreaderapp.com/thread/1268032227612471298.html" TargetMode="External" /><Relationship Id="rId3" Type="http://schemas.openxmlformats.org/officeDocument/2006/relationships/hyperlink" Target="https://threadreaderapp.com/thread/1268032227612471298.html" TargetMode="External" /><Relationship Id="rId4" Type="http://schemas.openxmlformats.org/officeDocument/2006/relationships/hyperlink" Target="https://threadreaderapp.com/thread/1268032227612471298.html" TargetMode="External" /><Relationship Id="rId5" Type="http://schemas.openxmlformats.org/officeDocument/2006/relationships/hyperlink" Target="https://threadreaderapp.com/thread/1268032227612471298.html" TargetMode="External" /><Relationship Id="rId6" Type="http://schemas.openxmlformats.org/officeDocument/2006/relationships/hyperlink" Target="https://threadreaderapp.com/thread/1268032227612471298.html" TargetMode="External" /><Relationship Id="rId7" Type="http://schemas.openxmlformats.org/officeDocument/2006/relationships/hyperlink" Target="https://twitter.com/marcomerlino19/status/1268182664806379521?s=20" TargetMode="External" /><Relationship Id="rId8" Type="http://schemas.openxmlformats.org/officeDocument/2006/relationships/hyperlink" Target="https://twitter.com/marcomerlino19/status/1268182664806379521?s=20" TargetMode="External" /><Relationship Id="rId9" Type="http://schemas.openxmlformats.org/officeDocument/2006/relationships/hyperlink" Target="https://twitter.com/PunishDem1776/status/1268321690611843074" TargetMode="External" /><Relationship Id="rId10" Type="http://schemas.openxmlformats.org/officeDocument/2006/relationships/hyperlink" Target="https://twitter.com/Pam46085508/status/1268323120567521280" TargetMode="External" /><Relationship Id="rId11" Type="http://schemas.openxmlformats.org/officeDocument/2006/relationships/hyperlink" Target="https://twitter.com/classeypatriot1/status/1268328690624024576" TargetMode="External" /><Relationship Id="rId12" Type="http://schemas.openxmlformats.org/officeDocument/2006/relationships/hyperlink" Target="https://www.bitchute.com/video/SJRbQTzmpILX/" TargetMode="External" /><Relationship Id="rId13" Type="http://schemas.openxmlformats.org/officeDocument/2006/relationships/hyperlink" Target="https://twitter.com/punishdem1776/status/1268321690611843074" TargetMode="External" /><Relationship Id="rId14" Type="http://schemas.openxmlformats.org/officeDocument/2006/relationships/hyperlink" Target="https://twitter.com/PunishDem1776/status/1268321690611843074" TargetMode="External" /><Relationship Id="rId15" Type="http://schemas.openxmlformats.org/officeDocument/2006/relationships/hyperlink" Target="https://twitter.com/markperry98/status/1268325518954262530" TargetMode="External" /><Relationship Id="rId16" Type="http://schemas.openxmlformats.org/officeDocument/2006/relationships/hyperlink" Target="https://twitter.com/markperry98/status/1268327163163324417" TargetMode="External" /><Relationship Id="rId17" Type="http://schemas.openxmlformats.org/officeDocument/2006/relationships/hyperlink" Target="https://twitter.com/markperry98/status/1268327163163324417" TargetMode="External" /><Relationship Id="rId18" Type="http://schemas.openxmlformats.org/officeDocument/2006/relationships/hyperlink" Target="https://twitter.com/markperry98/status/1268325518954262530" TargetMode="External" /><Relationship Id="rId19" Type="http://schemas.openxmlformats.org/officeDocument/2006/relationships/hyperlink" Target="https://twitter.com/PunishDem1776/status/1268321690611843074" TargetMode="External" /><Relationship Id="rId20" Type="http://schemas.openxmlformats.org/officeDocument/2006/relationships/hyperlink" Target="https://twitter.com/PunishDem1776/status/1268321690611843074" TargetMode="External" /><Relationship Id="rId21" Type="http://schemas.openxmlformats.org/officeDocument/2006/relationships/hyperlink" Target="https://twitter.com/punishdem1776/status/1268321690611843074" TargetMode="External" /><Relationship Id="rId22" Type="http://schemas.openxmlformats.org/officeDocument/2006/relationships/hyperlink" Target="https://twitter.com/PunishDem1776/status/1268321690611843074" TargetMode="External" /><Relationship Id="rId23" Type="http://schemas.openxmlformats.org/officeDocument/2006/relationships/hyperlink" Target="https://twitter.com/stormmcloak/status/1268380964285267972" TargetMode="External" /><Relationship Id="rId24" Type="http://schemas.openxmlformats.org/officeDocument/2006/relationships/hyperlink" Target="https://twitter.com/DisclosureBP/status/1268325026836606976" TargetMode="External" /><Relationship Id="rId25" Type="http://schemas.openxmlformats.org/officeDocument/2006/relationships/hyperlink" Target="https://www.foxnews.com/politics/los-angeles-to-slash-up-to-150b-from-lapd-budget-reinvest-into-communities-of-color" TargetMode="External" /><Relationship Id="rId26" Type="http://schemas.openxmlformats.org/officeDocument/2006/relationships/hyperlink" Target="https://twitter.com/marcomerlino19/status/1268182664806379521" TargetMode="External" /><Relationship Id="rId27" Type="http://schemas.openxmlformats.org/officeDocument/2006/relationships/hyperlink" Target="https://threadreaderapp.com/thread/1268032227612471298.html" TargetMode="External" /><Relationship Id="rId28" Type="http://schemas.openxmlformats.org/officeDocument/2006/relationships/hyperlink" Target="https://threadreaderapp.com/thread/1268032227612471298.html" TargetMode="External" /><Relationship Id="rId29" Type="http://schemas.openxmlformats.org/officeDocument/2006/relationships/hyperlink" Target="https://twitter.com/PunishDem1776/status/1268321690611843074" TargetMode="External" /><Relationship Id="rId30" Type="http://schemas.openxmlformats.org/officeDocument/2006/relationships/hyperlink" Target="https://threadreaderapp.com/thread/1268032227612471298.html" TargetMode="External" /><Relationship Id="rId31" Type="http://schemas.openxmlformats.org/officeDocument/2006/relationships/hyperlink" Target="https://twitter.com/PunishDem1776/status/1268321690611843074" TargetMode="External" /><Relationship Id="rId32" Type="http://schemas.openxmlformats.org/officeDocument/2006/relationships/hyperlink" Target="https://pbs.twimg.com/tweet_video_thumb/EZl5CGeX0AUR39A.jpg" TargetMode="External" /><Relationship Id="rId33" Type="http://schemas.openxmlformats.org/officeDocument/2006/relationships/hyperlink" Target="https://pbs.twimg.com/ext_tw_video_thumb/1268031783909699585/pu/img/y1YquN2DjON2fyu-.jpg" TargetMode="External" /><Relationship Id="rId34" Type="http://schemas.openxmlformats.org/officeDocument/2006/relationships/hyperlink" Target="https://pbs.twimg.com/ext_tw_video_thumb/1268031783909699585/pu/img/y1YquN2DjON2fyu-.jpg" TargetMode="External" /><Relationship Id="rId35" Type="http://schemas.openxmlformats.org/officeDocument/2006/relationships/hyperlink" Target="https://pbs.twimg.com/ext_tw_video_thumb/1268031783909699585/pu/img/y1YquN2DjON2fyu-.jpg" TargetMode="External" /><Relationship Id="rId36" Type="http://schemas.openxmlformats.org/officeDocument/2006/relationships/hyperlink" Target="https://pbs.twimg.com/ext_tw_video_thumb/1268031783909699585/pu/img/y1YquN2DjON2fyu-.jpg" TargetMode="External" /><Relationship Id="rId37" Type="http://schemas.openxmlformats.org/officeDocument/2006/relationships/hyperlink" Target="https://pbs.twimg.com/ext_tw_video_thumb/1268031783909699585/pu/img/y1YquN2DjON2fyu-.jpg" TargetMode="External" /><Relationship Id="rId38" Type="http://schemas.openxmlformats.org/officeDocument/2006/relationships/hyperlink" Target="https://pbs.twimg.com/media/EZoy9DYWkAAdTBU.jpg" TargetMode="External" /><Relationship Id="rId39" Type="http://schemas.openxmlformats.org/officeDocument/2006/relationships/hyperlink" Target="https://pbs.twimg.com/media/EZpG1c2UcAALfgz.jpg" TargetMode="External" /><Relationship Id="rId40" Type="http://schemas.openxmlformats.org/officeDocument/2006/relationships/hyperlink" Target="https://pbs.twimg.com/media/EZo35D2WkAI0jwz.jpg" TargetMode="External" /><Relationship Id="rId41" Type="http://schemas.openxmlformats.org/officeDocument/2006/relationships/hyperlink" Target="https://pbs.twimg.com/media/EZpGR6-UYAIgc3y.jpg" TargetMode="External" /><Relationship Id="rId42" Type="http://schemas.openxmlformats.org/officeDocument/2006/relationships/hyperlink" Target="https://pbs.twimg.com/media/EZohEpuUwAE7QPM.jpg" TargetMode="External" /><Relationship Id="rId43" Type="http://schemas.openxmlformats.org/officeDocument/2006/relationships/hyperlink" Target="https://pbs.twimg.com/media/EZkcAflXgAEIaxM.png" TargetMode="External" /><Relationship Id="rId44" Type="http://schemas.openxmlformats.org/officeDocument/2006/relationships/hyperlink" Target="http://pbs.twimg.com/profile_images/1157934571175870464/cCjFUTG0_normal.jpg" TargetMode="External" /><Relationship Id="rId45" Type="http://schemas.openxmlformats.org/officeDocument/2006/relationships/hyperlink" Target="http://pbs.twimg.com/profile_images/1157934571175870464/cCjFUTG0_normal.jpg" TargetMode="External" /><Relationship Id="rId46" Type="http://schemas.openxmlformats.org/officeDocument/2006/relationships/hyperlink" Target="http://pbs.twimg.com/profile_images/1046509627586867200/Qq9iV8en_normal.jpg" TargetMode="External" /><Relationship Id="rId47" Type="http://schemas.openxmlformats.org/officeDocument/2006/relationships/hyperlink" Target="http://pbs.twimg.com/profile_images/1244407254025228288/sxub50tV_normal.jpg" TargetMode="External" /><Relationship Id="rId48" Type="http://schemas.openxmlformats.org/officeDocument/2006/relationships/hyperlink" Target="http://pbs.twimg.com/profile_images/1244407254025228288/sxub50tV_normal.jpg" TargetMode="External" /><Relationship Id="rId49" Type="http://schemas.openxmlformats.org/officeDocument/2006/relationships/hyperlink" Target="http://pbs.twimg.com/profile_images/1259140676350025732/4Nhxj85V_normal.jpg" TargetMode="External" /><Relationship Id="rId50" Type="http://schemas.openxmlformats.org/officeDocument/2006/relationships/hyperlink" Target="http://pbs.twimg.com/profile_images/1257034615711322112/ixhmqytb_normal.jpg" TargetMode="External" /><Relationship Id="rId51" Type="http://schemas.openxmlformats.org/officeDocument/2006/relationships/hyperlink" Target="http://pbs.twimg.com/profile_images/1257034615711322112/ixhmqytb_normal.jpg" TargetMode="External" /><Relationship Id="rId52" Type="http://schemas.openxmlformats.org/officeDocument/2006/relationships/hyperlink" Target="http://pbs.twimg.com/profile_images/1227828633428881408/0GC9vaix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251000468500885505/uIom3PQZ_normal.jpg" TargetMode="External" /><Relationship Id="rId55" Type="http://schemas.openxmlformats.org/officeDocument/2006/relationships/hyperlink" Target="http://pbs.twimg.com/profile_images/1030233131943583745/PKMiNY82_normal.jpg" TargetMode="External" /><Relationship Id="rId56" Type="http://schemas.openxmlformats.org/officeDocument/2006/relationships/hyperlink" Target="http://pbs.twimg.com/profile_images/1899114405/mardi_gra_2007_normal.jpg" TargetMode="External" /><Relationship Id="rId57" Type="http://schemas.openxmlformats.org/officeDocument/2006/relationships/hyperlink" Target="http://pbs.twimg.com/profile_images/1253893780836462593/O6rnac2U_normal.jpg" TargetMode="External" /><Relationship Id="rId58" Type="http://schemas.openxmlformats.org/officeDocument/2006/relationships/hyperlink" Target="http://pbs.twimg.com/profile_images/1030635663203487744/HY1DnnzN_normal.jpg" TargetMode="External" /><Relationship Id="rId59" Type="http://schemas.openxmlformats.org/officeDocument/2006/relationships/hyperlink" Target="http://pbs.twimg.com/profile_images/94191292/evolve_normal.gif" TargetMode="External" /><Relationship Id="rId60" Type="http://schemas.openxmlformats.org/officeDocument/2006/relationships/hyperlink" Target="http://pbs.twimg.com/profile_images/1264796325788426242/1YDVW6PV_normal.jpg" TargetMode="External" /><Relationship Id="rId61" Type="http://schemas.openxmlformats.org/officeDocument/2006/relationships/hyperlink" Target="http://pbs.twimg.com/profile_images/1217995625809117184/MvNawXty_normal.jpg" TargetMode="External" /><Relationship Id="rId62" Type="http://schemas.openxmlformats.org/officeDocument/2006/relationships/hyperlink" Target="http://pbs.twimg.com/profile_images/1163647527255592960/_eBbqTZH_normal.jpg" TargetMode="External" /><Relationship Id="rId63" Type="http://schemas.openxmlformats.org/officeDocument/2006/relationships/hyperlink" Target="http://pbs.twimg.com/profile_images/1245321171622641664/MzSv029N_normal.jp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pbs.twimg.com/profile_images/1172697604389527553/bGJ6dJL9_normal.jpg" TargetMode="External" /><Relationship Id="rId66" Type="http://schemas.openxmlformats.org/officeDocument/2006/relationships/hyperlink" Target="http://pbs.twimg.com/profile_images/805188239875342340/qZfU3JJc_normal.jpg" TargetMode="External" /><Relationship Id="rId67" Type="http://schemas.openxmlformats.org/officeDocument/2006/relationships/hyperlink" Target="http://pbs.twimg.com/profile_images/1156609939118460928/PCv8S_N1_normal.jpg" TargetMode="External" /><Relationship Id="rId68" Type="http://schemas.openxmlformats.org/officeDocument/2006/relationships/hyperlink" Target="http://pbs.twimg.com/profile_images/1176023366458925057/4_qG6GzY_normal.jpg" TargetMode="External" /><Relationship Id="rId69" Type="http://schemas.openxmlformats.org/officeDocument/2006/relationships/hyperlink" Target="http://pbs.twimg.com/profile_images/1145447464876597248/B5Glgx_1_normal.jpg" TargetMode="External" /><Relationship Id="rId70" Type="http://schemas.openxmlformats.org/officeDocument/2006/relationships/hyperlink" Target="http://pbs.twimg.com/profile_images/1145447464876597248/B5Glgx_1_normal.jpg" TargetMode="External" /><Relationship Id="rId71" Type="http://schemas.openxmlformats.org/officeDocument/2006/relationships/hyperlink" Target="http://pbs.twimg.com/profile_images/1191156591824973826/gdASM5pk_normal.jpg" TargetMode="External" /><Relationship Id="rId72" Type="http://schemas.openxmlformats.org/officeDocument/2006/relationships/hyperlink" Target="http://pbs.twimg.com/profile_images/892943778943705090/gZL1vaXA_normal.jpg" TargetMode="External" /><Relationship Id="rId73" Type="http://schemas.openxmlformats.org/officeDocument/2006/relationships/hyperlink" Target="http://pbs.twimg.com/profile_images/570093531835944961/NuOdjlUY_normal.png" TargetMode="External" /><Relationship Id="rId74" Type="http://schemas.openxmlformats.org/officeDocument/2006/relationships/hyperlink" Target="http://pbs.twimg.com/profile_images/2797385070/cbf414f37d5aeb8a8947a64fba4c7e03_normal.png" TargetMode="External" /><Relationship Id="rId75" Type="http://schemas.openxmlformats.org/officeDocument/2006/relationships/hyperlink" Target="http://pbs.twimg.com/profile_images/1197940865802678272/J0Re7TBF_normal.jpg" TargetMode="External" /><Relationship Id="rId76" Type="http://schemas.openxmlformats.org/officeDocument/2006/relationships/hyperlink" Target="http://pbs.twimg.com/profile_images/899259810780241920/zAZVKlZy_normal.jpg" TargetMode="External" /><Relationship Id="rId77" Type="http://schemas.openxmlformats.org/officeDocument/2006/relationships/hyperlink" Target="http://pbs.twimg.com/profile_images/899259810780241920/zAZVKlZy_normal.jpg" TargetMode="External" /><Relationship Id="rId78" Type="http://schemas.openxmlformats.org/officeDocument/2006/relationships/hyperlink" Target="http://pbs.twimg.com/profile_images/899259810780241920/zAZVKlZy_normal.jpg" TargetMode="External" /><Relationship Id="rId79" Type="http://schemas.openxmlformats.org/officeDocument/2006/relationships/hyperlink" Target="http://pbs.twimg.com/profile_images/1193569178722152448/UEZvMClJ_normal.jpg" TargetMode="External" /><Relationship Id="rId80" Type="http://schemas.openxmlformats.org/officeDocument/2006/relationships/hyperlink" Target="http://pbs.twimg.com/profile_images/1193569178722152448/UEZvMClJ_normal.jpg" TargetMode="External" /><Relationship Id="rId81" Type="http://schemas.openxmlformats.org/officeDocument/2006/relationships/hyperlink" Target="http://pbs.twimg.com/profile_images/1156072485428912128/sE6FBe3N_normal.jpg" TargetMode="External" /><Relationship Id="rId82" Type="http://schemas.openxmlformats.org/officeDocument/2006/relationships/hyperlink" Target="http://pbs.twimg.com/profile_images/1082809289889193986/qq7kT9x5_normal.jpg" TargetMode="External" /><Relationship Id="rId83" Type="http://schemas.openxmlformats.org/officeDocument/2006/relationships/hyperlink" Target="http://pbs.twimg.com/profile_images/485115231275061248/sj1KGcK3_normal.jpeg" TargetMode="External" /><Relationship Id="rId84" Type="http://schemas.openxmlformats.org/officeDocument/2006/relationships/hyperlink" Target="http://pbs.twimg.com/profile_images/1262518350602788865/ez7Fn_e7_normal.jpg" TargetMode="External" /><Relationship Id="rId85" Type="http://schemas.openxmlformats.org/officeDocument/2006/relationships/hyperlink" Target="https://pbs.twimg.com/tweet_video_thumb/EZl5CGeX0AUR39A.jpg" TargetMode="External" /><Relationship Id="rId86" Type="http://schemas.openxmlformats.org/officeDocument/2006/relationships/hyperlink" Target="http://pbs.twimg.com/profile_images/1224142143956103169/1VTGvmuE_normal.jpg" TargetMode="External" /><Relationship Id="rId87" Type="http://schemas.openxmlformats.org/officeDocument/2006/relationships/hyperlink" Target="http://pbs.twimg.com/profile_images/1224142143956103169/1VTGvmuE_normal.jpg" TargetMode="External" /><Relationship Id="rId88" Type="http://schemas.openxmlformats.org/officeDocument/2006/relationships/hyperlink" Target="https://pbs.twimg.com/ext_tw_video_thumb/1268031783909699585/pu/img/y1YquN2DjON2fyu-.jpg" TargetMode="External" /><Relationship Id="rId89" Type="http://schemas.openxmlformats.org/officeDocument/2006/relationships/hyperlink" Target="http://pbs.twimg.com/profile_images/1264724230169657344/dJNzGtqt_normal.jpg" TargetMode="External" /><Relationship Id="rId90" Type="http://schemas.openxmlformats.org/officeDocument/2006/relationships/hyperlink" Target="http://pbs.twimg.com/profile_images/1221686159107149824/A7FQKZuB_normal.jpg" TargetMode="External" /><Relationship Id="rId91" Type="http://schemas.openxmlformats.org/officeDocument/2006/relationships/hyperlink" Target="http://pbs.twimg.com/profile_images/1247900239089913856/AkbboeYz_normal.jpg" TargetMode="External" /><Relationship Id="rId92" Type="http://schemas.openxmlformats.org/officeDocument/2006/relationships/hyperlink" Target="http://pbs.twimg.com/profile_images/1264771680376946690/uPNGvAoS_normal.jpg" TargetMode="External" /><Relationship Id="rId93" Type="http://schemas.openxmlformats.org/officeDocument/2006/relationships/hyperlink" Target="http://pbs.twimg.com/profile_images/898950353625915392/uCO270Uv_normal.jpg" TargetMode="External" /><Relationship Id="rId94" Type="http://schemas.openxmlformats.org/officeDocument/2006/relationships/hyperlink" Target="http://pbs.twimg.com/profile_images/1258571491886673921/QVNGtuVE_normal.jp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221637122/pic_of_me_normal.jpg" TargetMode="External" /><Relationship Id="rId97" Type="http://schemas.openxmlformats.org/officeDocument/2006/relationships/hyperlink" Target="http://pbs.twimg.com/profile_images/510280533520416768/5zOyvDHG_normal.jpeg" TargetMode="External" /><Relationship Id="rId98" Type="http://schemas.openxmlformats.org/officeDocument/2006/relationships/hyperlink" Target="http://pbs.twimg.com/profile_images/728683479236382720/Bs1UskWh_normal.jpg" TargetMode="External" /><Relationship Id="rId99" Type="http://schemas.openxmlformats.org/officeDocument/2006/relationships/hyperlink" Target="http://pbs.twimg.com/profile_images/509718566677917697/3umihLoU_normal.png" TargetMode="External" /><Relationship Id="rId100" Type="http://schemas.openxmlformats.org/officeDocument/2006/relationships/hyperlink" Target="http://pbs.twimg.com/profile_images/1052751464454660096/sz-KqmDq_normal.jpg" TargetMode="External" /><Relationship Id="rId101" Type="http://schemas.openxmlformats.org/officeDocument/2006/relationships/hyperlink" Target="http://pbs.twimg.com/profile_images/1102772671769661440/MKonjtHd_normal.jpg" TargetMode="External" /><Relationship Id="rId102" Type="http://schemas.openxmlformats.org/officeDocument/2006/relationships/hyperlink" Target="http://pbs.twimg.com/profile_images/1239295512848863233/AB3syYPf_normal.jpg" TargetMode="External" /><Relationship Id="rId103" Type="http://schemas.openxmlformats.org/officeDocument/2006/relationships/hyperlink" Target="http://pbs.twimg.com/profile_images/2725940814/8b6c3e7072320aa80ef680329b6e9f86_normal.jpeg" TargetMode="External" /><Relationship Id="rId104" Type="http://schemas.openxmlformats.org/officeDocument/2006/relationships/hyperlink" Target="http://pbs.twimg.com/profile_images/1079066972497870849/TiklpkTs_normal.jpg" TargetMode="External" /><Relationship Id="rId105" Type="http://schemas.openxmlformats.org/officeDocument/2006/relationships/hyperlink" Target="http://pbs.twimg.com/profile_images/378800000642095020/34c017d7bb62c7046b54300add777bae_normal.jpeg" TargetMode="External" /><Relationship Id="rId106" Type="http://schemas.openxmlformats.org/officeDocument/2006/relationships/hyperlink" Target="http://pbs.twimg.com/profile_images/1186386031358218241/dnVKoBLi_normal.jpg" TargetMode="External" /><Relationship Id="rId107" Type="http://schemas.openxmlformats.org/officeDocument/2006/relationships/hyperlink" Target="http://pbs.twimg.com/profile_images/1138160876362579969/AsAUcPkP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pbs.twimg.com/profile_images/1097329212338274304/l2TGRjgx_normal.jpg" TargetMode="External" /><Relationship Id="rId110" Type="http://schemas.openxmlformats.org/officeDocument/2006/relationships/hyperlink" Target="http://pbs.twimg.com/profile_images/1256219014608683009/ZajFSsaL_normal.jpg" TargetMode="External" /><Relationship Id="rId111" Type="http://schemas.openxmlformats.org/officeDocument/2006/relationships/hyperlink" Target="http://pbs.twimg.com/profile_images/1250800608468074497/NqG2TP32_normal.jpg" TargetMode="External" /><Relationship Id="rId112" Type="http://schemas.openxmlformats.org/officeDocument/2006/relationships/hyperlink" Target="http://pbs.twimg.com/profile_images/53951783/cock_normal.JPG" TargetMode="External" /><Relationship Id="rId113" Type="http://schemas.openxmlformats.org/officeDocument/2006/relationships/hyperlink" Target="http://pbs.twimg.com/profile_images/1095425867000565760/U6Wffenh_normal.jpg" TargetMode="External" /><Relationship Id="rId114" Type="http://schemas.openxmlformats.org/officeDocument/2006/relationships/hyperlink" Target="http://pbs.twimg.com/profile_images/1268325217761480704/AYf3qhO6_normal.jpg" TargetMode="External" /><Relationship Id="rId115" Type="http://schemas.openxmlformats.org/officeDocument/2006/relationships/hyperlink" Target="http://pbs.twimg.com/profile_images/1265642613413036037/x9pqLtkI_normal.jpg" TargetMode="External" /><Relationship Id="rId116" Type="http://schemas.openxmlformats.org/officeDocument/2006/relationships/hyperlink" Target="http://pbs.twimg.com/profile_images/1218411581974839298/ZglfLyFs_normal.jpg" TargetMode="External" /><Relationship Id="rId117" Type="http://schemas.openxmlformats.org/officeDocument/2006/relationships/hyperlink" Target="http://pbs.twimg.com/profile_images/1257511454233833473/I19A3xgV_normal.jpg" TargetMode="External" /><Relationship Id="rId118" Type="http://schemas.openxmlformats.org/officeDocument/2006/relationships/hyperlink" Target="http://pbs.twimg.com/profile_images/1217267616840065024/VF695yln_normal.jpg" TargetMode="External" /><Relationship Id="rId119" Type="http://schemas.openxmlformats.org/officeDocument/2006/relationships/hyperlink" Target="http://pbs.twimg.com/profile_images/1043579500842213377/C34PKauK_normal.jpg" TargetMode="External" /><Relationship Id="rId120" Type="http://schemas.openxmlformats.org/officeDocument/2006/relationships/hyperlink" Target="http://pbs.twimg.com/profile_images/1267508334883745792/WubFMYH8_normal.jpg" TargetMode="External" /><Relationship Id="rId121" Type="http://schemas.openxmlformats.org/officeDocument/2006/relationships/hyperlink" Target="http://pbs.twimg.com/profile_images/1267652068027904003/CsJ68TV7_normal.jpg" TargetMode="External" /><Relationship Id="rId122" Type="http://schemas.openxmlformats.org/officeDocument/2006/relationships/hyperlink" Target="http://pbs.twimg.com/profile_images/766062700627623938/T13sWrPN_normal.jpg" TargetMode="External" /><Relationship Id="rId123" Type="http://schemas.openxmlformats.org/officeDocument/2006/relationships/hyperlink" Target="http://pbs.twimg.com/profile_images/885264196606283776/OXEiAX17_normal.jpg" TargetMode="External" /><Relationship Id="rId124" Type="http://schemas.openxmlformats.org/officeDocument/2006/relationships/hyperlink" Target="http://pbs.twimg.com/profile_images/1234537842371710977/JfR29vaf_normal.jpg" TargetMode="External" /><Relationship Id="rId125" Type="http://schemas.openxmlformats.org/officeDocument/2006/relationships/hyperlink" Target="http://pbs.twimg.com/profile_images/1267975674754711555/BRSLGJtn_normal.jpg" TargetMode="External" /><Relationship Id="rId126" Type="http://schemas.openxmlformats.org/officeDocument/2006/relationships/hyperlink" Target="http://pbs.twimg.com/profile_images/1256787047785787393/MBHRekaz_normal.jpg" TargetMode="External" /><Relationship Id="rId127" Type="http://schemas.openxmlformats.org/officeDocument/2006/relationships/hyperlink" Target="http://pbs.twimg.com/profile_images/1267975674754711555/BRSLGJtn_normal.jpg" TargetMode="External" /><Relationship Id="rId128" Type="http://schemas.openxmlformats.org/officeDocument/2006/relationships/hyperlink" Target="http://pbs.twimg.com/profile_images/1256787047785787393/MBHRekaz_normal.jpg" TargetMode="External" /><Relationship Id="rId129" Type="http://schemas.openxmlformats.org/officeDocument/2006/relationships/hyperlink" Target="http://pbs.twimg.com/profile_images/1267975674754711555/BRSLGJtn_normal.jpg" TargetMode="External" /><Relationship Id="rId130" Type="http://schemas.openxmlformats.org/officeDocument/2006/relationships/hyperlink" Target="http://pbs.twimg.com/profile_images/1267975674754711555/BRSLGJtn_normal.jpg" TargetMode="External" /><Relationship Id="rId131" Type="http://schemas.openxmlformats.org/officeDocument/2006/relationships/hyperlink" Target="http://pbs.twimg.com/profile_images/1267975674754711555/BRSLGJtn_normal.jpg" TargetMode="External" /><Relationship Id="rId132" Type="http://schemas.openxmlformats.org/officeDocument/2006/relationships/hyperlink" Target="http://pbs.twimg.com/profile_images/1267975674754711555/BRSLGJtn_normal.jpg" TargetMode="External" /><Relationship Id="rId133" Type="http://schemas.openxmlformats.org/officeDocument/2006/relationships/hyperlink" Target="https://pbs.twimg.com/ext_tw_video_thumb/1268031783909699585/pu/img/y1YquN2DjON2fyu-.jpg" TargetMode="External" /><Relationship Id="rId134" Type="http://schemas.openxmlformats.org/officeDocument/2006/relationships/hyperlink" Target="http://pbs.twimg.com/profile_images/1255610681782657030/vQ8ML27q_normal.jpg" TargetMode="External" /><Relationship Id="rId135" Type="http://schemas.openxmlformats.org/officeDocument/2006/relationships/hyperlink" Target="http://pbs.twimg.com/profile_images/1260679437160378369/WkRiS9w-_normal.jpg" TargetMode="External" /><Relationship Id="rId136" Type="http://schemas.openxmlformats.org/officeDocument/2006/relationships/hyperlink" Target="http://pbs.twimg.com/profile_images/1260679437160378369/WkRiS9w-_normal.jpg" TargetMode="External" /><Relationship Id="rId137" Type="http://schemas.openxmlformats.org/officeDocument/2006/relationships/hyperlink" Target="http://pbs.twimg.com/profile_images/190926459/2688023_Krahe-Posters_normal.jpg" TargetMode="External" /><Relationship Id="rId138" Type="http://schemas.openxmlformats.org/officeDocument/2006/relationships/hyperlink" Target="http://pbs.twimg.com/profile_images/1262851281875546119/sfNAZ5po_normal.jpg" TargetMode="External" /><Relationship Id="rId139" Type="http://schemas.openxmlformats.org/officeDocument/2006/relationships/hyperlink" Target="http://pbs.twimg.com/profile_images/1258205816475095040/ReniX9T0_normal.jpg" TargetMode="External" /><Relationship Id="rId140" Type="http://schemas.openxmlformats.org/officeDocument/2006/relationships/hyperlink" Target="http://pbs.twimg.com/profile_images/1152659507115364353/2Vern4In_normal.jpg" TargetMode="External" /><Relationship Id="rId141" Type="http://schemas.openxmlformats.org/officeDocument/2006/relationships/hyperlink" Target="http://pbs.twimg.com/profile_images/829738997983375361/bYmdFBFl_normal.jpg" TargetMode="External" /><Relationship Id="rId142" Type="http://schemas.openxmlformats.org/officeDocument/2006/relationships/hyperlink" Target="http://pbs.twimg.com/profile_images/1259442918407929857/f-LUvVqE_normal.jpg" TargetMode="External" /><Relationship Id="rId143" Type="http://schemas.openxmlformats.org/officeDocument/2006/relationships/hyperlink" Target="http://pbs.twimg.com/profile_images/1076534034019151872/jatPLZ5f_normal.jpg" TargetMode="External" /><Relationship Id="rId144" Type="http://schemas.openxmlformats.org/officeDocument/2006/relationships/hyperlink" Target="http://pbs.twimg.com/profile_images/2593015658/2_normal.jpg" TargetMode="External" /><Relationship Id="rId145" Type="http://schemas.openxmlformats.org/officeDocument/2006/relationships/hyperlink" Target="http://pbs.twimg.com/profile_images/2593015658/2_normal.jpg" TargetMode="External" /><Relationship Id="rId146" Type="http://schemas.openxmlformats.org/officeDocument/2006/relationships/hyperlink" Target="http://pbs.twimg.com/profile_images/2593015658/2_normal.jpg" TargetMode="External" /><Relationship Id="rId147" Type="http://schemas.openxmlformats.org/officeDocument/2006/relationships/hyperlink" Target="http://pbs.twimg.com/profile_images/1240020328887320580/GAksYbV2_normal.jpg" TargetMode="External" /><Relationship Id="rId148" Type="http://schemas.openxmlformats.org/officeDocument/2006/relationships/hyperlink" Target="http://pbs.twimg.com/profile_images/1256726163684233221/OriUIUT2_normal.jpg" TargetMode="External" /><Relationship Id="rId149" Type="http://schemas.openxmlformats.org/officeDocument/2006/relationships/hyperlink" Target="http://pbs.twimg.com/profile_images/1233515780182073347/4MBVNxJJ_normal.jpg" TargetMode="External" /><Relationship Id="rId150" Type="http://schemas.openxmlformats.org/officeDocument/2006/relationships/hyperlink" Target="http://pbs.twimg.com/profile_images/1264782918867533825/A5YTFvfb_normal.jpg" TargetMode="External" /><Relationship Id="rId151" Type="http://schemas.openxmlformats.org/officeDocument/2006/relationships/hyperlink" Target="http://pbs.twimg.com/profile_images/1218662319942590464/fafJJnii_normal.jpg" TargetMode="External" /><Relationship Id="rId152" Type="http://schemas.openxmlformats.org/officeDocument/2006/relationships/hyperlink" Target="http://pbs.twimg.com/profile_images/992098718110371842/rcg3iDtT_normal.jpg" TargetMode="External" /><Relationship Id="rId153" Type="http://schemas.openxmlformats.org/officeDocument/2006/relationships/hyperlink" Target="http://pbs.twimg.com/profile_images/1263211587835514880/5XmhebdP_normal.jpg" TargetMode="External" /><Relationship Id="rId154" Type="http://schemas.openxmlformats.org/officeDocument/2006/relationships/hyperlink" Target="http://pbs.twimg.com/profile_images/1244367569630285824/HjT3ACJY_normal.jpg" TargetMode="External" /><Relationship Id="rId155" Type="http://schemas.openxmlformats.org/officeDocument/2006/relationships/hyperlink" Target="http://pbs.twimg.com/profile_images/1244367569630285824/HjT3ACJY_normal.jpg" TargetMode="External" /><Relationship Id="rId156" Type="http://schemas.openxmlformats.org/officeDocument/2006/relationships/hyperlink" Target="http://pbs.twimg.com/profile_images/1244367569630285824/HjT3ACJY_normal.jpg" TargetMode="External" /><Relationship Id="rId157" Type="http://schemas.openxmlformats.org/officeDocument/2006/relationships/hyperlink" Target="http://pbs.twimg.com/profile_images/1244367569630285824/HjT3ACJY_normal.jpg" TargetMode="External" /><Relationship Id="rId158" Type="http://schemas.openxmlformats.org/officeDocument/2006/relationships/hyperlink" Target="http://pbs.twimg.com/profile_images/1244367569630285824/HjT3ACJY_normal.jpg" TargetMode="External" /><Relationship Id="rId159" Type="http://schemas.openxmlformats.org/officeDocument/2006/relationships/hyperlink" Target="http://pbs.twimg.com/profile_images/1244367569630285824/HjT3ACJY_normal.jpg" TargetMode="External" /><Relationship Id="rId160" Type="http://schemas.openxmlformats.org/officeDocument/2006/relationships/hyperlink" Target="http://pbs.twimg.com/profile_images/1231026099947094016/kOYta6dO_normal.jpg" TargetMode="External" /><Relationship Id="rId161" Type="http://schemas.openxmlformats.org/officeDocument/2006/relationships/hyperlink" Target="http://pbs.twimg.com/profile_images/1201265299053514752/XaqgYxbV_normal.jpg" TargetMode="External" /><Relationship Id="rId162" Type="http://schemas.openxmlformats.org/officeDocument/2006/relationships/hyperlink" Target="http://pbs.twimg.com/profile_images/1246498616182820865/gbqaLIkH_normal.jpg" TargetMode="External" /><Relationship Id="rId163" Type="http://schemas.openxmlformats.org/officeDocument/2006/relationships/hyperlink" Target="https://pbs.twimg.com/ext_tw_video_thumb/1268031783909699585/pu/img/y1YquN2DjON2fyu-.jpg" TargetMode="External" /><Relationship Id="rId164" Type="http://schemas.openxmlformats.org/officeDocument/2006/relationships/hyperlink" Target="http://pbs.twimg.com/profile_images/1260010854646505472/oPhmSSTk_normal.jpg" TargetMode="External" /><Relationship Id="rId165" Type="http://schemas.openxmlformats.org/officeDocument/2006/relationships/hyperlink" Target="http://pbs.twimg.com/profile_images/1256212586183483394/dk9bCVbm_normal.jpg" TargetMode="External" /><Relationship Id="rId166" Type="http://schemas.openxmlformats.org/officeDocument/2006/relationships/hyperlink" Target="http://pbs.twimg.com/profile_images/1247268177425371136/emcHi4z9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1023062337090015232/H0MZliL3_normal.jpg" TargetMode="External" /><Relationship Id="rId170" Type="http://schemas.openxmlformats.org/officeDocument/2006/relationships/hyperlink" Target="http://pbs.twimg.com/profile_images/550028842149347329/izgx7-lc_normal.jpeg" TargetMode="External" /><Relationship Id="rId171" Type="http://schemas.openxmlformats.org/officeDocument/2006/relationships/hyperlink" Target="http://pbs.twimg.com/profile_images/948696948667764736/waOUPSE2_normal.jpg" TargetMode="External" /><Relationship Id="rId172" Type="http://schemas.openxmlformats.org/officeDocument/2006/relationships/hyperlink" Target="http://pbs.twimg.com/profile_images/524343462573797376/cwpxVPKk_normal.jpeg" TargetMode="External" /><Relationship Id="rId173" Type="http://schemas.openxmlformats.org/officeDocument/2006/relationships/hyperlink" Target="http://pbs.twimg.com/profile_images/1217471180745166848/WbI33547_normal.jpg" TargetMode="External" /><Relationship Id="rId174" Type="http://schemas.openxmlformats.org/officeDocument/2006/relationships/hyperlink" Target="http://pbs.twimg.com/profile_images/1247302349045084164/bbZHOjQy_normal.jpg" TargetMode="External" /><Relationship Id="rId175" Type="http://schemas.openxmlformats.org/officeDocument/2006/relationships/hyperlink" Target="http://pbs.twimg.com/profile_images/1247302349045084164/bbZHOjQy_normal.jpg" TargetMode="External" /><Relationship Id="rId176" Type="http://schemas.openxmlformats.org/officeDocument/2006/relationships/hyperlink" Target="http://pbs.twimg.com/profile_images/1247302349045084164/bbZHOjQy_normal.jpg" TargetMode="External" /><Relationship Id="rId177" Type="http://schemas.openxmlformats.org/officeDocument/2006/relationships/hyperlink" Target="http://pbs.twimg.com/profile_images/886314248472678400/NydFAySD_normal.jpg" TargetMode="External" /><Relationship Id="rId178" Type="http://schemas.openxmlformats.org/officeDocument/2006/relationships/hyperlink" Target="http://pbs.twimg.com/profile_images/1045497335499935744/FPP0_mrs_normal.jpg" TargetMode="External" /><Relationship Id="rId179" Type="http://schemas.openxmlformats.org/officeDocument/2006/relationships/hyperlink" Target="http://pbs.twimg.com/profile_images/1250249721362464768/9Kpzgqiq_normal.jpg" TargetMode="External" /><Relationship Id="rId180" Type="http://schemas.openxmlformats.org/officeDocument/2006/relationships/hyperlink" Target="http://pbs.twimg.com/profile_images/1232494578848145409/twT4ocRO_normal.jpg" TargetMode="External" /><Relationship Id="rId181" Type="http://schemas.openxmlformats.org/officeDocument/2006/relationships/hyperlink" Target="http://pbs.twimg.com/profile_images/1265489296909373441/Fc5lial2_normal.jpg" TargetMode="External" /><Relationship Id="rId182" Type="http://schemas.openxmlformats.org/officeDocument/2006/relationships/hyperlink" Target="http://pbs.twimg.com/profile_images/1249776202174398466/_t2I5zNz_normal.jpg" TargetMode="External" /><Relationship Id="rId183" Type="http://schemas.openxmlformats.org/officeDocument/2006/relationships/hyperlink" Target="http://pbs.twimg.com/profile_images/1134280703141658625/xZCnsoJa_normal.jpg" TargetMode="External" /><Relationship Id="rId184" Type="http://schemas.openxmlformats.org/officeDocument/2006/relationships/hyperlink" Target="http://pbs.twimg.com/profile_images/1078653134472392704/gx8-PSyP_normal.jpg" TargetMode="External" /><Relationship Id="rId185" Type="http://schemas.openxmlformats.org/officeDocument/2006/relationships/hyperlink" Target="http://pbs.twimg.com/profile_images/1231640381185384449/dT1mMe6a_normal.jpg" TargetMode="External" /><Relationship Id="rId186" Type="http://schemas.openxmlformats.org/officeDocument/2006/relationships/hyperlink" Target="http://pbs.twimg.com/profile_images/1324417028/233733_normal.jpg" TargetMode="External" /><Relationship Id="rId187" Type="http://schemas.openxmlformats.org/officeDocument/2006/relationships/hyperlink" Target="http://pbs.twimg.com/profile_images/1237956055075713026/HU5Kl2gu_normal.jpg" TargetMode="External" /><Relationship Id="rId188" Type="http://schemas.openxmlformats.org/officeDocument/2006/relationships/hyperlink" Target="http://pbs.twimg.com/profile_images/1037409478096969729/4RJ7wl9i_normal.jpg" TargetMode="External" /><Relationship Id="rId189" Type="http://schemas.openxmlformats.org/officeDocument/2006/relationships/hyperlink" Target="http://pbs.twimg.com/profile_images/1251487577942581248/qCLTobZX_normal.jpg" TargetMode="External" /><Relationship Id="rId190" Type="http://schemas.openxmlformats.org/officeDocument/2006/relationships/hyperlink" Target="http://pbs.twimg.com/profile_images/1255242392707481600/py5iOsiC_normal.jpg" TargetMode="External" /><Relationship Id="rId191" Type="http://schemas.openxmlformats.org/officeDocument/2006/relationships/hyperlink" Target="http://pbs.twimg.com/profile_images/1257128108601180162/m-ozVVNU_normal.jpg" TargetMode="External" /><Relationship Id="rId192" Type="http://schemas.openxmlformats.org/officeDocument/2006/relationships/hyperlink" Target="http://pbs.twimg.com/profile_images/1255242392707481600/py5iOsiC_normal.jpg" TargetMode="External" /><Relationship Id="rId193" Type="http://schemas.openxmlformats.org/officeDocument/2006/relationships/hyperlink" Target="http://pbs.twimg.com/profile_images/1257128108601180162/m-ozVVNU_normal.jpg" TargetMode="External" /><Relationship Id="rId194" Type="http://schemas.openxmlformats.org/officeDocument/2006/relationships/hyperlink" Target="http://pbs.twimg.com/profile_images/1257128108601180162/m-ozVVNU_normal.jpg" TargetMode="External" /><Relationship Id="rId195" Type="http://schemas.openxmlformats.org/officeDocument/2006/relationships/hyperlink" Target="http://pbs.twimg.com/profile_images/1257128108601180162/m-ozVVNU_normal.jpg" TargetMode="External" /><Relationship Id="rId196" Type="http://schemas.openxmlformats.org/officeDocument/2006/relationships/hyperlink" Target="http://pbs.twimg.com/profile_images/1257128108601180162/m-ozVVNU_normal.jpg" TargetMode="External" /><Relationship Id="rId197" Type="http://schemas.openxmlformats.org/officeDocument/2006/relationships/hyperlink" Target="https://pbs.twimg.com/ext_tw_video_thumb/1268031783909699585/pu/img/y1YquN2DjON2fyu-.jpg" TargetMode="External" /><Relationship Id="rId198" Type="http://schemas.openxmlformats.org/officeDocument/2006/relationships/hyperlink" Target="https://pbs.twimg.com/ext_tw_video_thumb/1268031783909699585/pu/img/y1YquN2DjON2fyu-.jpg" TargetMode="External" /><Relationship Id="rId199" Type="http://schemas.openxmlformats.org/officeDocument/2006/relationships/hyperlink" Target="http://pbs.twimg.com/profile_images/1072880663575973889/_DdEXdlU_normal.jpg" TargetMode="External" /><Relationship Id="rId200" Type="http://schemas.openxmlformats.org/officeDocument/2006/relationships/hyperlink" Target="http://pbs.twimg.com/profile_images/867069412007915520/EGUtrMXr_normal.jpg" TargetMode="External" /><Relationship Id="rId201" Type="http://schemas.openxmlformats.org/officeDocument/2006/relationships/hyperlink" Target="http://pbs.twimg.com/profile_images/867069412007915520/EGUtrMXr_normal.jpg" TargetMode="External" /><Relationship Id="rId202" Type="http://schemas.openxmlformats.org/officeDocument/2006/relationships/hyperlink" Target="http://pbs.twimg.com/profile_images/1261869633184739328/NfbsOnzB_normal.jpg" TargetMode="External" /><Relationship Id="rId203" Type="http://schemas.openxmlformats.org/officeDocument/2006/relationships/hyperlink" Target="http://pbs.twimg.com/profile_images/1231778695473434626/lv7foYbe_normal.jpg" TargetMode="External" /><Relationship Id="rId204" Type="http://schemas.openxmlformats.org/officeDocument/2006/relationships/hyperlink" Target="http://pbs.twimg.com/profile_images/1231778695473434626/lv7foYbe_normal.jpg" TargetMode="External" /><Relationship Id="rId205" Type="http://schemas.openxmlformats.org/officeDocument/2006/relationships/hyperlink" Target="http://pbs.twimg.com/profile_images/1267655760701542402/b9GQqMQB_normal.jpg" TargetMode="External" /><Relationship Id="rId206" Type="http://schemas.openxmlformats.org/officeDocument/2006/relationships/hyperlink" Target="http://pbs.twimg.com/profile_images/1267655760701542402/b9GQqMQB_normal.jpg" TargetMode="External" /><Relationship Id="rId207" Type="http://schemas.openxmlformats.org/officeDocument/2006/relationships/hyperlink" Target="http://pbs.twimg.com/profile_images/1242010602073133058/dzp8qCn-_normal.jpg" TargetMode="External" /><Relationship Id="rId208" Type="http://schemas.openxmlformats.org/officeDocument/2006/relationships/hyperlink" Target="http://pbs.twimg.com/profile_images/1242010602073133058/dzp8qCn-_normal.jpg" TargetMode="External" /><Relationship Id="rId209" Type="http://schemas.openxmlformats.org/officeDocument/2006/relationships/hyperlink" Target="http://pbs.twimg.com/profile_images/663827923455967232/N-xiUEH9_normal.jpg" TargetMode="External" /><Relationship Id="rId210" Type="http://schemas.openxmlformats.org/officeDocument/2006/relationships/hyperlink" Target="http://pbs.twimg.com/profile_images/663827923455967232/N-xiUEH9_normal.jpg" TargetMode="External" /><Relationship Id="rId211" Type="http://schemas.openxmlformats.org/officeDocument/2006/relationships/hyperlink" Target="http://pbs.twimg.com/profile_images/1256657445189029889/gySqKN-p_normal.jpg" TargetMode="External" /><Relationship Id="rId212" Type="http://schemas.openxmlformats.org/officeDocument/2006/relationships/hyperlink" Target="http://pbs.twimg.com/profile_images/501487545654730752/G768kSgd_normal.jpeg" TargetMode="External" /><Relationship Id="rId213" Type="http://schemas.openxmlformats.org/officeDocument/2006/relationships/hyperlink" Target="http://pbs.twimg.com/profile_images/1258920276487737350/lrG05-OG_normal.jpg" TargetMode="External" /><Relationship Id="rId214" Type="http://schemas.openxmlformats.org/officeDocument/2006/relationships/hyperlink" Target="https://pbs.twimg.com/media/EZoy9DYWkAAdTBU.jpg" TargetMode="External" /><Relationship Id="rId215" Type="http://schemas.openxmlformats.org/officeDocument/2006/relationships/hyperlink" Target="http://pbs.twimg.com/profile_images/1260311244940034048/ZMZH-JLG_normal.jpg" TargetMode="External" /><Relationship Id="rId216" Type="http://schemas.openxmlformats.org/officeDocument/2006/relationships/hyperlink" Target="http://pbs.twimg.com/profile_images/1143888101133160453/JSOGM0gY_normal.jpg" TargetMode="External" /><Relationship Id="rId217" Type="http://schemas.openxmlformats.org/officeDocument/2006/relationships/hyperlink" Target="http://pbs.twimg.com/profile_images/1262998459008708608/ieKdSiTE_normal.jpg" TargetMode="External" /><Relationship Id="rId218" Type="http://schemas.openxmlformats.org/officeDocument/2006/relationships/hyperlink" Target="http://pbs.twimg.com/profile_images/1021881333960732672/JYM5T3uo_normal.jpg" TargetMode="External" /><Relationship Id="rId219" Type="http://schemas.openxmlformats.org/officeDocument/2006/relationships/hyperlink" Target="http://pbs.twimg.com/profile_images/1258807118548762626/rP0dRk_u_normal.jpg" TargetMode="External" /><Relationship Id="rId220" Type="http://schemas.openxmlformats.org/officeDocument/2006/relationships/hyperlink" Target="http://pbs.twimg.com/profile_images/1005763217023328258/F6RLlgPJ_normal.jpg" TargetMode="External" /><Relationship Id="rId221" Type="http://schemas.openxmlformats.org/officeDocument/2006/relationships/hyperlink" Target="http://pbs.twimg.com/profile_images/1005763217023328258/F6RLlgPJ_normal.jpg" TargetMode="External" /><Relationship Id="rId222" Type="http://schemas.openxmlformats.org/officeDocument/2006/relationships/hyperlink" Target="http://pbs.twimg.com/profile_images/826805145388224512/OpZZ64ju_normal.jpg" TargetMode="External" /><Relationship Id="rId223" Type="http://schemas.openxmlformats.org/officeDocument/2006/relationships/hyperlink" Target="http://pbs.twimg.com/profile_images/1245048447046164483/eyzDOL6X_normal.jpg" TargetMode="External" /><Relationship Id="rId224" Type="http://schemas.openxmlformats.org/officeDocument/2006/relationships/hyperlink" Target="https://pbs.twimg.com/media/EZpG1c2UcAALfgz.jpg" TargetMode="External" /><Relationship Id="rId225" Type="http://schemas.openxmlformats.org/officeDocument/2006/relationships/hyperlink" Target="http://pbs.twimg.com/profile_images/1244330390187380737/DxxiWYw-_normal.jpg" TargetMode="External" /><Relationship Id="rId226" Type="http://schemas.openxmlformats.org/officeDocument/2006/relationships/hyperlink" Target="http://pbs.twimg.com/profile_images/1268382434342563840/wUVsft3Z_normal.jpg" TargetMode="External" /><Relationship Id="rId227" Type="http://schemas.openxmlformats.org/officeDocument/2006/relationships/hyperlink" Target="http://pbs.twimg.com/profile_images/1262249684631838720/MwZeZYIB_normal.jpg" TargetMode="External" /><Relationship Id="rId228" Type="http://schemas.openxmlformats.org/officeDocument/2006/relationships/hyperlink" Target="http://pbs.twimg.com/profile_images/1229065793243090944/4VFo1C5x_normal.jpg" TargetMode="External" /><Relationship Id="rId229" Type="http://schemas.openxmlformats.org/officeDocument/2006/relationships/hyperlink" Target="http://pbs.twimg.com/profile_images/1263074768992956416/fJ4_Cqri_normal.jpg" TargetMode="External" /><Relationship Id="rId230" Type="http://schemas.openxmlformats.org/officeDocument/2006/relationships/hyperlink" Target="http://pbs.twimg.com/profile_images/1257928387806531589/W2RFx8kV_normal.jpg" TargetMode="External" /><Relationship Id="rId231" Type="http://schemas.openxmlformats.org/officeDocument/2006/relationships/hyperlink" Target="http://pbs.twimg.com/profile_images/1260369660781793280/mPC8Q0DQ_normal.jpg" TargetMode="External" /><Relationship Id="rId232" Type="http://schemas.openxmlformats.org/officeDocument/2006/relationships/hyperlink" Target="http://pbs.twimg.com/profile_images/1245345326615023618/PDmBcESP_normal.jpg" TargetMode="External" /><Relationship Id="rId233" Type="http://schemas.openxmlformats.org/officeDocument/2006/relationships/hyperlink" Target="http://pbs.twimg.com/profile_images/1157753661340016640/AwwSbhwS_normal.jpg" TargetMode="External" /><Relationship Id="rId234" Type="http://schemas.openxmlformats.org/officeDocument/2006/relationships/hyperlink" Target="http://pbs.twimg.com/profile_images/1133557155884392449/RHCrRm3r_normal.jpg" TargetMode="External" /><Relationship Id="rId235" Type="http://schemas.openxmlformats.org/officeDocument/2006/relationships/hyperlink" Target="http://pbs.twimg.com/profile_images/1253429257004437507/xtfjV9LT_normal.jpg" TargetMode="External" /><Relationship Id="rId236" Type="http://schemas.openxmlformats.org/officeDocument/2006/relationships/hyperlink" Target="http://pbs.twimg.com/profile_images/1253429257004437507/xtfjV9LT_normal.jpg" TargetMode="External" /><Relationship Id="rId237" Type="http://schemas.openxmlformats.org/officeDocument/2006/relationships/hyperlink" Target="http://pbs.twimg.com/profile_images/1253429257004437507/xtfjV9LT_normal.jpg" TargetMode="External" /><Relationship Id="rId238" Type="http://schemas.openxmlformats.org/officeDocument/2006/relationships/hyperlink" Target="http://pbs.twimg.com/profile_images/1253429257004437507/xtfjV9LT_normal.jpg" TargetMode="External" /><Relationship Id="rId239" Type="http://schemas.openxmlformats.org/officeDocument/2006/relationships/hyperlink" Target="http://pbs.twimg.com/profile_images/1253429257004437507/xtfjV9LT_normal.jpg" TargetMode="External" /><Relationship Id="rId240" Type="http://schemas.openxmlformats.org/officeDocument/2006/relationships/hyperlink" Target="https://pbs.twimg.com/media/EZo35D2WkAI0jwz.jpg" TargetMode="External" /><Relationship Id="rId241" Type="http://schemas.openxmlformats.org/officeDocument/2006/relationships/hyperlink" Target="http://pbs.twimg.com/profile_images/1253429257004437507/xtfjV9LT_normal.jpg" TargetMode="External" /><Relationship Id="rId242" Type="http://schemas.openxmlformats.org/officeDocument/2006/relationships/hyperlink" Target="http://pbs.twimg.com/profile_images/524548584289497088/uim4iqcL_normal.jpeg" TargetMode="External" /><Relationship Id="rId243" Type="http://schemas.openxmlformats.org/officeDocument/2006/relationships/hyperlink" Target="https://pbs.twimg.com/media/EZpGR6-UYAIgc3y.jpg" TargetMode="External" /><Relationship Id="rId244" Type="http://schemas.openxmlformats.org/officeDocument/2006/relationships/hyperlink" Target="http://pbs.twimg.com/profile_images/1242561622431989761/2UOzRBNG_normal.jpg" TargetMode="External" /><Relationship Id="rId245" Type="http://schemas.openxmlformats.org/officeDocument/2006/relationships/hyperlink" Target="http://pbs.twimg.com/profile_images/1242561622431989761/2UOzRBNG_normal.jpg" TargetMode="External" /><Relationship Id="rId246" Type="http://schemas.openxmlformats.org/officeDocument/2006/relationships/hyperlink" Target="http://pbs.twimg.com/profile_images/1242561622431989761/2UOzRBNG_normal.jp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936421015067824134/g_PfzHXA_normal.jpg" TargetMode="External" /><Relationship Id="rId249" Type="http://schemas.openxmlformats.org/officeDocument/2006/relationships/hyperlink" Target="http://pbs.twimg.com/profile_images/936421015067824134/g_PfzHXA_normal.jpg" TargetMode="External" /><Relationship Id="rId250" Type="http://schemas.openxmlformats.org/officeDocument/2006/relationships/hyperlink" Target="http://pbs.twimg.com/profile_images/1353536173/AnnHoldenWitch_normal.jpg" TargetMode="External" /><Relationship Id="rId251" Type="http://schemas.openxmlformats.org/officeDocument/2006/relationships/hyperlink" Target="http://pbs.twimg.com/profile_images/1353536173/AnnHoldenWitch_normal.jpg" TargetMode="External" /><Relationship Id="rId252" Type="http://schemas.openxmlformats.org/officeDocument/2006/relationships/hyperlink" Target="http://pbs.twimg.com/profile_images/1243531234606821379/ZLAE576__normal.jpg" TargetMode="External" /><Relationship Id="rId253" Type="http://schemas.openxmlformats.org/officeDocument/2006/relationships/hyperlink" Target="http://pbs.twimg.com/profile_images/856920508/freshshoots_deadtree_normal.jpg" TargetMode="External" /><Relationship Id="rId254" Type="http://schemas.openxmlformats.org/officeDocument/2006/relationships/hyperlink" Target="http://pbs.twimg.com/profile_images/1259273544380416006/cFhz7cE2_normal.jpg" TargetMode="External" /><Relationship Id="rId255" Type="http://schemas.openxmlformats.org/officeDocument/2006/relationships/hyperlink" Target="https://pbs.twimg.com/media/EZohEpuUwAE7QPM.jpg" TargetMode="External" /><Relationship Id="rId256" Type="http://schemas.openxmlformats.org/officeDocument/2006/relationships/hyperlink" Target="http://pbs.twimg.com/profile_images/829579103258808320/6RbCWJdu_normal.jpg" TargetMode="External" /><Relationship Id="rId257" Type="http://schemas.openxmlformats.org/officeDocument/2006/relationships/hyperlink" Target="http://pbs.twimg.com/profile_images/829579103258808320/6RbCWJdu_normal.jpg" TargetMode="External" /><Relationship Id="rId258" Type="http://schemas.openxmlformats.org/officeDocument/2006/relationships/hyperlink" Target="http://pbs.twimg.com/profile_images/1061408989290741760/BhRf084X_normal.jpg" TargetMode="External" /><Relationship Id="rId259" Type="http://schemas.openxmlformats.org/officeDocument/2006/relationships/hyperlink" Target="http://pbs.twimg.com/profile_images/1073269618079346689/Eon04dFT_normal.jpg" TargetMode="External" /><Relationship Id="rId260" Type="http://schemas.openxmlformats.org/officeDocument/2006/relationships/hyperlink" Target="http://pbs.twimg.com/profile_images/1249994325284569089/QLQgvTLG_normal.jpg" TargetMode="External" /><Relationship Id="rId261" Type="http://schemas.openxmlformats.org/officeDocument/2006/relationships/hyperlink" Target="http://pbs.twimg.com/profile_images/1123940443685888000/MH7VDnBc_normal.jpg" TargetMode="External" /><Relationship Id="rId262" Type="http://schemas.openxmlformats.org/officeDocument/2006/relationships/hyperlink" Target="https://pbs.twimg.com/media/EZkcAflXgAEIaxM.png" TargetMode="External" /><Relationship Id="rId263" Type="http://schemas.openxmlformats.org/officeDocument/2006/relationships/hyperlink" Target="http://pbs.twimg.com/profile_images/1115315014137778176/28FxpRYl_normal.png" TargetMode="External" /><Relationship Id="rId264" Type="http://schemas.openxmlformats.org/officeDocument/2006/relationships/hyperlink" Target="http://pbs.twimg.com/profile_images/1209887598459727881/7w1tTQkf_normal.jpg" TargetMode="External" /><Relationship Id="rId265" Type="http://schemas.openxmlformats.org/officeDocument/2006/relationships/hyperlink" Target="http://pbs.twimg.com/profile_images/1219318490370318336/JEVCwGB2_normal.jpg" TargetMode="External" /><Relationship Id="rId266" Type="http://schemas.openxmlformats.org/officeDocument/2006/relationships/hyperlink" Target="https://twitter.com/hollywdharriet/status/1268076529830948865" TargetMode="External" /><Relationship Id="rId267" Type="http://schemas.openxmlformats.org/officeDocument/2006/relationships/hyperlink" Target="https://twitter.com/hollywdharriet/status/1268076529830948865" TargetMode="External" /><Relationship Id="rId268" Type="http://schemas.openxmlformats.org/officeDocument/2006/relationships/hyperlink" Target="https://twitter.com/carol51378156/status/1268077987280420864" TargetMode="External" /><Relationship Id="rId269" Type="http://schemas.openxmlformats.org/officeDocument/2006/relationships/hyperlink" Target="https://twitter.com/jendlady1/status/1268078488520540160" TargetMode="External" /><Relationship Id="rId270" Type="http://schemas.openxmlformats.org/officeDocument/2006/relationships/hyperlink" Target="https://twitter.com/jendlady1/status/1268078488520540160" TargetMode="External" /><Relationship Id="rId271" Type="http://schemas.openxmlformats.org/officeDocument/2006/relationships/hyperlink" Target="https://twitter.com/crowntiptoe/status/1268079235761156097" TargetMode="External" /><Relationship Id="rId272" Type="http://schemas.openxmlformats.org/officeDocument/2006/relationships/hyperlink" Target="https://twitter.com/linkead/status/1268079302362509312" TargetMode="External" /><Relationship Id="rId273" Type="http://schemas.openxmlformats.org/officeDocument/2006/relationships/hyperlink" Target="https://twitter.com/linkead/status/1268079302362509312" TargetMode="External" /><Relationship Id="rId274" Type="http://schemas.openxmlformats.org/officeDocument/2006/relationships/hyperlink" Target="https://twitter.com/kalanuraven/status/1268080736159936512" TargetMode="External" /><Relationship Id="rId275" Type="http://schemas.openxmlformats.org/officeDocument/2006/relationships/hyperlink" Target="https://twitter.com/zoomlilly/status/1268082409473404928" TargetMode="External" /><Relationship Id="rId276" Type="http://schemas.openxmlformats.org/officeDocument/2006/relationships/hyperlink" Target="https://twitter.com/birdchirptweet/status/1268088368149065731" TargetMode="External" /><Relationship Id="rId277" Type="http://schemas.openxmlformats.org/officeDocument/2006/relationships/hyperlink" Target="https://twitter.com/simpleplananon/status/1268094747878535168" TargetMode="External" /><Relationship Id="rId278" Type="http://schemas.openxmlformats.org/officeDocument/2006/relationships/hyperlink" Target="https://twitter.com/gretchenbarton/status/1268099274958667777" TargetMode="External" /><Relationship Id="rId279" Type="http://schemas.openxmlformats.org/officeDocument/2006/relationships/hyperlink" Target="https://twitter.com/margarita150264/status/1268099687539564544" TargetMode="External" /><Relationship Id="rId280" Type="http://schemas.openxmlformats.org/officeDocument/2006/relationships/hyperlink" Target="https://twitter.com/chakanetzaclive/status/1268100780784881664" TargetMode="External" /><Relationship Id="rId281" Type="http://schemas.openxmlformats.org/officeDocument/2006/relationships/hyperlink" Target="https://twitter.com/orangeray3/status/1268112253493997570" TargetMode="External" /><Relationship Id="rId282" Type="http://schemas.openxmlformats.org/officeDocument/2006/relationships/hyperlink" Target="https://twitter.com/kwade75/status/1268113102773551104" TargetMode="External" /><Relationship Id="rId283" Type="http://schemas.openxmlformats.org/officeDocument/2006/relationships/hyperlink" Target="https://twitter.com/gx4ik76j9yqkhen/status/1268115001799176193" TargetMode="External" /><Relationship Id="rId284" Type="http://schemas.openxmlformats.org/officeDocument/2006/relationships/hyperlink" Target="https://twitter.com/kitchenermike/status/1268118631692431360" TargetMode="External" /><Relationship Id="rId285" Type="http://schemas.openxmlformats.org/officeDocument/2006/relationships/hyperlink" Target="https://twitter.com/johnsomsheila/status/1268121317674553344" TargetMode="External" /><Relationship Id="rId286" Type="http://schemas.openxmlformats.org/officeDocument/2006/relationships/hyperlink" Target="https://twitter.com/8020tizio/status/1268126830386647040" TargetMode="External" /><Relationship Id="rId287" Type="http://schemas.openxmlformats.org/officeDocument/2006/relationships/hyperlink" Target="https://twitter.com/bluefishja/status/1268129313171406850" TargetMode="External" /><Relationship Id="rId288" Type="http://schemas.openxmlformats.org/officeDocument/2006/relationships/hyperlink" Target="https://twitter.com/wmk1975/status/1268133783255109632" TargetMode="External" /><Relationship Id="rId289" Type="http://schemas.openxmlformats.org/officeDocument/2006/relationships/hyperlink" Target="https://twitter.com/bam57581565/status/1268134968980635653" TargetMode="External" /><Relationship Id="rId290" Type="http://schemas.openxmlformats.org/officeDocument/2006/relationships/hyperlink" Target="https://twitter.com/texas_trump/status/1268144377467031552" TargetMode="External" /><Relationship Id="rId291" Type="http://schemas.openxmlformats.org/officeDocument/2006/relationships/hyperlink" Target="https://twitter.com/me2189251618/status/1268145162611576833" TargetMode="External" /><Relationship Id="rId292" Type="http://schemas.openxmlformats.org/officeDocument/2006/relationships/hyperlink" Target="https://twitter.com/me2189251618/status/1268145162611576833" TargetMode="External" /><Relationship Id="rId293" Type="http://schemas.openxmlformats.org/officeDocument/2006/relationships/hyperlink" Target="https://twitter.com/remediosbullo19/status/1268148872557232130" TargetMode="External" /><Relationship Id="rId294" Type="http://schemas.openxmlformats.org/officeDocument/2006/relationships/hyperlink" Target="https://twitter.com/gobigred4life/status/1268149157329399809" TargetMode="External" /><Relationship Id="rId295" Type="http://schemas.openxmlformats.org/officeDocument/2006/relationships/hyperlink" Target="https://twitter.com/dkdk459/status/1268150278336831489" TargetMode="External" /><Relationship Id="rId296" Type="http://schemas.openxmlformats.org/officeDocument/2006/relationships/hyperlink" Target="https://twitter.com/asleepingdragon/status/1268156263399120898" TargetMode="External" /><Relationship Id="rId297" Type="http://schemas.openxmlformats.org/officeDocument/2006/relationships/hyperlink" Target="https://twitter.com/shupe_laura/status/1268158980515340288" TargetMode="External" /><Relationship Id="rId298" Type="http://schemas.openxmlformats.org/officeDocument/2006/relationships/hyperlink" Target="https://twitter.com/turk182_jcp/status/1268161093148475392" TargetMode="External" /><Relationship Id="rId299" Type="http://schemas.openxmlformats.org/officeDocument/2006/relationships/hyperlink" Target="https://twitter.com/turk182_jcp/status/1268161171984711682" TargetMode="External" /><Relationship Id="rId300" Type="http://schemas.openxmlformats.org/officeDocument/2006/relationships/hyperlink" Target="https://twitter.com/turk182_jcp/status/1268161171984711682" TargetMode="External" /><Relationship Id="rId301" Type="http://schemas.openxmlformats.org/officeDocument/2006/relationships/hyperlink" Target="https://twitter.com/candace47373967/status/1268161308890980358" TargetMode="External" /><Relationship Id="rId302" Type="http://schemas.openxmlformats.org/officeDocument/2006/relationships/hyperlink" Target="https://twitter.com/candace47373967/status/1268161308890980358" TargetMode="External" /><Relationship Id="rId303" Type="http://schemas.openxmlformats.org/officeDocument/2006/relationships/hyperlink" Target="https://twitter.com/therealalice333/status/1268163519477940224" TargetMode="External" /><Relationship Id="rId304" Type="http://schemas.openxmlformats.org/officeDocument/2006/relationships/hyperlink" Target="https://twitter.com/veteran423/status/1268164908803403782" TargetMode="External" /><Relationship Id="rId305" Type="http://schemas.openxmlformats.org/officeDocument/2006/relationships/hyperlink" Target="https://twitter.com/homeofthetitans/status/1268167874230837248" TargetMode="External" /><Relationship Id="rId306" Type="http://schemas.openxmlformats.org/officeDocument/2006/relationships/hyperlink" Target="https://twitter.com/cher88582355/status/1268174256741011456" TargetMode="External" /><Relationship Id="rId307" Type="http://schemas.openxmlformats.org/officeDocument/2006/relationships/hyperlink" Target="https://twitter.com/timecontrolzero/status/1268177864278630400" TargetMode="External" /><Relationship Id="rId308" Type="http://schemas.openxmlformats.org/officeDocument/2006/relationships/hyperlink" Target="https://twitter.com/marcomerlino19/status/1268190458506772485" TargetMode="External" /><Relationship Id="rId309" Type="http://schemas.openxmlformats.org/officeDocument/2006/relationships/hyperlink" Target="https://twitter.com/marcomerlino19/status/1268190458506772485" TargetMode="External" /><Relationship Id="rId310" Type="http://schemas.openxmlformats.org/officeDocument/2006/relationships/hyperlink" Target="https://twitter.com/ammendment_2nd/status/1268190713809973253" TargetMode="External" /><Relationship Id="rId311" Type="http://schemas.openxmlformats.org/officeDocument/2006/relationships/hyperlink" Target="https://twitter.com/angel46615/status/1268193119918579716" TargetMode="External" /><Relationship Id="rId312" Type="http://schemas.openxmlformats.org/officeDocument/2006/relationships/hyperlink" Target="https://twitter.com/gpnavonod/status/1268194674034049024" TargetMode="External" /><Relationship Id="rId313" Type="http://schemas.openxmlformats.org/officeDocument/2006/relationships/hyperlink" Target="https://twitter.com/lilhaycraft/status/1268201750579892231" TargetMode="External" /><Relationship Id="rId314" Type="http://schemas.openxmlformats.org/officeDocument/2006/relationships/hyperlink" Target="https://twitter.com/pipewrench56/status/1268207945445146626" TargetMode="External" /><Relationship Id="rId315" Type="http://schemas.openxmlformats.org/officeDocument/2006/relationships/hyperlink" Target="https://twitter.com/luvmyshitzu/status/1268211548624834569" TargetMode="External" /><Relationship Id="rId316" Type="http://schemas.openxmlformats.org/officeDocument/2006/relationships/hyperlink" Target="https://twitter.com/iqdou1/status/1268222335666044930" TargetMode="External" /><Relationship Id="rId317" Type="http://schemas.openxmlformats.org/officeDocument/2006/relationships/hyperlink" Target="https://twitter.com/mariancastrover/status/1268223211977814019" TargetMode="External" /><Relationship Id="rId318" Type="http://schemas.openxmlformats.org/officeDocument/2006/relationships/hyperlink" Target="https://twitter.com/rhansens/status/1268224238923718656" TargetMode="External" /><Relationship Id="rId319" Type="http://schemas.openxmlformats.org/officeDocument/2006/relationships/hyperlink" Target="https://twitter.com/beachgrandma13/status/1268224576334553089" TargetMode="External" /><Relationship Id="rId320" Type="http://schemas.openxmlformats.org/officeDocument/2006/relationships/hyperlink" Target="https://twitter.com/tired_n_crabby/status/1268226968438226944" TargetMode="External" /><Relationship Id="rId321" Type="http://schemas.openxmlformats.org/officeDocument/2006/relationships/hyperlink" Target="https://twitter.com/candtalan/status/1268229553144676352" TargetMode="External" /><Relationship Id="rId322" Type="http://schemas.openxmlformats.org/officeDocument/2006/relationships/hyperlink" Target="https://twitter.com/melissalong12/status/1268230856121950210" TargetMode="External" /><Relationship Id="rId323" Type="http://schemas.openxmlformats.org/officeDocument/2006/relationships/hyperlink" Target="https://twitter.com/carenharkins/status/1268243027274932227" TargetMode="External" /><Relationship Id="rId324" Type="http://schemas.openxmlformats.org/officeDocument/2006/relationships/hyperlink" Target="https://twitter.com/angellamalet/status/1268274218556362753" TargetMode="External" /><Relationship Id="rId325" Type="http://schemas.openxmlformats.org/officeDocument/2006/relationships/hyperlink" Target="https://twitter.com/westietx/status/1268282677922279426" TargetMode="External" /><Relationship Id="rId326" Type="http://schemas.openxmlformats.org/officeDocument/2006/relationships/hyperlink" Target="https://twitter.com/theeleanordavis/status/1268285053764853760" TargetMode="External" /><Relationship Id="rId327" Type="http://schemas.openxmlformats.org/officeDocument/2006/relationships/hyperlink" Target="https://twitter.com/basketballsoft1/status/1268287464533159936" TargetMode="External" /><Relationship Id="rId328" Type="http://schemas.openxmlformats.org/officeDocument/2006/relationships/hyperlink" Target="https://twitter.com/mmwiley204/status/1268294999201984512" TargetMode="External" /><Relationship Id="rId329" Type="http://schemas.openxmlformats.org/officeDocument/2006/relationships/hyperlink" Target="https://twitter.com/west1fsu1/status/1268299732784381952" TargetMode="External" /><Relationship Id="rId330" Type="http://schemas.openxmlformats.org/officeDocument/2006/relationships/hyperlink" Target="https://twitter.com/jeannedevendor1/status/1268308440931164164" TargetMode="External" /><Relationship Id="rId331" Type="http://schemas.openxmlformats.org/officeDocument/2006/relationships/hyperlink" Target="https://twitter.com/babs25900096/status/1268318578828165120" TargetMode="External" /><Relationship Id="rId332" Type="http://schemas.openxmlformats.org/officeDocument/2006/relationships/hyperlink" Target="https://twitter.com/godwins2020/status/1268322805952757760" TargetMode="External" /><Relationship Id="rId333" Type="http://schemas.openxmlformats.org/officeDocument/2006/relationships/hyperlink" Target="https://twitter.com/timgrein2/status/1268323131703169024" TargetMode="External" /><Relationship Id="rId334" Type="http://schemas.openxmlformats.org/officeDocument/2006/relationships/hyperlink" Target="https://twitter.com/fatlester/status/1268323355268124672" TargetMode="External" /><Relationship Id="rId335" Type="http://schemas.openxmlformats.org/officeDocument/2006/relationships/hyperlink" Target="https://twitter.com/enettewigginto1/status/1268323582217719808" TargetMode="External" /><Relationship Id="rId336" Type="http://schemas.openxmlformats.org/officeDocument/2006/relationships/hyperlink" Target="https://twitter.com/donna78700883/status/1268323771640762368" TargetMode="External" /><Relationship Id="rId337" Type="http://schemas.openxmlformats.org/officeDocument/2006/relationships/hyperlink" Target="https://twitter.com/cornpop2024/status/1268323831283765248" TargetMode="External" /><Relationship Id="rId338" Type="http://schemas.openxmlformats.org/officeDocument/2006/relationships/hyperlink" Target="https://twitter.com/iguessitsandrew/status/1268324170263261184" TargetMode="External" /><Relationship Id="rId339" Type="http://schemas.openxmlformats.org/officeDocument/2006/relationships/hyperlink" Target="https://twitter.com/therea1dirtydan/status/1268324959820091393" TargetMode="External" /><Relationship Id="rId340" Type="http://schemas.openxmlformats.org/officeDocument/2006/relationships/hyperlink" Target="https://twitter.com/mzuk75971756/status/1268325713263955969" TargetMode="External" /><Relationship Id="rId341" Type="http://schemas.openxmlformats.org/officeDocument/2006/relationships/hyperlink" Target="https://twitter.com/davidcarneal9/status/1268325966075424768" TargetMode="External" /><Relationship Id="rId342" Type="http://schemas.openxmlformats.org/officeDocument/2006/relationships/hyperlink" Target="https://twitter.com/michelecorrao8/status/1268325980424343552" TargetMode="External" /><Relationship Id="rId343" Type="http://schemas.openxmlformats.org/officeDocument/2006/relationships/hyperlink" Target="https://twitter.com/magaforever100/status/1268326364702224384" TargetMode="External" /><Relationship Id="rId344" Type="http://schemas.openxmlformats.org/officeDocument/2006/relationships/hyperlink" Target="https://twitter.com/smithheddi/status/1268327377609920519" TargetMode="External" /><Relationship Id="rId345" Type="http://schemas.openxmlformats.org/officeDocument/2006/relationships/hyperlink" Target="https://twitter.com/moonwalker7344/status/1268327487425048578" TargetMode="External" /><Relationship Id="rId346" Type="http://schemas.openxmlformats.org/officeDocument/2006/relationships/hyperlink" Target="https://twitter.com/theessentialbox/status/1268324121349423105" TargetMode="External" /><Relationship Id="rId347" Type="http://schemas.openxmlformats.org/officeDocument/2006/relationships/hyperlink" Target="https://twitter.com/redyr_lameno/status/1268327720548630528" TargetMode="External" /><Relationship Id="rId348" Type="http://schemas.openxmlformats.org/officeDocument/2006/relationships/hyperlink" Target="https://twitter.com/colforbin3/status/1268252251568537600" TargetMode="External" /><Relationship Id="rId349" Type="http://schemas.openxmlformats.org/officeDocument/2006/relationships/hyperlink" Target="https://twitter.com/redyr_lameno/status/1268327787913375744" TargetMode="External" /><Relationship Id="rId350" Type="http://schemas.openxmlformats.org/officeDocument/2006/relationships/hyperlink" Target="https://twitter.com/colforbin3/status/1268252251568537600" TargetMode="External" /><Relationship Id="rId351" Type="http://schemas.openxmlformats.org/officeDocument/2006/relationships/hyperlink" Target="https://twitter.com/redyr_lameno/status/1268327787913375744" TargetMode="External" /><Relationship Id="rId352" Type="http://schemas.openxmlformats.org/officeDocument/2006/relationships/hyperlink" Target="https://twitter.com/redyr_lameno/status/1268327787913375744" TargetMode="External" /><Relationship Id="rId353" Type="http://schemas.openxmlformats.org/officeDocument/2006/relationships/hyperlink" Target="https://twitter.com/redyr_lameno/status/1268327269195558912" TargetMode="External" /><Relationship Id="rId354" Type="http://schemas.openxmlformats.org/officeDocument/2006/relationships/hyperlink" Target="https://twitter.com/redyr_lameno/status/1268327543721078786" TargetMode="External" /><Relationship Id="rId355" Type="http://schemas.openxmlformats.org/officeDocument/2006/relationships/hyperlink" Target="https://twitter.com/redyr_lameno/status/1268327758045696000" TargetMode="External" /><Relationship Id="rId356" Type="http://schemas.openxmlformats.org/officeDocument/2006/relationships/hyperlink" Target="https://twitter.com/libertybell761/status/1268328936691417088" TargetMode="External" /><Relationship Id="rId357" Type="http://schemas.openxmlformats.org/officeDocument/2006/relationships/hyperlink" Target="https://twitter.com/classeypatriot1/status/1268329187057655808" TargetMode="External" /><Relationship Id="rId358" Type="http://schemas.openxmlformats.org/officeDocument/2006/relationships/hyperlink" Target="https://twitter.com/classeypatriot1/status/1268328690624024576" TargetMode="External" /><Relationship Id="rId359" Type="http://schemas.openxmlformats.org/officeDocument/2006/relationships/hyperlink" Target="https://twitter.com/samm4468/status/1268327075288506368" TargetMode="External" /><Relationship Id="rId360" Type="http://schemas.openxmlformats.org/officeDocument/2006/relationships/hyperlink" Target="https://twitter.com/bondfire16/status/1268329378980691980" TargetMode="External" /><Relationship Id="rId361" Type="http://schemas.openxmlformats.org/officeDocument/2006/relationships/hyperlink" Target="https://twitter.com/sandytrump2020/status/1268330194437173248" TargetMode="External" /><Relationship Id="rId362" Type="http://schemas.openxmlformats.org/officeDocument/2006/relationships/hyperlink" Target="https://twitter.com/bdixiee/status/1268330321663201283" TargetMode="External" /><Relationship Id="rId363" Type="http://schemas.openxmlformats.org/officeDocument/2006/relationships/hyperlink" Target="https://twitter.com/timetowakeup90/status/1268331767007719432" TargetMode="External" /><Relationship Id="rId364" Type="http://schemas.openxmlformats.org/officeDocument/2006/relationships/hyperlink" Target="https://twitter.com/kaze2005/status/1268332155274493955" TargetMode="External" /><Relationship Id="rId365" Type="http://schemas.openxmlformats.org/officeDocument/2006/relationships/hyperlink" Target="https://twitter.com/genies13/status/1268332196441407488" TargetMode="External" /><Relationship Id="rId366" Type="http://schemas.openxmlformats.org/officeDocument/2006/relationships/hyperlink" Target="https://twitter.com/s_whole/status/1268332740652552193" TargetMode="External" /><Relationship Id="rId367" Type="http://schemas.openxmlformats.org/officeDocument/2006/relationships/hyperlink" Target="https://twitter.com/s_whole/status/1268332805492289540" TargetMode="External" /><Relationship Id="rId368" Type="http://schemas.openxmlformats.org/officeDocument/2006/relationships/hyperlink" Target="https://twitter.com/s_whole/status/1268332805492289540" TargetMode="External" /><Relationship Id="rId369" Type="http://schemas.openxmlformats.org/officeDocument/2006/relationships/hyperlink" Target="https://twitter.com/physics171/status/1268333991444299776" TargetMode="External" /><Relationship Id="rId370" Type="http://schemas.openxmlformats.org/officeDocument/2006/relationships/hyperlink" Target="https://twitter.com/awaqe17/status/1268337387169554435" TargetMode="External" /><Relationship Id="rId371" Type="http://schemas.openxmlformats.org/officeDocument/2006/relationships/hyperlink" Target="https://twitter.com/steve912017/status/1268337899143000064" TargetMode="External" /><Relationship Id="rId372" Type="http://schemas.openxmlformats.org/officeDocument/2006/relationships/hyperlink" Target="https://twitter.com/nicholeskeen/status/1268339265554935809" TargetMode="External" /><Relationship Id="rId373" Type="http://schemas.openxmlformats.org/officeDocument/2006/relationships/hyperlink" Target="https://twitter.com/j_the_queenbee/status/1268340765349998593" TargetMode="External" /><Relationship Id="rId374" Type="http://schemas.openxmlformats.org/officeDocument/2006/relationships/hyperlink" Target="https://twitter.com/karenre83431645/status/1268342133267795969" TargetMode="External" /><Relationship Id="rId375" Type="http://schemas.openxmlformats.org/officeDocument/2006/relationships/hyperlink" Target="https://twitter.com/britoish/status/1268343102529581056" TargetMode="External" /><Relationship Id="rId376" Type="http://schemas.openxmlformats.org/officeDocument/2006/relationships/hyperlink" Target="https://twitter.com/markperry98/status/1268325986015166464" TargetMode="External" /><Relationship Id="rId377" Type="http://schemas.openxmlformats.org/officeDocument/2006/relationships/hyperlink" Target="https://twitter.com/markperry98/status/1268326105888350208" TargetMode="External" /><Relationship Id="rId378" Type="http://schemas.openxmlformats.org/officeDocument/2006/relationships/hyperlink" Target="https://twitter.com/markperry98/status/1268327272877977600" TargetMode="External" /><Relationship Id="rId379" Type="http://schemas.openxmlformats.org/officeDocument/2006/relationships/hyperlink" Target="https://twitter.com/markperry98/status/1268343026264371201" TargetMode="External" /><Relationship Id="rId380" Type="http://schemas.openxmlformats.org/officeDocument/2006/relationships/hyperlink" Target="https://twitter.com/markperry98/status/1268343116425134080" TargetMode="External" /><Relationship Id="rId381" Type="http://schemas.openxmlformats.org/officeDocument/2006/relationships/hyperlink" Target="https://twitter.com/markperry98/status/1268343138608836609" TargetMode="External" /><Relationship Id="rId382" Type="http://schemas.openxmlformats.org/officeDocument/2006/relationships/hyperlink" Target="https://twitter.com/vmaintainer/status/1268343639698219012" TargetMode="External" /><Relationship Id="rId383" Type="http://schemas.openxmlformats.org/officeDocument/2006/relationships/hyperlink" Target="https://twitter.com/foodfortruth1/status/1268344515699638283" TargetMode="External" /><Relationship Id="rId384" Type="http://schemas.openxmlformats.org/officeDocument/2006/relationships/hyperlink" Target="https://twitter.com/drkatie2/status/1268345606218625024" TargetMode="External" /><Relationship Id="rId385" Type="http://schemas.openxmlformats.org/officeDocument/2006/relationships/hyperlink" Target="https://twitter.com/dreemusa/status/1268346084872425472" TargetMode="External" /><Relationship Id="rId386" Type="http://schemas.openxmlformats.org/officeDocument/2006/relationships/hyperlink" Target="https://twitter.com/snowlyn3/status/1268346566294806529" TargetMode="External" /><Relationship Id="rId387" Type="http://schemas.openxmlformats.org/officeDocument/2006/relationships/hyperlink" Target="https://twitter.com/dixieland__diva/status/1268349870328381440" TargetMode="External" /><Relationship Id="rId388" Type="http://schemas.openxmlformats.org/officeDocument/2006/relationships/hyperlink" Target="https://twitter.com/pennyke41226064/status/1268350125811867648" TargetMode="External" /><Relationship Id="rId389" Type="http://schemas.openxmlformats.org/officeDocument/2006/relationships/hyperlink" Target="https://twitter.com/mamere17/status/1268355745604665345" TargetMode="External" /><Relationship Id="rId390" Type="http://schemas.openxmlformats.org/officeDocument/2006/relationships/hyperlink" Target="https://twitter.com/luzell29481399/status/1268356919774846977" TargetMode="External" /><Relationship Id="rId391" Type="http://schemas.openxmlformats.org/officeDocument/2006/relationships/hyperlink" Target="https://twitter.com/berrydivine77/status/1268357318531444737" TargetMode="External" /><Relationship Id="rId392" Type="http://schemas.openxmlformats.org/officeDocument/2006/relationships/hyperlink" Target="https://twitter.com/cwright1500/status/1268357546085101569" TargetMode="External" /><Relationship Id="rId393" Type="http://schemas.openxmlformats.org/officeDocument/2006/relationships/hyperlink" Target="https://twitter.com/tatonkadeb/status/1268362174910603264" TargetMode="External" /><Relationship Id="rId394" Type="http://schemas.openxmlformats.org/officeDocument/2006/relationships/hyperlink" Target="https://twitter.com/quippingalong/status/1268362985333874689" TargetMode="External" /><Relationship Id="rId395" Type="http://schemas.openxmlformats.org/officeDocument/2006/relationships/hyperlink" Target="https://twitter.com/cupton62/status/1268363082797068293" TargetMode="External" /><Relationship Id="rId396" Type="http://schemas.openxmlformats.org/officeDocument/2006/relationships/hyperlink" Target="https://twitter.com/wokefellow/status/1268364872334610434" TargetMode="External" /><Relationship Id="rId397" Type="http://schemas.openxmlformats.org/officeDocument/2006/relationships/hyperlink" Target="https://twitter.com/wokefellow/status/1268364947274248197" TargetMode="External" /><Relationship Id="rId398" Type="http://schemas.openxmlformats.org/officeDocument/2006/relationships/hyperlink" Target="https://twitter.com/wokefellow/status/1268364947274248197" TargetMode="External" /><Relationship Id="rId399" Type="http://schemas.openxmlformats.org/officeDocument/2006/relationships/hyperlink" Target="https://twitter.com/dianemo24012416/status/1268368834718601216" TargetMode="External" /><Relationship Id="rId400" Type="http://schemas.openxmlformats.org/officeDocument/2006/relationships/hyperlink" Target="https://twitter.com/emrys4210/status/1268369492113068034" TargetMode="External" /><Relationship Id="rId401" Type="http://schemas.openxmlformats.org/officeDocument/2006/relationships/hyperlink" Target="https://twitter.com/patriqtmatt2/status/1268371450337124352" TargetMode="External" /><Relationship Id="rId402" Type="http://schemas.openxmlformats.org/officeDocument/2006/relationships/hyperlink" Target="https://twitter.com/jade14190889/status/1268371672161189891" TargetMode="External" /><Relationship Id="rId403" Type="http://schemas.openxmlformats.org/officeDocument/2006/relationships/hyperlink" Target="https://twitter.com/888mordecai/status/1268372915373977600" TargetMode="External" /><Relationship Id="rId404" Type="http://schemas.openxmlformats.org/officeDocument/2006/relationships/hyperlink" Target="https://twitter.com/sydneywolk4q/status/1268374616617222145" TargetMode="External" /><Relationship Id="rId405" Type="http://schemas.openxmlformats.org/officeDocument/2006/relationships/hyperlink" Target="https://twitter.com/mypetzombie/status/1268377679151149056" TargetMode="External" /><Relationship Id="rId406" Type="http://schemas.openxmlformats.org/officeDocument/2006/relationships/hyperlink" Target="https://twitter.com/april_handh/status/1268379003120947202" TargetMode="External" /><Relationship Id="rId407" Type="http://schemas.openxmlformats.org/officeDocument/2006/relationships/hyperlink" Target="https://twitter.com/lifejacket4tink/status/1268380229384298496" TargetMode="External" /><Relationship Id="rId408" Type="http://schemas.openxmlformats.org/officeDocument/2006/relationships/hyperlink" Target="https://twitter.com/justonepatriot/status/1268382046633811969" TargetMode="External" /><Relationship Id="rId409" Type="http://schemas.openxmlformats.org/officeDocument/2006/relationships/hyperlink" Target="https://twitter.com/dugs/status/1268382658993610752" TargetMode="External" /><Relationship Id="rId410" Type="http://schemas.openxmlformats.org/officeDocument/2006/relationships/hyperlink" Target="https://twitter.com/johneltwitero/status/1268383816655273986" TargetMode="External" /><Relationship Id="rId411" Type="http://schemas.openxmlformats.org/officeDocument/2006/relationships/hyperlink" Target="https://twitter.com/lizrao4/status/1268384014219407361" TargetMode="External" /><Relationship Id="rId412" Type="http://schemas.openxmlformats.org/officeDocument/2006/relationships/hyperlink" Target="https://twitter.com/somgy/status/1268090896383389699" TargetMode="External" /><Relationship Id="rId413" Type="http://schemas.openxmlformats.org/officeDocument/2006/relationships/hyperlink" Target="https://twitter.com/gaiusjulii/status/1268383725890310145" TargetMode="External" /><Relationship Id="rId414" Type="http://schemas.openxmlformats.org/officeDocument/2006/relationships/hyperlink" Target="https://twitter.com/somgy/status/1268090896383389699" TargetMode="External" /><Relationship Id="rId415" Type="http://schemas.openxmlformats.org/officeDocument/2006/relationships/hyperlink" Target="https://twitter.com/gaiusjulii/status/1268383725890310145" TargetMode="External" /><Relationship Id="rId416" Type="http://schemas.openxmlformats.org/officeDocument/2006/relationships/hyperlink" Target="https://twitter.com/gaiusjulii/status/1268383725890310145" TargetMode="External" /><Relationship Id="rId417" Type="http://schemas.openxmlformats.org/officeDocument/2006/relationships/hyperlink" Target="https://twitter.com/gaiusjulii/status/1268383780114333696" TargetMode="External" /><Relationship Id="rId418" Type="http://schemas.openxmlformats.org/officeDocument/2006/relationships/hyperlink" Target="https://twitter.com/gaiusjulii/status/1268384036608589824" TargetMode="External" /><Relationship Id="rId419" Type="http://schemas.openxmlformats.org/officeDocument/2006/relationships/hyperlink" Target="https://twitter.com/pam46085508/status/1268323120567521280" TargetMode="External" /><Relationship Id="rId420" Type="http://schemas.openxmlformats.org/officeDocument/2006/relationships/hyperlink" Target="https://twitter.com/teacherfanny113/status/1268384694648868864" TargetMode="External" /><Relationship Id="rId421" Type="http://schemas.openxmlformats.org/officeDocument/2006/relationships/hyperlink" Target="https://twitter.com/janlm6/status/1268338572790321153" TargetMode="External" /><Relationship Id="rId422" Type="http://schemas.openxmlformats.org/officeDocument/2006/relationships/hyperlink" Target="https://twitter.com/arnold_usa1776/status/1268387647795445760" TargetMode="External" /><Relationship Id="rId423" Type="http://schemas.openxmlformats.org/officeDocument/2006/relationships/hyperlink" Target="https://twitter.com/arnold_usa1776/status/1268387647795445760" TargetMode="External" /><Relationship Id="rId424" Type="http://schemas.openxmlformats.org/officeDocument/2006/relationships/hyperlink" Target="https://twitter.com/mcumming13/status/1268387675603492864" TargetMode="External" /><Relationship Id="rId425" Type="http://schemas.openxmlformats.org/officeDocument/2006/relationships/hyperlink" Target="https://twitter.com/lawdog323/status/1268390455655436288" TargetMode="External" /><Relationship Id="rId426" Type="http://schemas.openxmlformats.org/officeDocument/2006/relationships/hyperlink" Target="https://twitter.com/lawdog323/status/1268390455655436288" TargetMode="External" /><Relationship Id="rId427" Type="http://schemas.openxmlformats.org/officeDocument/2006/relationships/hyperlink" Target="https://twitter.com/eckart_jayme/status/1268390547653345280" TargetMode="External" /><Relationship Id="rId428" Type="http://schemas.openxmlformats.org/officeDocument/2006/relationships/hyperlink" Target="https://twitter.com/eckart_jayme/status/1268390547653345280" TargetMode="External" /><Relationship Id="rId429" Type="http://schemas.openxmlformats.org/officeDocument/2006/relationships/hyperlink" Target="https://twitter.com/abundantly_full/status/1268391113540452352" TargetMode="External" /><Relationship Id="rId430" Type="http://schemas.openxmlformats.org/officeDocument/2006/relationships/hyperlink" Target="https://twitter.com/abundantly_full/status/1268391113540452352" TargetMode="External" /><Relationship Id="rId431" Type="http://schemas.openxmlformats.org/officeDocument/2006/relationships/hyperlink" Target="https://twitter.com/flyovercountry2/status/1268391459016720384" TargetMode="External" /><Relationship Id="rId432" Type="http://schemas.openxmlformats.org/officeDocument/2006/relationships/hyperlink" Target="https://twitter.com/flyovercountry2/status/1268391459016720384" TargetMode="External" /><Relationship Id="rId433" Type="http://schemas.openxmlformats.org/officeDocument/2006/relationships/hyperlink" Target="https://twitter.com/eyesopenq/status/1268393720153546754" TargetMode="External" /><Relationship Id="rId434" Type="http://schemas.openxmlformats.org/officeDocument/2006/relationships/hyperlink" Target="https://twitter.com/theocintric/status/1268394174706929664" TargetMode="External" /><Relationship Id="rId435" Type="http://schemas.openxmlformats.org/officeDocument/2006/relationships/hyperlink" Target="https://twitter.com/stormmcloak/status/1268329536812470273" TargetMode="External" /><Relationship Id="rId436" Type="http://schemas.openxmlformats.org/officeDocument/2006/relationships/hyperlink" Target="https://twitter.com/stormmcloak/status/1268382436624412673" TargetMode="External" /><Relationship Id="rId437" Type="http://schemas.openxmlformats.org/officeDocument/2006/relationships/hyperlink" Target="https://twitter.com/s_1969z28/status/1268396492848377856" TargetMode="External" /><Relationship Id="rId438" Type="http://schemas.openxmlformats.org/officeDocument/2006/relationships/hyperlink" Target="https://twitter.com/maw2600/status/1268397097495257095" TargetMode="External" /><Relationship Id="rId439" Type="http://schemas.openxmlformats.org/officeDocument/2006/relationships/hyperlink" Target="https://twitter.com/wontconform11/status/1268397323819741184" TargetMode="External" /><Relationship Id="rId440" Type="http://schemas.openxmlformats.org/officeDocument/2006/relationships/hyperlink" Target="https://twitter.com/aerospaceotaku/status/1268399520305602560" TargetMode="External" /><Relationship Id="rId441" Type="http://schemas.openxmlformats.org/officeDocument/2006/relationships/hyperlink" Target="https://twitter.com/tumiyukii/status/1268399580804071425" TargetMode="External" /><Relationship Id="rId442" Type="http://schemas.openxmlformats.org/officeDocument/2006/relationships/hyperlink" Target="https://twitter.com/beavdaniel/status/1268401754229489665" TargetMode="External" /><Relationship Id="rId443" Type="http://schemas.openxmlformats.org/officeDocument/2006/relationships/hyperlink" Target="https://twitter.com/beavdaniel/status/1268402227216973830" TargetMode="External" /><Relationship Id="rId444" Type="http://schemas.openxmlformats.org/officeDocument/2006/relationships/hyperlink" Target="https://twitter.com/amandae02423971/status/1268403979970584578" TargetMode="External" /><Relationship Id="rId445" Type="http://schemas.openxmlformats.org/officeDocument/2006/relationships/hyperlink" Target="https://twitter.com/hotepmoney/status/1268395894262493186" TargetMode="External" /><Relationship Id="rId446" Type="http://schemas.openxmlformats.org/officeDocument/2006/relationships/hyperlink" Target="https://twitter.com/jacuzzijoey/status/1268404137923764224" TargetMode="External" /><Relationship Id="rId447" Type="http://schemas.openxmlformats.org/officeDocument/2006/relationships/hyperlink" Target="https://twitter.com/angels_of_hope/status/1268350699739533312" TargetMode="External" /><Relationship Id="rId448" Type="http://schemas.openxmlformats.org/officeDocument/2006/relationships/hyperlink" Target="https://twitter.com/jacuzzijoey/status/1268404996208422915" TargetMode="External" /><Relationship Id="rId449" Type="http://schemas.openxmlformats.org/officeDocument/2006/relationships/hyperlink" Target="https://twitter.com/damondamturn/status/1268405438883614720" TargetMode="External" /><Relationship Id="rId450" Type="http://schemas.openxmlformats.org/officeDocument/2006/relationships/hyperlink" Target="https://twitter.com/bwaveresist2020/status/1268406148253843457" TargetMode="External" /><Relationship Id="rId451" Type="http://schemas.openxmlformats.org/officeDocument/2006/relationships/hyperlink" Target="https://twitter.com/999amber/status/1268408724537798657" TargetMode="External" /><Relationship Id="rId452" Type="http://schemas.openxmlformats.org/officeDocument/2006/relationships/hyperlink" Target="https://twitter.com/sardisgazette/status/1268409732123037696" TargetMode="External" /><Relationship Id="rId453" Type="http://schemas.openxmlformats.org/officeDocument/2006/relationships/hyperlink" Target="https://twitter.com/j0anofarcx7life/status/1268411589704601600" TargetMode="External" /><Relationship Id="rId454" Type="http://schemas.openxmlformats.org/officeDocument/2006/relationships/hyperlink" Target="https://twitter.com/elizabethlw/status/1268413746600243200" TargetMode="External" /><Relationship Id="rId455" Type="http://schemas.openxmlformats.org/officeDocument/2006/relationships/hyperlink" Target="https://twitter.com/calichick777/status/1268413983918133249" TargetMode="External" /><Relationship Id="rId456" Type="http://schemas.openxmlformats.org/officeDocument/2006/relationships/hyperlink" Target="https://twitter.com/sandsurferhi/status/1268417235032268800" TargetMode="External" /><Relationship Id="rId457" Type="http://schemas.openxmlformats.org/officeDocument/2006/relationships/hyperlink" Target="https://twitter.com/schau_tn/status/1268405036050272256" TargetMode="External" /><Relationship Id="rId458" Type="http://schemas.openxmlformats.org/officeDocument/2006/relationships/hyperlink" Target="https://twitter.com/schau_tn/status/1268412882749992960" TargetMode="External" /><Relationship Id="rId459" Type="http://schemas.openxmlformats.org/officeDocument/2006/relationships/hyperlink" Target="https://twitter.com/schau_tn/status/1268412882749992960" TargetMode="External" /><Relationship Id="rId460" Type="http://schemas.openxmlformats.org/officeDocument/2006/relationships/hyperlink" Target="https://twitter.com/schau_tn/status/1268412882749992960" TargetMode="External" /><Relationship Id="rId461" Type="http://schemas.openxmlformats.org/officeDocument/2006/relationships/hyperlink" Target="https://twitter.com/schau_tn/status/1268422262782398475" TargetMode="External" /><Relationship Id="rId462" Type="http://schemas.openxmlformats.org/officeDocument/2006/relationships/hyperlink" Target="https://twitter.com/schau_tn/status/1268387701998465024" TargetMode="External" /><Relationship Id="rId463" Type="http://schemas.openxmlformats.org/officeDocument/2006/relationships/hyperlink" Target="https://twitter.com/schau_tn/status/1268392819053469696" TargetMode="External" /><Relationship Id="rId464" Type="http://schemas.openxmlformats.org/officeDocument/2006/relationships/hyperlink" Target="https://twitter.com/teri_carr/status/1268423902176391168" TargetMode="External" /><Relationship Id="rId465" Type="http://schemas.openxmlformats.org/officeDocument/2006/relationships/hyperlink" Target="https://twitter.com/jacuzzijoey/status/1268403542852681729" TargetMode="External" /><Relationship Id="rId466" Type="http://schemas.openxmlformats.org/officeDocument/2006/relationships/hyperlink" Target="https://twitter.com/athena03038150/status/1268429067222728704" TargetMode="External" /><Relationship Id="rId467" Type="http://schemas.openxmlformats.org/officeDocument/2006/relationships/hyperlink" Target="https://twitter.com/athena03038150/status/1268429067222728704" TargetMode="External" /><Relationship Id="rId468" Type="http://schemas.openxmlformats.org/officeDocument/2006/relationships/hyperlink" Target="https://twitter.com/athena03038150/status/1268429508455129088" TargetMode="External" /><Relationship Id="rId469" Type="http://schemas.openxmlformats.org/officeDocument/2006/relationships/hyperlink" Target="https://twitter.com/zippys_mamma/status/1268430193565159424" TargetMode="External" /><Relationship Id="rId470" Type="http://schemas.openxmlformats.org/officeDocument/2006/relationships/hyperlink" Target="https://twitter.com/threadreaderapp/status/1268436114358054912" TargetMode="External" /><Relationship Id="rId471" Type="http://schemas.openxmlformats.org/officeDocument/2006/relationships/hyperlink" Target="https://twitter.com/threadreaderapp/status/1268436114358054912" TargetMode="External" /><Relationship Id="rId472" Type="http://schemas.openxmlformats.org/officeDocument/2006/relationships/hyperlink" Target="https://twitter.com/amandpms/status/1268436187414495234" TargetMode="External" /><Relationship Id="rId473" Type="http://schemas.openxmlformats.org/officeDocument/2006/relationships/hyperlink" Target="https://twitter.com/amandpms/status/1268436187414495234" TargetMode="External" /><Relationship Id="rId474" Type="http://schemas.openxmlformats.org/officeDocument/2006/relationships/hyperlink" Target="https://twitter.com/mrchelseaboss/status/1268440097109823490" TargetMode="External" /><Relationship Id="rId475" Type="http://schemas.openxmlformats.org/officeDocument/2006/relationships/hyperlink" Target="https://twitter.com/therealbiostate/status/1268451346304266240" TargetMode="External" /><Relationship Id="rId476" Type="http://schemas.openxmlformats.org/officeDocument/2006/relationships/hyperlink" Target="https://twitter.com/katekateok/status/1268454699948290048" TargetMode="External" /><Relationship Id="rId477" Type="http://schemas.openxmlformats.org/officeDocument/2006/relationships/hyperlink" Target="https://twitter.com/bqrumbs/status/1268362613529784321" TargetMode="External" /><Relationship Id="rId478" Type="http://schemas.openxmlformats.org/officeDocument/2006/relationships/hyperlink" Target="https://twitter.com/matteofazz/status/1268457450098667520" TargetMode="External" /><Relationship Id="rId479" Type="http://schemas.openxmlformats.org/officeDocument/2006/relationships/hyperlink" Target="https://twitter.com/matteofazz/status/1268457450098667520" TargetMode="External" /><Relationship Id="rId480" Type="http://schemas.openxmlformats.org/officeDocument/2006/relationships/hyperlink" Target="https://twitter.com/mini_wiki/status/1268265786558332928" TargetMode="External" /><Relationship Id="rId481" Type="http://schemas.openxmlformats.org/officeDocument/2006/relationships/hyperlink" Target="https://twitter.com/barbsays300/status/1268457973845721088" TargetMode="External" /><Relationship Id="rId482" Type="http://schemas.openxmlformats.org/officeDocument/2006/relationships/hyperlink" Target="https://twitter.com/me__myself__and/status/1268460235494240257" TargetMode="External" /><Relationship Id="rId483" Type="http://schemas.openxmlformats.org/officeDocument/2006/relationships/hyperlink" Target="https://twitter.com/aspennmax64_l/status/1268463861482557440" TargetMode="External" /><Relationship Id="rId484" Type="http://schemas.openxmlformats.org/officeDocument/2006/relationships/hyperlink" Target="https://twitter.com/paulmuaddib61/status/1268076274775457793" TargetMode="External" /><Relationship Id="rId485" Type="http://schemas.openxmlformats.org/officeDocument/2006/relationships/hyperlink" Target="https://twitter.com/paulmuaddib61/status/1268078151571320835" TargetMode="External" /><Relationship Id="rId486" Type="http://schemas.openxmlformats.org/officeDocument/2006/relationships/hyperlink" Target="https://twitter.com/patriotsarmy2/status/1268465428302569472" TargetMode="External" /><Relationship Id="rId487" Type="http://schemas.openxmlformats.org/officeDocument/2006/relationships/hyperlink" Target="https://twitter.com/anon68984938/status/1268469535696453633" TargetMode="External" /><Relationship Id="rId488" Type="http://schemas.openxmlformats.org/officeDocument/2006/relationships/comments" Target="../comments1.xml" /><Relationship Id="rId489" Type="http://schemas.openxmlformats.org/officeDocument/2006/relationships/vmlDrawing" Target="../drawings/vmlDrawing1.vml" /><Relationship Id="rId490" Type="http://schemas.openxmlformats.org/officeDocument/2006/relationships/table" Target="../tables/table1.xml" /><Relationship Id="rId4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hreadreaderapp.com/thread/1268032227612471298.html" TargetMode="External" /><Relationship Id="rId2" Type="http://schemas.openxmlformats.org/officeDocument/2006/relationships/hyperlink" Target="https://threadreaderapp.com/thread/1268032227612471298.html" TargetMode="External" /><Relationship Id="rId3" Type="http://schemas.openxmlformats.org/officeDocument/2006/relationships/hyperlink" Target="https://threadreaderapp.com/thread/1268032227612471298.html" TargetMode="External" /><Relationship Id="rId4" Type="http://schemas.openxmlformats.org/officeDocument/2006/relationships/hyperlink" Target="https://twitter.com/marcomerlino19/status/1268182664806379521?s=20" TargetMode="External" /><Relationship Id="rId5" Type="http://schemas.openxmlformats.org/officeDocument/2006/relationships/hyperlink" Target="https://twitter.com/PunishDem1776/status/1268321690611843074" TargetMode="External" /><Relationship Id="rId6" Type="http://schemas.openxmlformats.org/officeDocument/2006/relationships/hyperlink" Target="https://twitter.com/Pam46085508/status/1268323120567521280" TargetMode="External" /><Relationship Id="rId7" Type="http://schemas.openxmlformats.org/officeDocument/2006/relationships/hyperlink" Target="https://twitter.com/classeypatriot1/status/1268328690624024576" TargetMode="External" /><Relationship Id="rId8" Type="http://schemas.openxmlformats.org/officeDocument/2006/relationships/hyperlink" Target="https://www.bitchute.com/video/SJRbQTzmpILX/" TargetMode="External" /><Relationship Id="rId9" Type="http://schemas.openxmlformats.org/officeDocument/2006/relationships/hyperlink" Target="https://twitter.com/punishdem1776/status/1268321690611843074" TargetMode="External" /><Relationship Id="rId10" Type="http://schemas.openxmlformats.org/officeDocument/2006/relationships/hyperlink" Target="https://twitter.com/PunishDem1776/status/1268321690611843074" TargetMode="External" /><Relationship Id="rId11" Type="http://schemas.openxmlformats.org/officeDocument/2006/relationships/hyperlink" Target="https://twitter.com/markperry98/status/1268325518954262530" TargetMode="External" /><Relationship Id="rId12" Type="http://schemas.openxmlformats.org/officeDocument/2006/relationships/hyperlink" Target="https://twitter.com/markperry98/status/1268327163163324417" TargetMode="External" /><Relationship Id="rId13" Type="http://schemas.openxmlformats.org/officeDocument/2006/relationships/hyperlink" Target="https://twitter.com/markperry98/status/1268327163163324417" TargetMode="External" /><Relationship Id="rId14" Type="http://schemas.openxmlformats.org/officeDocument/2006/relationships/hyperlink" Target="https://twitter.com/markperry98/status/1268325518954262530" TargetMode="External" /><Relationship Id="rId15" Type="http://schemas.openxmlformats.org/officeDocument/2006/relationships/hyperlink" Target="https://twitter.com/PunishDem1776/status/1268321690611843074" TargetMode="External" /><Relationship Id="rId16" Type="http://schemas.openxmlformats.org/officeDocument/2006/relationships/hyperlink" Target="https://twitter.com/PunishDem1776/status/1268321690611843074" TargetMode="External" /><Relationship Id="rId17" Type="http://schemas.openxmlformats.org/officeDocument/2006/relationships/hyperlink" Target="https://twitter.com/punishdem1776/status/1268321690611843074" TargetMode="External" /><Relationship Id="rId18" Type="http://schemas.openxmlformats.org/officeDocument/2006/relationships/hyperlink" Target="https://twitter.com/PunishDem1776/status/1268321690611843074" TargetMode="External" /><Relationship Id="rId19" Type="http://schemas.openxmlformats.org/officeDocument/2006/relationships/hyperlink" Target="https://twitter.com/stormmcloak/status/1268380964285267972" TargetMode="External" /><Relationship Id="rId20" Type="http://schemas.openxmlformats.org/officeDocument/2006/relationships/hyperlink" Target="https://twitter.com/DisclosureBP/status/1268325026836606976" TargetMode="External" /><Relationship Id="rId21" Type="http://schemas.openxmlformats.org/officeDocument/2006/relationships/hyperlink" Target="https://www.foxnews.com/politics/los-angeles-to-slash-up-to-150b-from-lapd-budget-reinvest-into-communities-of-color" TargetMode="External" /><Relationship Id="rId22" Type="http://schemas.openxmlformats.org/officeDocument/2006/relationships/hyperlink" Target="https://twitter.com/marcomerlino19/status/1268182664806379521" TargetMode="External" /><Relationship Id="rId23" Type="http://schemas.openxmlformats.org/officeDocument/2006/relationships/hyperlink" Target="https://threadreaderapp.com/thread/1268032227612471298.html" TargetMode="External" /><Relationship Id="rId24" Type="http://schemas.openxmlformats.org/officeDocument/2006/relationships/hyperlink" Target="https://twitter.com/PunishDem1776/status/1268321690611843074" TargetMode="External" /><Relationship Id="rId25" Type="http://schemas.openxmlformats.org/officeDocument/2006/relationships/hyperlink" Target="https://threadreaderapp.com/thread/1268032227612471298.html" TargetMode="External" /><Relationship Id="rId26" Type="http://schemas.openxmlformats.org/officeDocument/2006/relationships/hyperlink" Target="https://twitter.com/PunishDem1776/status/1268321690611843074" TargetMode="External" /><Relationship Id="rId27" Type="http://schemas.openxmlformats.org/officeDocument/2006/relationships/hyperlink" Target="https://pbs.twimg.com/tweet_video_thumb/EZl5CGeX0AUR39A.jpg" TargetMode="External" /><Relationship Id="rId28" Type="http://schemas.openxmlformats.org/officeDocument/2006/relationships/hyperlink" Target="https://pbs.twimg.com/ext_tw_video_thumb/1268031783909699585/pu/img/y1YquN2DjON2fyu-.jpg" TargetMode="External" /><Relationship Id="rId29" Type="http://schemas.openxmlformats.org/officeDocument/2006/relationships/hyperlink" Target="https://pbs.twimg.com/ext_tw_video_thumb/1268031783909699585/pu/img/y1YquN2DjON2fyu-.jpg" TargetMode="External" /><Relationship Id="rId30" Type="http://schemas.openxmlformats.org/officeDocument/2006/relationships/hyperlink" Target="https://pbs.twimg.com/ext_tw_video_thumb/1268031783909699585/pu/img/y1YquN2DjON2fyu-.jpg" TargetMode="External" /><Relationship Id="rId31" Type="http://schemas.openxmlformats.org/officeDocument/2006/relationships/hyperlink" Target="https://pbs.twimg.com/ext_tw_video_thumb/1268031783909699585/pu/img/y1YquN2DjON2fyu-.jpg" TargetMode="External" /><Relationship Id="rId32" Type="http://schemas.openxmlformats.org/officeDocument/2006/relationships/hyperlink" Target="https://pbs.twimg.com/ext_tw_video_thumb/1268031783909699585/pu/img/y1YquN2DjON2fyu-.jpg" TargetMode="External" /><Relationship Id="rId33" Type="http://schemas.openxmlformats.org/officeDocument/2006/relationships/hyperlink" Target="https://pbs.twimg.com/media/EZoy9DYWkAAdTBU.jpg" TargetMode="External" /><Relationship Id="rId34" Type="http://schemas.openxmlformats.org/officeDocument/2006/relationships/hyperlink" Target="https://pbs.twimg.com/media/EZpG1c2UcAALfgz.jpg" TargetMode="External" /><Relationship Id="rId35" Type="http://schemas.openxmlformats.org/officeDocument/2006/relationships/hyperlink" Target="https://pbs.twimg.com/media/EZo35D2WkAI0jwz.jpg" TargetMode="External" /><Relationship Id="rId36" Type="http://schemas.openxmlformats.org/officeDocument/2006/relationships/hyperlink" Target="https://pbs.twimg.com/media/EZpGR6-UYAIgc3y.jpg" TargetMode="External" /><Relationship Id="rId37" Type="http://schemas.openxmlformats.org/officeDocument/2006/relationships/hyperlink" Target="https://pbs.twimg.com/media/EZohEpuUwAE7QPM.jpg" TargetMode="External" /><Relationship Id="rId38" Type="http://schemas.openxmlformats.org/officeDocument/2006/relationships/hyperlink" Target="https://pbs.twimg.com/media/EZkcAflXgAEIaxM.png" TargetMode="External" /><Relationship Id="rId39" Type="http://schemas.openxmlformats.org/officeDocument/2006/relationships/hyperlink" Target="http://pbs.twimg.com/profile_images/1157934571175870464/cCjFUTG0_normal.jpg" TargetMode="External" /><Relationship Id="rId40" Type="http://schemas.openxmlformats.org/officeDocument/2006/relationships/hyperlink" Target="http://pbs.twimg.com/profile_images/1046509627586867200/Qq9iV8en_normal.jpg" TargetMode="External" /><Relationship Id="rId41" Type="http://schemas.openxmlformats.org/officeDocument/2006/relationships/hyperlink" Target="http://pbs.twimg.com/profile_images/1244407254025228288/sxub50tV_normal.jpg" TargetMode="External" /><Relationship Id="rId42" Type="http://schemas.openxmlformats.org/officeDocument/2006/relationships/hyperlink" Target="http://pbs.twimg.com/profile_images/1259140676350025732/4Nhxj85V_normal.jpg" TargetMode="External" /><Relationship Id="rId43" Type="http://schemas.openxmlformats.org/officeDocument/2006/relationships/hyperlink" Target="http://pbs.twimg.com/profile_images/1257034615711322112/ixhmqytb_normal.jpg" TargetMode="External" /><Relationship Id="rId44" Type="http://schemas.openxmlformats.org/officeDocument/2006/relationships/hyperlink" Target="http://pbs.twimg.com/profile_images/1227828633428881408/0GC9vaix_normal.jp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1251000468500885505/uIom3PQZ_normal.jpg" TargetMode="External" /><Relationship Id="rId47" Type="http://schemas.openxmlformats.org/officeDocument/2006/relationships/hyperlink" Target="http://pbs.twimg.com/profile_images/1030233131943583745/PKMiNY82_normal.jpg" TargetMode="External" /><Relationship Id="rId48" Type="http://schemas.openxmlformats.org/officeDocument/2006/relationships/hyperlink" Target="http://pbs.twimg.com/profile_images/1899114405/mardi_gra_2007_normal.jpg" TargetMode="External" /><Relationship Id="rId49" Type="http://schemas.openxmlformats.org/officeDocument/2006/relationships/hyperlink" Target="http://pbs.twimg.com/profile_images/1253893780836462593/O6rnac2U_normal.jpg" TargetMode="External" /><Relationship Id="rId50" Type="http://schemas.openxmlformats.org/officeDocument/2006/relationships/hyperlink" Target="http://pbs.twimg.com/profile_images/1030635663203487744/HY1DnnzN_normal.jpg" TargetMode="External" /><Relationship Id="rId51" Type="http://schemas.openxmlformats.org/officeDocument/2006/relationships/hyperlink" Target="http://pbs.twimg.com/profile_images/94191292/evolve_normal.gif" TargetMode="External" /><Relationship Id="rId52" Type="http://schemas.openxmlformats.org/officeDocument/2006/relationships/hyperlink" Target="http://pbs.twimg.com/profile_images/1264796325788426242/1YDVW6PV_normal.jpg" TargetMode="External" /><Relationship Id="rId53" Type="http://schemas.openxmlformats.org/officeDocument/2006/relationships/hyperlink" Target="http://pbs.twimg.com/profile_images/1217995625809117184/MvNawXty_normal.jpg" TargetMode="External" /><Relationship Id="rId54" Type="http://schemas.openxmlformats.org/officeDocument/2006/relationships/hyperlink" Target="http://pbs.twimg.com/profile_images/1163647527255592960/_eBbqTZH_normal.jpg" TargetMode="External" /><Relationship Id="rId55" Type="http://schemas.openxmlformats.org/officeDocument/2006/relationships/hyperlink" Target="http://pbs.twimg.com/profile_images/1245321171622641664/MzSv029N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pbs.twimg.com/profile_images/1172697604389527553/bGJ6dJL9_normal.jpg" TargetMode="External" /><Relationship Id="rId58" Type="http://schemas.openxmlformats.org/officeDocument/2006/relationships/hyperlink" Target="http://pbs.twimg.com/profile_images/805188239875342340/qZfU3JJc_normal.jpg" TargetMode="External" /><Relationship Id="rId59" Type="http://schemas.openxmlformats.org/officeDocument/2006/relationships/hyperlink" Target="http://pbs.twimg.com/profile_images/1156609939118460928/PCv8S_N1_normal.jpg" TargetMode="External" /><Relationship Id="rId60" Type="http://schemas.openxmlformats.org/officeDocument/2006/relationships/hyperlink" Target="http://pbs.twimg.com/profile_images/1176023366458925057/4_qG6GzY_normal.jpg" TargetMode="External" /><Relationship Id="rId61" Type="http://schemas.openxmlformats.org/officeDocument/2006/relationships/hyperlink" Target="http://pbs.twimg.com/profile_images/1145447464876597248/B5Glgx_1_normal.jpg" TargetMode="External" /><Relationship Id="rId62" Type="http://schemas.openxmlformats.org/officeDocument/2006/relationships/hyperlink" Target="http://pbs.twimg.com/profile_images/1191156591824973826/gdASM5pk_normal.jpg" TargetMode="External" /><Relationship Id="rId63" Type="http://schemas.openxmlformats.org/officeDocument/2006/relationships/hyperlink" Target="http://pbs.twimg.com/profile_images/892943778943705090/gZL1vaXA_normal.jpg" TargetMode="External" /><Relationship Id="rId64" Type="http://schemas.openxmlformats.org/officeDocument/2006/relationships/hyperlink" Target="http://pbs.twimg.com/profile_images/570093531835944961/NuOdjlUY_normal.png" TargetMode="External" /><Relationship Id="rId65" Type="http://schemas.openxmlformats.org/officeDocument/2006/relationships/hyperlink" Target="http://pbs.twimg.com/profile_images/2797385070/cbf414f37d5aeb8a8947a64fba4c7e03_normal.png" TargetMode="External" /><Relationship Id="rId66" Type="http://schemas.openxmlformats.org/officeDocument/2006/relationships/hyperlink" Target="http://pbs.twimg.com/profile_images/1197940865802678272/J0Re7TBF_normal.jpg" TargetMode="External" /><Relationship Id="rId67" Type="http://schemas.openxmlformats.org/officeDocument/2006/relationships/hyperlink" Target="http://pbs.twimg.com/profile_images/899259810780241920/zAZVKlZy_normal.jpg" TargetMode="External" /><Relationship Id="rId68" Type="http://schemas.openxmlformats.org/officeDocument/2006/relationships/hyperlink" Target="http://pbs.twimg.com/profile_images/899259810780241920/zAZVKlZy_normal.jpg" TargetMode="External" /><Relationship Id="rId69" Type="http://schemas.openxmlformats.org/officeDocument/2006/relationships/hyperlink" Target="http://pbs.twimg.com/profile_images/1193569178722152448/UEZvMClJ_normal.jpg" TargetMode="External" /><Relationship Id="rId70" Type="http://schemas.openxmlformats.org/officeDocument/2006/relationships/hyperlink" Target="http://pbs.twimg.com/profile_images/1156072485428912128/sE6FBe3N_normal.jpg" TargetMode="External" /><Relationship Id="rId71" Type="http://schemas.openxmlformats.org/officeDocument/2006/relationships/hyperlink" Target="http://pbs.twimg.com/profile_images/1082809289889193986/qq7kT9x5_normal.jpg" TargetMode="External" /><Relationship Id="rId72" Type="http://schemas.openxmlformats.org/officeDocument/2006/relationships/hyperlink" Target="http://pbs.twimg.com/profile_images/485115231275061248/sj1KGcK3_normal.jpeg" TargetMode="External" /><Relationship Id="rId73" Type="http://schemas.openxmlformats.org/officeDocument/2006/relationships/hyperlink" Target="http://pbs.twimg.com/profile_images/1262518350602788865/ez7Fn_e7_normal.jpg" TargetMode="External" /><Relationship Id="rId74" Type="http://schemas.openxmlformats.org/officeDocument/2006/relationships/hyperlink" Target="https://pbs.twimg.com/tweet_video_thumb/EZl5CGeX0AUR39A.jpg" TargetMode="External" /><Relationship Id="rId75" Type="http://schemas.openxmlformats.org/officeDocument/2006/relationships/hyperlink" Target="http://pbs.twimg.com/profile_images/1224142143956103169/1VTGvmuE_normal.jpg" TargetMode="External" /><Relationship Id="rId76" Type="http://schemas.openxmlformats.org/officeDocument/2006/relationships/hyperlink" Target="https://pbs.twimg.com/ext_tw_video_thumb/1268031783909699585/pu/img/y1YquN2DjON2fyu-.jpg" TargetMode="External" /><Relationship Id="rId77" Type="http://schemas.openxmlformats.org/officeDocument/2006/relationships/hyperlink" Target="http://pbs.twimg.com/profile_images/1264724230169657344/dJNzGtqt_normal.jpg" TargetMode="External" /><Relationship Id="rId78" Type="http://schemas.openxmlformats.org/officeDocument/2006/relationships/hyperlink" Target="http://pbs.twimg.com/profile_images/1221686159107149824/A7FQKZuB_normal.jpg" TargetMode="External" /><Relationship Id="rId79" Type="http://schemas.openxmlformats.org/officeDocument/2006/relationships/hyperlink" Target="http://pbs.twimg.com/profile_images/1247900239089913856/AkbboeYz_normal.jpg" TargetMode="External" /><Relationship Id="rId80" Type="http://schemas.openxmlformats.org/officeDocument/2006/relationships/hyperlink" Target="http://pbs.twimg.com/profile_images/1264771680376946690/uPNGvAoS_normal.jpg" TargetMode="External" /><Relationship Id="rId81" Type="http://schemas.openxmlformats.org/officeDocument/2006/relationships/hyperlink" Target="http://pbs.twimg.com/profile_images/898950353625915392/uCO270Uv_normal.jpg" TargetMode="External" /><Relationship Id="rId82" Type="http://schemas.openxmlformats.org/officeDocument/2006/relationships/hyperlink" Target="http://pbs.twimg.com/profile_images/1258571491886673921/QVNGtuVE_normal.jp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pbs.twimg.com/profile_images/221637122/pic_of_me_normal.jpg" TargetMode="External" /><Relationship Id="rId85" Type="http://schemas.openxmlformats.org/officeDocument/2006/relationships/hyperlink" Target="http://pbs.twimg.com/profile_images/510280533520416768/5zOyvDHG_normal.jpeg" TargetMode="External" /><Relationship Id="rId86" Type="http://schemas.openxmlformats.org/officeDocument/2006/relationships/hyperlink" Target="http://pbs.twimg.com/profile_images/728683479236382720/Bs1UskWh_normal.jpg" TargetMode="External" /><Relationship Id="rId87" Type="http://schemas.openxmlformats.org/officeDocument/2006/relationships/hyperlink" Target="http://pbs.twimg.com/profile_images/509718566677917697/3umihLoU_normal.png" TargetMode="External" /><Relationship Id="rId88" Type="http://schemas.openxmlformats.org/officeDocument/2006/relationships/hyperlink" Target="http://pbs.twimg.com/profile_images/1052751464454660096/sz-KqmDq_normal.jpg" TargetMode="External" /><Relationship Id="rId89" Type="http://schemas.openxmlformats.org/officeDocument/2006/relationships/hyperlink" Target="http://pbs.twimg.com/profile_images/1102772671769661440/MKonjtHd_normal.jpg" TargetMode="External" /><Relationship Id="rId90" Type="http://schemas.openxmlformats.org/officeDocument/2006/relationships/hyperlink" Target="http://pbs.twimg.com/profile_images/1239295512848863233/AB3syYPf_normal.jpg" TargetMode="External" /><Relationship Id="rId91" Type="http://schemas.openxmlformats.org/officeDocument/2006/relationships/hyperlink" Target="http://pbs.twimg.com/profile_images/2725940814/8b6c3e7072320aa80ef680329b6e9f86_normal.jpeg" TargetMode="External" /><Relationship Id="rId92" Type="http://schemas.openxmlformats.org/officeDocument/2006/relationships/hyperlink" Target="http://pbs.twimg.com/profile_images/1079066972497870849/TiklpkTs_normal.jpg" TargetMode="External" /><Relationship Id="rId93" Type="http://schemas.openxmlformats.org/officeDocument/2006/relationships/hyperlink" Target="http://pbs.twimg.com/profile_images/378800000642095020/34c017d7bb62c7046b54300add777bae_normal.jpeg" TargetMode="External" /><Relationship Id="rId94" Type="http://schemas.openxmlformats.org/officeDocument/2006/relationships/hyperlink" Target="http://pbs.twimg.com/profile_images/1186386031358218241/dnVKoBLi_normal.jpg" TargetMode="External" /><Relationship Id="rId95" Type="http://schemas.openxmlformats.org/officeDocument/2006/relationships/hyperlink" Target="http://pbs.twimg.com/profile_images/1138160876362579969/AsAUcPkP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1097329212338274304/l2TGRjgx_normal.jpg" TargetMode="External" /><Relationship Id="rId98" Type="http://schemas.openxmlformats.org/officeDocument/2006/relationships/hyperlink" Target="http://pbs.twimg.com/profile_images/1256219014608683009/ZajFSsaL_normal.jpg" TargetMode="External" /><Relationship Id="rId99" Type="http://schemas.openxmlformats.org/officeDocument/2006/relationships/hyperlink" Target="http://pbs.twimg.com/profile_images/1250800608468074497/NqG2TP32_normal.jpg" TargetMode="External" /><Relationship Id="rId100" Type="http://schemas.openxmlformats.org/officeDocument/2006/relationships/hyperlink" Target="http://pbs.twimg.com/profile_images/53951783/cock_normal.JPG" TargetMode="External" /><Relationship Id="rId101" Type="http://schemas.openxmlformats.org/officeDocument/2006/relationships/hyperlink" Target="http://pbs.twimg.com/profile_images/1095425867000565760/U6Wffenh_normal.jpg" TargetMode="External" /><Relationship Id="rId102" Type="http://schemas.openxmlformats.org/officeDocument/2006/relationships/hyperlink" Target="http://pbs.twimg.com/profile_images/1268325217761480704/AYf3qhO6_normal.jpg" TargetMode="External" /><Relationship Id="rId103" Type="http://schemas.openxmlformats.org/officeDocument/2006/relationships/hyperlink" Target="http://pbs.twimg.com/profile_images/1265642613413036037/x9pqLtkI_normal.jpg" TargetMode="External" /><Relationship Id="rId104" Type="http://schemas.openxmlformats.org/officeDocument/2006/relationships/hyperlink" Target="http://pbs.twimg.com/profile_images/1218411581974839298/ZglfLyFs_normal.jpg" TargetMode="External" /><Relationship Id="rId105" Type="http://schemas.openxmlformats.org/officeDocument/2006/relationships/hyperlink" Target="http://pbs.twimg.com/profile_images/1257511454233833473/I19A3xgV_normal.jpg" TargetMode="External" /><Relationship Id="rId106" Type="http://schemas.openxmlformats.org/officeDocument/2006/relationships/hyperlink" Target="http://pbs.twimg.com/profile_images/1217267616840065024/VF695yln_normal.jpg" TargetMode="External" /><Relationship Id="rId107" Type="http://schemas.openxmlformats.org/officeDocument/2006/relationships/hyperlink" Target="http://pbs.twimg.com/profile_images/1043579500842213377/C34PKauK_normal.jpg" TargetMode="External" /><Relationship Id="rId108" Type="http://schemas.openxmlformats.org/officeDocument/2006/relationships/hyperlink" Target="http://pbs.twimg.com/profile_images/1267508334883745792/WubFMYH8_normal.jpg" TargetMode="External" /><Relationship Id="rId109" Type="http://schemas.openxmlformats.org/officeDocument/2006/relationships/hyperlink" Target="http://pbs.twimg.com/profile_images/1267652068027904003/CsJ68TV7_normal.jpg" TargetMode="External" /><Relationship Id="rId110" Type="http://schemas.openxmlformats.org/officeDocument/2006/relationships/hyperlink" Target="http://pbs.twimg.com/profile_images/766062700627623938/T13sWrPN_normal.jpg" TargetMode="External" /><Relationship Id="rId111" Type="http://schemas.openxmlformats.org/officeDocument/2006/relationships/hyperlink" Target="http://pbs.twimg.com/profile_images/885264196606283776/OXEiAX17_normal.jpg" TargetMode="External" /><Relationship Id="rId112" Type="http://schemas.openxmlformats.org/officeDocument/2006/relationships/hyperlink" Target="http://pbs.twimg.com/profile_images/1234537842371710977/JfR29vaf_normal.jpg" TargetMode="External" /><Relationship Id="rId113" Type="http://schemas.openxmlformats.org/officeDocument/2006/relationships/hyperlink" Target="http://pbs.twimg.com/profile_images/1267975674754711555/BRSLGJtn_normal.jpg" TargetMode="External" /><Relationship Id="rId114" Type="http://schemas.openxmlformats.org/officeDocument/2006/relationships/hyperlink" Target="http://pbs.twimg.com/profile_images/1256787047785787393/MBHRekaz_normal.jpg" TargetMode="External" /><Relationship Id="rId115" Type="http://schemas.openxmlformats.org/officeDocument/2006/relationships/hyperlink" Target="http://pbs.twimg.com/profile_images/1267975674754711555/BRSLGJtn_normal.jpg" TargetMode="External" /><Relationship Id="rId116" Type="http://schemas.openxmlformats.org/officeDocument/2006/relationships/hyperlink" Target="http://pbs.twimg.com/profile_images/1267975674754711555/BRSLGJtn_normal.jpg" TargetMode="External" /><Relationship Id="rId117" Type="http://schemas.openxmlformats.org/officeDocument/2006/relationships/hyperlink" Target="http://pbs.twimg.com/profile_images/1267975674754711555/BRSLGJtn_normal.jpg" TargetMode="External" /><Relationship Id="rId118" Type="http://schemas.openxmlformats.org/officeDocument/2006/relationships/hyperlink" Target="https://pbs.twimg.com/ext_tw_video_thumb/1268031783909699585/pu/img/y1YquN2DjON2fyu-.jpg" TargetMode="External" /><Relationship Id="rId119" Type="http://schemas.openxmlformats.org/officeDocument/2006/relationships/hyperlink" Target="http://pbs.twimg.com/profile_images/1255610681782657030/vQ8ML27q_normal.jpg" TargetMode="External" /><Relationship Id="rId120" Type="http://schemas.openxmlformats.org/officeDocument/2006/relationships/hyperlink" Target="http://pbs.twimg.com/profile_images/1260679437160378369/WkRiS9w-_normal.jpg" TargetMode="External" /><Relationship Id="rId121" Type="http://schemas.openxmlformats.org/officeDocument/2006/relationships/hyperlink" Target="http://pbs.twimg.com/profile_images/1260679437160378369/WkRiS9w-_normal.jpg" TargetMode="External" /><Relationship Id="rId122" Type="http://schemas.openxmlformats.org/officeDocument/2006/relationships/hyperlink" Target="http://pbs.twimg.com/profile_images/190926459/2688023_Krahe-Posters_normal.jpg" TargetMode="External" /><Relationship Id="rId123" Type="http://schemas.openxmlformats.org/officeDocument/2006/relationships/hyperlink" Target="http://pbs.twimg.com/profile_images/1262851281875546119/sfNAZ5po_normal.jpg" TargetMode="External" /><Relationship Id="rId124" Type="http://schemas.openxmlformats.org/officeDocument/2006/relationships/hyperlink" Target="http://pbs.twimg.com/profile_images/1258205816475095040/ReniX9T0_normal.jpg" TargetMode="External" /><Relationship Id="rId125" Type="http://schemas.openxmlformats.org/officeDocument/2006/relationships/hyperlink" Target="http://pbs.twimg.com/profile_images/1152659507115364353/2Vern4In_normal.jpg" TargetMode="External" /><Relationship Id="rId126" Type="http://schemas.openxmlformats.org/officeDocument/2006/relationships/hyperlink" Target="http://pbs.twimg.com/profile_images/829738997983375361/bYmdFBFl_normal.jpg" TargetMode="External" /><Relationship Id="rId127" Type="http://schemas.openxmlformats.org/officeDocument/2006/relationships/hyperlink" Target="http://pbs.twimg.com/profile_images/1259442918407929857/f-LUvVqE_normal.jpg" TargetMode="External" /><Relationship Id="rId128" Type="http://schemas.openxmlformats.org/officeDocument/2006/relationships/hyperlink" Target="http://pbs.twimg.com/profile_images/1076534034019151872/jatPLZ5f_normal.jpg" TargetMode="External" /><Relationship Id="rId129" Type="http://schemas.openxmlformats.org/officeDocument/2006/relationships/hyperlink" Target="http://pbs.twimg.com/profile_images/2593015658/2_normal.jpg" TargetMode="External" /><Relationship Id="rId130" Type="http://schemas.openxmlformats.org/officeDocument/2006/relationships/hyperlink" Target="http://pbs.twimg.com/profile_images/2593015658/2_normal.jpg" TargetMode="External" /><Relationship Id="rId131" Type="http://schemas.openxmlformats.org/officeDocument/2006/relationships/hyperlink" Target="http://pbs.twimg.com/profile_images/1240020328887320580/GAksYbV2_normal.jpg" TargetMode="External" /><Relationship Id="rId132" Type="http://schemas.openxmlformats.org/officeDocument/2006/relationships/hyperlink" Target="http://pbs.twimg.com/profile_images/1256726163684233221/OriUIUT2_normal.jpg" TargetMode="External" /><Relationship Id="rId133" Type="http://schemas.openxmlformats.org/officeDocument/2006/relationships/hyperlink" Target="http://pbs.twimg.com/profile_images/1233515780182073347/4MBVNxJJ_normal.jpg" TargetMode="External" /><Relationship Id="rId134" Type="http://schemas.openxmlformats.org/officeDocument/2006/relationships/hyperlink" Target="http://pbs.twimg.com/profile_images/1264782918867533825/A5YTFvfb_normal.jpg" TargetMode="External" /><Relationship Id="rId135" Type="http://schemas.openxmlformats.org/officeDocument/2006/relationships/hyperlink" Target="http://pbs.twimg.com/profile_images/1218662319942590464/fafJJnii_normal.jpg" TargetMode="External" /><Relationship Id="rId136" Type="http://schemas.openxmlformats.org/officeDocument/2006/relationships/hyperlink" Target="http://pbs.twimg.com/profile_images/992098718110371842/rcg3iDtT_normal.jpg" TargetMode="External" /><Relationship Id="rId137" Type="http://schemas.openxmlformats.org/officeDocument/2006/relationships/hyperlink" Target="http://pbs.twimg.com/profile_images/1263211587835514880/5XmhebdP_normal.jpg" TargetMode="External" /><Relationship Id="rId138" Type="http://schemas.openxmlformats.org/officeDocument/2006/relationships/hyperlink" Target="http://pbs.twimg.com/profile_images/1244367569630285824/HjT3ACJY_normal.jpg" TargetMode="External" /><Relationship Id="rId139" Type="http://schemas.openxmlformats.org/officeDocument/2006/relationships/hyperlink" Target="http://pbs.twimg.com/profile_images/1244367569630285824/HjT3ACJY_normal.jpg" TargetMode="External" /><Relationship Id="rId140" Type="http://schemas.openxmlformats.org/officeDocument/2006/relationships/hyperlink" Target="http://pbs.twimg.com/profile_images/1244367569630285824/HjT3ACJY_normal.jpg" TargetMode="External" /><Relationship Id="rId141" Type="http://schemas.openxmlformats.org/officeDocument/2006/relationships/hyperlink" Target="http://pbs.twimg.com/profile_images/1244367569630285824/HjT3ACJY_normal.jpg" TargetMode="External" /><Relationship Id="rId142" Type="http://schemas.openxmlformats.org/officeDocument/2006/relationships/hyperlink" Target="http://pbs.twimg.com/profile_images/1244367569630285824/HjT3ACJY_normal.jpg" TargetMode="External" /><Relationship Id="rId143" Type="http://schemas.openxmlformats.org/officeDocument/2006/relationships/hyperlink" Target="http://pbs.twimg.com/profile_images/1244367569630285824/HjT3ACJY_normal.jpg" TargetMode="External" /><Relationship Id="rId144" Type="http://schemas.openxmlformats.org/officeDocument/2006/relationships/hyperlink" Target="http://pbs.twimg.com/profile_images/1231026099947094016/kOYta6dO_normal.jpg" TargetMode="External" /><Relationship Id="rId145" Type="http://schemas.openxmlformats.org/officeDocument/2006/relationships/hyperlink" Target="http://pbs.twimg.com/profile_images/1201265299053514752/XaqgYxbV_normal.jpg" TargetMode="External" /><Relationship Id="rId146" Type="http://schemas.openxmlformats.org/officeDocument/2006/relationships/hyperlink" Target="http://pbs.twimg.com/profile_images/1246498616182820865/gbqaLIkH_normal.jpg" TargetMode="External" /><Relationship Id="rId147" Type="http://schemas.openxmlformats.org/officeDocument/2006/relationships/hyperlink" Target="https://pbs.twimg.com/ext_tw_video_thumb/1268031783909699585/pu/img/y1YquN2DjON2fyu-.jpg" TargetMode="External" /><Relationship Id="rId148" Type="http://schemas.openxmlformats.org/officeDocument/2006/relationships/hyperlink" Target="http://pbs.twimg.com/profile_images/1260010854646505472/oPhmSSTk_normal.jpg" TargetMode="External" /><Relationship Id="rId149" Type="http://schemas.openxmlformats.org/officeDocument/2006/relationships/hyperlink" Target="http://pbs.twimg.com/profile_images/1256212586183483394/dk9bCVbm_normal.jpg" TargetMode="External" /><Relationship Id="rId150" Type="http://schemas.openxmlformats.org/officeDocument/2006/relationships/hyperlink" Target="http://pbs.twimg.com/profile_images/1247268177425371136/emcHi4z9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pbs.twimg.com/profile_images/1023062337090015232/H0MZliL3_normal.jpg" TargetMode="External" /><Relationship Id="rId154" Type="http://schemas.openxmlformats.org/officeDocument/2006/relationships/hyperlink" Target="http://pbs.twimg.com/profile_images/550028842149347329/izgx7-lc_normal.jpeg" TargetMode="External" /><Relationship Id="rId155" Type="http://schemas.openxmlformats.org/officeDocument/2006/relationships/hyperlink" Target="http://pbs.twimg.com/profile_images/948696948667764736/waOUPSE2_normal.jpg" TargetMode="External" /><Relationship Id="rId156" Type="http://schemas.openxmlformats.org/officeDocument/2006/relationships/hyperlink" Target="http://pbs.twimg.com/profile_images/524343462573797376/cwpxVPKk_normal.jpeg" TargetMode="External" /><Relationship Id="rId157" Type="http://schemas.openxmlformats.org/officeDocument/2006/relationships/hyperlink" Target="http://pbs.twimg.com/profile_images/1217471180745166848/WbI33547_normal.jpg" TargetMode="External" /><Relationship Id="rId158" Type="http://schemas.openxmlformats.org/officeDocument/2006/relationships/hyperlink" Target="http://pbs.twimg.com/profile_images/1247302349045084164/bbZHOjQy_normal.jpg" TargetMode="External" /><Relationship Id="rId159" Type="http://schemas.openxmlformats.org/officeDocument/2006/relationships/hyperlink" Target="http://pbs.twimg.com/profile_images/1247302349045084164/bbZHOjQy_normal.jpg" TargetMode="External" /><Relationship Id="rId160" Type="http://schemas.openxmlformats.org/officeDocument/2006/relationships/hyperlink" Target="http://pbs.twimg.com/profile_images/886314248472678400/NydFAySD_normal.jpg" TargetMode="External" /><Relationship Id="rId161" Type="http://schemas.openxmlformats.org/officeDocument/2006/relationships/hyperlink" Target="http://pbs.twimg.com/profile_images/1045497335499935744/FPP0_mrs_normal.jpg" TargetMode="External" /><Relationship Id="rId162" Type="http://schemas.openxmlformats.org/officeDocument/2006/relationships/hyperlink" Target="http://pbs.twimg.com/profile_images/1250249721362464768/9Kpzgqiq_normal.jpg" TargetMode="External" /><Relationship Id="rId163" Type="http://schemas.openxmlformats.org/officeDocument/2006/relationships/hyperlink" Target="http://pbs.twimg.com/profile_images/1232494578848145409/twT4ocRO_normal.jpg" TargetMode="External" /><Relationship Id="rId164" Type="http://schemas.openxmlformats.org/officeDocument/2006/relationships/hyperlink" Target="http://pbs.twimg.com/profile_images/1265489296909373441/Fc5lial2_normal.jpg" TargetMode="External" /><Relationship Id="rId165" Type="http://schemas.openxmlformats.org/officeDocument/2006/relationships/hyperlink" Target="http://pbs.twimg.com/profile_images/1249776202174398466/_t2I5zNz_normal.jpg" TargetMode="External" /><Relationship Id="rId166" Type="http://schemas.openxmlformats.org/officeDocument/2006/relationships/hyperlink" Target="http://pbs.twimg.com/profile_images/1134280703141658625/xZCnsoJa_normal.jpg" TargetMode="External" /><Relationship Id="rId167" Type="http://schemas.openxmlformats.org/officeDocument/2006/relationships/hyperlink" Target="http://pbs.twimg.com/profile_images/1078653134472392704/gx8-PSyP_normal.jpg" TargetMode="External" /><Relationship Id="rId168" Type="http://schemas.openxmlformats.org/officeDocument/2006/relationships/hyperlink" Target="http://pbs.twimg.com/profile_images/1231640381185384449/dT1mMe6a_normal.jpg" TargetMode="External" /><Relationship Id="rId169" Type="http://schemas.openxmlformats.org/officeDocument/2006/relationships/hyperlink" Target="http://pbs.twimg.com/profile_images/1324417028/233733_normal.jpg" TargetMode="External" /><Relationship Id="rId170" Type="http://schemas.openxmlformats.org/officeDocument/2006/relationships/hyperlink" Target="http://pbs.twimg.com/profile_images/1237956055075713026/HU5Kl2gu_normal.jpg" TargetMode="External" /><Relationship Id="rId171" Type="http://schemas.openxmlformats.org/officeDocument/2006/relationships/hyperlink" Target="http://pbs.twimg.com/profile_images/1037409478096969729/4RJ7wl9i_normal.jpg" TargetMode="External" /><Relationship Id="rId172" Type="http://schemas.openxmlformats.org/officeDocument/2006/relationships/hyperlink" Target="http://pbs.twimg.com/profile_images/1251487577942581248/qCLTobZX_normal.jpg" TargetMode="External" /><Relationship Id="rId173" Type="http://schemas.openxmlformats.org/officeDocument/2006/relationships/hyperlink" Target="http://pbs.twimg.com/profile_images/1255242392707481600/py5iOsiC_normal.jpg" TargetMode="External" /><Relationship Id="rId174" Type="http://schemas.openxmlformats.org/officeDocument/2006/relationships/hyperlink" Target="http://pbs.twimg.com/profile_images/1257128108601180162/m-ozVVNU_normal.jpg" TargetMode="External" /><Relationship Id="rId175" Type="http://schemas.openxmlformats.org/officeDocument/2006/relationships/hyperlink" Target="http://pbs.twimg.com/profile_images/1257128108601180162/m-ozVVNU_normal.jpg" TargetMode="External" /><Relationship Id="rId176" Type="http://schemas.openxmlformats.org/officeDocument/2006/relationships/hyperlink" Target="http://pbs.twimg.com/profile_images/1257128108601180162/m-ozVVNU_normal.jpg" TargetMode="External" /><Relationship Id="rId177" Type="http://schemas.openxmlformats.org/officeDocument/2006/relationships/hyperlink" Target="https://pbs.twimg.com/ext_tw_video_thumb/1268031783909699585/pu/img/y1YquN2DjON2fyu-.jpg" TargetMode="External" /><Relationship Id="rId178" Type="http://schemas.openxmlformats.org/officeDocument/2006/relationships/hyperlink" Target="https://pbs.twimg.com/ext_tw_video_thumb/1268031783909699585/pu/img/y1YquN2DjON2fyu-.jpg" TargetMode="External" /><Relationship Id="rId179" Type="http://schemas.openxmlformats.org/officeDocument/2006/relationships/hyperlink" Target="http://pbs.twimg.com/profile_images/1072880663575973889/_DdEXdlU_normal.jpg" TargetMode="External" /><Relationship Id="rId180" Type="http://schemas.openxmlformats.org/officeDocument/2006/relationships/hyperlink" Target="http://pbs.twimg.com/profile_images/867069412007915520/EGUtrMXr_normal.jpg" TargetMode="External" /><Relationship Id="rId181" Type="http://schemas.openxmlformats.org/officeDocument/2006/relationships/hyperlink" Target="http://pbs.twimg.com/profile_images/1261869633184739328/NfbsOnzB_normal.jpg" TargetMode="External" /><Relationship Id="rId182" Type="http://schemas.openxmlformats.org/officeDocument/2006/relationships/hyperlink" Target="http://pbs.twimg.com/profile_images/1231778695473434626/lv7foYbe_normal.jpg" TargetMode="External" /><Relationship Id="rId183" Type="http://schemas.openxmlformats.org/officeDocument/2006/relationships/hyperlink" Target="http://pbs.twimg.com/profile_images/1267655760701542402/b9GQqMQB_normal.jpg" TargetMode="External" /><Relationship Id="rId184" Type="http://schemas.openxmlformats.org/officeDocument/2006/relationships/hyperlink" Target="http://pbs.twimg.com/profile_images/1242010602073133058/dzp8qCn-_normal.jpg" TargetMode="External" /><Relationship Id="rId185" Type="http://schemas.openxmlformats.org/officeDocument/2006/relationships/hyperlink" Target="http://pbs.twimg.com/profile_images/663827923455967232/N-xiUEH9_normal.jpg" TargetMode="External" /><Relationship Id="rId186" Type="http://schemas.openxmlformats.org/officeDocument/2006/relationships/hyperlink" Target="http://pbs.twimg.com/profile_images/1256657445189029889/gySqKN-p_normal.jpg" TargetMode="External" /><Relationship Id="rId187" Type="http://schemas.openxmlformats.org/officeDocument/2006/relationships/hyperlink" Target="http://pbs.twimg.com/profile_images/501487545654730752/G768kSgd_normal.jpeg" TargetMode="External" /><Relationship Id="rId188" Type="http://schemas.openxmlformats.org/officeDocument/2006/relationships/hyperlink" Target="http://pbs.twimg.com/profile_images/1258920276487737350/lrG05-OG_normal.jpg" TargetMode="External" /><Relationship Id="rId189" Type="http://schemas.openxmlformats.org/officeDocument/2006/relationships/hyperlink" Target="https://pbs.twimg.com/media/EZoy9DYWkAAdTBU.jpg" TargetMode="External" /><Relationship Id="rId190" Type="http://schemas.openxmlformats.org/officeDocument/2006/relationships/hyperlink" Target="http://pbs.twimg.com/profile_images/1260311244940034048/ZMZH-JLG_normal.jpg" TargetMode="External" /><Relationship Id="rId191" Type="http://schemas.openxmlformats.org/officeDocument/2006/relationships/hyperlink" Target="http://pbs.twimg.com/profile_images/1143888101133160453/JSOGM0gY_normal.jpg" TargetMode="External" /><Relationship Id="rId192" Type="http://schemas.openxmlformats.org/officeDocument/2006/relationships/hyperlink" Target="http://pbs.twimg.com/profile_images/1262998459008708608/ieKdSiTE_normal.jpg" TargetMode="External" /><Relationship Id="rId193" Type="http://schemas.openxmlformats.org/officeDocument/2006/relationships/hyperlink" Target="http://pbs.twimg.com/profile_images/1021881333960732672/JYM5T3uo_normal.jpg" TargetMode="External" /><Relationship Id="rId194" Type="http://schemas.openxmlformats.org/officeDocument/2006/relationships/hyperlink" Target="http://pbs.twimg.com/profile_images/1258807118548762626/rP0dRk_u_normal.jpg" TargetMode="External" /><Relationship Id="rId195" Type="http://schemas.openxmlformats.org/officeDocument/2006/relationships/hyperlink" Target="http://pbs.twimg.com/profile_images/1005763217023328258/F6RLlgPJ_normal.jpg" TargetMode="External" /><Relationship Id="rId196" Type="http://schemas.openxmlformats.org/officeDocument/2006/relationships/hyperlink" Target="http://pbs.twimg.com/profile_images/1005763217023328258/F6RLlgPJ_normal.jpg" TargetMode="External" /><Relationship Id="rId197" Type="http://schemas.openxmlformats.org/officeDocument/2006/relationships/hyperlink" Target="http://pbs.twimg.com/profile_images/826805145388224512/OpZZ64ju_normal.jpg" TargetMode="External" /><Relationship Id="rId198" Type="http://schemas.openxmlformats.org/officeDocument/2006/relationships/hyperlink" Target="http://pbs.twimg.com/profile_images/1245048447046164483/eyzDOL6X_normal.jpg" TargetMode="External" /><Relationship Id="rId199" Type="http://schemas.openxmlformats.org/officeDocument/2006/relationships/hyperlink" Target="https://pbs.twimg.com/media/EZpG1c2UcAALfgz.jpg" TargetMode="External" /><Relationship Id="rId200" Type="http://schemas.openxmlformats.org/officeDocument/2006/relationships/hyperlink" Target="http://pbs.twimg.com/profile_images/1244330390187380737/DxxiWYw-_normal.jpg" TargetMode="External" /><Relationship Id="rId201" Type="http://schemas.openxmlformats.org/officeDocument/2006/relationships/hyperlink" Target="http://pbs.twimg.com/profile_images/1268382434342563840/wUVsft3Z_normal.jpg" TargetMode="External" /><Relationship Id="rId202" Type="http://schemas.openxmlformats.org/officeDocument/2006/relationships/hyperlink" Target="http://pbs.twimg.com/profile_images/1262249684631838720/MwZeZYIB_normal.jpg" TargetMode="External" /><Relationship Id="rId203" Type="http://schemas.openxmlformats.org/officeDocument/2006/relationships/hyperlink" Target="http://pbs.twimg.com/profile_images/1229065793243090944/4VFo1C5x_normal.jpg" TargetMode="External" /><Relationship Id="rId204" Type="http://schemas.openxmlformats.org/officeDocument/2006/relationships/hyperlink" Target="http://pbs.twimg.com/profile_images/1263074768992956416/fJ4_Cqri_normal.jpg" TargetMode="External" /><Relationship Id="rId205" Type="http://schemas.openxmlformats.org/officeDocument/2006/relationships/hyperlink" Target="http://pbs.twimg.com/profile_images/1257928387806531589/W2RFx8kV_normal.jpg" TargetMode="External" /><Relationship Id="rId206" Type="http://schemas.openxmlformats.org/officeDocument/2006/relationships/hyperlink" Target="http://pbs.twimg.com/profile_images/1260369660781793280/mPC8Q0DQ_normal.jpg" TargetMode="External" /><Relationship Id="rId207" Type="http://schemas.openxmlformats.org/officeDocument/2006/relationships/hyperlink" Target="http://pbs.twimg.com/profile_images/1245345326615023618/PDmBcESP_normal.jpg" TargetMode="External" /><Relationship Id="rId208" Type="http://schemas.openxmlformats.org/officeDocument/2006/relationships/hyperlink" Target="http://pbs.twimg.com/profile_images/1157753661340016640/AwwSbhwS_normal.jpg" TargetMode="External" /><Relationship Id="rId209" Type="http://schemas.openxmlformats.org/officeDocument/2006/relationships/hyperlink" Target="http://pbs.twimg.com/profile_images/1133557155884392449/RHCrRm3r_normal.jpg" TargetMode="External" /><Relationship Id="rId210" Type="http://schemas.openxmlformats.org/officeDocument/2006/relationships/hyperlink" Target="http://pbs.twimg.com/profile_images/1253429257004437507/xtfjV9LT_normal.jpg" TargetMode="External" /><Relationship Id="rId211" Type="http://schemas.openxmlformats.org/officeDocument/2006/relationships/hyperlink" Target="http://pbs.twimg.com/profile_images/1253429257004437507/xtfjV9LT_normal.jpg" TargetMode="External" /><Relationship Id="rId212" Type="http://schemas.openxmlformats.org/officeDocument/2006/relationships/hyperlink" Target="http://pbs.twimg.com/profile_images/1253429257004437507/xtfjV9LT_normal.jpg" TargetMode="External" /><Relationship Id="rId213" Type="http://schemas.openxmlformats.org/officeDocument/2006/relationships/hyperlink" Target="https://pbs.twimg.com/media/EZo35D2WkAI0jwz.jpg" TargetMode="External" /><Relationship Id="rId214" Type="http://schemas.openxmlformats.org/officeDocument/2006/relationships/hyperlink" Target="http://pbs.twimg.com/profile_images/1253429257004437507/xtfjV9LT_normal.jpg" TargetMode="External" /><Relationship Id="rId215" Type="http://schemas.openxmlformats.org/officeDocument/2006/relationships/hyperlink" Target="http://pbs.twimg.com/profile_images/524548584289497088/uim4iqcL_normal.jpeg" TargetMode="External" /><Relationship Id="rId216" Type="http://schemas.openxmlformats.org/officeDocument/2006/relationships/hyperlink" Target="https://pbs.twimg.com/media/EZpGR6-UYAIgc3y.jpg" TargetMode="External" /><Relationship Id="rId217" Type="http://schemas.openxmlformats.org/officeDocument/2006/relationships/hyperlink" Target="http://pbs.twimg.com/profile_images/1242561622431989761/2UOzRBNG_normal.jpg" TargetMode="External" /><Relationship Id="rId218" Type="http://schemas.openxmlformats.org/officeDocument/2006/relationships/hyperlink" Target="http://pbs.twimg.com/profile_images/1242561622431989761/2UOzRBNG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pbs.twimg.com/profile_images/936421015067824134/g_PfzHXA_normal.jpg" TargetMode="External" /><Relationship Id="rId221" Type="http://schemas.openxmlformats.org/officeDocument/2006/relationships/hyperlink" Target="http://pbs.twimg.com/profile_images/1353536173/AnnHoldenWitch_normal.jpg" TargetMode="External" /><Relationship Id="rId222" Type="http://schemas.openxmlformats.org/officeDocument/2006/relationships/hyperlink" Target="http://pbs.twimg.com/profile_images/1243531234606821379/ZLAE576__normal.jpg" TargetMode="External" /><Relationship Id="rId223" Type="http://schemas.openxmlformats.org/officeDocument/2006/relationships/hyperlink" Target="http://pbs.twimg.com/profile_images/856920508/freshshoots_deadtree_normal.jpg" TargetMode="External" /><Relationship Id="rId224" Type="http://schemas.openxmlformats.org/officeDocument/2006/relationships/hyperlink" Target="http://pbs.twimg.com/profile_images/1259273544380416006/cFhz7cE2_normal.jpg" TargetMode="External" /><Relationship Id="rId225" Type="http://schemas.openxmlformats.org/officeDocument/2006/relationships/hyperlink" Target="https://pbs.twimg.com/media/EZohEpuUwAE7QPM.jpg" TargetMode="External" /><Relationship Id="rId226" Type="http://schemas.openxmlformats.org/officeDocument/2006/relationships/hyperlink" Target="http://pbs.twimg.com/profile_images/829579103258808320/6RbCWJdu_normal.jpg" TargetMode="External" /><Relationship Id="rId227" Type="http://schemas.openxmlformats.org/officeDocument/2006/relationships/hyperlink" Target="http://pbs.twimg.com/profile_images/1061408989290741760/BhRf084X_normal.jpg" TargetMode="External" /><Relationship Id="rId228" Type="http://schemas.openxmlformats.org/officeDocument/2006/relationships/hyperlink" Target="http://pbs.twimg.com/profile_images/1073269618079346689/Eon04dFT_normal.jpg" TargetMode="External" /><Relationship Id="rId229" Type="http://schemas.openxmlformats.org/officeDocument/2006/relationships/hyperlink" Target="http://pbs.twimg.com/profile_images/1249994325284569089/QLQgvTLG_normal.jpg" TargetMode="External" /><Relationship Id="rId230" Type="http://schemas.openxmlformats.org/officeDocument/2006/relationships/hyperlink" Target="http://pbs.twimg.com/profile_images/1123940443685888000/MH7VDnBc_normal.jpg" TargetMode="External" /><Relationship Id="rId231" Type="http://schemas.openxmlformats.org/officeDocument/2006/relationships/hyperlink" Target="https://pbs.twimg.com/media/EZkcAflXgAEIaxM.png" TargetMode="External" /><Relationship Id="rId232" Type="http://schemas.openxmlformats.org/officeDocument/2006/relationships/hyperlink" Target="http://pbs.twimg.com/profile_images/1115315014137778176/28FxpRYl_normal.png" TargetMode="External" /><Relationship Id="rId233" Type="http://schemas.openxmlformats.org/officeDocument/2006/relationships/hyperlink" Target="http://pbs.twimg.com/profile_images/1209887598459727881/7w1tTQkf_normal.jpg" TargetMode="External" /><Relationship Id="rId234" Type="http://schemas.openxmlformats.org/officeDocument/2006/relationships/hyperlink" Target="http://pbs.twimg.com/profile_images/1219318490370318336/JEVCwGB2_normal.jpg" TargetMode="External" /><Relationship Id="rId235" Type="http://schemas.openxmlformats.org/officeDocument/2006/relationships/hyperlink" Target="https://twitter.com/hollywdharriet/status/1268076529830948865" TargetMode="External" /><Relationship Id="rId236" Type="http://schemas.openxmlformats.org/officeDocument/2006/relationships/hyperlink" Target="https://twitter.com/carol51378156/status/1268077987280420864" TargetMode="External" /><Relationship Id="rId237" Type="http://schemas.openxmlformats.org/officeDocument/2006/relationships/hyperlink" Target="https://twitter.com/jendlady1/status/1268078488520540160" TargetMode="External" /><Relationship Id="rId238" Type="http://schemas.openxmlformats.org/officeDocument/2006/relationships/hyperlink" Target="https://twitter.com/crowntiptoe/status/1268079235761156097" TargetMode="External" /><Relationship Id="rId239" Type="http://schemas.openxmlformats.org/officeDocument/2006/relationships/hyperlink" Target="https://twitter.com/linkead/status/1268079302362509312" TargetMode="External" /><Relationship Id="rId240" Type="http://schemas.openxmlformats.org/officeDocument/2006/relationships/hyperlink" Target="https://twitter.com/kalanuraven/status/1268080736159936512" TargetMode="External" /><Relationship Id="rId241" Type="http://schemas.openxmlformats.org/officeDocument/2006/relationships/hyperlink" Target="https://twitter.com/zoomlilly/status/1268082409473404928" TargetMode="External" /><Relationship Id="rId242" Type="http://schemas.openxmlformats.org/officeDocument/2006/relationships/hyperlink" Target="https://twitter.com/birdchirptweet/status/1268088368149065731" TargetMode="External" /><Relationship Id="rId243" Type="http://schemas.openxmlformats.org/officeDocument/2006/relationships/hyperlink" Target="https://twitter.com/simpleplananon/status/1268094747878535168" TargetMode="External" /><Relationship Id="rId244" Type="http://schemas.openxmlformats.org/officeDocument/2006/relationships/hyperlink" Target="https://twitter.com/gretchenbarton/status/1268099274958667777" TargetMode="External" /><Relationship Id="rId245" Type="http://schemas.openxmlformats.org/officeDocument/2006/relationships/hyperlink" Target="https://twitter.com/margarita150264/status/1268099687539564544" TargetMode="External" /><Relationship Id="rId246" Type="http://schemas.openxmlformats.org/officeDocument/2006/relationships/hyperlink" Target="https://twitter.com/chakanetzaclive/status/1268100780784881664" TargetMode="External" /><Relationship Id="rId247" Type="http://schemas.openxmlformats.org/officeDocument/2006/relationships/hyperlink" Target="https://twitter.com/orangeray3/status/1268112253493997570" TargetMode="External" /><Relationship Id="rId248" Type="http://schemas.openxmlformats.org/officeDocument/2006/relationships/hyperlink" Target="https://twitter.com/kwade75/status/1268113102773551104" TargetMode="External" /><Relationship Id="rId249" Type="http://schemas.openxmlformats.org/officeDocument/2006/relationships/hyperlink" Target="https://twitter.com/gx4ik76j9yqkhen/status/1268115001799176193" TargetMode="External" /><Relationship Id="rId250" Type="http://schemas.openxmlformats.org/officeDocument/2006/relationships/hyperlink" Target="https://twitter.com/kitchenermike/status/1268118631692431360" TargetMode="External" /><Relationship Id="rId251" Type="http://schemas.openxmlformats.org/officeDocument/2006/relationships/hyperlink" Target="https://twitter.com/johnsomsheila/status/1268121317674553344" TargetMode="External" /><Relationship Id="rId252" Type="http://schemas.openxmlformats.org/officeDocument/2006/relationships/hyperlink" Target="https://twitter.com/8020tizio/status/1268126830386647040" TargetMode="External" /><Relationship Id="rId253" Type="http://schemas.openxmlformats.org/officeDocument/2006/relationships/hyperlink" Target="https://twitter.com/bluefishja/status/1268129313171406850" TargetMode="External" /><Relationship Id="rId254" Type="http://schemas.openxmlformats.org/officeDocument/2006/relationships/hyperlink" Target="https://twitter.com/wmk1975/status/1268133783255109632" TargetMode="External" /><Relationship Id="rId255" Type="http://schemas.openxmlformats.org/officeDocument/2006/relationships/hyperlink" Target="https://twitter.com/bam57581565/status/1268134968980635653" TargetMode="External" /><Relationship Id="rId256" Type="http://schemas.openxmlformats.org/officeDocument/2006/relationships/hyperlink" Target="https://twitter.com/texas_trump/status/1268144377467031552" TargetMode="External" /><Relationship Id="rId257" Type="http://schemas.openxmlformats.org/officeDocument/2006/relationships/hyperlink" Target="https://twitter.com/me2189251618/status/1268145162611576833" TargetMode="External" /><Relationship Id="rId258" Type="http://schemas.openxmlformats.org/officeDocument/2006/relationships/hyperlink" Target="https://twitter.com/remediosbullo19/status/1268148872557232130" TargetMode="External" /><Relationship Id="rId259" Type="http://schemas.openxmlformats.org/officeDocument/2006/relationships/hyperlink" Target="https://twitter.com/gobigred4life/status/1268149157329399809" TargetMode="External" /><Relationship Id="rId260" Type="http://schemas.openxmlformats.org/officeDocument/2006/relationships/hyperlink" Target="https://twitter.com/dkdk459/status/1268150278336831489" TargetMode="External" /><Relationship Id="rId261" Type="http://schemas.openxmlformats.org/officeDocument/2006/relationships/hyperlink" Target="https://twitter.com/asleepingdragon/status/1268156263399120898" TargetMode="External" /><Relationship Id="rId262" Type="http://schemas.openxmlformats.org/officeDocument/2006/relationships/hyperlink" Target="https://twitter.com/shupe_laura/status/1268158980515340288" TargetMode="External" /><Relationship Id="rId263" Type="http://schemas.openxmlformats.org/officeDocument/2006/relationships/hyperlink" Target="https://twitter.com/turk182_jcp/status/1268161093148475392" TargetMode="External" /><Relationship Id="rId264" Type="http://schemas.openxmlformats.org/officeDocument/2006/relationships/hyperlink" Target="https://twitter.com/turk182_jcp/status/1268161171984711682" TargetMode="External" /><Relationship Id="rId265" Type="http://schemas.openxmlformats.org/officeDocument/2006/relationships/hyperlink" Target="https://twitter.com/candace47373967/status/1268161308890980358" TargetMode="External" /><Relationship Id="rId266" Type="http://schemas.openxmlformats.org/officeDocument/2006/relationships/hyperlink" Target="https://twitter.com/therealalice333/status/1268163519477940224" TargetMode="External" /><Relationship Id="rId267" Type="http://schemas.openxmlformats.org/officeDocument/2006/relationships/hyperlink" Target="https://twitter.com/veteran423/status/1268164908803403782" TargetMode="External" /><Relationship Id="rId268" Type="http://schemas.openxmlformats.org/officeDocument/2006/relationships/hyperlink" Target="https://twitter.com/homeofthetitans/status/1268167874230837248" TargetMode="External" /><Relationship Id="rId269" Type="http://schemas.openxmlformats.org/officeDocument/2006/relationships/hyperlink" Target="https://twitter.com/cher88582355/status/1268174256741011456" TargetMode="External" /><Relationship Id="rId270" Type="http://schemas.openxmlformats.org/officeDocument/2006/relationships/hyperlink" Target="https://twitter.com/timecontrolzero/status/1268177864278630400" TargetMode="External" /><Relationship Id="rId271" Type="http://schemas.openxmlformats.org/officeDocument/2006/relationships/hyperlink" Target="https://twitter.com/marcomerlino19/status/1268190458506772485" TargetMode="External" /><Relationship Id="rId272" Type="http://schemas.openxmlformats.org/officeDocument/2006/relationships/hyperlink" Target="https://twitter.com/ammendment_2nd/status/1268190713809973253" TargetMode="External" /><Relationship Id="rId273" Type="http://schemas.openxmlformats.org/officeDocument/2006/relationships/hyperlink" Target="https://twitter.com/angel46615/status/1268193119918579716" TargetMode="External" /><Relationship Id="rId274" Type="http://schemas.openxmlformats.org/officeDocument/2006/relationships/hyperlink" Target="https://twitter.com/gpnavonod/status/1268194674034049024" TargetMode="External" /><Relationship Id="rId275" Type="http://schemas.openxmlformats.org/officeDocument/2006/relationships/hyperlink" Target="https://twitter.com/lilhaycraft/status/1268201750579892231" TargetMode="External" /><Relationship Id="rId276" Type="http://schemas.openxmlformats.org/officeDocument/2006/relationships/hyperlink" Target="https://twitter.com/pipewrench56/status/1268207945445146626" TargetMode="External" /><Relationship Id="rId277" Type="http://schemas.openxmlformats.org/officeDocument/2006/relationships/hyperlink" Target="https://twitter.com/luvmyshitzu/status/1268211548624834569" TargetMode="External" /><Relationship Id="rId278" Type="http://schemas.openxmlformats.org/officeDocument/2006/relationships/hyperlink" Target="https://twitter.com/iqdou1/status/1268222335666044930" TargetMode="External" /><Relationship Id="rId279" Type="http://schemas.openxmlformats.org/officeDocument/2006/relationships/hyperlink" Target="https://twitter.com/mariancastrover/status/1268223211977814019" TargetMode="External" /><Relationship Id="rId280" Type="http://schemas.openxmlformats.org/officeDocument/2006/relationships/hyperlink" Target="https://twitter.com/rhansens/status/1268224238923718656" TargetMode="External" /><Relationship Id="rId281" Type="http://schemas.openxmlformats.org/officeDocument/2006/relationships/hyperlink" Target="https://twitter.com/beachgrandma13/status/1268224576334553089" TargetMode="External" /><Relationship Id="rId282" Type="http://schemas.openxmlformats.org/officeDocument/2006/relationships/hyperlink" Target="https://twitter.com/tired_n_crabby/status/1268226968438226944" TargetMode="External" /><Relationship Id="rId283" Type="http://schemas.openxmlformats.org/officeDocument/2006/relationships/hyperlink" Target="https://twitter.com/candtalan/status/1268229553144676352" TargetMode="External" /><Relationship Id="rId284" Type="http://schemas.openxmlformats.org/officeDocument/2006/relationships/hyperlink" Target="https://twitter.com/melissalong12/status/1268230856121950210" TargetMode="External" /><Relationship Id="rId285" Type="http://schemas.openxmlformats.org/officeDocument/2006/relationships/hyperlink" Target="https://twitter.com/carenharkins/status/1268243027274932227" TargetMode="External" /><Relationship Id="rId286" Type="http://schemas.openxmlformats.org/officeDocument/2006/relationships/hyperlink" Target="https://twitter.com/angellamalet/status/1268274218556362753" TargetMode="External" /><Relationship Id="rId287" Type="http://schemas.openxmlformats.org/officeDocument/2006/relationships/hyperlink" Target="https://twitter.com/westietx/status/1268282677922279426" TargetMode="External" /><Relationship Id="rId288" Type="http://schemas.openxmlformats.org/officeDocument/2006/relationships/hyperlink" Target="https://twitter.com/theeleanordavis/status/1268285053764853760" TargetMode="External" /><Relationship Id="rId289" Type="http://schemas.openxmlformats.org/officeDocument/2006/relationships/hyperlink" Target="https://twitter.com/basketballsoft1/status/1268287464533159936" TargetMode="External" /><Relationship Id="rId290" Type="http://schemas.openxmlformats.org/officeDocument/2006/relationships/hyperlink" Target="https://twitter.com/mmwiley204/status/1268294999201984512" TargetMode="External" /><Relationship Id="rId291" Type="http://schemas.openxmlformats.org/officeDocument/2006/relationships/hyperlink" Target="https://twitter.com/west1fsu1/status/1268299732784381952" TargetMode="External" /><Relationship Id="rId292" Type="http://schemas.openxmlformats.org/officeDocument/2006/relationships/hyperlink" Target="https://twitter.com/jeannedevendor1/status/1268308440931164164" TargetMode="External" /><Relationship Id="rId293" Type="http://schemas.openxmlformats.org/officeDocument/2006/relationships/hyperlink" Target="https://twitter.com/babs25900096/status/1268318578828165120" TargetMode="External" /><Relationship Id="rId294" Type="http://schemas.openxmlformats.org/officeDocument/2006/relationships/hyperlink" Target="https://twitter.com/godwins2020/status/1268322805952757760" TargetMode="External" /><Relationship Id="rId295" Type="http://schemas.openxmlformats.org/officeDocument/2006/relationships/hyperlink" Target="https://twitter.com/timgrein2/status/1268323131703169024" TargetMode="External" /><Relationship Id="rId296" Type="http://schemas.openxmlformats.org/officeDocument/2006/relationships/hyperlink" Target="https://twitter.com/fatlester/status/1268323355268124672" TargetMode="External" /><Relationship Id="rId297" Type="http://schemas.openxmlformats.org/officeDocument/2006/relationships/hyperlink" Target="https://twitter.com/enettewigginto1/status/1268323582217719808" TargetMode="External" /><Relationship Id="rId298" Type="http://schemas.openxmlformats.org/officeDocument/2006/relationships/hyperlink" Target="https://twitter.com/donna78700883/status/1268323771640762368" TargetMode="External" /><Relationship Id="rId299" Type="http://schemas.openxmlformats.org/officeDocument/2006/relationships/hyperlink" Target="https://twitter.com/cornpop2024/status/1268323831283765248" TargetMode="External" /><Relationship Id="rId300" Type="http://schemas.openxmlformats.org/officeDocument/2006/relationships/hyperlink" Target="https://twitter.com/iguessitsandrew/status/1268324170263261184" TargetMode="External" /><Relationship Id="rId301" Type="http://schemas.openxmlformats.org/officeDocument/2006/relationships/hyperlink" Target="https://twitter.com/therea1dirtydan/status/1268324959820091393" TargetMode="External" /><Relationship Id="rId302" Type="http://schemas.openxmlformats.org/officeDocument/2006/relationships/hyperlink" Target="https://twitter.com/mzuk75971756/status/1268325713263955969" TargetMode="External" /><Relationship Id="rId303" Type="http://schemas.openxmlformats.org/officeDocument/2006/relationships/hyperlink" Target="https://twitter.com/davidcarneal9/status/1268325966075424768" TargetMode="External" /><Relationship Id="rId304" Type="http://schemas.openxmlformats.org/officeDocument/2006/relationships/hyperlink" Target="https://twitter.com/michelecorrao8/status/1268325980424343552" TargetMode="External" /><Relationship Id="rId305" Type="http://schemas.openxmlformats.org/officeDocument/2006/relationships/hyperlink" Target="https://twitter.com/magaforever100/status/1268326364702224384" TargetMode="External" /><Relationship Id="rId306" Type="http://schemas.openxmlformats.org/officeDocument/2006/relationships/hyperlink" Target="https://twitter.com/smithheddi/status/1268327377609920519" TargetMode="External" /><Relationship Id="rId307" Type="http://schemas.openxmlformats.org/officeDocument/2006/relationships/hyperlink" Target="https://twitter.com/moonwalker7344/status/1268327487425048578" TargetMode="External" /><Relationship Id="rId308" Type="http://schemas.openxmlformats.org/officeDocument/2006/relationships/hyperlink" Target="https://twitter.com/theessentialbox/status/1268324121349423105" TargetMode="External" /><Relationship Id="rId309" Type="http://schemas.openxmlformats.org/officeDocument/2006/relationships/hyperlink" Target="https://twitter.com/redyr_lameno/status/1268327720548630528" TargetMode="External" /><Relationship Id="rId310" Type="http://schemas.openxmlformats.org/officeDocument/2006/relationships/hyperlink" Target="https://twitter.com/colforbin3/status/1268252251568537600" TargetMode="External" /><Relationship Id="rId311" Type="http://schemas.openxmlformats.org/officeDocument/2006/relationships/hyperlink" Target="https://twitter.com/redyr_lameno/status/1268327787913375744" TargetMode="External" /><Relationship Id="rId312" Type="http://schemas.openxmlformats.org/officeDocument/2006/relationships/hyperlink" Target="https://twitter.com/redyr_lameno/status/1268327269195558912" TargetMode="External" /><Relationship Id="rId313" Type="http://schemas.openxmlformats.org/officeDocument/2006/relationships/hyperlink" Target="https://twitter.com/redyr_lameno/status/1268327543721078786" TargetMode="External" /><Relationship Id="rId314" Type="http://schemas.openxmlformats.org/officeDocument/2006/relationships/hyperlink" Target="https://twitter.com/redyr_lameno/status/1268327758045696000" TargetMode="External" /><Relationship Id="rId315" Type="http://schemas.openxmlformats.org/officeDocument/2006/relationships/hyperlink" Target="https://twitter.com/libertybell761/status/1268328936691417088" TargetMode="External" /><Relationship Id="rId316" Type="http://schemas.openxmlformats.org/officeDocument/2006/relationships/hyperlink" Target="https://twitter.com/classeypatriot1/status/1268329187057655808" TargetMode="External" /><Relationship Id="rId317" Type="http://schemas.openxmlformats.org/officeDocument/2006/relationships/hyperlink" Target="https://twitter.com/classeypatriot1/status/1268328690624024576" TargetMode="External" /><Relationship Id="rId318" Type="http://schemas.openxmlformats.org/officeDocument/2006/relationships/hyperlink" Target="https://twitter.com/samm4468/status/1268327075288506368" TargetMode="External" /><Relationship Id="rId319" Type="http://schemas.openxmlformats.org/officeDocument/2006/relationships/hyperlink" Target="https://twitter.com/bondfire16/status/1268329378980691980" TargetMode="External" /><Relationship Id="rId320" Type="http://schemas.openxmlformats.org/officeDocument/2006/relationships/hyperlink" Target="https://twitter.com/sandytrump2020/status/1268330194437173248" TargetMode="External" /><Relationship Id="rId321" Type="http://schemas.openxmlformats.org/officeDocument/2006/relationships/hyperlink" Target="https://twitter.com/bdixiee/status/1268330321663201283" TargetMode="External" /><Relationship Id="rId322" Type="http://schemas.openxmlformats.org/officeDocument/2006/relationships/hyperlink" Target="https://twitter.com/timetowakeup90/status/1268331767007719432" TargetMode="External" /><Relationship Id="rId323" Type="http://schemas.openxmlformats.org/officeDocument/2006/relationships/hyperlink" Target="https://twitter.com/kaze2005/status/1268332155274493955" TargetMode="External" /><Relationship Id="rId324" Type="http://schemas.openxmlformats.org/officeDocument/2006/relationships/hyperlink" Target="https://twitter.com/genies13/status/1268332196441407488" TargetMode="External" /><Relationship Id="rId325" Type="http://schemas.openxmlformats.org/officeDocument/2006/relationships/hyperlink" Target="https://twitter.com/s_whole/status/1268332740652552193" TargetMode="External" /><Relationship Id="rId326" Type="http://schemas.openxmlformats.org/officeDocument/2006/relationships/hyperlink" Target="https://twitter.com/s_whole/status/1268332805492289540" TargetMode="External" /><Relationship Id="rId327" Type="http://schemas.openxmlformats.org/officeDocument/2006/relationships/hyperlink" Target="https://twitter.com/physics171/status/1268333991444299776" TargetMode="External" /><Relationship Id="rId328" Type="http://schemas.openxmlformats.org/officeDocument/2006/relationships/hyperlink" Target="https://twitter.com/awaqe17/status/1268337387169554435" TargetMode="External" /><Relationship Id="rId329" Type="http://schemas.openxmlformats.org/officeDocument/2006/relationships/hyperlink" Target="https://twitter.com/steve912017/status/1268337899143000064" TargetMode="External" /><Relationship Id="rId330" Type="http://schemas.openxmlformats.org/officeDocument/2006/relationships/hyperlink" Target="https://twitter.com/nicholeskeen/status/1268339265554935809" TargetMode="External" /><Relationship Id="rId331" Type="http://schemas.openxmlformats.org/officeDocument/2006/relationships/hyperlink" Target="https://twitter.com/j_the_queenbee/status/1268340765349998593" TargetMode="External" /><Relationship Id="rId332" Type="http://schemas.openxmlformats.org/officeDocument/2006/relationships/hyperlink" Target="https://twitter.com/karenre83431645/status/1268342133267795969" TargetMode="External" /><Relationship Id="rId333" Type="http://schemas.openxmlformats.org/officeDocument/2006/relationships/hyperlink" Target="https://twitter.com/britoish/status/1268343102529581056" TargetMode="External" /><Relationship Id="rId334" Type="http://schemas.openxmlformats.org/officeDocument/2006/relationships/hyperlink" Target="https://twitter.com/markperry98/status/1268325986015166464" TargetMode="External" /><Relationship Id="rId335" Type="http://schemas.openxmlformats.org/officeDocument/2006/relationships/hyperlink" Target="https://twitter.com/markperry98/status/1268326105888350208" TargetMode="External" /><Relationship Id="rId336" Type="http://schemas.openxmlformats.org/officeDocument/2006/relationships/hyperlink" Target="https://twitter.com/markperry98/status/1268327272877977600" TargetMode="External" /><Relationship Id="rId337" Type="http://schemas.openxmlformats.org/officeDocument/2006/relationships/hyperlink" Target="https://twitter.com/markperry98/status/1268343026264371201" TargetMode="External" /><Relationship Id="rId338" Type="http://schemas.openxmlformats.org/officeDocument/2006/relationships/hyperlink" Target="https://twitter.com/markperry98/status/1268343116425134080" TargetMode="External" /><Relationship Id="rId339" Type="http://schemas.openxmlformats.org/officeDocument/2006/relationships/hyperlink" Target="https://twitter.com/markperry98/status/1268343138608836609" TargetMode="External" /><Relationship Id="rId340" Type="http://schemas.openxmlformats.org/officeDocument/2006/relationships/hyperlink" Target="https://twitter.com/vmaintainer/status/1268343639698219012" TargetMode="External" /><Relationship Id="rId341" Type="http://schemas.openxmlformats.org/officeDocument/2006/relationships/hyperlink" Target="https://twitter.com/foodfortruth1/status/1268344515699638283" TargetMode="External" /><Relationship Id="rId342" Type="http://schemas.openxmlformats.org/officeDocument/2006/relationships/hyperlink" Target="https://twitter.com/drkatie2/status/1268345606218625024" TargetMode="External" /><Relationship Id="rId343" Type="http://schemas.openxmlformats.org/officeDocument/2006/relationships/hyperlink" Target="https://twitter.com/dreemusa/status/1268346084872425472" TargetMode="External" /><Relationship Id="rId344" Type="http://schemas.openxmlformats.org/officeDocument/2006/relationships/hyperlink" Target="https://twitter.com/snowlyn3/status/1268346566294806529" TargetMode="External" /><Relationship Id="rId345" Type="http://schemas.openxmlformats.org/officeDocument/2006/relationships/hyperlink" Target="https://twitter.com/dixieland__diva/status/1268349870328381440" TargetMode="External" /><Relationship Id="rId346" Type="http://schemas.openxmlformats.org/officeDocument/2006/relationships/hyperlink" Target="https://twitter.com/pennyke41226064/status/1268350125811867648" TargetMode="External" /><Relationship Id="rId347" Type="http://schemas.openxmlformats.org/officeDocument/2006/relationships/hyperlink" Target="https://twitter.com/mamere17/status/1268355745604665345" TargetMode="External" /><Relationship Id="rId348" Type="http://schemas.openxmlformats.org/officeDocument/2006/relationships/hyperlink" Target="https://twitter.com/luzell29481399/status/1268356919774846977" TargetMode="External" /><Relationship Id="rId349" Type="http://schemas.openxmlformats.org/officeDocument/2006/relationships/hyperlink" Target="https://twitter.com/berrydivine77/status/1268357318531444737" TargetMode="External" /><Relationship Id="rId350" Type="http://schemas.openxmlformats.org/officeDocument/2006/relationships/hyperlink" Target="https://twitter.com/cwright1500/status/1268357546085101569" TargetMode="External" /><Relationship Id="rId351" Type="http://schemas.openxmlformats.org/officeDocument/2006/relationships/hyperlink" Target="https://twitter.com/tatonkadeb/status/1268362174910603264" TargetMode="External" /><Relationship Id="rId352" Type="http://schemas.openxmlformats.org/officeDocument/2006/relationships/hyperlink" Target="https://twitter.com/quippingalong/status/1268362985333874689" TargetMode="External" /><Relationship Id="rId353" Type="http://schemas.openxmlformats.org/officeDocument/2006/relationships/hyperlink" Target="https://twitter.com/cupton62/status/1268363082797068293" TargetMode="External" /><Relationship Id="rId354" Type="http://schemas.openxmlformats.org/officeDocument/2006/relationships/hyperlink" Target="https://twitter.com/wokefellow/status/1268364872334610434" TargetMode="External" /><Relationship Id="rId355" Type="http://schemas.openxmlformats.org/officeDocument/2006/relationships/hyperlink" Target="https://twitter.com/wokefellow/status/1268364947274248197" TargetMode="External" /><Relationship Id="rId356" Type="http://schemas.openxmlformats.org/officeDocument/2006/relationships/hyperlink" Target="https://twitter.com/dianemo24012416/status/1268368834718601216" TargetMode="External" /><Relationship Id="rId357" Type="http://schemas.openxmlformats.org/officeDocument/2006/relationships/hyperlink" Target="https://twitter.com/emrys4210/status/1268369492113068034" TargetMode="External" /><Relationship Id="rId358" Type="http://schemas.openxmlformats.org/officeDocument/2006/relationships/hyperlink" Target="https://twitter.com/patriqtmatt2/status/1268371450337124352" TargetMode="External" /><Relationship Id="rId359" Type="http://schemas.openxmlformats.org/officeDocument/2006/relationships/hyperlink" Target="https://twitter.com/jade14190889/status/1268371672161189891" TargetMode="External" /><Relationship Id="rId360" Type="http://schemas.openxmlformats.org/officeDocument/2006/relationships/hyperlink" Target="https://twitter.com/888mordecai/status/1268372915373977600" TargetMode="External" /><Relationship Id="rId361" Type="http://schemas.openxmlformats.org/officeDocument/2006/relationships/hyperlink" Target="https://twitter.com/sydneywolk4q/status/1268374616617222145" TargetMode="External" /><Relationship Id="rId362" Type="http://schemas.openxmlformats.org/officeDocument/2006/relationships/hyperlink" Target="https://twitter.com/mypetzombie/status/1268377679151149056" TargetMode="External" /><Relationship Id="rId363" Type="http://schemas.openxmlformats.org/officeDocument/2006/relationships/hyperlink" Target="https://twitter.com/april_handh/status/1268379003120947202" TargetMode="External" /><Relationship Id="rId364" Type="http://schemas.openxmlformats.org/officeDocument/2006/relationships/hyperlink" Target="https://twitter.com/lifejacket4tink/status/1268380229384298496" TargetMode="External" /><Relationship Id="rId365" Type="http://schemas.openxmlformats.org/officeDocument/2006/relationships/hyperlink" Target="https://twitter.com/justonepatriot/status/1268382046633811969" TargetMode="External" /><Relationship Id="rId366" Type="http://schemas.openxmlformats.org/officeDocument/2006/relationships/hyperlink" Target="https://twitter.com/dugs/status/1268382658993610752" TargetMode="External" /><Relationship Id="rId367" Type="http://schemas.openxmlformats.org/officeDocument/2006/relationships/hyperlink" Target="https://twitter.com/johneltwitero/status/1268383816655273986" TargetMode="External" /><Relationship Id="rId368" Type="http://schemas.openxmlformats.org/officeDocument/2006/relationships/hyperlink" Target="https://twitter.com/lizrao4/status/1268384014219407361" TargetMode="External" /><Relationship Id="rId369" Type="http://schemas.openxmlformats.org/officeDocument/2006/relationships/hyperlink" Target="https://twitter.com/somgy/status/1268090896383389699" TargetMode="External" /><Relationship Id="rId370" Type="http://schemas.openxmlformats.org/officeDocument/2006/relationships/hyperlink" Target="https://twitter.com/gaiusjulii/status/1268383725890310145" TargetMode="External" /><Relationship Id="rId371" Type="http://schemas.openxmlformats.org/officeDocument/2006/relationships/hyperlink" Target="https://twitter.com/gaiusjulii/status/1268383780114333696" TargetMode="External" /><Relationship Id="rId372" Type="http://schemas.openxmlformats.org/officeDocument/2006/relationships/hyperlink" Target="https://twitter.com/gaiusjulii/status/1268384036608589824" TargetMode="External" /><Relationship Id="rId373" Type="http://schemas.openxmlformats.org/officeDocument/2006/relationships/hyperlink" Target="https://twitter.com/pam46085508/status/1268323120567521280" TargetMode="External" /><Relationship Id="rId374" Type="http://schemas.openxmlformats.org/officeDocument/2006/relationships/hyperlink" Target="https://twitter.com/teacherfanny113/status/1268384694648868864" TargetMode="External" /><Relationship Id="rId375" Type="http://schemas.openxmlformats.org/officeDocument/2006/relationships/hyperlink" Target="https://twitter.com/janlm6/status/1268338572790321153" TargetMode="External" /><Relationship Id="rId376" Type="http://schemas.openxmlformats.org/officeDocument/2006/relationships/hyperlink" Target="https://twitter.com/arnold_usa1776/status/1268387647795445760" TargetMode="External" /><Relationship Id="rId377" Type="http://schemas.openxmlformats.org/officeDocument/2006/relationships/hyperlink" Target="https://twitter.com/mcumming13/status/1268387675603492864" TargetMode="External" /><Relationship Id="rId378" Type="http://schemas.openxmlformats.org/officeDocument/2006/relationships/hyperlink" Target="https://twitter.com/lawdog323/status/1268390455655436288" TargetMode="External" /><Relationship Id="rId379" Type="http://schemas.openxmlformats.org/officeDocument/2006/relationships/hyperlink" Target="https://twitter.com/eckart_jayme/status/1268390547653345280" TargetMode="External" /><Relationship Id="rId380" Type="http://schemas.openxmlformats.org/officeDocument/2006/relationships/hyperlink" Target="https://twitter.com/abundantly_full/status/1268391113540452352" TargetMode="External" /><Relationship Id="rId381" Type="http://schemas.openxmlformats.org/officeDocument/2006/relationships/hyperlink" Target="https://twitter.com/flyovercountry2/status/1268391459016720384" TargetMode="External" /><Relationship Id="rId382" Type="http://schemas.openxmlformats.org/officeDocument/2006/relationships/hyperlink" Target="https://twitter.com/eyesopenq/status/1268393720153546754" TargetMode="External" /><Relationship Id="rId383" Type="http://schemas.openxmlformats.org/officeDocument/2006/relationships/hyperlink" Target="https://twitter.com/theocintric/status/1268394174706929664" TargetMode="External" /><Relationship Id="rId384" Type="http://schemas.openxmlformats.org/officeDocument/2006/relationships/hyperlink" Target="https://twitter.com/stormmcloak/status/1268329536812470273" TargetMode="External" /><Relationship Id="rId385" Type="http://schemas.openxmlformats.org/officeDocument/2006/relationships/hyperlink" Target="https://twitter.com/stormmcloak/status/1268382436624412673" TargetMode="External" /><Relationship Id="rId386" Type="http://schemas.openxmlformats.org/officeDocument/2006/relationships/hyperlink" Target="https://twitter.com/s_1969z28/status/1268396492848377856" TargetMode="External" /><Relationship Id="rId387" Type="http://schemas.openxmlformats.org/officeDocument/2006/relationships/hyperlink" Target="https://twitter.com/maw2600/status/1268397097495257095" TargetMode="External" /><Relationship Id="rId388" Type="http://schemas.openxmlformats.org/officeDocument/2006/relationships/hyperlink" Target="https://twitter.com/wontconform11/status/1268397323819741184" TargetMode="External" /><Relationship Id="rId389" Type="http://schemas.openxmlformats.org/officeDocument/2006/relationships/hyperlink" Target="https://twitter.com/aerospaceotaku/status/1268399520305602560" TargetMode="External" /><Relationship Id="rId390" Type="http://schemas.openxmlformats.org/officeDocument/2006/relationships/hyperlink" Target="https://twitter.com/tumiyukii/status/1268399580804071425" TargetMode="External" /><Relationship Id="rId391" Type="http://schemas.openxmlformats.org/officeDocument/2006/relationships/hyperlink" Target="https://twitter.com/beavdaniel/status/1268401754229489665" TargetMode="External" /><Relationship Id="rId392" Type="http://schemas.openxmlformats.org/officeDocument/2006/relationships/hyperlink" Target="https://twitter.com/beavdaniel/status/1268402227216973830" TargetMode="External" /><Relationship Id="rId393" Type="http://schemas.openxmlformats.org/officeDocument/2006/relationships/hyperlink" Target="https://twitter.com/amandae02423971/status/1268403979970584578" TargetMode="External" /><Relationship Id="rId394" Type="http://schemas.openxmlformats.org/officeDocument/2006/relationships/hyperlink" Target="https://twitter.com/hotepmoney/status/1268395894262493186" TargetMode="External" /><Relationship Id="rId395" Type="http://schemas.openxmlformats.org/officeDocument/2006/relationships/hyperlink" Target="https://twitter.com/jacuzzijoey/status/1268404137923764224" TargetMode="External" /><Relationship Id="rId396" Type="http://schemas.openxmlformats.org/officeDocument/2006/relationships/hyperlink" Target="https://twitter.com/angels_of_hope/status/1268350699739533312" TargetMode="External" /><Relationship Id="rId397" Type="http://schemas.openxmlformats.org/officeDocument/2006/relationships/hyperlink" Target="https://twitter.com/jacuzzijoey/status/1268404996208422915" TargetMode="External" /><Relationship Id="rId398" Type="http://schemas.openxmlformats.org/officeDocument/2006/relationships/hyperlink" Target="https://twitter.com/damondamturn/status/1268405438883614720" TargetMode="External" /><Relationship Id="rId399" Type="http://schemas.openxmlformats.org/officeDocument/2006/relationships/hyperlink" Target="https://twitter.com/bwaveresist2020/status/1268406148253843457" TargetMode="External" /><Relationship Id="rId400" Type="http://schemas.openxmlformats.org/officeDocument/2006/relationships/hyperlink" Target="https://twitter.com/999amber/status/1268408724537798657" TargetMode="External" /><Relationship Id="rId401" Type="http://schemas.openxmlformats.org/officeDocument/2006/relationships/hyperlink" Target="https://twitter.com/sardisgazette/status/1268409732123037696" TargetMode="External" /><Relationship Id="rId402" Type="http://schemas.openxmlformats.org/officeDocument/2006/relationships/hyperlink" Target="https://twitter.com/j0anofarcx7life/status/1268411589704601600" TargetMode="External" /><Relationship Id="rId403" Type="http://schemas.openxmlformats.org/officeDocument/2006/relationships/hyperlink" Target="https://twitter.com/elizabethlw/status/1268413746600243200" TargetMode="External" /><Relationship Id="rId404" Type="http://schemas.openxmlformats.org/officeDocument/2006/relationships/hyperlink" Target="https://twitter.com/calichick777/status/1268413983918133249" TargetMode="External" /><Relationship Id="rId405" Type="http://schemas.openxmlformats.org/officeDocument/2006/relationships/hyperlink" Target="https://twitter.com/sandsurferhi/status/1268417235032268800" TargetMode="External" /><Relationship Id="rId406" Type="http://schemas.openxmlformats.org/officeDocument/2006/relationships/hyperlink" Target="https://twitter.com/schau_tn/status/1268405036050272256" TargetMode="External" /><Relationship Id="rId407" Type="http://schemas.openxmlformats.org/officeDocument/2006/relationships/hyperlink" Target="https://twitter.com/schau_tn/status/1268412882749992960" TargetMode="External" /><Relationship Id="rId408" Type="http://schemas.openxmlformats.org/officeDocument/2006/relationships/hyperlink" Target="https://twitter.com/schau_tn/status/1268422262782398475" TargetMode="External" /><Relationship Id="rId409" Type="http://schemas.openxmlformats.org/officeDocument/2006/relationships/hyperlink" Target="https://twitter.com/schau_tn/status/1268387701998465024" TargetMode="External" /><Relationship Id="rId410" Type="http://schemas.openxmlformats.org/officeDocument/2006/relationships/hyperlink" Target="https://twitter.com/schau_tn/status/1268392819053469696" TargetMode="External" /><Relationship Id="rId411" Type="http://schemas.openxmlformats.org/officeDocument/2006/relationships/hyperlink" Target="https://twitter.com/teri_carr/status/1268423902176391168" TargetMode="External" /><Relationship Id="rId412" Type="http://schemas.openxmlformats.org/officeDocument/2006/relationships/hyperlink" Target="https://twitter.com/jacuzzijoey/status/1268403542852681729" TargetMode="External" /><Relationship Id="rId413" Type="http://schemas.openxmlformats.org/officeDocument/2006/relationships/hyperlink" Target="https://twitter.com/athena03038150/status/1268429067222728704" TargetMode="External" /><Relationship Id="rId414" Type="http://schemas.openxmlformats.org/officeDocument/2006/relationships/hyperlink" Target="https://twitter.com/athena03038150/status/1268429508455129088" TargetMode="External" /><Relationship Id="rId415" Type="http://schemas.openxmlformats.org/officeDocument/2006/relationships/hyperlink" Target="https://twitter.com/zippys_mamma/status/1268430193565159424" TargetMode="External" /><Relationship Id="rId416" Type="http://schemas.openxmlformats.org/officeDocument/2006/relationships/hyperlink" Target="https://twitter.com/threadreaderapp/status/1268436114358054912" TargetMode="External" /><Relationship Id="rId417" Type="http://schemas.openxmlformats.org/officeDocument/2006/relationships/hyperlink" Target="https://twitter.com/amandpms/status/1268436187414495234" TargetMode="External" /><Relationship Id="rId418" Type="http://schemas.openxmlformats.org/officeDocument/2006/relationships/hyperlink" Target="https://twitter.com/mrchelseaboss/status/1268440097109823490" TargetMode="External" /><Relationship Id="rId419" Type="http://schemas.openxmlformats.org/officeDocument/2006/relationships/hyperlink" Target="https://twitter.com/therealbiostate/status/1268451346304266240" TargetMode="External" /><Relationship Id="rId420" Type="http://schemas.openxmlformats.org/officeDocument/2006/relationships/hyperlink" Target="https://twitter.com/katekateok/status/1268454699948290048" TargetMode="External" /><Relationship Id="rId421" Type="http://schemas.openxmlformats.org/officeDocument/2006/relationships/hyperlink" Target="https://twitter.com/bqrumbs/status/1268362613529784321" TargetMode="External" /><Relationship Id="rId422" Type="http://schemas.openxmlformats.org/officeDocument/2006/relationships/hyperlink" Target="https://twitter.com/matteofazz/status/1268457450098667520" TargetMode="External" /><Relationship Id="rId423" Type="http://schemas.openxmlformats.org/officeDocument/2006/relationships/hyperlink" Target="https://twitter.com/mini_wiki/status/1268265786558332928" TargetMode="External" /><Relationship Id="rId424" Type="http://schemas.openxmlformats.org/officeDocument/2006/relationships/hyperlink" Target="https://twitter.com/barbsays300/status/1268457973845721088" TargetMode="External" /><Relationship Id="rId425" Type="http://schemas.openxmlformats.org/officeDocument/2006/relationships/hyperlink" Target="https://twitter.com/me__myself__and/status/1268460235494240257" TargetMode="External" /><Relationship Id="rId426" Type="http://schemas.openxmlformats.org/officeDocument/2006/relationships/hyperlink" Target="https://twitter.com/aspennmax64_l/status/1268463861482557440" TargetMode="External" /><Relationship Id="rId427" Type="http://schemas.openxmlformats.org/officeDocument/2006/relationships/hyperlink" Target="https://twitter.com/paulmuaddib61/status/1268076274775457793" TargetMode="External" /><Relationship Id="rId428" Type="http://schemas.openxmlformats.org/officeDocument/2006/relationships/hyperlink" Target="https://twitter.com/paulmuaddib61/status/1268078151571320835" TargetMode="External" /><Relationship Id="rId429" Type="http://schemas.openxmlformats.org/officeDocument/2006/relationships/hyperlink" Target="https://twitter.com/patriotsarmy2/status/1268465428302569472" TargetMode="External" /><Relationship Id="rId430" Type="http://schemas.openxmlformats.org/officeDocument/2006/relationships/hyperlink" Target="https://twitter.com/anon68984938/status/1268469535696453633" TargetMode="External" /><Relationship Id="rId431" Type="http://schemas.openxmlformats.org/officeDocument/2006/relationships/comments" Target="../comments13.xml" /><Relationship Id="rId432" Type="http://schemas.openxmlformats.org/officeDocument/2006/relationships/vmlDrawing" Target="../drawings/vmlDrawing6.vml" /><Relationship Id="rId433" Type="http://schemas.openxmlformats.org/officeDocument/2006/relationships/table" Target="../tables/table23.xml" /><Relationship Id="rId43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9fafJzXj4" TargetMode="External" /><Relationship Id="rId2" Type="http://schemas.openxmlformats.org/officeDocument/2006/relationships/hyperlink" Target="https://t.co/wDZeL7BvIo" TargetMode="External" /><Relationship Id="rId3" Type="http://schemas.openxmlformats.org/officeDocument/2006/relationships/hyperlink" Target="https://t.co/88flec63Ci" TargetMode="External" /><Relationship Id="rId4" Type="http://schemas.openxmlformats.org/officeDocument/2006/relationships/hyperlink" Target="https://t.co/xUWiILJHIE" TargetMode="External" /><Relationship Id="rId5" Type="http://schemas.openxmlformats.org/officeDocument/2006/relationships/hyperlink" Target="https://t.co/YgGCMbOJr8" TargetMode="External" /><Relationship Id="rId6" Type="http://schemas.openxmlformats.org/officeDocument/2006/relationships/hyperlink" Target="https://t.co/e2hw1VyeD5" TargetMode="External" /><Relationship Id="rId7" Type="http://schemas.openxmlformats.org/officeDocument/2006/relationships/hyperlink" Target="https://t.co/RvRZspZRac" TargetMode="External" /><Relationship Id="rId8" Type="http://schemas.openxmlformats.org/officeDocument/2006/relationships/hyperlink" Target="https://t.co/2S5t8smyZG" TargetMode="External" /><Relationship Id="rId9" Type="http://schemas.openxmlformats.org/officeDocument/2006/relationships/hyperlink" Target="https://t.co/PGFoXqYBHy" TargetMode="External" /><Relationship Id="rId10" Type="http://schemas.openxmlformats.org/officeDocument/2006/relationships/hyperlink" Target="https://t.co/VdZI2Epwcw" TargetMode="External" /><Relationship Id="rId11" Type="http://schemas.openxmlformats.org/officeDocument/2006/relationships/hyperlink" Target="https://t.co/67fVc6RBX6" TargetMode="External" /><Relationship Id="rId12" Type="http://schemas.openxmlformats.org/officeDocument/2006/relationships/hyperlink" Target="https://t.co/voD94SOhSa" TargetMode="External" /><Relationship Id="rId13" Type="http://schemas.openxmlformats.org/officeDocument/2006/relationships/hyperlink" Target="https://t.co/ZnljOdzrb4" TargetMode="External" /><Relationship Id="rId14" Type="http://schemas.openxmlformats.org/officeDocument/2006/relationships/hyperlink" Target="https://t.co/wDZeL7T6zW" TargetMode="External" /><Relationship Id="rId15" Type="http://schemas.openxmlformats.org/officeDocument/2006/relationships/hyperlink" Target="https://t.co/U6nULc94AE" TargetMode="External" /><Relationship Id="rId16" Type="http://schemas.openxmlformats.org/officeDocument/2006/relationships/hyperlink" Target="https://t.co/FbXQyXdHGb" TargetMode="External" /><Relationship Id="rId17" Type="http://schemas.openxmlformats.org/officeDocument/2006/relationships/hyperlink" Target="https://t.co/wpTrXIae3v" TargetMode="External" /><Relationship Id="rId18" Type="http://schemas.openxmlformats.org/officeDocument/2006/relationships/hyperlink" Target="https://t.co/WtHGKBjNXi" TargetMode="External" /><Relationship Id="rId19" Type="http://schemas.openxmlformats.org/officeDocument/2006/relationships/hyperlink" Target="https://t.co/l3I0zGo1Lh" TargetMode="External" /><Relationship Id="rId20" Type="http://schemas.openxmlformats.org/officeDocument/2006/relationships/hyperlink" Target="https://t.co/HsYqhqja6Z" TargetMode="External" /><Relationship Id="rId21" Type="http://schemas.openxmlformats.org/officeDocument/2006/relationships/hyperlink" Target="https://t.co/I3mIXoYbuK" TargetMode="External" /><Relationship Id="rId22" Type="http://schemas.openxmlformats.org/officeDocument/2006/relationships/hyperlink" Target="https://t.co/raWeYwwrln" TargetMode="External" /><Relationship Id="rId23" Type="http://schemas.openxmlformats.org/officeDocument/2006/relationships/hyperlink" Target="https://t.co/AOxTD5GAbC" TargetMode="External" /><Relationship Id="rId24" Type="http://schemas.openxmlformats.org/officeDocument/2006/relationships/hyperlink" Target="https://t.co/uREuxVaE6w" TargetMode="External" /><Relationship Id="rId25" Type="http://schemas.openxmlformats.org/officeDocument/2006/relationships/hyperlink" Target="https://t.co/MIg8gALyqs" TargetMode="External" /><Relationship Id="rId26" Type="http://schemas.openxmlformats.org/officeDocument/2006/relationships/hyperlink" Target="https://t.co/9C1Jyoj7KI" TargetMode="External" /><Relationship Id="rId27" Type="http://schemas.openxmlformats.org/officeDocument/2006/relationships/hyperlink" Target="https://t.co/OVJaPjVYnL" TargetMode="External" /><Relationship Id="rId28" Type="http://schemas.openxmlformats.org/officeDocument/2006/relationships/hyperlink" Target="https://t.co/pgEo51fYv7" TargetMode="External" /><Relationship Id="rId29" Type="http://schemas.openxmlformats.org/officeDocument/2006/relationships/hyperlink" Target="https://t.co/QlOjcMP7K0" TargetMode="External" /><Relationship Id="rId30" Type="http://schemas.openxmlformats.org/officeDocument/2006/relationships/hyperlink" Target="https://t.co/fizu94XNl0" TargetMode="External" /><Relationship Id="rId31" Type="http://schemas.openxmlformats.org/officeDocument/2006/relationships/hyperlink" Target="https://t.co/2OyNx1HrMv" TargetMode="External" /><Relationship Id="rId32" Type="http://schemas.openxmlformats.org/officeDocument/2006/relationships/hyperlink" Target="http://t.co/2a8gRo32tm" TargetMode="External" /><Relationship Id="rId33" Type="http://schemas.openxmlformats.org/officeDocument/2006/relationships/hyperlink" Target="https://t.co/wDZeL7T6zW" TargetMode="External" /><Relationship Id="rId34" Type="http://schemas.openxmlformats.org/officeDocument/2006/relationships/hyperlink" Target="https://t.co/jztVqrP3x5" TargetMode="External" /><Relationship Id="rId35" Type="http://schemas.openxmlformats.org/officeDocument/2006/relationships/hyperlink" Target="https://t.co/wyOVgSLgBV" TargetMode="External" /><Relationship Id="rId36" Type="http://schemas.openxmlformats.org/officeDocument/2006/relationships/hyperlink" Target="https://t.co/7x6uMUXw7W" TargetMode="External" /><Relationship Id="rId37" Type="http://schemas.openxmlformats.org/officeDocument/2006/relationships/hyperlink" Target="https://t.co/pZ0k9siCPP" TargetMode="External" /><Relationship Id="rId38" Type="http://schemas.openxmlformats.org/officeDocument/2006/relationships/hyperlink" Target="https://t.co/7Ct2VXMx64" TargetMode="External" /><Relationship Id="rId39" Type="http://schemas.openxmlformats.org/officeDocument/2006/relationships/hyperlink" Target="http://t.co/SADGyshNQo" TargetMode="External" /><Relationship Id="rId40" Type="http://schemas.openxmlformats.org/officeDocument/2006/relationships/hyperlink" Target="https://t.co/I3mIXoYbuK" TargetMode="External" /><Relationship Id="rId41" Type="http://schemas.openxmlformats.org/officeDocument/2006/relationships/hyperlink" Target="https://pbs.twimg.com/profile_banners/3237401508/1591227406" TargetMode="External" /><Relationship Id="rId42" Type="http://schemas.openxmlformats.org/officeDocument/2006/relationships/hyperlink" Target="https://pbs.twimg.com/profile_banners/942618447443144709/1588479275" TargetMode="External" /><Relationship Id="rId43" Type="http://schemas.openxmlformats.org/officeDocument/2006/relationships/hyperlink" Target="https://pbs.twimg.com/profile_banners/536826854/1532989130" TargetMode="External" /><Relationship Id="rId44" Type="http://schemas.openxmlformats.org/officeDocument/2006/relationships/hyperlink" Target="https://pbs.twimg.com/profile_banners/1033772711976357888/1590450285" TargetMode="External" /><Relationship Id="rId45" Type="http://schemas.openxmlformats.org/officeDocument/2006/relationships/hyperlink" Target="https://pbs.twimg.com/profile_banners/1115309847778615297/1567444249" TargetMode="External" /><Relationship Id="rId46" Type="http://schemas.openxmlformats.org/officeDocument/2006/relationships/hyperlink" Target="https://pbs.twimg.com/profile_banners/841692239562653697/1589037810" TargetMode="External" /><Relationship Id="rId47" Type="http://schemas.openxmlformats.org/officeDocument/2006/relationships/hyperlink" Target="https://pbs.twimg.com/profile_banners/1087469384342405120/1579635534" TargetMode="External" /><Relationship Id="rId48" Type="http://schemas.openxmlformats.org/officeDocument/2006/relationships/hyperlink" Target="https://pbs.twimg.com/profile_banners/1027567121906249728/1580836105" TargetMode="External" /><Relationship Id="rId49" Type="http://schemas.openxmlformats.org/officeDocument/2006/relationships/hyperlink" Target="https://pbs.twimg.com/profile_banners/780615221299716096/1587096371" TargetMode="External" /><Relationship Id="rId50" Type="http://schemas.openxmlformats.org/officeDocument/2006/relationships/hyperlink" Target="https://pbs.twimg.com/profile_banners/3348453609/1589052450" TargetMode="External" /><Relationship Id="rId51" Type="http://schemas.openxmlformats.org/officeDocument/2006/relationships/hyperlink" Target="https://pbs.twimg.com/profile_banners/78328789/1585496282" TargetMode="External" /><Relationship Id="rId52" Type="http://schemas.openxmlformats.org/officeDocument/2006/relationships/hyperlink" Target="https://pbs.twimg.com/profile_banners/18562179/1362796697" TargetMode="External" /><Relationship Id="rId53" Type="http://schemas.openxmlformats.org/officeDocument/2006/relationships/hyperlink" Target="https://pbs.twimg.com/profile_banners/534978644/1591082653" TargetMode="External" /><Relationship Id="rId54" Type="http://schemas.openxmlformats.org/officeDocument/2006/relationships/hyperlink" Target="https://pbs.twimg.com/profile_banners/1120154416810582017/1585538714" TargetMode="External" /><Relationship Id="rId55" Type="http://schemas.openxmlformats.org/officeDocument/2006/relationships/hyperlink" Target="https://pbs.twimg.com/profile_banners/1151487857686667265/1585742775" TargetMode="External" /><Relationship Id="rId56" Type="http://schemas.openxmlformats.org/officeDocument/2006/relationships/hyperlink" Target="https://pbs.twimg.com/profile_banners/372998325/1547263744" TargetMode="External" /><Relationship Id="rId57" Type="http://schemas.openxmlformats.org/officeDocument/2006/relationships/hyperlink" Target="https://pbs.twimg.com/profile_banners/122295851/1390187329" TargetMode="External" /><Relationship Id="rId58" Type="http://schemas.openxmlformats.org/officeDocument/2006/relationships/hyperlink" Target="https://pbs.twimg.com/profile_banners/1156604621604970496/1564591820" TargetMode="External" /><Relationship Id="rId59" Type="http://schemas.openxmlformats.org/officeDocument/2006/relationships/hyperlink" Target="https://pbs.twimg.com/profile_banners/785094175167361024/1585555911" TargetMode="External" /><Relationship Id="rId60" Type="http://schemas.openxmlformats.org/officeDocument/2006/relationships/hyperlink" Target="https://pbs.twimg.com/profile_banners/1013884873390612480/1588781272" TargetMode="External" /><Relationship Id="rId61" Type="http://schemas.openxmlformats.org/officeDocument/2006/relationships/hyperlink" Target="https://pbs.twimg.com/profile_banners/1074070791099158528/1572895050" TargetMode="External" /><Relationship Id="rId62" Type="http://schemas.openxmlformats.org/officeDocument/2006/relationships/hyperlink" Target="https://pbs.twimg.com/profile_banners/4664059153/1584847672" TargetMode="External" /><Relationship Id="rId63" Type="http://schemas.openxmlformats.org/officeDocument/2006/relationships/hyperlink" Target="https://pbs.twimg.com/profile_banners/540405511/1353876154" TargetMode="External" /><Relationship Id="rId64" Type="http://schemas.openxmlformats.org/officeDocument/2006/relationships/hyperlink" Target="https://pbs.twimg.com/profile_banners/3368523178/1470368750" TargetMode="External" /><Relationship Id="rId65" Type="http://schemas.openxmlformats.org/officeDocument/2006/relationships/hyperlink" Target="https://pbs.twimg.com/profile_banners/514038892/1414436430" TargetMode="External" /><Relationship Id="rId66" Type="http://schemas.openxmlformats.org/officeDocument/2006/relationships/hyperlink" Target="https://pbs.twimg.com/profile_banners/1165650391473774592/1587346639" TargetMode="External" /><Relationship Id="rId67" Type="http://schemas.openxmlformats.org/officeDocument/2006/relationships/hyperlink" Target="https://pbs.twimg.com/profile_banners/1021995144801861633/1569685296" TargetMode="External" /><Relationship Id="rId68" Type="http://schemas.openxmlformats.org/officeDocument/2006/relationships/hyperlink" Target="https://pbs.twimg.com/profile_banners/756222857085157376/1544276688" TargetMode="External" /><Relationship Id="rId69" Type="http://schemas.openxmlformats.org/officeDocument/2006/relationships/hyperlink" Target="https://pbs.twimg.com/profile_banners/1941778850/1394580627" TargetMode="External" /><Relationship Id="rId70" Type="http://schemas.openxmlformats.org/officeDocument/2006/relationships/hyperlink" Target="https://pbs.twimg.com/profile_banners/1215501781817528320/1589842774" TargetMode="External" /><Relationship Id="rId71" Type="http://schemas.openxmlformats.org/officeDocument/2006/relationships/hyperlink" Target="https://pbs.twimg.com/profile_banners/1006739084537221120/1591076095" TargetMode="External" /><Relationship Id="rId72" Type="http://schemas.openxmlformats.org/officeDocument/2006/relationships/hyperlink" Target="https://pbs.twimg.com/profile_banners/2806038415/1557693126" TargetMode="External" /><Relationship Id="rId73" Type="http://schemas.openxmlformats.org/officeDocument/2006/relationships/hyperlink" Target="https://pbs.twimg.com/profile_banners/1119266833880760320/1585509410" TargetMode="External" /><Relationship Id="rId74" Type="http://schemas.openxmlformats.org/officeDocument/2006/relationships/hyperlink" Target="https://pbs.twimg.com/profile_banners/1087556082749317121/1577905065" TargetMode="External" /><Relationship Id="rId75" Type="http://schemas.openxmlformats.org/officeDocument/2006/relationships/hyperlink" Target="https://pbs.twimg.com/profile_banners/747433580/1589648975" TargetMode="External" /><Relationship Id="rId76" Type="http://schemas.openxmlformats.org/officeDocument/2006/relationships/hyperlink" Target="https://pbs.twimg.com/profile_banners/4048442295/1447532271" TargetMode="External" /><Relationship Id="rId77" Type="http://schemas.openxmlformats.org/officeDocument/2006/relationships/hyperlink" Target="https://pbs.twimg.com/profile_banners/242543870/1586354631" TargetMode="External" /><Relationship Id="rId78" Type="http://schemas.openxmlformats.org/officeDocument/2006/relationships/hyperlink" Target="https://pbs.twimg.com/profile_banners/60534757/1590673055" TargetMode="External" /><Relationship Id="rId79" Type="http://schemas.openxmlformats.org/officeDocument/2006/relationships/hyperlink" Target="https://pbs.twimg.com/profile_banners/1158436086793801728/1588864781" TargetMode="External" /><Relationship Id="rId80" Type="http://schemas.openxmlformats.org/officeDocument/2006/relationships/hyperlink" Target="https://pbs.twimg.com/profile_banners/365099538/1412184408" TargetMode="External" /><Relationship Id="rId81" Type="http://schemas.openxmlformats.org/officeDocument/2006/relationships/hyperlink" Target="https://pbs.twimg.com/profile_banners/3184890253/1480623232" TargetMode="External" /><Relationship Id="rId82" Type="http://schemas.openxmlformats.org/officeDocument/2006/relationships/hyperlink" Target="https://pbs.twimg.com/profile_banners/138469308/1585474976" TargetMode="External" /><Relationship Id="rId83" Type="http://schemas.openxmlformats.org/officeDocument/2006/relationships/hyperlink" Target="https://pbs.twimg.com/profile_banners/517107599/1585512634" TargetMode="External" /><Relationship Id="rId84" Type="http://schemas.openxmlformats.org/officeDocument/2006/relationships/hyperlink" Target="https://pbs.twimg.com/profile_banners/21040762/1475292921" TargetMode="External" /><Relationship Id="rId85" Type="http://schemas.openxmlformats.org/officeDocument/2006/relationships/hyperlink" Target="https://pbs.twimg.com/profile_banners/1239286241931202561/1584306051" TargetMode="External" /><Relationship Id="rId86" Type="http://schemas.openxmlformats.org/officeDocument/2006/relationships/hyperlink" Target="https://pbs.twimg.com/profile_banners/882784867/1544290688" TargetMode="External" /><Relationship Id="rId87" Type="http://schemas.openxmlformats.org/officeDocument/2006/relationships/hyperlink" Target="https://pbs.twimg.com/profile_banners/512327871/1523568284" TargetMode="External" /><Relationship Id="rId88" Type="http://schemas.openxmlformats.org/officeDocument/2006/relationships/hyperlink" Target="https://pbs.twimg.com/profile_banners/989767374/1382634696" TargetMode="External" /><Relationship Id="rId89" Type="http://schemas.openxmlformats.org/officeDocument/2006/relationships/hyperlink" Target="https://pbs.twimg.com/profile_banners/2505993487/1479238833" TargetMode="External" /><Relationship Id="rId90" Type="http://schemas.openxmlformats.org/officeDocument/2006/relationships/hyperlink" Target="https://pbs.twimg.com/profile_banners/998713047878336514/1550606088" TargetMode="External" /><Relationship Id="rId91" Type="http://schemas.openxmlformats.org/officeDocument/2006/relationships/hyperlink" Target="https://pbs.twimg.com/profile_banners/2381221861/1561173096" TargetMode="External" /><Relationship Id="rId92" Type="http://schemas.openxmlformats.org/officeDocument/2006/relationships/hyperlink" Target="https://pbs.twimg.com/profile_banners/1080223524231376896/1550888286" TargetMode="External" /><Relationship Id="rId93" Type="http://schemas.openxmlformats.org/officeDocument/2006/relationships/hyperlink" Target="https://pbs.twimg.com/profile_banners/1197967998012809217/1590706910" TargetMode="External" /><Relationship Id="rId94" Type="http://schemas.openxmlformats.org/officeDocument/2006/relationships/hyperlink" Target="https://pbs.twimg.com/profile_banners/14709567/1584937785" TargetMode="External" /><Relationship Id="rId95" Type="http://schemas.openxmlformats.org/officeDocument/2006/relationships/hyperlink" Target="https://pbs.twimg.com/profile_banners/805784393847631873/1550004853" TargetMode="External" /><Relationship Id="rId96" Type="http://schemas.openxmlformats.org/officeDocument/2006/relationships/hyperlink" Target="https://pbs.twimg.com/profile_banners/1146281761233657857/1590637747" TargetMode="External" /><Relationship Id="rId97" Type="http://schemas.openxmlformats.org/officeDocument/2006/relationships/hyperlink" Target="https://pbs.twimg.com/profile_banners/1265632437251395584/1590590449" TargetMode="External" /><Relationship Id="rId98" Type="http://schemas.openxmlformats.org/officeDocument/2006/relationships/hyperlink" Target="https://pbs.twimg.com/profile_banners/1218411420326359040/1587537831" TargetMode="External" /><Relationship Id="rId99" Type="http://schemas.openxmlformats.org/officeDocument/2006/relationships/hyperlink" Target="https://pbs.twimg.com/profile_banners/2558969626/1589813199" TargetMode="External" /><Relationship Id="rId100" Type="http://schemas.openxmlformats.org/officeDocument/2006/relationships/hyperlink" Target="https://pbs.twimg.com/profile_banners/1217267407594688514/1585493865" TargetMode="External" /><Relationship Id="rId101" Type="http://schemas.openxmlformats.org/officeDocument/2006/relationships/hyperlink" Target="https://pbs.twimg.com/profile_banners/962584322011262976/1537643637" TargetMode="External" /><Relationship Id="rId102" Type="http://schemas.openxmlformats.org/officeDocument/2006/relationships/hyperlink" Target="https://pbs.twimg.com/profile_banners/758862971770593280/1587135793" TargetMode="External" /><Relationship Id="rId103" Type="http://schemas.openxmlformats.org/officeDocument/2006/relationships/hyperlink" Target="https://pbs.twimg.com/profile_banners/1252036961889447936/1590891284" TargetMode="External" /><Relationship Id="rId104" Type="http://schemas.openxmlformats.org/officeDocument/2006/relationships/hyperlink" Target="https://pbs.twimg.com/profile_banners/759812148201684992/1585495846" TargetMode="External" /><Relationship Id="rId105" Type="http://schemas.openxmlformats.org/officeDocument/2006/relationships/hyperlink" Target="https://pbs.twimg.com/profile_banners/884974896211795968/1585499411" TargetMode="External" /><Relationship Id="rId106" Type="http://schemas.openxmlformats.org/officeDocument/2006/relationships/hyperlink" Target="https://pbs.twimg.com/profile_banners/1234536255754579968/1590166758" TargetMode="External" /><Relationship Id="rId107" Type="http://schemas.openxmlformats.org/officeDocument/2006/relationships/hyperlink" Target="https://pbs.twimg.com/profile_banners/3302710620/1591143618" TargetMode="External" /><Relationship Id="rId108" Type="http://schemas.openxmlformats.org/officeDocument/2006/relationships/hyperlink" Target="https://pbs.twimg.com/profile_banners/1101202597870940160/1584056696" TargetMode="External" /><Relationship Id="rId109" Type="http://schemas.openxmlformats.org/officeDocument/2006/relationships/hyperlink" Target="https://pbs.twimg.com/profile_banners/829427991004401664/1590639301" TargetMode="External" /><Relationship Id="rId110" Type="http://schemas.openxmlformats.org/officeDocument/2006/relationships/hyperlink" Target="https://pbs.twimg.com/profile_banners/80924518/1574831868" TargetMode="External" /><Relationship Id="rId111" Type="http://schemas.openxmlformats.org/officeDocument/2006/relationships/hyperlink" Target="https://pbs.twimg.com/profile_banners/1255609269157867520/1590600457" TargetMode="External" /><Relationship Id="rId112" Type="http://schemas.openxmlformats.org/officeDocument/2006/relationships/hyperlink" Target="https://pbs.twimg.com/profile_banners/1256299154453590018/1589404439" TargetMode="External" /><Relationship Id="rId113" Type="http://schemas.openxmlformats.org/officeDocument/2006/relationships/hyperlink" Target="https://pbs.twimg.com/profile_banners/984705766945767424/1591069527" TargetMode="External" /><Relationship Id="rId114" Type="http://schemas.openxmlformats.org/officeDocument/2006/relationships/hyperlink" Target="https://pbs.twimg.com/profile_banners/36444122/1588695172" TargetMode="External" /><Relationship Id="rId115" Type="http://schemas.openxmlformats.org/officeDocument/2006/relationships/hyperlink" Target="https://pbs.twimg.com/profile_banners/1255689764528959493/1590863104" TargetMode="External" /><Relationship Id="rId116" Type="http://schemas.openxmlformats.org/officeDocument/2006/relationships/hyperlink" Target="https://pbs.twimg.com/profile_banners/277817081/1586530687" TargetMode="External" /><Relationship Id="rId117" Type="http://schemas.openxmlformats.org/officeDocument/2006/relationships/hyperlink" Target="https://pbs.twimg.com/profile_banners/1151673287203794944/1567801834" TargetMode="External" /><Relationship Id="rId118" Type="http://schemas.openxmlformats.org/officeDocument/2006/relationships/hyperlink" Target="https://pbs.twimg.com/profile_banners/103306252/1589309765" TargetMode="External" /><Relationship Id="rId119" Type="http://schemas.openxmlformats.org/officeDocument/2006/relationships/hyperlink" Target="https://pbs.twimg.com/profile_banners/96747596/1589109569" TargetMode="External" /><Relationship Id="rId120" Type="http://schemas.openxmlformats.org/officeDocument/2006/relationships/hyperlink" Target="https://pbs.twimg.com/profile_banners/1915133366/1545603229" TargetMode="External" /><Relationship Id="rId121" Type="http://schemas.openxmlformats.org/officeDocument/2006/relationships/hyperlink" Target="https://pbs.twimg.com/profile_banners/940430173517811714/1525222890" TargetMode="External" /><Relationship Id="rId122" Type="http://schemas.openxmlformats.org/officeDocument/2006/relationships/hyperlink" Target="https://pbs.twimg.com/profile_banners/1237946074750484480/1587184540" TargetMode="External" /><Relationship Id="rId123" Type="http://schemas.openxmlformats.org/officeDocument/2006/relationships/hyperlink" Target="https://pbs.twimg.com/profile_banners/1059963590692782080/1541556507" TargetMode="External" /><Relationship Id="rId124" Type="http://schemas.openxmlformats.org/officeDocument/2006/relationships/hyperlink" Target="https://pbs.twimg.com/profile_banners/903659154694213632/1591071131" TargetMode="External" /><Relationship Id="rId125" Type="http://schemas.openxmlformats.org/officeDocument/2006/relationships/hyperlink" Target="https://pbs.twimg.com/profile_banners/264188090/1564339385" TargetMode="External" /><Relationship Id="rId126" Type="http://schemas.openxmlformats.org/officeDocument/2006/relationships/hyperlink" Target="https://pbs.twimg.com/profile_banners/3158373066/1565369094" TargetMode="External" /><Relationship Id="rId127" Type="http://schemas.openxmlformats.org/officeDocument/2006/relationships/hyperlink" Target="https://pbs.twimg.com/profile_banners/991753896484786176/1525369743" TargetMode="External" /><Relationship Id="rId128" Type="http://schemas.openxmlformats.org/officeDocument/2006/relationships/hyperlink" Target="https://pbs.twimg.com/profile_banners/1263153449279111168/1590319711" TargetMode="External" /><Relationship Id="rId129" Type="http://schemas.openxmlformats.org/officeDocument/2006/relationships/hyperlink" Target="https://pbs.twimg.com/profile_banners/488030366/1588877844" TargetMode="External" /><Relationship Id="rId130" Type="http://schemas.openxmlformats.org/officeDocument/2006/relationships/hyperlink" Target="https://pbs.twimg.com/profile_banners/1226025669936570370/1581221733" TargetMode="External" /><Relationship Id="rId131" Type="http://schemas.openxmlformats.org/officeDocument/2006/relationships/hyperlink" Target="https://pbs.twimg.com/profile_banners/1181254518379618305/1589208616" TargetMode="External" /><Relationship Id="rId132" Type="http://schemas.openxmlformats.org/officeDocument/2006/relationships/hyperlink" Target="https://pbs.twimg.com/profile_banners/152713736/1588735570" TargetMode="External" /><Relationship Id="rId133" Type="http://schemas.openxmlformats.org/officeDocument/2006/relationships/hyperlink" Target="https://pbs.twimg.com/profile_banners/4517854355/1589244973" TargetMode="External" /><Relationship Id="rId134" Type="http://schemas.openxmlformats.org/officeDocument/2006/relationships/hyperlink" Target="https://pbs.twimg.com/profile_banners/26563525/1587860277" TargetMode="External" /><Relationship Id="rId135" Type="http://schemas.openxmlformats.org/officeDocument/2006/relationships/hyperlink" Target="https://pbs.twimg.com/profile_banners/906714213317435392/1555051324" TargetMode="External" /><Relationship Id="rId136" Type="http://schemas.openxmlformats.org/officeDocument/2006/relationships/hyperlink" Target="https://pbs.twimg.com/profile_banners/1297874544/1413847856" TargetMode="External" /><Relationship Id="rId137" Type="http://schemas.openxmlformats.org/officeDocument/2006/relationships/hyperlink" Target="https://pbs.twimg.com/profile_banners/293445416/1533831353" TargetMode="External" /><Relationship Id="rId138" Type="http://schemas.openxmlformats.org/officeDocument/2006/relationships/hyperlink" Target="https://pbs.twimg.com/profile_banners/1244968325756715010/1586905383" TargetMode="External" /><Relationship Id="rId139" Type="http://schemas.openxmlformats.org/officeDocument/2006/relationships/hyperlink" Target="https://pbs.twimg.com/profile_banners/1235018883616010245/1588482664" TargetMode="External" /><Relationship Id="rId140" Type="http://schemas.openxmlformats.org/officeDocument/2006/relationships/hyperlink" Target="https://pbs.twimg.com/profile_banners/886269224481509376/1500148631" TargetMode="External" /><Relationship Id="rId141" Type="http://schemas.openxmlformats.org/officeDocument/2006/relationships/hyperlink" Target="https://pbs.twimg.com/profile_banners/723312129009283072/1461286375" TargetMode="External" /><Relationship Id="rId142" Type="http://schemas.openxmlformats.org/officeDocument/2006/relationships/hyperlink" Target="https://pbs.twimg.com/profile_banners/1250206256045993989/1588122335" TargetMode="External" /><Relationship Id="rId143" Type="http://schemas.openxmlformats.org/officeDocument/2006/relationships/hyperlink" Target="https://pbs.twimg.com/profile_banners/1136601533141913600/1561776680" TargetMode="External" /><Relationship Id="rId144" Type="http://schemas.openxmlformats.org/officeDocument/2006/relationships/hyperlink" Target="https://pbs.twimg.com/profile_banners/1185654394437668864/1590551136" TargetMode="External" /><Relationship Id="rId145" Type="http://schemas.openxmlformats.org/officeDocument/2006/relationships/hyperlink" Target="https://pbs.twimg.com/profile_banners/1249775809507790853/1588368351" TargetMode="External" /><Relationship Id="rId146" Type="http://schemas.openxmlformats.org/officeDocument/2006/relationships/hyperlink" Target="https://pbs.twimg.com/profile_banners/1144961064989331456/1584794215" TargetMode="External" /><Relationship Id="rId147" Type="http://schemas.openxmlformats.org/officeDocument/2006/relationships/hyperlink" Target="https://pbs.twimg.com/profile_banners/15069023/1559268727" TargetMode="External" /><Relationship Id="rId148" Type="http://schemas.openxmlformats.org/officeDocument/2006/relationships/hyperlink" Target="https://pbs.twimg.com/profile_banners/1012103633427628034/1568129861" TargetMode="External" /><Relationship Id="rId149" Type="http://schemas.openxmlformats.org/officeDocument/2006/relationships/hyperlink" Target="https://pbs.twimg.com/profile_banners/981675607/1588137228" TargetMode="External" /><Relationship Id="rId150" Type="http://schemas.openxmlformats.org/officeDocument/2006/relationships/hyperlink" Target="https://pbs.twimg.com/profile_banners/14659433/1591062955" TargetMode="External" /><Relationship Id="rId151" Type="http://schemas.openxmlformats.org/officeDocument/2006/relationships/hyperlink" Target="https://pbs.twimg.com/profile_banners/1358548758/1536172668" TargetMode="External" /><Relationship Id="rId152" Type="http://schemas.openxmlformats.org/officeDocument/2006/relationships/hyperlink" Target="https://pbs.twimg.com/profile_banners/1257824999722946561/1589058183" TargetMode="External" /><Relationship Id="rId153" Type="http://schemas.openxmlformats.org/officeDocument/2006/relationships/hyperlink" Target="https://pbs.twimg.com/profile_banners/827269043795005441/1585527805" TargetMode="External" /><Relationship Id="rId154" Type="http://schemas.openxmlformats.org/officeDocument/2006/relationships/hyperlink" Target="https://pbs.twimg.com/profile_banners/111252417/1590363693" TargetMode="External" /><Relationship Id="rId155" Type="http://schemas.openxmlformats.org/officeDocument/2006/relationships/hyperlink" Target="https://pbs.twimg.com/profile_banners/426921401/1573563034" TargetMode="External" /><Relationship Id="rId156" Type="http://schemas.openxmlformats.org/officeDocument/2006/relationships/hyperlink" Target="https://pbs.twimg.com/profile_banners/787808816398229504/1591141684" TargetMode="External" /><Relationship Id="rId157" Type="http://schemas.openxmlformats.org/officeDocument/2006/relationships/hyperlink" Target="https://pbs.twimg.com/profile_banners/1071124943327428608/1588011059" TargetMode="External" /><Relationship Id="rId158" Type="http://schemas.openxmlformats.org/officeDocument/2006/relationships/hyperlink" Target="https://pbs.twimg.com/profile_banners/793455263063957504/1494258927" TargetMode="External" /><Relationship Id="rId159" Type="http://schemas.openxmlformats.org/officeDocument/2006/relationships/hyperlink" Target="https://pbs.twimg.com/profile_banners/2532745032/1448063130" TargetMode="External" /><Relationship Id="rId160" Type="http://schemas.openxmlformats.org/officeDocument/2006/relationships/hyperlink" Target="https://pbs.twimg.com/profile_banners/16495811/1589156211" TargetMode="External" /><Relationship Id="rId161" Type="http://schemas.openxmlformats.org/officeDocument/2006/relationships/hyperlink" Target="https://pbs.twimg.com/profile_banners/1170740095965704192/1591067660" TargetMode="External" /><Relationship Id="rId162" Type="http://schemas.openxmlformats.org/officeDocument/2006/relationships/hyperlink" Target="https://pbs.twimg.com/profile_banners/957449460317151232/1584953379" TargetMode="External" /><Relationship Id="rId163" Type="http://schemas.openxmlformats.org/officeDocument/2006/relationships/hyperlink" Target="https://pbs.twimg.com/profile_banners/552362937/1585514706" TargetMode="External" /><Relationship Id="rId164" Type="http://schemas.openxmlformats.org/officeDocument/2006/relationships/hyperlink" Target="https://pbs.twimg.com/profile_banners/1256656362475528193/1588445511" TargetMode="External" /><Relationship Id="rId165" Type="http://schemas.openxmlformats.org/officeDocument/2006/relationships/hyperlink" Target="https://pbs.twimg.com/profile_banners/2604272648/1566519188" TargetMode="External" /><Relationship Id="rId166" Type="http://schemas.openxmlformats.org/officeDocument/2006/relationships/hyperlink" Target="https://pbs.twimg.com/profile_banners/969401143314001921/1589316487" TargetMode="External" /><Relationship Id="rId167" Type="http://schemas.openxmlformats.org/officeDocument/2006/relationships/hyperlink" Target="https://pbs.twimg.com/profile_banners/798581475767681024/1585533173" TargetMode="External" /><Relationship Id="rId168" Type="http://schemas.openxmlformats.org/officeDocument/2006/relationships/hyperlink" Target="https://pbs.twimg.com/profile_banners/958575281375272961/1589957275" TargetMode="External" /><Relationship Id="rId169" Type="http://schemas.openxmlformats.org/officeDocument/2006/relationships/hyperlink" Target="https://pbs.twimg.com/profile_banners/1021875815628324864/1532470619" TargetMode="External" /><Relationship Id="rId170" Type="http://schemas.openxmlformats.org/officeDocument/2006/relationships/hyperlink" Target="https://pbs.twimg.com/profile_banners/285279193/1515962806" TargetMode="External" /><Relationship Id="rId171" Type="http://schemas.openxmlformats.org/officeDocument/2006/relationships/hyperlink" Target="https://pbs.twimg.com/profile_banners/895350282145730568/1591135534" TargetMode="External" /><Relationship Id="rId172" Type="http://schemas.openxmlformats.org/officeDocument/2006/relationships/hyperlink" Target="https://pbs.twimg.com/profile_banners/3087177750/1588046937" TargetMode="External" /><Relationship Id="rId173" Type="http://schemas.openxmlformats.org/officeDocument/2006/relationships/hyperlink" Target="https://pbs.twimg.com/profile_banners/595639531/1591240914" TargetMode="External" /><Relationship Id="rId174" Type="http://schemas.openxmlformats.org/officeDocument/2006/relationships/hyperlink" Target="https://pbs.twimg.com/profile_banners/118952243/1585506362" TargetMode="External" /><Relationship Id="rId175" Type="http://schemas.openxmlformats.org/officeDocument/2006/relationships/hyperlink" Target="https://pbs.twimg.com/profile_banners/1229039533620178944/1581867095" TargetMode="External" /><Relationship Id="rId176" Type="http://schemas.openxmlformats.org/officeDocument/2006/relationships/hyperlink" Target="https://pbs.twimg.com/profile_banners/29081099/1588706076" TargetMode="External" /><Relationship Id="rId177" Type="http://schemas.openxmlformats.org/officeDocument/2006/relationships/hyperlink" Target="https://pbs.twimg.com/profile_banners/1252082678/1588748474" TargetMode="External" /><Relationship Id="rId178" Type="http://schemas.openxmlformats.org/officeDocument/2006/relationships/hyperlink" Target="https://pbs.twimg.com/profile_banners/855441846193053696/1590032835" TargetMode="External" /><Relationship Id="rId179" Type="http://schemas.openxmlformats.org/officeDocument/2006/relationships/hyperlink" Target="https://pbs.twimg.com/profile_banners/1260369146555981824/1589428820" TargetMode="External" /><Relationship Id="rId180" Type="http://schemas.openxmlformats.org/officeDocument/2006/relationships/hyperlink" Target="https://pbs.twimg.com/profile_banners/19465198/1585748441" TargetMode="External" /><Relationship Id="rId181" Type="http://schemas.openxmlformats.org/officeDocument/2006/relationships/hyperlink" Target="https://pbs.twimg.com/profile_banners/1846120176/1588797878" TargetMode="External" /><Relationship Id="rId182" Type="http://schemas.openxmlformats.org/officeDocument/2006/relationships/hyperlink" Target="https://pbs.twimg.com/profile_banners/1253428627154190342/1588131974" TargetMode="External" /><Relationship Id="rId183" Type="http://schemas.openxmlformats.org/officeDocument/2006/relationships/hyperlink" Target="https://pbs.twimg.com/profile_banners/15764644/1572273026" TargetMode="External" /><Relationship Id="rId184" Type="http://schemas.openxmlformats.org/officeDocument/2006/relationships/hyperlink" Target="https://pbs.twimg.com/profile_banners/822215673812119553/1580922287" TargetMode="External" /><Relationship Id="rId185" Type="http://schemas.openxmlformats.org/officeDocument/2006/relationships/hyperlink" Target="https://pbs.twimg.com/profile_banners/836265251150651397/1539823385" TargetMode="External" /><Relationship Id="rId186" Type="http://schemas.openxmlformats.org/officeDocument/2006/relationships/hyperlink" Target="https://pbs.twimg.com/profile_banners/314241402/1568930074" TargetMode="External" /><Relationship Id="rId187" Type="http://schemas.openxmlformats.org/officeDocument/2006/relationships/hyperlink" Target="https://pbs.twimg.com/profile_banners/2696068178/1591218703" TargetMode="External" /><Relationship Id="rId188" Type="http://schemas.openxmlformats.org/officeDocument/2006/relationships/hyperlink" Target="https://pbs.twimg.com/profile_banners/428881969/1580253649" TargetMode="External" /><Relationship Id="rId189" Type="http://schemas.openxmlformats.org/officeDocument/2006/relationships/hyperlink" Target="https://pbs.twimg.com/profile_banners/1235467860924907520/1584992016" TargetMode="External" /><Relationship Id="rId190" Type="http://schemas.openxmlformats.org/officeDocument/2006/relationships/hyperlink" Target="https://pbs.twimg.com/profile_banners/895814938995957760/1512095123" TargetMode="External" /><Relationship Id="rId191" Type="http://schemas.openxmlformats.org/officeDocument/2006/relationships/hyperlink" Target="https://pbs.twimg.com/profile_banners/71534891/1591173962" TargetMode="External" /><Relationship Id="rId192" Type="http://schemas.openxmlformats.org/officeDocument/2006/relationships/hyperlink" Target="https://pbs.twimg.com/profile_banners/1955466174/1586702481" TargetMode="External" /><Relationship Id="rId193" Type="http://schemas.openxmlformats.org/officeDocument/2006/relationships/hyperlink" Target="https://pbs.twimg.com/profile_banners/137552604/1401341255" TargetMode="External" /><Relationship Id="rId194" Type="http://schemas.openxmlformats.org/officeDocument/2006/relationships/hyperlink" Target="https://pbs.twimg.com/profile_banners/811478494844743680/1585636006" TargetMode="External" /><Relationship Id="rId195" Type="http://schemas.openxmlformats.org/officeDocument/2006/relationships/hyperlink" Target="https://pbs.twimg.com/profile_banners/3260949240/1535014052" TargetMode="External" /><Relationship Id="rId196" Type="http://schemas.openxmlformats.org/officeDocument/2006/relationships/hyperlink" Target="https://pbs.twimg.com/profile_banners/2360991529/1588159207" TargetMode="External" /><Relationship Id="rId197" Type="http://schemas.openxmlformats.org/officeDocument/2006/relationships/hyperlink" Target="https://pbs.twimg.com/profile_banners/1247587635096432646/1588447849" TargetMode="External" /><Relationship Id="rId198" Type="http://schemas.openxmlformats.org/officeDocument/2006/relationships/hyperlink" Target="https://pbs.twimg.com/profile_banners/2673444552/1585499088" TargetMode="External" /><Relationship Id="rId199" Type="http://schemas.openxmlformats.org/officeDocument/2006/relationships/hyperlink" Target="https://pbs.twimg.com/profile_banners/1191092238371164160/1577294015" TargetMode="External" /><Relationship Id="rId200" Type="http://schemas.openxmlformats.org/officeDocument/2006/relationships/hyperlink" Target="https://pbs.twimg.com/profile_banners/820744147321626625/1582061553"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0/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3/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2/bg.gif" TargetMode="External" /><Relationship Id="rId223" Type="http://schemas.openxmlformats.org/officeDocument/2006/relationships/hyperlink" Target="http://abs.twimg.com/images/themes/theme10/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2/bg.gif" TargetMode="External" /><Relationship Id="rId232" Type="http://schemas.openxmlformats.org/officeDocument/2006/relationships/hyperlink" Target="http://abs.twimg.com/images/themes/theme16/bg.gif" TargetMode="External" /><Relationship Id="rId233" Type="http://schemas.openxmlformats.org/officeDocument/2006/relationships/hyperlink" Target="http://abs.twimg.com/images/themes/theme18/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5/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8/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0/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1/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5/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2/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8/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9/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pbs.twimg.com/profile_images/1157934571175870464/cCjFUTG0_normal.jpg" TargetMode="External" /><Relationship Id="rId293" Type="http://schemas.openxmlformats.org/officeDocument/2006/relationships/hyperlink" Target="http://pbs.twimg.com/profile_images/1258624762986680322/juvtqbMh_normal.jpg" TargetMode="External" /><Relationship Id="rId294" Type="http://schemas.openxmlformats.org/officeDocument/2006/relationships/hyperlink" Target="http://pbs.twimg.com/profile_images/1239307732500598785/IqfP87yt_normal.jpg" TargetMode="External" /><Relationship Id="rId295" Type="http://schemas.openxmlformats.org/officeDocument/2006/relationships/hyperlink" Target="http://pbs.twimg.com/profile_images/1046509627586867200/Qq9iV8en_normal.jpg" TargetMode="External" /><Relationship Id="rId296" Type="http://schemas.openxmlformats.org/officeDocument/2006/relationships/hyperlink" Target="http://pbs.twimg.com/profile_images/1115315014137778176/28FxpRYl_normal.png" TargetMode="External" /><Relationship Id="rId297" Type="http://schemas.openxmlformats.org/officeDocument/2006/relationships/hyperlink" Target="http://pbs.twimg.com/profile_images/1244407254025228288/sxub50tV_normal.jpg" TargetMode="External" /><Relationship Id="rId298" Type="http://schemas.openxmlformats.org/officeDocument/2006/relationships/hyperlink" Target="http://pbs.twimg.com/profile_images/1259140676350025732/4Nhxj85V_normal.jpg" TargetMode="External" /><Relationship Id="rId299" Type="http://schemas.openxmlformats.org/officeDocument/2006/relationships/hyperlink" Target="http://pbs.twimg.com/profile_images/1257034615711322112/ixhmqytb_normal.jpg" TargetMode="External" /><Relationship Id="rId300" Type="http://schemas.openxmlformats.org/officeDocument/2006/relationships/hyperlink" Target="http://pbs.twimg.com/profile_images/1227828633428881408/0GC9vaix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251000468500885505/uIom3PQZ_normal.jpg" TargetMode="External" /><Relationship Id="rId303" Type="http://schemas.openxmlformats.org/officeDocument/2006/relationships/hyperlink" Target="http://pbs.twimg.com/profile_images/1030233131943583745/PKMiNY82_normal.jpg" TargetMode="External" /><Relationship Id="rId304" Type="http://schemas.openxmlformats.org/officeDocument/2006/relationships/hyperlink" Target="http://pbs.twimg.com/profile_images/1899114405/mardi_gra_2007_normal.jpg" TargetMode="External" /><Relationship Id="rId305" Type="http://schemas.openxmlformats.org/officeDocument/2006/relationships/hyperlink" Target="http://pbs.twimg.com/profile_images/1253893780836462593/O6rnac2U_normal.jpg" TargetMode="External" /><Relationship Id="rId306" Type="http://schemas.openxmlformats.org/officeDocument/2006/relationships/hyperlink" Target="http://pbs.twimg.com/profile_images/1030635663203487744/HY1DnnzN_normal.jpg" TargetMode="External" /><Relationship Id="rId307" Type="http://schemas.openxmlformats.org/officeDocument/2006/relationships/hyperlink" Target="http://pbs.twimg.com/profile_images/94191292/evolve_normal.gif" TargetMode="External" /><Relationship Id="rId308" Type="http://schemas.openxmlformats.org/officeDocument/2006/relationships/hyperlink" Target="http://pbs.twimg.com/profile_images/1264796325788426242/1YDVW6PV_normal.jpg" TargetMode="External" /><Relationship Id="rId309" Type="http://schemas.openxmlformats.org/officeDocument/2006/relationships/hyperlink" Target="http://pbs.twimg.com/profile_images/1217995625809117184/MvNawXty_normal.jpg" TargetMode="External" /><Relationship Id="rId310" Type="http://schemas.openxmlformats.org/officeDocument/2006/relationships/hyperlink" Target="http://pbs.twimg.com/profile_images/1163647527255592960/_eBbqTZH_normal.jpg" TargetMode="External" /><Relationship Id="rId311" Type="http://schemas.openxmlformats.org/officeDocument/2006/relationships/hyperlink" Target="http://pbs.twimg.com/profile_images/1245321171622641664/MzSv029N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pbs.twimg.com/profile_images/1172697604389527553/bGJ6dJL9_normal.jpg" TargetMode="External" /><Relationship Id="rId314" Type="http://schemas.openxmlformats.org/officeDocument/2006/relationships/hyperlink" Target="http://pbs.twimg.com/profile_images/805188239875342340/qZfU3JJc_normal.jpg" TargetMode="External" /><Relationship Id="rId315" Type="http://schemas.openxmlformats.org/officeDocument/2006/relationships/hyperlink" Target="http://pbs.twimg.com/profile_images/1156609939118460928/PCv8S_N1_normal.jpg" TargetMode="External" /><Relationship Id="rId316" Type="http://schemas.openxmlformats.org/officeDocument/2006/relationships/hyperlink" Target="http://pbs.twimg.com/profile_images/1176023366458925057/4_qG6GzY_normal.jpg" TargetMode="External" /><Relationship Id="rId317" Type="http://schemas.openxmlformats.org/officeDocument/2006/relationships/hyperlink" Target="http://pbs.twimg.com/profile_images/1145447464876597248/B5Glgx_1_normal.jpg" TargetMode="External" /><Relationship Id="rId318" Type="http://schemas.openxmlformats.org/officeDocument/2006/relationships/hyperlink" Target="http://pbs.twimg.com/profile_images/1191156591824973826/gdASM5pk_normal.jpg" TargetMode="External" /><Relationship Id="rId319" Type="http://schemas.openxmlformats.org/officeDocument/2006/relationships/hyperlink" Target="http://pbs.twimg.com/profile_images/892943778943705090/gZL1vaXA_normal.jpg" TargetMode="External" /><Relationship Id="rId320" Type="http://schemas.openxmlformats.org/officeDocument/2006/relationships/hyperlink" Target="http://pbs.twimg.com/profile_images/570093531835944961/NuOdjlUY_normal.png" TargetMode="External" /><Relationship Id="rId321" Type="http://schemas.openxmlformats.org/officeDocument/2006/relationships/hyperlink" Target="http://pbs.twimg.com/profile_images/2797385070/cbf414f37d5aeb8a8947a64fba4c7e03_normal.png" TargetMode="External" /><Relationship Id="rId322" Type="http://schemas.openxmlformats.org/officeDocument/2006/relationships/hyperlink" Target="http://pbs.twimg.com/profile_images/1197940865802678272/J0Re7TBF_normal.jpg" TargetMode="External" /><Relationship Id="rId323" Type="http://schemas.openxmlformats.org/officeDocument/2006/relationships/hyperlink" Target="http://pbs.twimg.com/profile_images/899259810780241920/zAZVKlZy_normal.jpg" TargetMode="External" /><Relationship Id="rId324" Type="http://schemas.openxmlformats.org/officeDocument/2006/relationships/hyperlink" Target="http://pbs.twimg.com/profile_images/1193569178722152448/UEZvMClJ_normal.jpg" TargetMode="External" /><Relationship Id="rId325" Type="http://schemas.openxmlformats.org/officeDocument/2006/relationships/hyperlink" Target="http://pbs.twimg.com/profile_images/1156072485428912128/sE6FBe3N_normal.jpg" TargetMode="External" /><Relationship Id="rId326" Type="http://schemas.openxmlformats.org/officeDocument/2006/relationships/hyperlink" Target="http://pbs.twimg.com/profile_images/1082809289889193986/qq7kT9x5_normal.jpg" TargetMode="External" /><Relationship Id="rId327" Type="http://schemas.openxmlformats.org/officeDocument/2006/relationships/hyperlink" Target="http://pbs.twimg.com/profile_images/485115231275061248/sj1KGcK3_normal.jpeg" TargetMode="External" /><Relationship Id="rId328" Type="http://schemas.openxmlformats.org/officeDocument/2006/relationships/hyperlink" Target="http://pbs.twimg.com/profile_images/1262518350602788865/ez7Fn_e7_normal.jpg" TargetMode="External" /><Relationship Id="rId329" Type="http://schemas.openxmlformats.org/officeDocument/2006/relationships/hyperlink" Target="http://pbs.twimg.com/profile_images/1211533880618082305/CN4g7K86_normal.jpg" TargetMode="External" /><Relationship Id="rId330" Type="http://schemas.openxmlformats.org/officeDocument/2006/relationships/hyperlink" Target="http://pbs.twimg.com/profile_images/1224142143956103169/1VTGvmuE_normal.jpg" TargetMode="External" /><Relationship Id="rId331" Type="http://schemas.openxmlformats.org/officeDocument/2006/relationships/hyperlink" Target="http://pbs.twimg.com/profile_images/1119267052232032257/KQpu7Bb4_normal.jpg" TargetMode="External" /><Relationship Id="rId332" Type="http://schemas.openxmlformats.org/officeDocument/2006/relationships/hyperlink" Target="http://pbs.twimg.com/profile_images/1212447975752060929/uib5mQlm_normal.jpg" TargetMode="External" /><Relationship Id="rId333" Type="http://schemas.openxmlformats.org/officeDocument/2006/relationships/hyperlink" Target="http://pbs.twimg.com/profile_images/1264724230169657344/dJNzGtqt_normal.jpg" TargetMode="External" /><Relationship Id="rId334" Type="http://schemas.openxmlformats.org/officeDocument/2006/relationships/hyperlink" Target="http://pbs.twimg.com/profile_images/1221686159107149824/A7FQKZuB_normal.jpg" TargetMode="External" /><Relationship Id="rId335" Type="http://schemas.openxmlformats.org/officeDocument/2006/relationships/hyperlink" Target="http://pbs.twimg.com/profile_images/1247900239089913856/AkbboeYz_normal.jpg" TargetMode="External" /><Relationship Id="rId336" Type="http://schemas.openxmlformats.org/officeDocument/2006/relationships/hyperlink" Target="http://pbs.twimg.com/profile_images/1264771680376946690/uPNGvAoS_normal.jpg" TargetMode="External" /><Relationship Id="rId337" Type="http://schemas.openxmlformats.org/officeDocument/2006/relationships/hyperlink" Target="http://pbs.twimg.com/profile_images/898950353625915392/uCO270Uv_normal.jpg" TargetMode="External" /><Relationship Id="rId338" Type="http://schemas.openxmlformats.org/officeDocument/2006/relationships/hyperlink" Target="http://pbs.twimg.com/profile_images/1258571491886673921/QVNGtuVE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221637122/pic_of_me_normal.jpg" TargetMode="External" /><Relationship Id="rId341" Type="http://schemas.openxmlformats.org/officeDocument/2006/relationships/hyperlink" Target="http://pbs.twimg.com/profile_images/510280533520416768/5zOyvDHG_normal.jpeg" TargetMode="External" /><Relationship Id="rId342" Type="http://schemas.openxmlformats.org/officeDocument/2006/relationships/hyperlink" Target="http://pbs.twimg.com/profile_images/728683479236382720/Bs1UskWh_normal.jpg" TargetMode="External" /><Relationship Id="rId343" Type="http://schemas.openxmlformats.org/officeDocument/2006/relationships/hyperlink" Target="http://pbs.twimg.com/profile_images/509718566677917697/3umihLoU_normal.png" TargetMode="External" /><Relationship Id="rId344" Type="http://schemas.openxmlformats.org/officeDocument/2006/relationships/hyperlink" Target="http://pbs.twimg.com/profile_images/1052751464454660096/sz-KqmDq_normal.jpg" TargetMode="External" /><Relationship Id="rId345" Type="http://schemas.openxmlformats.org/officeDocument/2006/relationships/hyperlink" Target="http://pbs.twimg.com/profile_images/1102772671769661440/MKonjtHd_normal.jpg" TargetMode="External" /><Relationship Id="rId346" Type="http://schemas.openxmlformats.org/officeDocument/2006/relationships/hyperlink" Target="http://pbs.twimg.com/profile_images/1239295512848863233/AB3syYPf_normal.jpg" TargetMode="External" /><Relationship Id="rId347" Type="http://schemas.openxmlformats.org/officeDocument/2006/relationships/hyperlink" Target="http://pbs.twimg.com/profile_images/2725940814/8b6c3e7072320aa80ef680329b6e9f86_normal.jpeg" TargetMode="External" /><Relationship Id="rId348" Type="http://schemas.openxmlformats.org/officeDocument/2006/relationships/hyperlink" Target="http://pbs.twimg.com/profile_images/1079066972497870849/TiklpkTs_normal.jpg" TargetMode="External" /><Relationship Id="rId349" Type="http://schemas.openxmlformats.org/officeDocument/2006/relationships/hyperlink" Target="http://pbs.twimg.com/profile_images/378800000642095020/34c017d7bb62c7046b54300add777bae_normal.jpeg" TargetMode="External" /><Relationship Id="rId350" Type="http://schemas.openxmlformats.org/officeDocument/2006/relationships/hyperlink" Target="http://pbs.twimg.com/profile_images/1186386031358218241/dnVKoBLi_normal.jpg" TargetMode="External" /><Relationship Id="rId351" Type="http://schemas.openxmlformats.org/officeDocument/2006/relationships/hyperlink" Target="http://pbs.twimg.com/profile_images/1138160876362579969/AsAUcPkP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061408989290741760/BhRf084X_normal.jpg" TargetMode="External" /><Relationship Id="rId354" Type="http://schemas.openxmlformats.org/officeDocument/2006/relationships/hyperlink" Target="http://pbs.twimg.com/profile_images/1097329212338274304/l2TGRjgx_normal.jpg" TargetMode="External" /><Relationship Id="rId355" Type="http://schemas.openxmlformats.org/officeDocument/2006/relationships/hyperlink" Target="http://pbs.twimg.com/profile_images/1256219014608683009/ZajFSsaL_normal.jpg" TargetMode="External" /><Relationship Id="rId356" Type="http://schemas.openxmlformats.org/officeDocument/2006/relationships/hyperlink" Target="http://pbs.twimg.com/profile_images/1250800608468074497/NqG2TP32_normal.jpg" TargetMode="External" /><Relationship Id="rId357" Type="http://schemas.openxmlformats.org/officeDocument/2006/relationships/hyperlink" Target="http://pbs.twimg.com/profile_images/53951783/cock_normal.JPG" TargetMode="External" /><Relationship Id="rId358" Type="http://schemas.openxmlformats.org/officeDocument/2006/relationships/hyperlink" Target="http://pbs.twimg.com/profile_images/1095425867000565760/U6Wffenh_normal.jpg" TargetMode="External" /><Relationship Id="rId359" Type="http://schemas.openxmlformats.org/officeDocument/2006/relationships/hyperlink" Target="http://pbs.twimg.com/profile_images/1268325217761480704/AYf3qhO6_normal.jpg" TargetMode="External" /><Relationship Id="rId360" Type="http://schemas.openxmlformats.org/officeDocument/2006/relationships/hyperlink" Target="http://pbs.twimg.com/profile_images/1265642613413036037/x9pqLtkI_normal.jpg" TargetMode="External" /><Relationship Id="rId361" Type="http://schemas.openxmlformats.org/officeDocument/2006/relationships/hyperlink" Target="http://pbs.twimg.com/profile_images/1218411581974839298/ZglfLyFs_normal.jpg" TargetMode="External" /><Relationship Id="rId362" Type="http://schemas.openxmlformats.org/officeDocument/2006/relationships/hyperlink" Target="http://pbs.twimg.com/profile_images/1257511454233833473/I19A3xgV_normal.jpg" TargetMode="External" /><Relationship Id="rId363" Type="http://schemas.openxmlformats.org/officeDocument/2006/relationships/hyperlink" Target="http://pbs.twimg.com/profile_images/1217267616840065024/VF695yln_normal.jpg" TargetMode="External" /><Relationship Id="rId364" Type="http://schemas.openxmlformats.org/officeDocument/2006/relationships/hyperlink" Target="http://pbs.twimg.com/profile_images/1043579500842213377/C34PKauK_normal.jpg" TargetMode="External" /><Relationship Id="rId365" Type="http://schemas.openxmlformats.org/officeDocument/2006/relationships/hyperlink" Target="http://pbs.twimg.com/profile_images/1267508334883745792/WubFMYH8_normal.jpg" TargetMode="External" /><Relationship Id="rId366" Type="http://schemas.openxmlformats.org/officeDocument/2006/relationships/hyperlink" Target="http://pbs.twimg.com/profile_images/1267652068027904003/CsJ68TV7_normal.jpg" TargetMode="External" /><Relationship Id="rId367" Type="http://schemas.openxmlformats.org/officeDocument/2006/relationships/hyperlink" Target="http://pbs.twimg.com/profile_images/766062700627623938/T13sWrPN_normal.jpg" TargetMode="External" /><Relationship Id="rId368" Type="http://schemas.openxmlformats.org/officeDocument/2006/relationships/hyperlink" Target="http://pbs.twimg.com/profile_images/885264196606283776/OXEiAX17_normal.jpg" TargetMode="External" /><Relationship Id="rId369" Type="http://schemas.openxmlformats.org/officeDocument/2006/relationships/hyperlink" Target="http://pbs.twimg.com/profile_images/1234537842371710977/JfR29vaf_normal.jpg" TargetMode="External" /><Relationship Id="rId370" Type="http://schemas.openxmlformats.org/officeDocument/2006/relationships/hyperlink" Target="http://pbs.twimg.com/profile_images/1267975674754711555/BRSLGJtn_normal.jpg" TargetMode="External" /><Relationship Id="rId371" Type="http://schemas.openxmlformats.org/officeDocument/2006/relationships/hyperlink" Target="http://pbs.twimg.com/profile_images/1256787047785787393/MBHRekaz_normal.jpg" TargetMode="External" /><Relationship Id="rId372" Type="http://schemas.openxmlformats.org/officeDocument/2006/relationships/hyperlink" Target="http://pbs.twimg.com/profile_images/1251331109582852097/9QIysB9a_normal.jpg" TargetMode="External" /><Relationship Id="rId373" Type="http://schemas.openxmlformats.org/officeDocument/2006/relationships/hyperlink" Target="http://pbs.twimg.com/profile_images/1199731968339935232/2j4liIEv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1255610681782657030/vQ8ML27q_normal.jpg" TargetMode="External" /><Relationship Id="rId376" Type="http://schemas.openxmlformats.org/officeDocument/2006/relationships/hyperlink" Target="http://pbs.twimg.com/profile_images/1260679437160378369/WkRiS9w-_normal.jpg" TargetMode="External" /><Relationship Id="rId377" Type="http://schemas.openxmlformats.org/officeDocument/2006/relationships/hyperlink" Target="http://pbs.twimg.com/profile_images/1267663585838133248/TerSurEg_normal.jpg" TargetMode="External" /><Relationship Id="rId378" Type="http://schemas.openxmlformats.org/officeDocument/2006/relationships/hyperlink" Target="http://pbs.twimg.com/profile_images/190926459/2688023_Krahe-Posters_normal.jpg" TargetMode="External" /><Relationship Id="rId379" Type="http://schemas.openxmlformats.org/officeDocument/2006/relationships/hyperlink" Target="http://pbs.twimg.com/profile_images/1262851281875546119/sfNAZ5po_normal.jpg" TargetMode="External" /><Relationship Id="rId380" Type="http://schemas.openxmlformats.org/officeDocument/2006/relationships/hyperlink" Target="http://pbs.twimg.com/profile_images/1258205816475095040/ReniX9T0_normal.jpg" TargetMode="External" /><Relationship Id="rId381" Type="http://schemas.openxmlformats.org/officeDocument/2006/relationships/hyperlink" Target="http://pbs.twimg.com/profile_images/1152659507115364353/2Vern4In_normal.jpg" TargetMode="External" /><Relationship Id="rId382" Type="http://schemas.openxmlformats.org/officeDocument/2006/relationships/hyperlink" Target="http://pbs.twimg.com/profile_images/829738997983375361/bYmdFBFl_normal.jpg" TargetMode="External" /><Relationship Id="rId383" Type="http://schemas.openxmlformats.org/officeDocument/2006/relationships/hyperlink" Target="http://pbs.twimg.com/profile_images/1259442918407929857/f-LUvVqE_normal.jpg" TargetMode="External" /><Relationship Id="rId384" Type="http://schemas.openxmlformats.org/officeDocument/2006/relationships/hyperlink" Target="http://pbs.twimg.com/profile_images/1076534034019151872/jatPLZ5f_normal.jpg" TargetMode="External" /><Relationship Id="rId385" Type="http://schemas.openxmlformats.org/officeDocument/2006/relationships/hyperlink" Target="http://pbs.twimg.com/profile_images/2593015658/2_normal.jpg" TargetMode="External" /><Relationship Id="rId386" Type="http://schemas.openxmlformats.org/officeDocument/2006/relationships/hyperlink" Target="http://abs.twimg.com/sticky/default_profile_images/default_profile_normal.png" TargetMode="External" /><Relationship Id="rId387" Type="http://schemas.openxmlformats.org/officeDocument/2006/relationships/hyperlink" Target="http://pbs.twimg.com/profile_images/1248038391406624771/0fC99YkE_normal.jpg" TargetMode="External" /><Relationship Id="rId388" Type="http://schemas.openxmlformats.org/officeDocument/2006/relationships/hyperlink" Target="http://pbs.twimg.com/profile_images/1240020328887320580/GAksYbV2_normal.jpg" TargetMode="External" /><Relationship Id="rId389" Type="http://schemas.openxmlformats.org/officeDocument/2006/relationships/hyperlink" Target="http://pbs.twimg.com/profile_images/1256726163684233221/OriUIUT2_normal.jpg" TargetMode="External" /><Relationship Id="rId390" Type="http://schemas.openxmlformats.org/officeDocument/2006/relationships/hyperlink" Target="http://pbs.twimg.com/profile_images/1233515780182073347/4MBVNxJJ_normal.jpg" TargetMode="External" /><Relationship Id="rId391" Type="http://schemas.openxmlformats.org/officeDocument/2006/relationships/hyperlink" Target="http://pbs.twimg.com/profile_images/1264782918867533825/A5YTFvfb_normal.jpg" TargetMode="External" /><Relationship Id="rId392" Type="http://schemas.openxmlformats.org/officeDocument/2006/relationships/hyperlink" Target="http://pbs.twimg.com/profile_images/1218662319942590464/fafJJnii_normal.jpg" TargetMode="External" /><Relationship Id="rId393" Type="http://schemas.openxmlformats.org/officeDocument/2006/relationships/hyperlink" Target="http://pbs.twimg.com/profile_images/992098718110371842/rcg3iDtT_normal.jpg" TargetMode="External" /><Relationship Id="rId394" Type="http://schemas.openxmlformats.org/officeDocument/2006/relationships/hyperlink" Target="http://pbs.twimg.com/profile_images/1263211587835514880/5XmhebdP_normal.jpg" TargetMode="External" /><Relationship Id="rId395" Type="http://schemas.openxmlformats.org/officeDocument/2006/relationships/hyperlink" Target="http://pbs.twimg.com/profile_images/1244367569630285824/HjT3ACJY_normal.jpg" TargetMode="External" /><Relationship Id="rId396" Type="http://schemas.openxmlformats.org/officeDocument/2006/relationships/hyperlink" Target="http://pbs.twimg.com/profile_images/1231026099947094016/kOYta6dO_normal.jpg" TargetMode="External" /><Relationship Id="rId397" Type="http://schemas.openxmlformats.org/officeDocument/2006/relationships/hyperlink" Target="http://pbs.twimg.com/profile_images/1201265299053514752/XaqgYxbV_normal.jpg" TargetMode="External" /><Relationship Id="rId398" Type="http://schemas.openxmlformats.org/officeDocument/2006/relationships/hyperlink" Target="http://pbs.twimg.com/profile_images/1246498616182820865/gbqaLIkH_normal.jpg" TargetMode="External" /><Relationship Id="rId399" Type="http://schemas.openxmlformats.org/officeDocument/2006/relationships/hyperlink" Target="http://pbs.twimg.com/profile_images/1258574091327438849/401g16_k_normal.jpg" TargetMode="External" /><Relationship Id="rId400" Type="http://schemas.openxmlformats.org/officeDocument/2006/relationships/hyperlink" Target="http://pbs.twimg.com/profile_images/1260010854646505472/oPhmSSTk_normal.jpg" TargetMode="External" /><Relationship Id="rId401" Type="http://schemas.openxmlformats.org/officeDocument/2006/relationships/hyperlink" Target="http://pbs.twimg.com/profile_images/1256212586183483394/dk9bCVbm_normal.jpg" TargetMode="External" /><Relationship Id="rId402" Type="http://schemas.openxmlformats.org/officeDocument/2006/relationships/hyperlink" Target="http://pbs.twimg.com/profile_images/1247268177425371136/emcHi4z9_normal.jp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abs.twimg.com/sticky/default_profile_images/default_profile_normal.png" TargetMode="External" /><Relationship Id="rId405" Type="http://schemas.openxmlformats.org/officeDocument/2006/relationships/hyperlink" Target="http://pbs.twimg.com/profile_images/1023062337090015232/H0MZliL3_normal.jpg" TargetMode="External" /><Relationship Id="rId406" Type="http://schemas.openxmlformats.org/officeDocument/2006/relationships/hyperlink" Target="http://pbs.twimg.com/profile_images/550028842149347329/izgx7-lc_normal.jpeg" TargetMode="External" /><Relationship Id="rId407" Type="http://schemas.openxmlformats.org/officeDocument/2006/relationships/hyperlink" Target="http://pbs.twimg.com/profile_images/948696948667764736/waOUPSE2_normal.jpg" TargetMode="External" /><Relationship Id="rId408" Type="http://schemas.openxmlformats.org/officeDocument/2006/relationships/hyperlink" Target="http://pbs.twimg.com/profile_images/524343462573797376/cwpxVPKk_normal.jpeg" TargetMode="External" /><Relationship Id="rId409" Type="http://schemas.openxmlformats.org/officeDocument/2006/relationships/hyperlink" Target="http://pbs.twimg.com/profile_images/1217471180745166848/WbI33547_normal.jpg" TargetMode="External" /><Relationship Id="rId410" Type="http://schemas.openxmlformats.org/officeDocument/2006/relationships/hyperlink" Target="http://pbs.twimg.com/profile_images/1247302349045084164/bbZHOjQy_normal.jpg" TargetMode="External" /><Relationship Id="rId411" Type="http://schemas.openxmlformats.org/officeDocument/2006/relationships/hyperlink" Target="http://pbs.twimg.com/profile_images/1249872868092956672/UFXY0XEZ_normal.jpg" TargetMode="External" /><Relationship Id="rId412" Type="http://schemas.openxmlformats.org/officeDocument/2006/relationships/hyperlink" Target="http://pbs.twimg.com/profile_images/886314248472678400/NydFAySD_normal.jpg" TargetMode="External" /><Relationship Id="rId413" Type="http://schemas.openxmlformats.org/officeDocument/2006/relationships/hyperlink" Target="http://pbs.twimg.com/profile_images/1045497335499935744/FPP0_mrs_normal.jpg" TargetMode="External" /><Relationship Id="rId414" Type="http://schemas.openxmlformats.org/officeDocument/2006/relationships/hyperlink" Target="http://pbs.twimg.com/profile_images/1250249721362464768/9Kpzgqiq_normal.jpg" TargetMode="External" /><Relationship Id="rId415" Type="http://schemas.openxmlformats.org/officeDocument/2006/relationships/hyperlink" Target="http://pbs.twimg.com/profile_images/1232494578848145409/twT4ocRO_normal.jpg" TargetMode="External" /><Relationship Id="rId416" Type="http://schemas.openxmlformats.org/officeDocument/2006/relationships/hyperlink" Target="http://pbs.twimg.com/profile_images/1265489296909373441/Fc5lial2_normal.jpg" TargetMode="External" /><Relationship Id="rId417" Type="http://schemas.openxmlformats.org/officeDocument/2006/relationships/hyperlink" Target="http://pbs.twimg.com/profile_images/1249776202174398466/_t2I5zNz_normal.jpg" TargetMode="External" /><Relationship Id="rId418" Type="http://schemas.openxmlformats.org/officeDocument/2006/relationships/hyperlink" Target="http://pbs.twimg.com/profile_images/1196094689293848577/0FDD5hLQ_normal.jpg" TargetMode="External" /><Relationship Id="rId419" Type="http://schemas.openxmlformats.org/officeDocument/2006/relationships/hyperlink" Target="http://pbs.twimg.com/profile_images/1134280703141658625/xZCnsoJa_normal.jpg" TargetMode="External" /><Relationship Id="rId420" Type="http://schemas.openxmlformats.org/officeDocument/2006/relationships/hyperlink" Target="http://pbs.twimg.com/profile_images/1078653134472392704/gx8-PSyP_normal.jpg" TargetMode="External" /><Relationship Id="rId421" Type="http://schemas.openxmlformats.org/officeDocument/2006/relationships/hyperlink" Target="http://pbs.twimg.com/profile_images/1231640381185384449/dT1mMe6a_normal.jpg" TargetMode="External" /><Relationship Id="rId422" Type="http://schemas.openxmlformats.org/officeDocument/2006/relationships/hyperlink" Target="http://pbs.twimg.com/profile_images/1324417028/233733_normal.jpg" TargetMode="External" /><Relationship Id="rId423" Type="http://schemas.openxmlformats.org/officeDocument/2006/relationships/hyperlink" Target="http://pbs.twimg.com/profile_images/1237956055075713026/HU5Kl2gu_normal.jpg" TargetMode="External" /><Relationship Id="rId424" Type="http://schemas.openxmlformats.org/officeDocument/2006/relationships/hyperlink" Target="http://pbs.twimg.com/profile_images/1037409478096969729/4RJ7wl9i_normal.jpg" TargetMode="External" /><Relationship Id="rId425" Type="http://schemas.openxmlformats.org/officeDocument/2006/relationships/hyperlink" Target="http://pbs.twimg.com/profile_images/1258920276487737350/lrG05-OG_normal.jpg" TargetMode="External" /><Relationship Id="rId426" Type="http://schemas.openxmlformats.org/officeDocument/2006/relationships/hyperlink" Target="http://pbs.twimg.com/profile_images/1251487577942581248/qCLTobZX_normal.jpg" TargetMode="External" /><Relationship Id="rId427" Type="http://schemas.openxmlformats.org/officeDocument/2006/relationships/hyperlink" Target="http://pbs.twimg.com/profile_images/1255242392707481600/py5iOsiC_normal.jpg" TargetMode="External" /><Relationship Id="rId428" Type="http://schemas.openxmlformats.org/officeDocument/2006/relationships/hyperlink" Target="http://pbs.twimg.com/profile_images/1234932282747740160/kxV4TS9D_normal.jpg" TargetMode="External" /><Relationship Id="rId429" Type="http://schemas.openxmlformats.org/officeDocument/2006/relationships/hyperlink" Target="http://pbs.twimg.com/profile_images/1257128108601180162/m-ozVVNU_normal.jpg" TargetMode="External" /><Relationship Id="rId430" Type="http://schemas.openxmlformats.org/officeDocument/2006/relationships/hyperlink" Target="http://pbs.twimg.com/profile_images/1266824834216005632/q61gVnl8_normal.jpg" TargetMode="External" /><Relationship Id="rId431" Type="http://schemas.openxmlformats.org/officeDocument/2006/relationships/hyperlink" Target="http://pbs.twimg.com/profile_images/1072880663575973889/_DdEXdlU_normal.jpg" TargetMode="External" /><Relationship Id="rId432" Type="http://schemas.openxmlformats.org/officeDocument/2006/relationships/hyperlink" Target="http://pbs.twimg.com/profile_images/867069412007915520/EGUtrMXr_normal.jpg" TargetMode="External" /><Relationship Id="rId433" Type="http://schemas.openxmlformats.org/officeDocument/2006/relationships/hyperlink" Target="http://pbs.twimg.com/profile_images/1261869633184739328/NfbsOnzB_normal.jpg" TargetMode="External" /><Relationship Id="rId434" Type="http://schemas.openxmlformats.org/officeDocument/2006/relationships/hyperlink" Target="http://pbs.twimg.com/profile_images/1231778695473434626/lv7foYbe_normal.jpg" TargetMode="External" /><Relationship Id="rId435" Type="http://schemas.openxmlformats.org/officeDocument/2006/relationships/hyperlink" Target="http://pbs.twimg.com/profile_images/1267655760701542402/b9GQqMQB_normal.jpg" TargetMode="External" /><Relationship Id="rId436" Type="http://schemas.openxmlformats.org/officeDocument/2006/relationships/hyperlink" Target="http://pbs.twimg.com/profile_images/1242010602073133058/dzp8qCn-_normal.jpg" TargetMode="External" /><Relationship Id="rId437" Type="http://schemas.openxmlformats.org/officeDocument/2006/relationships/hyperlink" Target="http://pbs.twimg.com/profile_images/663827923455967232/N-xiUEH9_normal.jpg" TargetMode="External" /><Relationship Id="rId438" Type="http://schemas.openxmlformats.org/officeDocument/2006/relationships/hyperlink" Target="http://pbs.twimg.com/profile_images/1256657445189029889/gySqKN-p_normal.jpg" TargetMode="External" /><Relationship Id="rId439" Type="http://schemas.openxmlformats.org/officeDocument/2006/relationships/hyperlink" Target="http://pbs.twimg.com/profile_images/501487545654730752/G768kSgd_normal.jpeg" TargetMode="External" /><Relationship Id="rId440" Type="http://schemas.openxmlformats.org/officeDocument/2006/relationships/hyperlink" Target="http://pbs.twimg.com/profile_images/1260311244940034048/ZMZH-JLG_normal.jpg" TargetMode="External" /><Relationship Id="rId441" Type="http://schemas.openxmlformats.org/officeDocument/2006/relationships/hyperlink" Target="http://pbs.twimg.com/profile_images/1143888101133160453/JSOGM0gY_normal.jpg" TargetMode="External" /><Relationship Id="rId442" Type="http://schemas.openxmlformats.org/officeDocument/2006/relationships/hyperlink" Target="http://pbs.twimg.com/profile_images/1262998459008708608/ieKdSiTE_normal.jpg" TargetMode="External" /><Relationship Id="rId443" Type="http://schemas.openxmlformats.org/officeDocument/2006/relationships/hyperlink" Target="http://pbs.twimg.com/profile_images/1021881333960732672/JYM5T3uo_normal.jpg" TargetMode="External" /><Relationship Id="rId444" Type="http://schemas.openxmlformats.org/officeDocument/2006/relationships/hyperlink" Target="http://pbs.twimg.com/profile_images/1258807118548762626/rP0dRk_u_normal.jpg" TargetMode="External" /><Relationship Id="rId445" Type="http://schemas.openxmlformats.org/officeDocument/2006/relationships/hyperlink" Target="http://pbs.twimg.com/profile_images/1245048447046164483/eyzDOL6X_normal.jpg" TargetMode="External" /><Relationship Id="rId446" Type="http://schemas.openxmlformats.org/officeDocument/2006/relationships/hyperlink" Target="http://pbs.twimg.com/profile_images/1005763217023328258/F6RLlgPJ_normal.jpg" TargetMode="External" /><Relationship Id="rId447" Type="http://schemas.openxmlformats.org/officeDocument/2006/relationships/hyperlink" Target="http://pbs.twimg.com/profile_images/826805145388224512/OpZZ64ju_normal.jpg" TargetMode="External" /><Relationship Id="rId448" Type="http://schemas.openxmlformats.org/officeDocument/2006/relationships/hyperlink" Target="http://pbs.twimg.com/profile_images/1268382434342563840/wUVsft3Z_normal.jpg" TargetMode="External" /><Relationship Id="rId449" Type="http://schemas.openxmlformats.org/officeDocument/2006/relationships/hyperlink" Target="http://pbs.twimg.com/profile_images/1244330390187380737/DxxiWYw-_normal.jpg" TargetMode="External" /><Relationship Id="rId450" Type="http://schemas.openxmlformats.org/officeDocument/2006/relationships/hyperlink" Target="http://pbs.twimg.com/profile_images/1262249684631838720/MwZeZYIB_normal.jpg" TargetMode="External" /><Relationship Id="rId451" Type="http://schemas.openxmlformats.org/officeDocument/2006/relationships/hyperlink" Target="http://pbs.twimg.com/profile_images/1229065793243090944/4VFo1C5x_normal.jpg" TargetMode="External" /><Relationship Id="rId452" Type="http://schemas.openxmlformats.org/officeDocument/2006/relationships/hyperlink" Target="http://pbs.twimg.com/profile_images/1263074768992956416/fJ4_Cqri_normal.jpg" TargetMode="External" /><Relationship Id="rId453" Type="http://schemas.openxmlformats.org/officeDocument/2006/relationships/hyperlink" Target="http://pbs.twimg.com/profile_images/1257928387806531589/W2RFx8kV_normal.jpg" TargetMode="External" /><Relationship Id="rId454" Type="http://schemas.openxmlformats.org/officeDocument/2006/relationships/hyperlink" Target="http://pbs.twimg.com/profile_images/1263280483410075649/QXP_LQPK_normal.jpg" TargetMode="External" /><Relationship Id="rId455" Type="http://schemas.openxmlformats.org/officeDocument/2006/relationships/hyperlink" Target="http://pbs.twimg.com/profile_images/1260369660781793280/mPC8Q0DQ_normal.jpg" TargetMode="External" /><Relationship Id="rId456" Type="http://schemas.openxmlformats.org/officeDocument/2006/relationships/hyperlink" Target="http://pbs.twimg.com/profile_images/1245345326615023618/PDmBcESP_normal.jpg" TargetMode="External" /><Relationship Id="rId457" Type="http://schemas.openxmlformats.org/officeDocument/2006/relationships/hyperlink" Target="http://pbs.twimg.com/profile_images/1157753661340016640/AwwSbhwS_normal.jpg" TargetMode="External" /><Relationship Id="rId458" Type="http://schemas.openxmlformats.org/officeDocument/2006/relationships/hyperlink" Target="http://pbs.twimg.com/profile_images/1133557155884392449/RHCrRm3r_normal.jpg" TargetMode="External" /><Relationship Id="rId459" Type="http://schemas.openxmlformats.org/officeDocument/2006/relationships/hyperlink" Target="http://pbs.twimg.com/profile_images/1253429257004437507/xtfjV9LT_normal.jpg" TargetMode="External" /><Relationship Id="rId460" Type="http://schemas.openxmlformats.org/officeDocument/2006/relationships/hyperlink" Target="http://pbs.twimg.com/profile_images/1114294290375688193/P9mcJNGb_normal.png" TargetMode="External" /><Relationship Id="rId461" Type="http://schemas.openxmlformats.org/officeDocument/2006/relationships/hyperlink" Target="http://pbs.twimg.com/profile_images/1059888693945630720/yex0Gcbi_normal.jpg" TargetMode="External" /><Relationship Id="rId462" Type="http://schemas.openxmlformats.org/officeDocument/2006/relationships/hyperlink" Target="http://pbs.twimg.com/profile_images/1059599287116541952/-1zSCMsg_normal.jpg" TargetMode="External" /><Relationship Id="rId463" Type="http://schemas.openxmlformats.org/officeDocument/2006/relationships/hyperlink" Target="http://pbs.twimg.com/profile_images/1260022720776949762/AqWs0ENp_normal.jpg" TargetMode="External" /><Relationship Id="rId464" Type="http://schemas.openxmlformats.org/officeDocument/2006/relationships/hyperlink" Target="http://pbs.twimg.com/profile_images/524548584289497088/uim4iqcL_normal.jpeg" TargetMode="External" /><Relationship Id="rId465" Type="http://schemas.openxmlformats.org/officeDocument/2006/relationships/hyperlink" Target="http://pbs.twimg.com/profile_images/1222298510067933184/x10sDtxe_normal.jpg" TargetMode="External" /><Relationship Id="rId466" Type="http://schemas.openxmlformats.org/officeDocument/2006/relationships/hyperlink" Target="http://pbs.twimg.com/profile_images/1242561622431989761/2UOzRBNG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936421015067824134/g_PfzHXA_normal.jpg" TargetMode="External" /><Relationship Id="rId469" Type="http://schemas.openxmlformats.org/officeDocument/2006/relationships/hyperlink" Target="http://pbs.twimg.com/profile_images/1353536173/AnnHoldenWitch_normal.jpg" TargetMode="External" /><Relationship Id="rId470" Type="http://schemas.openxmlformats.org/officeDocument/2006/relationships/hyperlink" Target="http://pbs.twimg.com/profile_images/1243531234606821379/ZLAE576__normal.jpg" TargetMode="External" /><Relationship Id="rId471" Type="http://schemas.openxmlformats.org/officeDocument/2006/relationships/hyperlink" Target="http://pbs.twimg.com/profile_images/856920508/freshshoots_deadtree_normal.jpg" TargetMode="External" /><Relationship Id="rId472" Type="http://schemas.openxmlformats.org/officeDocument/2006/relationships/hyperlink" Target="http://pbs.twimg.com/profile_images/1259273544380416006/cFhz7cE2_normal.jpg" TargetMode="External" /><Relationship Id="rId473" Type="http://schemas.openxmlformats.org/officeDocument/2006/relationships/hyperlink" Target="http://pbs.twimg.com/profile_images/829579103258808320/6RbCWJdu_normal.jpg" TargetMode="External" /><Relationship Id="rId474" Type="http://schemas.openxmlformats.org/officeDocument/2006/relationships/hyperlink" Target="http://pbs.twimg.com/profile_images/1073269618079346689/Eon04dFT_normal.jpg" TargetMode="External" /><Relationship Id="rId475" Type="http://schemas.openxmlformats.org/officeDocument/2006/relationships/hyperlink" Target="http://pbs.twimg.com/profile_images/1249994325284569089/QLQgvTLG_normal.jpg" TargetMode="External" /><Relationship Id="rId476" Type="http://schemas.openxmlformats.org/officeDocument/2006/relationships/hyperlink" Target="http://pbs.twimg.com/profile_images/1123940443685888000/MH7VDnBc_normal.jpg" TargetMode="External" /><Relationship Id="rId477" Type="http://schemas.openxmlformats.org/officeDocument/2006/relationships/hyperlink" Target="http://pbs.twimg.com/profile_images/1209887598459727881/7w1tTQkf_normal.jpg" TargetMode="External" /><Relationship Id="rId478" Type="http://schemas.openxmlformats.org/officeDocument/2006/relationships/hyperlink" Target="http://pbs.twimg.com/profile_images/1219318490370318336/JEVCwGB2_normal.jpg" TargetMode="External" /><Relationship Id="rId479" Type="http://schemas.openxmlformats.org/officeDocument/2006/relationships/hyperlink" Target="https://twitter.com/hollywdharriet" TargetMode="External" /><Relationship Id="rId480" Type="http://schemas.openxmlformats.org/officeDocument/2006/relationships/hyperlink" Target="https://twitter.com/elenochle" TargetMode="External" /><Relationship Id="rId481" Type="http://schemas.openxmlformats.org/officeDocument/2006/relationships/hyperlink" Target="https://twitter.com/cowgirlcas22" TargetMode="External" /><Relationship Id="rId482" Type="http://schemas.openxmlformats.org/officeDocument/2006/relationships/hyperlink" Target="https://twitter.com/carol51378156" TargetMode="External" /><Relationship Id="rId483" Type="http://schemas.openxmlformats.org/officeDocument/2006/relationships/hyperlink" Target="https://twitter.com/paulmuaddib61" TargetMode="External" /><Relationship Id="rId484" Type="http://schemas.openxmlformats.org/officeDocument/2006/relationships/hyperlink" Target="https://twitter.com/jendlady1" TargetMode="External" /><Relationship Id="rId485" Type="http://schemas.openxmlformats.org/officeDocument/2006/relationships/hyperlink" Target="https://twitter.com/crowntiptoe" TargetMode="External" /><Relationship Id="rId486" Type="http://schemas.openxmlformats.org/officeDocument/2006/relationships/hyperlink" Target="https://twitter.com/linkead" TargetMode="External" /><Relationship Id="rId487" Type="http://schemas.openxmlformats.org/officeDocument/2006/relationships/hyperlink" Target="https://twitter.com/kalanuraven" TargetMode="External" /><Relationship Id="rId488" Type="http://schemas.openxmlformats.org/officeDocument/2006/relationships/hyperlink" Target="https://twitter.com/zoomlilly" TargetMode="External" /><Relationship Id="rId489" Type="http://schemas.openxmlformats.org/officeDocument/2006/relationships/hyperlink" Target="https://twitter.com/birdchirptweet" TargetMode="External" /><Relationship Id="rId490" Type="http://schemas.openxmlformats.org/officeDocument/2006/relationships/hyperlink" Target="https://twitter.com/simpleplananon" TargetMode="External" /><Relationship Id="rId491" Type="http://schemas.openxmlformats.org/officeDocument/2006/relationships/hyperlink" Target="https://twitter.com/gretchenbarton" TargetMode="External" /><Relationship Id="rId492" Type="http://schemas.openxmlformats.org/officeDocument/2006/relationships/hyperlink" Target="https://twitter.com/margarita150264" TargetMode="External" /><Relationship Id="rId493" Type="http://schemas.openxmlformats.org/officeDocument/2006/relationships/hyperlink" Target="https://twitter.com/chakanetzaclive" TargetMode="External" /><Relationship Id="rId494" Type="http://schemas.openxmlformats.org/officeDocument/2006/relationships/hyperlink" Target="https://twitter.com/orangeray3" TargetMode="External" /><Relationship Id="rId495" Type="http://schemas.openxmlformats.org/officeDocument/2006/relationships/hyperlink" Target="https://twitter.com/kwade75" TargetMode="External" /><Relationship Id="rId496" Type="http://schemas.openxmlformats.org/officeDocument/2006/relationships/hyperlink" Target="https://twitter.com/gx4ik76j9yqkhen" TargetMode="External" /><Relationship Id="rId497" Type="http://schemas.openxmlformats.org/officeDocument/2006/relationships/hyperlink" Target="https://twitter.com/kitchenermike" TargetMode="External" /><Relationship Id="rId498" Type="http://schemas.openxmlformats.org/officeDocument/2006/relationships/hyperlink" Target="https://twitter.com/johnsomsheila" TargetMode="External" /><Relationship Id="rId499" Type="http://schemas.openxmlformats.org/officeDocument/2006/relationships/hyperlink" Target="https://twitter.com/8020tizio" TargetMode="External" /><Relationship Id="rId500" Type="http://schemas.openxmlformats.org/officeDocument/2006/relationships/hyperlink" Target="https://twitter.com/bluefishja" TargetMode="External" /><Relationship Id="rId501" Type="http://schemas.openxmlformats.org/officeDocument/2006/relationships/hyperlink" Target="https://twitter.com/wmk1975" TargetMode="External" /><Relationship Id="rId502" Type="http://schemas.openxmlformats.org/officeDocument/2006/relationships/hyperlink" Target="https://twitter.com/bam57581565" TargetMode="External" /><Relationship Id="rId503" Type="http://schemas.openxmlformats.org/officeDocument/2006/relationships/hyperlink" Target="https://twitter.com/texas_trump" TargetMode="External" /><Relationship Id="rId504" Type="http://schemas.openxmlformats.org/officeDocument/2006/relationships/hyperlink" Target="https://twitter.com/me2189251618" TargetMode="External" /><Relationship Id="rId505" Type="http://schemas.openxmlformats.org/officeDocument/2006/relationships/hyperlink" Target="https://twitter.com/remediosbullo19" TargetMode="External" /><Relationship Id="rId506" Type="http://schemas.openxmlformats.org/officeDocument/2006/relationships/hyperlink" Target="https://twitter.com/gobigred4life" TargetMode="External" /><Relationship Id="rId507" Type="http://schemas.openxmlformats.org/officeDocument/2006/relationships/hyperlink" Target="https://twitter.com/dkdk459" TargetMode="External" /><Relationship Id="rId508" Type="http://schemas.openxmlformats.org/officeDocument/2006/relationships/hyperlink" Target="https://twitter.com/asleepingdragon" TargetMode="External" /><Relationship Id="rId509" Type="http://schemas.openxmlformats.org/officeDocument/2006/relationships/hyperlink" Target="https://twitter.com/shupe_laura" TargetMode="External" /><Relationship Id="rId510" Type="http://schemas.openxmlformats.org/officeDocument/2006/relationships/hyperlink" Target="https://twitter.com/turk182_jcp" TargetMode="External" /><Relationship Id="rId511" Type="http://schemas.openxmlformats.org/officeDocument/2006/relationships/hyperlink" Target="https://twitter.com/candace47373967" TargetMode="External" /><Relationship Id="rId512" Type="http://schemas.openxmlformats.org/officeDocument/2006/relationships/hyperlink" Target="https://twitter.com/therealalice333" TargetMode="External" /><Relationship Id="rId513" Type="http://schemas.openxmlformats.org/officeDocument/2006/relationships/hyperlink" Target="https://twitter.com/veteran423" TargetMode="External" /><Relationship Id="rId514" Type="http://schemas.openxmlformats.org/officeDocument/2006/relationships/hyperlink" Target="https://twitter.com/homeofthetitans" TargetMode="External" /><Relationship Id="rId515" Type="http://schemas.openxmlformats.org/officeDocument/2006/relationships/hyperlink" Target="https://twitter.com/cher88582355" TargetMode="External" /><Relationship Id="rId516" Type="http://schemas.openxmlformats.org/officeDocument/2006/relationships/hyperlink" Target="https://twitter.com/timecontrolzero" TargetMode="External" /><Relationship Id="rId517" Type="http://schemas.openxmlformats.org/officeDocument/2006/relationships/hyperlink" Target="https://twitter.com/marcomerlino19" TargetMode="External" /><Relationship Id="rId518" Type="http://schemas.openxmlformats.org/officeDocument/2006/relationships/hyperlink" Target="https://twitter.com/vnotkind" TargetMode="External" /><Relationship Id="rId519" Type="http://schemas.openxmlformats.org/officeDocument/2006/relationships/hyperlink" Target="https://twitter.com/ammendment_2nd" TargetMode="External" /><Relationship Id="rId520" Type="http://schemas.openxmlformats.org/officeDocument/2006/relationships/hyperlink" Target="https://twitter.com/angel46615" TargetMode="External" /><Relationship Id="rId521" Type="http://schemas.openxmlformats.org/officeDocument/2006/relationships/hyperlink" Target="https://twitter.com/gpnavonod" TargetMode="External" /><Relationship Id="rId522" Type="http://schemas.openxmlformats.org/officeDocument/2006/relationships/hyperlink" Target="https://twitter.com/lilhaycraft" TargetMode="External" /><Relationship Id="rId523" Type="http://schemas.openxmlformats.org/officeDocument/2006/relationships/hyperlink" Target="https://twitter.com/pipewrench56" TargetMode="External" /><Relationship Id="rId524" Type="http://schemas.openxmlformats.org/officeDocument/2006/relationships/hyperlink" Target="https://twitter.com/luvmyshitzu" TargetMode="External" /><Relationship Id="rId525" Type="http://schemas.openxmlformats.org/officeDocument/2006/relationships/hyperlink" Target="https://twitter.com/iqdou1" TargetMode="External" /><Relationship Id="rId526" Type="http://schemas.openxmlformats.org/officeDocument/2006/relationships/hyperlink" Target="https://twitter.com/mariancastrover" TargetMode="External" /><Relationship Id="rId527" Type="http://schemas.openxmlformats.org/officeDocument/2006/relationships/hyperlink" Target="https://twitter.com/rhansens" TargetMode="External" /><Relationship Id="rId528" Type="http://schemas.openxmlformats.org/officeDocument/2006/relationships/hyperlink" Target="https://twitter.com/beachgrandma13" TargetMode="External" /><Relationship Id="rId529" Type="http://schemas.openxmlformats.org/officeDocument/2006/relationships/hyperlink" Target="https://twitter.com/tired_n_crabby" TargetMode="External" /><Relationship Id="rId530" Type="http://schemas.openxmlformats.org/officeDocument/2006/relationships/hyperlink" Target="https://twitter.com/candtalan" TargetMode="External" /><Relationship Id="rId531" Type="http://schemas.openxmlformats.org/officeDocument/2006/relationships/hyperlink" Target="https://twitter.com/melissalong12" TargetMode="External" /><Relationship Id="rId532" Type="http://schemas.openxmlformats.org/officeDocument/2006/relationships/hyperlink" Target="https://twitter.com/carenharkins" TargetMode="External" /><Relationship Id="rId533" Type="http://schemas.openxmlformats.org/officeDocument/2006/relationships/hyperlink" Target="https://twitter.com/angellamalet" TargetMode="External" /><Relationship Id="rId534" Type="http://schemas.openxmlformats.org/officeDocument/2006/relationships/hyperlink" Target="https://twitter.com/westietx" TargetMode="External" /><Relationship Id="rId535" Type="http://schemas.openxmlformats.org/officeDocument/2006/relationships/hyperlink" Target="https://twitter.com/theeleanordavis" TargetMode="External" /><Relationship Id="rId536" Type="http://schemas.openxmlformats.org/officeDocument/2006/relationships/hyperlink" Target="https://twitter.com/basketballsoft1" TargetMode="External" /><Relationship Id="rId537" Type="http://schemas.openxmlformats.org/officeDocument/2006/relationships/hyperlink" Target="https://twitter.com/mmwiley204" TargetMode="External" /><Relationship Id="rId538" Type="http://schemas.openxmlformats.org/officeDocument/2006/relationships/hyperlink" Target="https://twitter.com/west1fsu1" TargetMode="External" /><Relationship Id="rId539" Type="http://schemas.openxmlformats.org/officeDocument/2006/relationships/hyperlink" Target="https://twitter.com/jeannedevendor1" TargetMode="External" /><Relationship Id="rId540" Type="http://schemas.openxmlformats.org/officeDocument/2006/relationships/hyperlink" Target="https://twitter.com/mini_wiki" TargetMode="External" /><Relationship Id="rId541" Type="http://schemas.openxmlformats.org/officeDocument/2006/relationships/hyperlink" Target="https://twitter.com/babs25900096" TargetMode="External" /><Relationship Id="rId542" Type="http://schemas.openxmlformats.org/officeDocument/2006/relationships/hyperlink" Target="https://twitter.com/godwins2020" TargetMode="External" /><Relationship Id="rId543" Type="http://schemas.openxmlformats.org/officeDocument/2006/relationships/hyperlink" Target="https://twitter.com/timgrein2" TargetMode="External" /><Relationship Id="rId544" Type="http://schemas.openxmlformats.org/officeDocument/2006/relationships/hyperlink" Target="https://twitter.com/fatlester" TargetMode="External" /><Relationship Id="rId545" Type="http://schemas.openxmlformats.org/officeDocument/2006/relationships/hyperlink" Target="https://twitter.com/enettewigginto1" TargetMode="External" /><Relationship Id="rId546" Type="http://schemas.openxmlformats.org/officeDocument/2006/relationships/hyperlink" Target="https://twitter.com/donna78700883" TargetMode="External" /><Relationship Id="rId547" Type="http://schemas.openxmlformats.org/officeDocument/2006/relationships/hyperlink" Target="https://twitter.com/cornpop2024" TargetMode="External" /><Relationship Id="rId548" Type="http://schemas.openxmlformats.org/officeDocument/2006/relationships/hyperlink" Target="https://twitter.com/iguessitsandrew" TargetMode="External" /><Relationship Id="rId549" Type="http://schemas.openxmlformats.org/officeDocument/2006/relationships/hyperlink" Target="https://twitter.com/therea1dirtydan" TargetMode="External" /><Relationship Id="rId550" Type="http://schemas.openxmlformats.org/officeDocument/2006/relationships/hyperlink" Target="https://twitter.com/mzuk75971756" TargetMode="External" /><Relationship Id="rId551" Type="http://schemas.openxmlformats.org/officeDocument/2006/relationships/hyperlink" Target="https://twitter.com/davidcarneal9" TargetMode="External" /><Relationship Id="rId552" Type="http://schemas.openxmlformats.org/officeDocument/2006/relationships/hyperlink" Target="https://twitter.com/michelecorrao8" TargetMode="External" /><Relationship Id="rId553" Type="http://schemas.openxmlformats.org/officeDocument/2006/relationships/hyperlink" Target="https://twitter.com/magaforever100" TargetMode="External" /><Relationship Id="rId554" Type="http://schemas.openxmlformats.org/officeDocument/2006/relationships/hyperlink" Target="https://twitter.com/smithheddi" TargetMode="External" /><Relationship Id="rId555" Type="http://schemas.openxmlformats.org/officeDocument/2006/relationships/hyperlink" Target="https://twitter.com/moonwalker7344" TargetMode="External" /><Relationship Id="rId556" Type="http://schemas.openxmlformats.org/officeDocument/2006/relationships/hyperlink" Target="https://twitter.com/theessentialbox" TargetMode="External" /><Relationship Id="rId557" Type="http://schemas.openxmlformats.org/officeDocument/2006/relationships/hyperlink" Target="https://twitter.com/redyr_lameno" TargetMode="External" /><Relationship Id="rId558" Type="http://schemas.openxmlformats.org/officeDocument/2006/relationships/hyperlink" Target="https://twitter.com/colforbin3" TargetMode="External" /><Relationship Id="rId559" Type="http://schemas.openxmlformats.org/officeDocument/2006/relationships/hyperlink" Target="https://twitter.com/garyliebler" TargetMode="External" /><Relationship Id="rId560" Type="http://schemas.openxmlformats.org/officeDocument/2006/relationships/hyperlink" Target="https://twitter.com/maryamhenein" TargetMode="External" /><Relationship Id="rId561" Type="http://schemas.openxmlformats.org/officeDocument/2006/relationships/hyperlink" Target="https://twitter.com/pam46085508" TargetMode="External" /><Relationship Id="rId562" Type="http://schemas.openxmlformats.org/officeDocument/2006/relationships/hyperlink" Target="https://twitter.com/libertybell761" TargetMode="External" /><Relationship Id="rId563" Type="http://schemas.openxmlformats.org/officeDocument/2006/relationships/hyperlink" Target="https://twitter.com/classeypatriot1" TargetMode="External" /><Relationship Id="rId564" Type="http://schemas.openxmlformats.org/officeDocument/2006/relationships/hyperlink" Target="https://twitter.com/ipot1776" TargetMode="External" /><Relationship Id="rId565" Type="http://schemas.openxmlformats.org/officeDocument/2006/relationships/hyperlink" Target="https://twitter.com/samm4468" TargetMode="External" /><Relationship Id="rId566" Type="http://schemas.openxmlformats.org/officeDocument/2006/relationships/hyperlink" Target="https://twitter.com/bondfire16" TargetMode="External" /><Relationship Id="rId567" Type="http://schemas.openxmlformats.org/officeDocument/2006/relationships/hyperlink" Target="https://twitter.com/sandytrump2020" TargetMode="External" /><Relationship Id="rId568" Type="http://schemas.openxmlformats.org/officeDocument/2006/relationships/hyperlink" Target="https://twitter.com/bdixiee" TargetMode="External" /><Relationship Id="rId569" Type="http://schemas.openxmlformats.org/officeDocument/2006/relationships/hyperlink" Target="https://twitter.com/timetowakeup90" TargetMode="External" /><Relationship Id="rId570" Type="http://schemas.openxmlformats.org/officeDocument/2006/relationships/hyperlink" Target="https://twitter.com/kaze2005" TargetMode="External" /><Relationship Id="rId571" Type="http://schemas.openxmlformats.org/officeDocument/2006/relationships/hyperlink" Target="https://twitter.com/genies13" TargetMode="External" /><Relationship Id="rId572" Type="http://schemas.openxmlformats.org/officeDocument/2006/relationships/hyperlink" Target="https://twitter.com/s_whole" TargetMode="External" /><Relationship Id="rId573" Type="http://schemas.openxmlformats.org/officeDocument/2006/relationships/hyperlink" Target="https://twitter.com/debbysmith215" TargetMode="External" /><Relationship Id="rId574" Type="http://schemas.openxmlformats.org/officeDocument/2006/relationships/hyperlink" Target="https://twitter.com/inthematrixxx" TargetMode="External" /><Relationship Id="rId575" Type="http://schemas.openxmlformats.org/officeDocument/2006/relationships/hyperlink" Target="https://twitter.com/physics171" TargetMode="External" /><Relationship Id="rId576" Type="http://schemas.openxmlformats.org/officeDocument/2006/relationships/hyperlink" Target="https://twitter.com/awaqe17" TargetMode="External" /><Relationship Id="rId577" Type="http://schemas.openxmlformats.org/officeDocument/2006/relationships/hyperlink" Target="https://twitter.com/steve912017" TargetMode="External" /><Relationship Id="rId578" Type="http://schemas.openxmlformats.org/officeDocument/2006/relationships/hyperlink" Target="https://twitter.com/nicholeskeen" TargetMode="External" /><Relationship Id="rId579" Type="http://schemas.openxmlformats.org/officeDocument/2006/relationships/hyperlink" Target="https://twitter.com/j_the_queenbee" TargetMode="External" /><Relationship Id="rId580" Type="http://schemas.openxmlformats.org/officeDocument/2006/relationships/hyperlink" Target="https://twitter.com/karenre83431645" TargetMode="External" /><Relationship Id="rId581" Type="http://schemas.openxmlformats.org/officeDocument/2006/relationships/hyperlink" Target="https://twitter.com/britoish" TargetMode="External" /><Relationship Id="rId582" Type="http://schemas.openxmlformats.org/officeDocument/2006/relationships/hyperlink" Target="https://twitter.com/markperry98" TargetMode="External" /><Relationship Id="rId583" Type="http://schemas.openxmlformats.org/officeDocument/2006/relationships/hyperlink" Target="https://twitter.com/vmaintainer" TargetMode="External" /><Relationship Id="rId584" Type="http://schemas.openxmlformats.org/officeDocument/2006/relationships/hyperlink" Target="https://twitter.com/foodfortruth1" TargetMode="External" /><Relationship Id="rId585" Type="http://schemas.openxmlformats.org/officeDocument/2006/relationships/hyperlink" Target="https://twitter.com/drkatie2" TargetMode="External" /><Relationship Id="rId586" Type="http://schemas.openxmlformats.org/officeDocument/2006/relationships/hyperlink" Target="https://twitter.com/dreemusa" TargetMode="External" /><Relationship Id="rId587" Type="http://schemas.openxmlformats.org/officeDocument/2006/relationships/hyperlink" Target="https://twitter.com/snowlyn3" TargetMode="External" /><Relationship Id="rId588" Type="http://schemas.openxmlformats.org/officeDocument/2006/relationships/hyperlink" Target="https://twitter.com/dixieland__diva" TargetMode="External" /><Relationship Id="rId589" Type="http://schemas.openxmlformats.org/officeDocument/2006/relationships/hyperlink" Target="https://twitter.com/pennyke41226064" TargetMode="External" /><Relationship Id="rId590" Type="http://schemas.openxmlformats.org/officeDocument/2006/relationships/hyperlink" Target="https://twitter.com/mamere17" TargetMode="External" /><Relationship Id="rId591" Type="http://schemas.openxmlformats.org/officeDocument/2006/relationships/hyperlink" Target="https://twitter.com/luzell29481399" TargetMode="External" /><Relationship Id="rId592" Type="http://schemas.openxmlformats.org/officeDocument/2006/relationships/hyperlink" Target="https://twitter.com/berrydivine77" TargetMode="External" /><Relationship Id="rId593" Type="http://schemas.openxmlformats.org/officeDocument/2006/relationships/hyperlink" Target="https://twitter.com/cwright1500" TargetMode="External" /><Relationship Id="rId594" Type="http://schemas.openxmlformats.org/officeDocument/2006/relationships/hyperlink" Target="https://twitter.com/tatonkadeb" TargetMode="External" /><Relationship Id="rId595" Type="http://schemas.openxmlformats.org/officeDocument/2006/relationships/hyperlink" Target="https://twitter.com/quippingalong" TargetMode="External" /><Relationship Id="rId596" Type="http://schemas.openxmlformats.org/officeDocument/2006/relationships/hyperlink" Target="https://twitter.com/cupton62" TargetMode="External" /><Relationship Id="rId597" Type="http://schemas.openxmlformats.org/officeDocument/2006/relationships/hyperlink" Target="https://twitter.com/wokefellow" TargetMode="External" /><Relationship Id="rId598" Type="http://schemas.openxmlformats.org/officeDocument/2006/relationships/hyperlink" Target="https://twitter.com/bqrumbs" TargetMode="External" /><Relationship Id="rId599" Type="http://schemas.openxmlformats.org/officeDocument/2006/relationships/hyperlink" Target="https://twitter.com/dianemo24012416" TargetMode="External" /><Relationship Id="rId600" Type="http://schemas.openxmlformats.org/officeDocument/2006/relationships/hyperlink" Target="https://twitter.com/emrys4210" TargetMode="External" /><Relationship Id="rId601" Type="http://schemas.openxmlformats.org/officeDocument/2006/relationships/hyperlink" Target="https://twitter.com/patriqtmatt2" TargetMode="External" /><Relationship Id="rId602" Type="http://schemas.openxmlformats.org/officeDocument/2006/relationships/hyperlink" Target="https://twitter.com/jade14190889" TargetMode="External" /><Relationship Id="rId603" Type="http://schemas.openxmlformats.org/officeDocument/2006/relationships/hyperlink" Target="https://twitter.com/888mordecai" TargetMode="External" /><Relationship Id="rId604" Type="http://schemas.openxmlformats.org/officeDocument/2006/relationships/hyperlink" Target="https://twitter.com/sydneywolk4q" TargetMode="External" /><Relationship Id="rId605" Type="http://schemas.openxmlformats.org/officeDocument/2006/relationships/hyperlink" Target="https://twitter.com/punishdem1776" TargetMode="External" /><Relationship Id="rId606" Type="http://schemas.openxmlformats.org/officeDocument/2006/relationships/hyperlink" Target="https://twitter.com/mypetzombie" TargetMode="External" /><Relationship Id="rId607" Type="http://schemas.openxmlformats.org/officeDocument/2006/relationships/hyperlink" Target="https://twitter.com/april_handh" TargetMode="External" /><Relationship Id="rId608" Type="http://schemas.openxmlformats.org/officeDocument/2006/relationships/hyperlink" Target="https://twitter.com/lifejacket4tink" TargetMode="External" /><Relationship Id="rId609" Type="http://schemas.openxmlformats.org/officeDocument/2006/relationships/hyperlink" Target="https://twitter.com/justonepatriot" TargetMode="External" /><Relationship Id="rId610" Type="http://schemas.openxmlformats.org/officeDocument/2006/relationships/hyperlink" Target="https://twitter.com/dugs" TargetMode="External" /><Relationship Id="rId611" Type="http://schemas.openxmlformats.org/officeDocument/2006/relationships/hyperlink" Target="https://twitter.com/johneltwitero" TargetMode="External" /><Relationship Id="rId612" Type="http://schemas.openxmlformats.org/officeDocument/2006/relationships/hyperlink" Target="https://twitter.com/stormmcloak" TargetMode="External" /><Relationship Id="rId613" Type="http://schemas.openxmlformats.org/officeDocument/2006/relationships/hyperlink" Target="https://twitter.com/lizrao4" TargetMode="External" /><Relationship Id="rId614" Type="http://schemas.openxmlformats.org/officeDocument/2006/relationships/hyperlink" Target="https://twitter.com/somgy" TargetMode="External" /><Relationship Id="rId615" Type="http://schemas.openxmlformats.org/officeDocument/2006/relationships/hyperlink" Target="https://twitter.com/smit_anja" TargetMode="External" /><Relationship Id="rId616" Type="http://schemas.openxmlformats.org/officeDocument/2006/relationships/hyperlink" Target="https://twitter.com/gaiusjulii" TargetMode="External" /><Relationship Id="rId617" Type="http://schemas.openxmlformats.org/officeDocument/2006/relationships/hyperlink" Target="https://twitter.com/teacherfanny113" TargetMode="External" /><Relationship Id="rId618" Type="http://schemas.openxmlformats.org/officeDocument/2006/relationships/hyperlink" Target="https://twitter.com/janlm6" TargetMode="External" /><Relationship Id="rId619" Type="http://schemas.openxmlformats.org/officeDocument/2006/relationships/hyperlink" Target="https://twitter.com/arnold_usa1776" TargetMode="External" /><Relationship Id="rId620" Type="http://schemas.openxmlformats.org/officeDocument/2006/relationships/hyperlink" Target="https://twitter.com/mcumming13" TargetMode="External" /><Relationship Id="rId621" Type="http://schemas.openxmlformats.org/officeDocument/2006/relationships/hyperlink" Target="https://twitter.com/lawdog323" TargetMode="External" /><Relationship Id="rId622" Type="http://schemas.openxmlformats.org/officeDocument/2006/relationships/hyperlink" Target="https://twitter.com/eckart_jayme" TargetMode="External" /><Relationship Id="rId623" Type="http://schemas.openxmlformats.org/officeDocument/2006/relationships/hyperlink" Target="https://twitter.com/abundantly_full" TargetMode="External" /><Relationship Id="rId624" Type="http://schemas.openxmlformats.org/officeDocument/2006/relationships/hyperlink" Target="https://twitter.com/flyovercountry2" TargetMode="External" /><Relationship Id="rId625" Type="http://schemas.openxmlformats.org/officeDocument/2006/relationships/hyperlink" Target="https://twitter.com/eyesopenq" TargetMode="External" /><Relationship Id="rId626" Type="http://schemas.openxmlformats.org/officeDocument/2006/relationships/hyperlink" Target="https://twitter.com/theocintric" TargetMode="External" /><Relationship Id="rId627" Type="http://schemas.openxmlformats.org/officeDocument/2006/relationships/hyperlink" Target="https://twitter.com/s_1969z28" TargetMode="External" /><Relationship Id="rId628" Type="http://schemas.openxmlformats.org/officeDocument/2006/relationships/hyperlink" Target="https://twitter.com/maw2600" TargetMode="External" /><Relationship Id="rId629" Type="http://schemas.openxmlformats.org/officeDocument/2006/relationships/hyperlink" Target="https://twitter.com/wontconform11" TargetMode="External" /><Relationship Id="rId630" Type="http://schemas.openxmlformats.org/officeDocument/2006/relationships/hyperlink" Target="https://twitter.com/aerospaceotaku" TargetMode="External" /><Relationship Id="rId631" Type="http://schemas.openxmlformats.org/officeDocument/2006/relationships/hyperlink" Target="https://twitter.com/tumiyukii" TargetMode="External" /><Relationship Id="rId632" Type="http://schemas.openxmlformats.org/officeDocument/2006/relationships/hyperlink" Target="https://twitter.com/hotepmoney" TargetMode="External" /><Relationship Id="rId633" Type="http://schemas.openxmlformats.org/officeDocument/2006/relationships/hyperlink" Target="https://twitter.com/beavdaniel" TargetMode="External" /><Relationship Id="rId634" Type="http://schemas.openxmlformats.org/officeDocument/2006/relationships/hyperlink" Target="https://twitter.com/amandae02423971" TargetMode="External" /><Relationship Id="rId635" Type="http://schemas.openxmlformats.org/officeDocument/2006/relationships/hyperlink" Target="https://twitter.com/jacuzzijoey" TargetMode="External" /><Relationship Id="rId636" Type="http://schemas.openxmlformats.org/officeDocument/2006/relationships/hyperlink" Target="https://twitter.com/angels_of_hope" TargetMode="External" /><Relationship Id="rId637" Type="http://schemas.openxmlformats.org/officeDocument/2006/relationships/hyperlink" Target="https://twitter.com/damondamturn" TargetMode="External" /><Relationship Id="rId638" Type="http://schemas.openxmlformats.org/officeDocument/2006/relationships/hyperlink" Target="https://twitter.com/bwaveresist2020" TargetMode="External" /><Relationship Id="rId639" Type="http://schemas.openxmlformats.org/officeDocument/2006/relationships/hyperlink" Target="https://twitter.com/999amber" TargetMode="External" /><Relationship Id="rId640" Type="http://schemas.openxmlformats.org/officeDocument/2006/relationships/hyperlink" Target="https://twitter.com/sardisgazette" TargetMode="External" /><Relationship Id="rId641" Type="http://schemas.openxmlformats.org/officeDocument/2006/relationships/hyperlink" Target="https://twitter.com/robinstanfill2" TargetMode="External" /><Relationship Id="rId642" Type="http://schemas.openxmlformats.org/officeDocument/2006/relationships/hyperlink" Target="https://twitter.com/j0anofarcx7life" TargetMode="External" /><Relationship Id="rId643" Type="http://schemas.openxmlformats.org/officeDocument/2006/relationships/hyperlink" Target="https://twitter.com/elizabethlw" TargetMode="External" /><Relationship Id="rId644" Type="http://schemas.openxmlformats.org/officeDocument/2006/relationships/hyperlink" Target="https://twitter.com/calichick777" TargetMode="External" /><Relationship Id="rId645" Type="http://schemas.openxmlformats.org/officeDocument/2006/relationships/hyperlink" Target="https://twitter.com/sandsurferhi" TargetMode="External" /><Relationship Id="rId646" Type="http://schemas.openxmlformats.org/officeDocument/2006/relationships/hyperlink" Target="https://twitter.com/schau_tn" TargetMode="External" /><Relationship Id="rId647" Type="http://schemas.openxmlformats.org/officeDocument/2006/relationships/hyperlink" Target="https://twitter.com/speakerpelosi" TargetMode="External" /><Relationship Id="rId648" Type="http://schemas.openxmlformats.org/officeDocument/2006/relationships/hyperlink" Target="https://twitter.com/whitehouse" TargetMode="External" /><Relationship Id="rId649" Type="http://schemas.openxmlformats.org/officeDocument/2006/relationships/hyperlink" Target="https://twitter.com/dianeh15285" TargetMode="External" /><Relationship Id="rId650" Type="http://schemas.openxmlformats.org/officeDocument/2006/relationships/hyperlink" Target="https://twitter.com/the_zannah" TargetMode="External" /><Relationship Id="rId651" Type="http://schemas.openxmlformats.org/officeDocument/2006/relationships/hyperlink" Target="https://twitter.com/teri_carr" TargetMode="External" /><Relationship Id="rId652" Type="http://schemas.openxmlformats.org/officeDocument/2006/relationships/hyperlink" Target="https://twitter.com/datrillstak5" TargetMode="External" /><Relationship Id="rId653" Type="http://schemas.openxmlformats.org/officeDocument/2006/relationships/hyperlink" Target="https://twitter.com/athena03038150" TargetMode="External" /><Relationship Id="rId654" Type="http://schemas.openxmlformats.org/officeDocument/2006/relationships/hyperlink" Target="https://twitter.com/zippys_mamma" TargetMode="External" /><Relationship Id="rId655" Type="http://schemas.openxmlformats.org/officeDocument/2006/relationships/hyperlink" Target="https://twitter.com/threadreaderapp" TargetMode="External" /><Relationship Id="rId656" Type="http://schemas.openxmlformats.org/officeDocument/2006/relationships/hyperlink" Target="https://twitter.com/amandpms" TargetMode="External" /><Relationship Id="rId657" Type="http://schemas.openxmlformats.org/officeDocument/2006/relationships/hyperlink" Target="https://twitter.com/mrchelseaboss" TargetMode="External" /><Relationship Id="rId658" Type="http://schemas.openxmlformats.org/officeDocument/2006/relationships/hyperlink" Target="https://twitter.com/therealbiostate" TargetMode="External" /><Relationship Id="rId659" Type="http://schemas.openxmlformats.org/officeDocument/2006/relationships/hyperlink" Target="https://twitter.com/katekateok" TargetMode="External" /><Relationship Id="rId660" Type="http://schemas.openxmlformats.org/officeDocument/2006/relationships/hyperlink" Target="https://twitter.com/matteofazz" TargetMode="External" /><Relationship Id="rId661" Type="http://schemas.openxmlformats.org/officeDocument/2006/relationships/hyperlink" Target="https://twitter.com/barbsays300" TargetMode="External" /><Relationship Id="rId662" Type="http://schemas.openxmlformats.org/officeDocument/2006/relationships/hyperlink" Target="https://twitter.com/me__myself__and" TargetMode="External" /><Relationship Id="rId663" Type="http://schemas.openxmlformats.org/officeDocument/2006/relationships/hyperlink" Target="https://twitter.com/aspennmax64_l" TargetMode="External" /><Relationship Id="rId664" Type="http://schemas.openxmlformats.org/officeDocument/2006/relationships/hyperlink" Target="https://twitter.com/patriotsarmy2" TargetMode="External" /><Relationship Id="rId665" Type="http://schemas.openxmlformats.org/officeDocument/2006/relationships/hyperlink" Target="https://twitter.com/anon68984938" TargetMode="External" /><Relationship Id="rId666" Type="http://schemas.openxmlformats.org/officeDocument/2006/relationships/comments" Target="../comments2.xml" /><Relationship Id="rId667" Type="http://schemas.openxmlformats.org/officeDocument/2006/relationships/vmlDrawing" Target="../drawings/vmlDrawing2.vml" /><Relationship Id="rId668" Type="http://schemas.openxmlformats.org/officeDocument/2006/relationships/table" Target="../tables/table2.xml" /><Relationship Id="rId669" Type="http://schemas.openxmlformats.org/officeDocument/2006/relationships/drawing" Target="../drawings/drawing1.xml" /><Relationship Id="rId6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PunishDem1776/status/1268321690611843074" TargetMode="External" /><Relationship Id="rId2" Type="http://schemas.openxmlformats.org/officeDocument/2006/relationships/hyperlink" Target="https://threadreaderapp.com/thread/1268032227612471298.html" TargetMode="External" /><Relationship Id="rId3" Type="http://schemas.openxmlformats.org/officeDocument/2006/relationships/hyperlink" Target="https://twitter.com/punishdem1776/status/1268321690611843074" TargetMode="External" /><Relationship Id="rId4" Type="http://schemas.openxmlformats.org/officeDocument/2006/relationships/hyperlink" Target="https://twitter.com/markperry98/status/1268325518954262530" TargetMode="External" /><Relationship Id="rId5" Type="http://schemas.openxmlformats.org/officeDocument/2006/relationships/hyperlink" Target="https://twitter.com/markperry98/status/1268327163163324417" TargetMode="External" /><Relationship Id="rId6" Type="http://schemas.openxmlformats.org/officeDocument/2006/relationships/hyperlink" Target="https://twitter.com/marcomerlino19/status/1268182664806379521" TargetMode="External" /><Relationship Id="rId7" Type="http://schemas.openxmlformats.org/officeDocument/2006/relationships/hyperlink" Target="https://www.foxnews.com/politics/los-angeles-to-slash-up-to-150b-from-lapd-budget-reinvest-into-communities-of-color" TargetMode="External" /><Relationship Id="rId8" Type="http://schemas.openxmlformats.org/officeDocument/2006/relationships/hyperlink" Target="https://twitter.com/DisclosureBP/status/1268325026836606976" TargetMode="External" /><Relationship Id="rId9" Type="http://schemas.openxmlformats.org/officeDocument/2006/relationships/hyperlink" Target="https://twitter.com/stormmcloak/status/1268380964285267972" TargetMode="External" /><Relationship Id="rId10" Type="http://schemas.openxmlformats.org/officeDocument/2006/relationships/hyperlink" Target="https://twitter.com/classeypatriot1/status/1268328690624024576" TargetMode="External" /><Relationship Id="rId11" Type="http://schemas.openxmlformats.org/officeDocument/2006/relationships/hyperlink" Target="https://threadreaderapp.com/thread/1268032227612471298.html" TargetMode="External" /><Relationship Id="rId12" Type="http://schemas.openxmlformats.org/officeDocument/2006/relationships/hyperlink" Target="https://twitter.com/PunishDem1776/status/1268321690611843074" TargetMode="External" /><Relationship Id="rId13" Type="http://schemas.openxmlformats.org/officeDocument/2006/relationships/hyperlink" Target="https://twitter.com/timecontrolzero/status/1268177864278630400?s=20" TargetMode="External" /><Relationship Id="rId14" Type="http://schemas.openxmlformats.org/officeDocument/2006/relationships/hyperlink" Target="https://twitter.com/HenryMakow/status/1268208317941383168" TargetMode="External" /><Relationship Id="rId15" Type="http://schemas.openxmlformats.org/officeDocument/2006/relationships/hyperlink" Target="https://twitter.com/stormmcloak/status/1268380964285267972" TargetMode="External" /><Relationship Id="rId16" Type="http://schemas.openxmlformats.org/officeDocument/2006/relationships/hyperlink" Target="https://twitter.com/PunishDem1776/status/1268321690611843074" TargetMode="External" /><Relationship Id="rId17" Type="http://schemas.openxmlformats.org/officeDocument/2006/relationships/hyperlink" Target="https://twitter.com/markperry98/status/1268325518954262530" TargetMode="External" /><Relationship Id="rId18" Type="http://schemas.openxmlformats.org/officeDocument/2006/relationships/hyperlink" Target="https://twitter.com/markperry98/status/1268327163163324417" TargetMode="External" /><Relationship Id="rId19" Type="http://schemas.openxmlformats.org/officeDocument/2006/relationships/hyperlink" Target="https://twitter.com/Pam46085508/status/1268323120567521280" TargetMode="External" /><Relationship Id="rId20" Type="http://schemas.openxmlformats.org/officeDocument/2006/relationships/hyperlink" Target="https://twitter.com/punishdem1776/status/1268321690611843074" TargetMode="External" /><Relationship Id="rId21" Type="http://schemas.openxmlformats.org/officeDocument/2006/relationships/hyperlink" Target="https://www.foxnews.com/politics/los-angeles-to-slash-up-to-150b-from-lapd-budget-reinvest-into-communities-of-color" TargetMode="External" /><Relationship Id="rId22" Type="http://schemas.openxmlformats.org/officeDocument/2006/relationships/hyperlink" Target="https://twitter.com/marcomerlino19/status/1268182664806379521" TargetMode="External" /><Relationship Id="rId23" Type="http://schemas.openxmlformats.org/officeDocument/2006/relationships/hyperlink" Target="https://twitter.com/DisclosureBP/status/1268325026836606976" TargetMode="External" /><Relationship Id="rId24" Type="http://schemas.openxmlformats.org/officeDocument/2006/relationships/hyperlink" Target="https://threadreaderapp.com/thread/1268032227612471298.html" TargetMode="External" /><Relationship Id="rId25" Type="http://schemas.openxmlformats.org/officeDocument/2006/relationships/table" Target="../tables/table11.xm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s="13" t="s">
        <v>236</v>
      </c>
      <c r="BD2" t="s">
        <v>2587</v>
      </c>
      <c r="BE2" s="13" t="s">
        <v>2618</v>
      </c>
      <c r="BF2" s="13" t="s">
        <v>2619</v>
      </c>
      <c r="BG2" s="52" t="s">
        <v>3014</v>
      </c>
      <c r="BH2" s="52" t="s">
        <v>3015</v>
      </c>
      <c r="BI2" s="52" t="s">
        <v>3016</v>
      </c>
      <c r="BJ2" s="52" t="s">
        <v>3017</v>
      </c>
      <c r="BK2" s="52" t="s">
        <v>3018</v>
      </c>
      <c r="BL2" s="52" t="s">
        <v>3019</v>
      </c>
      <c r="BM2" s="52" t="s">
        <v>3020</v>
      </c>
      <c r="BN2" s="52" t="s">
        <v>3021</v>
      </c>
      <c r="BO2" s="52" t="s">
        <v>3022</v>
      </c>
    </row>
    <row r="3" spans="1:67" ht="15" customHeight="1">
      <c r="A3" s="65" t="s">
        <v>237</v>
      </c>
      <c r="B3" s="65" t="s">
        <v>408</v>
      </c>
      <c r="C3" s="66" t="s">
        <v>3090</v>
      </c>
      <c r="D3" s="67">
        <v>3</v>
      </c>
      <c r="E3" s="68" t="s">
        <v>132</v>
      </c>
      <c r="F3" s="69">
        <v>32</v>
      </c>
      <c r="G3" s="66"/>
      <c r="H3" s="70"/>
      <c r="I3" s="71"/>
      <c r="J3" s="71"/>
      <c r="K3" s="34" t="s">
        <v>65</v>
      </c>
      <c r="L3" s="72">
        <v>3</v>
      </c>
      <c r="M3" s="72"/>
      <c r="N3" s="73"/>
      <c r="O3" s="79" t="s">
        <v>424</v>
      </c>
      <c r="P3" s="81">
        <v>43985.29605324074</v>
      </c>
      <c r="Q3" s="79" t="s">
        <v>428</v>
      </c>
      <c r="R3" s="83" t="s">
        <v>473</v>
      </c>
      <c r="S3" s="79"/>
      <c r="T3" s="79"/>
      <c r="U3" s="79" t="s">
        <v>537</v>
      </c>
      <c r="V3" s="79"/>
      <c r="W3" s="86" t="s">
        <v>556</v>
      </c>
      <c r="X3" s="81">
        <v>43985.29605324074</v>
      </c>
      <c r="Y3" s="87">
        <v>43985</v>
      </c>
      <c r="Z3" s="83" t="s">
        <v>715</v>
      </c>
      <c r="AA3" s="86" t="s">
        <v>910</v>
      </c>
      <c r="AB3" s="79"/>
      <c r="AC3" s="79"/>
      <c r="AD3" s="83" t="s">
        <v>1105</v>
      </c>
      <c r="AE3" s="83" t="s">
        <v>1301</v>
      </c>
      <c r="AF3" s="79" t="b">
        <v>0</v>
      </c>
      <c r="AG3" s="79">
        <v>1</v>
      </c>
      <c r="AH3" s="83" t="s">
        <v>1315</v>
      </c>
      <c r="AI3" s="79" t="b">
        <v>0</v>
      </c>
      <c r="AJ3" s="79" t="s">
        <v>1332</v>
      </c>
      <c r="AK3" s="79"/>
      <c r="AL3" s="83" t="s">
        <v>1316</v>
      </c>
      <c r="AM3" s="79" t="b">
        <v>0</v>
      </c>
      <c r="AN3" s="79">
        <v>0</v>
      </c>
      <c r="AO3" s="83" t="s">
        <v>1316</v>
      </c>
      <c r="AP3" s="79" t="s">
        <v>1343</v>
      </c>
      <c r="AQ3" s="79" t="b">
        <v>0</v>
      </c>
      <c r="AR3" s="83" t="s">
        <v>1301</v>
      </c>
      <c r="AS3" s="79" t="s">
        <v>198</v>
      </c>
      <c r="AT3" s="79">
        <v>0</v>
      </c>
      <c r="AU3" s="79">
        <v>0</v>
      </c>
      <c r="AV3" s="79"/>
      <c r="AW3" s="79"/>
      <c r="AX3" s="79"/>
      <c r="AY3" s="79"/>
      <c r="AZ3" s="79"/>
      <c r="BA3" s="79"/>
      <c r="BB3" s="79"/>
      <c r="BC3" s="79"/>
      <c r="BD3">
        <v>1</v>
      </c>
      <c r="BE3" s="79" t="str">
        <f>REPLACE(INDEX(GroupVertices[Group],MATCH(Edges[[#This Row],[Vertex 1]],GroupVertices[Vertex],0)),1,1,"")</f>
        <v>9</v>
      </c>
      <c r="BF3" s="79" t="str">
        <f>REPLACE(INDEX(GroupVertices[Group],MATCH(Edges[[#This Row],[Vertex 2]],GroupVertices[Vertex],0)),1,1,"")</f>
        <v>9</v>
      </c>
      <c r="BG3" s="48"/>
      <c r="BH3" s="49"/>
      <c r="BI3" s="48"/>
      <c r="BJ3" s="49"/>
      <c r="BK3" s="48"/>
      <c r="BL3" s="49"/>
      <c r="BM3" s="48"/>
      <c r="BN3" s="49"/>
      <c r="BO3" s="48"/>
    </row>
    <row r="4" spans="1:67" ht="15" customHeight="1">
      <c r="A4" s="65" t="s">
        <v>237</v>
      </c>
      <c r="B4" s="65" t="s">
        <v>409</v>
      </c>
      <c r="C4" s="66" t="s">
        <v>3090</v>
      </c>
      <c r="D4" s="67">
        <v>3</v>
      </c>
      <c r="E4" s="68" t="s">
        <v>132</v>
      </c>
      <c r="F4" s="69">
        <v>32</v>
      </c>
      <c r="G4" s="66"/>
      <c r="H4" s="70"/>
      <c r="I4" s="71"/>
      <c r="J4" s="71"/>
      <c r="K4" s="34" t="s">
        <v>65</v>
      </c>
      <c r="L4" s="78">
        <v>4</v>
      </c>
      <c r="M4" s="78"/>
      <c r="N4" s="73"/>
      <c r="O4" s="80" t="s">
        <v>425</v>
      </c>
      <c r="P4" s="82">
        <v>43985.29605324074</v>
      </c>
      <c r="Q4" s="80" t="s">
        <v>428</v>
      </c>
      <c r="R4" s="84" t="s">
        <v>473</v>
      </c>
      <c r="S4" s="80"/>
      <c r="T4" s="80"/>
      <c r="U4" s="80" t="s">
        <v>537</v>
      </c>
      <c r="V4" s="80"/>
      <c r="W4" s="85" t="s">
        <v>556</v>
      </c>
      <c r="X4" s="82">
        <v>43985.29605324074</v>
      </c>
      <c r="Y4" s="88">
        <v>43985</v>
      </c>
      <c r="Z4" s="84" t="s">
        <v>715</v>
      </c>
      <c r="AA4" s="85" t="s">
        <v>910</v>
      </c>
      <c r="AB4" s="80"/>
      <c r="AC4" s="80"/>
      <c r="AD4" s="84" t="s">
        <v>1105</v>
      </c>
      <c r="AE4" s="84" t="s">
        <v>1301</v>
      </c>
      <c r="AF4" s="80" t="b">
        <v>0</v>
      </c>
      <c r="AG4" s="80">
        <v>1</v>
      </c>
      <c r="AH4" s="84" t="s">
        <v>1315</v>
      </c>
      <c r="AI4" s="80" t="b">
        <v>0</v>
      </c>
      <c r="AJ4" s="80" t="s">
        <v>1332</v>
      </c>
      <c r="AK4" s="80"/>
      <c r="AL4" s="84" t="s">
        <v>1316</v>
      </c>
      <c r="AM4" s="80" t="b">
        <v>0</v>
      </c>
      <c r="AN4" s="80">
        <v>0</v>
      </c>
      <c r="AO4" s="84" t="s">
        <v>1316</v>
      </c>
      <c r="AP4" s="80" t="s">
        <v>1343</v>
      </c>
      <c r="AQ4" s="80" t="b">
        <v>0</v>
      </c>
      <c r="AR4" s="84" t="s">
        <v>1301</v>
      </c>
      <c r="AS4" s="80" t="s">
        <v>198</v>
      </c>
      <c r="AT4" s="80">
        <v>0</v>
      </c>
      <c r="AU4" s="80">
        <v>0</v>
      </c>
      <c r="AV4" s="80"/>
      <c r="AW4" s="80"/>
      <c r="AX4" s="80"/>
      <c r="AY4" s="80"/>
      <c r="AZ4" s="80"/>
      <c r="BA4" s="80"/>
      <c r="BB4" s="80"/>
      <c r="BC4" s="80"/>
      <c r="BD4">
        <v>1</v>
      </c>
      <c r="BE4" s="79" t="str">
        <f>REPLACE(INDEX(GroupVertices[Group],MATCH(Edges[[#This Row],[Vertex 1]],GroupVertices[Vertex],0)),1,1,"")</f>
        <v>9</v>
      </c>
      <c r="BF4" s="79" t="str">
        <f>REPLACE(INDEX(GroupVertices[Group],MATCH(Edges[[#This Row],[Vertex 2]],GroupVertices[Vertex],0)),1,1,"")</f>
        <v>9</v>
      </c>
      <c r="BG4" s="48">
        <v>0</v>
      </c>
      <c r="BH4" s="49">
        <v>0</v>
      </c>
      <c r="BI4" s="48">
        <v>0</v>
      </c>
      <c r="BJ4" s="49">
        <v>0</v>
      </c>
      <c r="BK4" s="48">
        <v>0</v>
      </c>
      <c r="BL4" s="49">
        <v>0</v>
      </c>
      <c r="BM4" s="48">
        <v>3</v>
      </c>
      <c r="BN4" s="49">
        <v>100</v>
      </c>
      <c r="BO4" s="48">
        <v>3</v>
      </c>
    </row>
    <row r="5" spans="1:67" ht="15">
      <c r="A5" s="65" t="s">
        <v>238</v>
      </c>
      <c r="B5" s="65" t="s">
        <v>405</v>
      </c>
      <c r="C5" s="66" t="s">
        <v>3090</v>
      </c>
      <c r="D5" s="67">
        <v>3</v>
      </c>
      <c r="E5" s="68" t="s">
        <v>132</v>
      </c>
      <c r="F5" s="69">
        <v>32</v>
      </c>
      <c r="G5" s="66"/>
      <c r="H5" s="70"/>
      <c r="I5" s="71"/>
      <c r="J5" s="71"/>
      <c r="K5" s="34" t="s">
        <v>65</v>
      </c>
      <c r="L5" s="78">
        <v>5</v>
      </c>
      <c r="M5" s="78"/>
      <c r="N5" s="73"/>
      <c r="O5" s="80" t="s">
        <v>426</v>
      </c>
      <c r="P5" s="82">
        <v>43985.30006944444</v>
      </c>
      <c r="Q5" s="80" t="s">
        <v>429</v>
      </c>
      <c r="R5" s="84" t="s">
        <v>474</v>
      </c>
      <c r="S5" s="80"/>
      <c r="T5" s="80"/>
      <c r="U5" s="80" t="s">
        <v>538</v>
      </c>
      <c r="V5" s="80"/>
      <c r="W5" s="85" t="s">
        <v>557</v>
      </c>
      <c r="X5" s="82">
        <v>43985.30006944444</v>
      </c>
      <c r="Y5" s="88">
        <v>43985</v>
      </c>
      <c r="Z5" s="84" t="s">
        <v>716</v>
      </c>
      <c r="AA5" s="85" t="s">
        <v>911</v>
      </c>
      <c r="AB5" s="80"/>
      <c r="AC5" s="80"/>
      <c r="AD5" s="84" t="s">
        <v>1106</v>
      </c>
      <c r="AE5" s="80"/>
      <c r="AF5" s="80" t="b">
        <v>0</v>
      </c>
      <c r="AG5" s="80">
        <v>0</v>
      </c>
      <c r="AH5" s="84" t="s">
        <v>1316</v>
      </c>
      <c r="AI5" s="80" t="b">
        <v>0</v>
      </c>
      <c r="AJ5" s="80" t="s">
        <v>1333</v>
      </c>
      <c r="AK5" s="80"/>
      <c r="AL5" s="84" t="s">
        <v>1316</v>
      </c>
      <c r="AM5" s="80" t="b">
        <v>0</v>
      </c>
      <c r="AN5" s="80">
        <v>116</v>
      </c>
      <c r="AO5" s="84" t="s">
        <v>1297</v>
      </c>
      <c r="AP5" s="80" t="s">
        <v>1344</v>
      </c>
      <c r="AQ5" s="80" t="b">
        <v>0</v>
      </c>
      <c r="AR5" s="84" t="s">
        <v>1297</v>
      </c>
      <c r="AS5" s="80" t="s">
        <v>198</v>
      </c>
      <c r="AT5" s="80">
        <v>0</v>
      </c>
      <c r="AU5" s="80">
        <v>0</v>
      </c>
      <c r="AV5" s="80"/>
      <c r="AW5" s="80"/>
      <c r="AX5" s="80"/>
      <c r="AY5" s="80"/>
      <c r="AZ5" s="80"/>
      <c r="BA5" s="80"/>
      <c r="BB5" s="80"/>
      <c r="BC5" s="80"/>
      <c r="BD5">
        <v>1</v>
      </c>
      <c r="BE5" s="79" t="str">
        <f>REPLACE(INDEX(GroupVertices[Group],MATCH(Edges[[#This Row],[Vertex 1]],GroupVertices[Vertex],0)),1,1,"")</f>
        <v>1</v>
      </c>
      <c r="BF5" s="79" t="str">
        <f>REPLACE(INDEX(GroupVertices[Group],MATCH(Edges[[#This Row],[Vertex 2]],GroupVertices[Vertex],0)),1,1,"")</f>
        <v>1</v>
      </c>
      <c r="BG5" s="48">
        <v>0</v>
      </c>
      <c r="BH5" s="49">
        <v>0</v>
      </c>
      <c r="BI5" s="48">
        <v>1</v>
      </c>
      <c r="BJ5" s="49">
        <v>2.3255813953488373</v>
      </c>
      <c r="BK5" s="48">
        <v>0</v>
      </c>
      <c r="BL5" s="49">
        <v>0</v>
      </c>
      <c r="BM5" s="48">
        <v>42</v>
      </c>
      <c r="BN5" s="49">
        <v>97.67441860465117</v>
      </c>
      <c r="BO5" s="48">
        <v>43</v>
      </c>
    </row>
    <row r="6" spans="1:67" ht="15">
      <c r="A6" s="65" t="s">
        <v>239</v>
      </c>
      <c r="B6" s="65" t="s">
        <v>405</v>
      </c>
      <c r="C6" s="66" t="s">
        <v>3090</v>
      </c>
      <c r="D6" s="67">
        <v>3</v>
      </c>
      <c r="E6" s="68" t="s">
        <v>132</v>
      </c>
      <c r="F6" s="69">
        <v>32</v>
      </c>
      <c r="G6" s="66"/>
      <c r="H6" s="70"/>
      <c r="I6" s="71"/>
      <c r="J6" s="71"/>
      <c r="K6" s="34" t="s">
        <v>65</v>
      </c>
      <c r="L6" s="78">
        <v>6</v>
      </c>
      <c r="M6" s="78"/>
      <c r="N6" s="73"/>
      <c r="O6" s="80" t="s">
        <v>426</v>
      </c>
      <c r="P6" s="82">
        <v>43985.301458333335</v>
      </c>
      <c r="Q6" s="80" t="s">
        <v>430</v>
      </c>
      <c r="R6" s="84" t="s">
        <v>475</v>
      </c>
      <c r="S6" s="85" t="s">
        <v>518</v>
      </c>
      <c r="T6" s="80" t="s">
        <v>532</v>
      </c>
      <c r="U6" s="80" t="s">
        <v>537</v>
      </c>
      <c r="V6" s="80"/>
      <c r="W6" s="85" t="s">
        <v>558</v>
      </c>
      <c r="X6" s="82">
        <v>43985.301458333335</v>
      </c>
      <c r="Y6" s="88">
        <v>43985</v>
      </c>
      <c r="Z6" s="84" t="s">
        <v>717</v>
      </c>
      <c r="AA6" s="85" t="s">
        <v>912</v>
      </c>
      <c r="AB6" s="80"/>
      <c r="AC6" s="80"/>
      <c r="AD6" s="84" t="s">
        <v>1107</v>
      </c>
      <c r="AE6" s="80"/>
      <c r="AF6" s="80" t="b">
        <v>0</v>
      </c>
      <c r="AG6" s="80">
        <v>0</v>
      </c>
      <c r="AH6" s="84" t="s">
        <v>1316</v>
      </c>
      <c r="AI6" s="80" t="b">
        <v>0</v>
      </c>
      <c r="AJ6" s="80" t="s">
        <v>1332</v>
      </c>
      <c r="AK6" s="80"/>
      <c r="AL6" s="84" t="s">
        <v>1316</v>
      </c>
      <c r="AM6" s="80" t="b">
        <v>0</v>
      </c>
      <c r="AN6" s="80">
        <v>5</v>
      </c>
      <c r="AO6" s="84" t="s">
        <v>1298</v>
      </c>
      <c r="AP6" s="80" t="s">
        <v>1345</v>
      </c>
      <c r="AQ6" s="80" t="b">
        <v>0</v>
      </c>
      <c r="AR6" s="84" t="s">
        <v>1298</v>
      </c>
      <c r="AS6" s="80" t="s">
        <v>198</v>
      </c>
      <c r="AT6" s="80">
        <v>0</v>
      </c>
      <c r="AU6" s="80">
        <v>0</v>
      </c>
      <c r="AV6" s="80"/>
      <c r="AW6" s="80"/>
      <c r="AX6" s="80"/>
      <c r="AY6" s="80"/>
      <c r="AZ6" s="80"/>
      <c r="BA6" s="80"/>
      <c r="BB6" s="80"/>
      <c r="BC6" s="80"/>
      <c r="BD6">
        <v>1</v>
      </c>
      <c r="BE6" s="79" t="str">
        <f>REPLACE(INDEX(GroupVertices[Group],MATCH(Edges[[#This Row],[Vertex 1]],GroupVertices[Vertex],0)),1,1,"")</f>
        <v>1</v>
      </c>
      <c r="BF6" s="79" t="str">
        <f>REPLACE(INDEX(GroupVertices[Group],MATCH(Edges[[#This Row],[Vertex 2]],GroupVertices[Vertex],0)),1,1,"")</f>
        <v>1</v>
      </c>
      <c r="BG6" s="48"/>
      <c r="BH6" s="49"/>
      <c r="BI6" s="48"/>
      <c r="BJ6" s="49"/>
      <c r="BK6" s="48"/>
      <c r="BL6" s="49"/>
      <c r="BM6" s="48"/>
      <c r="BN6" s="49"/>
      <c r="BO6" s="48"/>
    </row>
    <row r="7" spans="1:67" ht="15">
      <c r="A7" s="65" t="s">
        <v>239</v>
      </c>
      <c r="B7" s="65" t="s">
        <v>405</v>
      </c>
      <c r="C7" s="66" t="s">
        <v>3090</v>
      </c>
      <c r="D7" s="67">
        <v>3</v>
      </c>
      <c r="E7" s="68" t="s">
        <v>132</v>
      </c>
      <c r="F7" s="69">
        <v>32</v>
      </c>
      <c r="G7" s="66"/>
      <c r="H7" s="70"/>
      <c r="I7" s="71"/>
      <c r="J7" s="71"/>
      <c r="K7" s="34" t="s">
        <v>65</v>
      </c>
      <c r="L7" s="78">
        <v>7</v>
      </c>
      <c r="M7" s="78"/>
      <c r="N7" s="73"/>
      <c r="O7" s="80" t="s">
        <v>425</v>
      </c>
      <c r="P7" s="82">
        <v>43985.301458333335</v>
      </c>
      <c r="Q7" s="80" t="s">
        <v>430</v>
      </c>
      <c r="R7" s="84" t="s">
        <v>475</v>
      </c>
      <c r="S7" s="85" t="s">
        <v>518</v>
      </c>
      <c r="T7" s="80" t="s">
        <v>532</v>
      </c>
      <c r="U7" s="80" t="s">
        <v>537</v>
      </c>
      <c r="V7" s="80"/>
      <c r="W7" s="85" t="s">
        <v>558</v>
      </c>
      <c r="X7" s="82">
        <v>43985.301458333335</v>
      </c>
      <c r="Y7" s="88">
        <v>43985</v>
      </c>
      <c r="Z7" s="84" t="s">
        <v>717</v>
      </c>
      <c r="AA7" s="85" t="s">
        <v>912</v>
      </c>
      <c r="AB7" s="80"/>
      <c r="AC7" s="80"/>
      <c r="AD7" s="84" t="s">
        <v>1107</v>
      </c>
      <c r="AE7" s="80"/>
      <c r="AF7" s="80" t="b">
        <v>0</v>
      </c>
      <c r="AG7" s="80">
        <v>0</v>
      </c>
      <c r="AH7" s="84" t="s">
        <v>1316</v>
      </c>
      <c r="AI7" s="80" t="b">
        <v>0</v>
      </c>
      <c r="AJ7" s="80" t="s">
        <v>1332</v>
      </c>
      <c r="AK7" s="80"/>
      <c r="AL7" s="84" t="s">
        <v>1316</v>
      </c>
      <c r="AM7" s="80" t="b">
        <v>0</v>
      </c>
      <c r="AN7" s="80">
        <v>5</v>
      </c>
      <c r="AO7" s="84" t="s">
        <v>1298</v>
      </c>
      <c r="AP7" s="80" t="s">
        <v>1345</v>
      </c>
      <c r="AQ7" s="80" t="b">
        <v>0</v>
      </c>
      <c r="AR7" s="84" t="s">
        <v>1298</v>
      </c>
      <c r="AS7" s="80" t="s">
        <v>198</v>
      </c>
      <c r="AT7" s="80">
        <v>0</v>
      </c>
      <c r="AU7" s="80">
        <v>0</v>
      </c>
      <c r="AV7" s="80"/>
      <c r="AW7" s="80"/>
      <c r="AX7" s="80"/>
      <c r="AY7" s="80"/>
      <c r="AZ7" s="80"/>
      <c r="BA7" s="80"/>
      <c r="BB7" s="80"/>
      <c r="BC7" s="80"/>
      <c r="BD7">
        <v>1</v>
      </c>
      <c r="BE7" s="79" t="str">
        <f>REPLACE(INDEX(GroupVertices[Group],MATCH(Edges[[#This Row],[Vertex 1]],GroupVertices[Vertex],0)),1,1,"")</f>
        <v>1</v>
      </c>
      <c r="BF7" s="79" t="str">
        <f>REPLACE(INDEX(GroupVertices[Group],MATCH(Edges[[#This Row],[Vertex 2]],GroupVertices[Vertex],0)),1,1,"")</f>
        <v>1</v>
      </c>
      <c r="BG7" s="48">
        <v>0</v>
      </c>
      <c r="BH7" s="49">
        <v>0</v>
      </c>
      <c r="BI7" s="48">
        <v>0</v>
      </c>
      <c r="BJ7" s="49">
        <v>0</v>
      </c>
      <c r="BK7" s="48">
        <v>0</v>
      </c>
      <c r="BL7" s="49">
        <v>0</v>
      </c>
      <c r="BM7" s="48">
        <v>2</v>
      </c>
      <c r="BN7" s="49">
        <v>100</v>
      </c>
      <c r="BO7" s="48">
        <v>2</v>
      </c>
    </row>
    <row r="8" spans="1:67" ht="15">
      <c r="A8" s="65" t="s">
        <v>240</v>
      </c>
      <c r="B8" s="65" t="s">
        <v>405</v>
      </c>
      <c r="C8" s="66" t="s">
        <v>3090</v>
      </c>
      <c r="D8" s="67">
        <v>3</v>
      </c>
      <c r="E8" s="68" t="s">
        <v>132</v>
      </c>
      <c r="F8" s="69">
        <v>32</v>
      </c>
      <c r="G8" s="66"/>
      <c r="H8" s="70"/>
      <c r="I8" s="71"/>
      <c r="J8" s="71"/>
      <c r="K8" s="34" t="s">
        <v>65</v>
      </c>
      <c r="L8" s="78">
        <v>8</v>
      </c>
      <c r="M8" s="78"/>
      <c r="N8" s="73"/>
      <c r="O8" s="80" t="s">
        <v>426</v>
      </c>
      <c r="P8" s="82">
        <v>43985.30351851852</v>
      </c>
      <c r="Q8" s="80" t="s">
        <v>429</v>
      </c>
      <c r="R8" s="84" t="s">
        <v>474</v>
      </c>
      <c r="S8" s="80"/>
      <c r="T8" s="80"/>
      <c r="U8" s="80" t="s">
        <v>538</v>
      </c>
      <c r="V8" s="80"/>
      <c r="W8" s="85" t="s">
        <v>559</v>
      </c>
      <c r="X8" s="82">
        <v>43985.30351851852</v>
      </c>
      <c r="Y8" s="88">
        <v>43985</v>
      </c>
      <c r="Z8" s="84" t="s">
        <v>718</v>
      </c>
      <c r="AA8" s="85" t="s">
        <v>913</v>
      </c>
      <c r="AB8" s="80"/>
      <c r="AC8" s="80"/>
      <c r="AD8" s="84" t="s">
        <v>1108</v>
      </c>
      <c r="AE8" s="80"/>
      <c r="AF8" s="80" t="b">
        <v>0</v>
      </c>
      <c r="AG8" s="80">
        <v>0</v>
      </c>
      <c r="AH8" s="84" t="s">
        <v>1316</v>
      </c>
      <c r="AI8" s="80" t="b">
        <v>0</v>
      </c>
      <c r="AJ8" s="80" t="s">
        <v>1333</v>
      </c>
      <c r="AK8" s="80"/>
      <c r="AL8" s="84" t="s">
        <v>1316</v>
      </c>
      <c r="AM8" s="80" t="b">
        <v>0</v>
      </c>
      <c r="AN8" s="80">
        <v>116</v>
      </c>
      <c r="AO8" s="84" t="s">
        <v>1297</v>
      </c>
      <c r="AP8" s="80" t="s">
        <v>1345</v>
      </c>
      <c r="AQ8" s="80" t="b">
        <v>0</v>
      </c>
      <c r="AR8" s="84" t="s">
        <v>1297</v>
      </c>
      <c r="AS8" s="80" t="s">
        <v>198</v>
      </c>
      <c r="AT8" s="80">
        <v>0</v>
      </c>
      <c r="AU8" s="80">
        <v>0</v>
      </c>
      <c r="AV8" s="80"/>
      <c r="AW8" s="80"/>
      <c r="AX8" s="80"/>
      <c r="AY8" s="80"/>
      <c r="AZ8" s="80"/>
      <c r="BA8" s="80"/>
      <c r="BB8" s="80"/>
      <c r="BC8" s="80"/>
      <c r="BD8">
        <v>1</v>
      </c>
      <c r="BE8" s="79" t="str">
        <f>REPLACE(INDEX(GroupVertices[Group],MATCH(Edges[[#This Row],[Vertex 1]],GroupVertices[Vertex],0)),1,1,"")</f>
        <v>1</v>
      </c>
      <c r="BF8" s="79" t="str">
        <f>REPLACE(INDEX(GroupVertices[Group],MATCH(Edges[[#This Row],[Vertex 2]],GroupVertices[Vertex],0)),1,1,"")</f>
        <v>1</v>
      </c>
      <c r="BG8" s="48">
        <v>0</v>
      </c>
      <c r="BH8" s="49">
        <v>0</v>
      </c>
      <c r="BI8" s="48">
        <v>1</v>
      </c>
      <c r="BJ8" s="49">
        <v>2.3255813953488373</v>
      </c>
      <c r="BK8" s="48">
        <v>0</v>
      </c>
      <c r="BL8" s="49">
        <v>0</v>
      </c>
      <c r="BM8" s="48">
        <v>42</v>
      </c>
      <c r="BN8" s="49">
        <v>97.67441860465117</v>
      </c>
      <c r="BO8" s="48">
        <v>43</v>
      </c>
    </row>
    <row r="9" spans="1:67" ht="15">
      <c r="A9" s="65" t="s">
        <v>241</v>
      </c>
      <c r="B9" s="65" t="s">
        <v>405</v>
      </c>
      <c r="C9" s="66" t="s">
        <v>3090</v>
      </c>
      <c r="D9" s="67">
        <v>3</v>
      </c>
      <c r="E9" s="68" t="s">
        <v>132</v>
      </c>
      <c r="F9" s="69">
        <v>32</v>
      </c>
      <c r="G9" s="66"/>
      <c r="H9" s="70"/>
      <c r="I9" s="71"/>
      <c r="J9" s="71"/>
      <c r="K9" s="34" t="s">
        <v>65</v>
      </c>
      <c r="L9" s="78">
        <v>9</v>
      </c>
      <c r="M9" s="78"/>
      <c r="N9" s="73"/>
      <c r="O9" s="80" t="s">
        <v>426</v>
      </c>
      <c r="P9" s="82">
        <v>43985.30370370371</v>
      </c>
      <c r="Q9" s="80" t="s">
        <v>430</v>
      </c>
      <c r="R9" s="84" t="s">
        <v>475</v>
      </c>
      <c r="S9" s="85" t="s">
        <v>518</v>
      </c>
      <c r="T9" s="80" t="s">
        <v>532</v>
      </c>
      <c r="U9" s="80" t="s">
        <v>537</v>
      </c>
      <c r="V9" s="80"/>
      <c r="W9" s="85" t="s">
        <v>560</v>
      </c>
      <c r="X9" s="82">
        <v>43985.30370370371</v>
      </c>
      <c r="Y9" s="88">
        <v>43985</v>
      </c>
      <c r="Z9" s="84" t="s">
        <v>719</v>
      </c>
      <c r="AA9" s="85" t="s">
        <v>914</v>
      </c>
      <c r="AB9" s="80"/>
      <c r="AC9" s="80"/>
      <c r="AD9" s="84" t="s">
        <v>1109</v>
      </c>
      <c r="AE9" s="80"/>
      <c r="AF9" s="80" t="b">
        <v>0</v>
      </c>
      <c r="AG9" s="80">
        <v>0</v>
      </c>
      <c r="AH9" s="84" t="s">
        <v>1316</v>
      </c>
      <c r="AI9" s="80" t="b">
        <v>0</v>
      </c>
      <c r="AJ9" s="80" t="s">
        <v>1332</v>
      </c>
      <c r="AK9" s="80"/>
      <c r="AL9" s="84" t="s">
        <v>1316</v>
      </c>
      <c r="AM9" s="80" t="b">
        <v>0</v>
      </c>
      <c r="AN9" s="80">
        <v>5</v>
      </c>
      <c r="AO9" s="84" t="s">
        <v>1298</v>
      </c>
      <c r="AP9" s="80" t="s">
        <v>1344</v>
      </c>
      <c r="AQ9" s="80" t="b">
        <v>0</v>
      </c>
      <c r="AR9" s="84" t="s">
        <v>1298</v>
      </c>
      <c r="AS9" s="80" t="s">
        <v>198</v>
      </c>
      <c r="AT9" s="80">
        <v>0</v>
      </c>
      <c r="AU9" s="80">
        <v>0</v>
      </c>
      <c r="AV9" s="80"/>
      <c r="AW9" s="80"/>
      <c r="AX9" s="80"/>
      <c r="AY9" s="80"/>
      <c r="AZ9" s="80"/>
      <c r="BA9" s="80"/>
      <c r="BB9" s="80"/>
      <c r="BC9" s="80"/>
      <c r="BD9">
        <v>1</v>
      </c>
      <c r="BE9" s="79" t="str">
        <f>REPLACE(INDEX(GroupVertices[Group],MATCH(Edges[[#This Row],[Vertex 1]],GroupVertices[Vertex],0)),1,1,"")</f>
        <v>1</v>
      </c>
      <c r="BF9" s="79" t="str">
        <f>REPLACE(INDEX(GroupVertices[Group],MATCH(Edges[[#This Row],[Vertex 2]],GroupVertices[Vertex],0)),1,1,"")</f>
        <v>1</v>
      </c>
      <c r="BG9" s="48"/>
      <c r="BH9" s="49"/>
      <c r="BI9" s="48"/>
      <c r="BJ9" s="49"/>
      <c r="BK9" s="48"/>
      <c r="BL9" s="49"/>
      <c r="BM9" s="48"/>
      <c r="BN9" s="49"/>
      <c r="BO9" s="48"/>
    </row>
    <row r="10" spans="1:67" ht="15">
      <c r="A10" s="65" t="s">
        <v>241</v>
      </c>
      <c r="B10" s="65" t="s">
        <v>405</v>
      </c>
      <c r="C10" s="66" t="s">
        <v>3090</v>
      </c>
      <c r="D10" s="67">
        <v>3</v>
      </c>
      <c r="E10" s="68" t="s">
        <v>132</v>
      </c>
      <c r="F10" s="69">
        <v>32</v>
      </c>
      <c r="G10" s="66"/>
      <c r="H10" s="70"/>
      <c r="I10" s="71"/>
      <c r="J10" s="71"/>
      <c r="K10" s="34" t="s">
        <v>65</v>
      </c>
      <c r="L10" s="78">
        <v>10</v>
      </c>
      <c r="M10" s="78"/>
      <c r="N10" s="73"/>
      <c r="O10" s="80" t="s">
        <v>425</v>
      </c>
      <c r="P10" s="82">
        <v>43985.30370370371</v>
      </c>
      <c r="Q10" s="80" t="s">
        <v>430</v>
      </c>
      <c r="R10" s="84" t="s">
        <v>475</v>
      </c>
      <c r="S10" s="85" t="s">
        <v>518</v>
      </c>
      <c r="T10" s="80" t="s">
        <v>532</v>
      </c>
      <c r="U10" s="80" t="s">
        <v>537</v>
      </c>
      <c r="V10" s="80"/>
      <c r="W10" s="85" t="s">
        <v>560</v>
      </c>
      <c r="X10" s="82">
        <v>43985.30370370371</v>
      </c>
      <c r="Y10" s="88">
        <v>43985</v>
      </c>
      <c r="Z10" s="84" t="s">
        <v>719</v>
      </c>
      <c r="AA10" s="85" t="s">
        <v>914</v>
      </c>
      <c r="AB10" s="80"/>
      <c r="AC10" s="80"/>
      <c r="AD10" s="84" t="s">
        <v>1109</v>
      </c>
      <c r="AE10" s="80"/>
      <c r="AF10" s="80" t="b">
        <v>0</v>
      </c>
      <c r="AG10" s="80">
        <v>0</v>
      </c>
      <c r="AH10" s="84" t="s">
        <v>1316</v>
      </c>
      <c r="AI10" s="80" t="b">
        <v>0</v>
      </c>
      <c r="AJ10" s="80" t="s">
        <v>1332</v>
      </c>
      <c r="AK10" s="80"/>
      <c r="AL10" s="84" t="s">
        <v>1316</v>
      </c>
      <c r="AM10" s="80" t="b">
        <v>0</v>
      </c>
      <c r="AN10" s="80">
        <v>5</v>
      </c>
      <c r="AO10" s="84" t="s">
        <v>1298</v>
      </c>
      <c r="AP10" s="80" t="s">
        <v>1344</v>
      </c>
      <c r="AQ10" s="80" t="b">
        <v>0</v>
      </c>
      <c r="AR10" s="84" t="s">
        <v>1298</v>
      </c>
      <c r="AS10" s="80" t="s">
        <v>198</v>
      </c>
      <c r="AT10" s="80">
        <v>0</v>
      </c>
      <c r="AU10" s="80">
        <v>0</v>
      </c>
      <c r="AV10" s="80"/>
      <c r="AW10" s="80"/>
      <c r="AX10" s="80"/>
      <c r="AY10" s="80"/>
      <c r="AZ10" s="80"/>
      <c r="BA10" s="80"/>
      <c r="BB10" s="80"/>
      <c r="BC10" s="80"/>
      <c r="BD10">
        <v>1</v>
      </c>
      <c r="BE10" s="79" t="str">
        <f>REPLACE(INDEX(GroupVertices[Group],MATCH(Edges[[#This Row],[Vertex 1]],GroupVertices[Vertex],0)),1,1,"")</f>
        <v>1</v>
      </c>
      <c r="BF10" s="79" t="str">
        <f>REPLACE(INDEX(GroupVertices[Group],MATCH(Edges[[#This Row],[Vertex 2]],GroupVertices[Vertex],0)),1,1,"")</f>
        <v>1</v>
      </c>
      <c r="BG10" s="48">
        <v>0</v>
      </c>
      <c r="BH10" s="49">
        <v>0</v>
      </c>
      <c r="BI10" s="48">
        <v>0</v>
      </c>
      <c r="BJ10" s="49">
        <v>0</v>
      </c>
      <c r="BK10" s="48">
        <v>0</v>
      </c>
      <c r="BL10" s="49">
        <v>0</v>
      </c>
      <c r="BM10" s="48">
        <v>2</v>
      </c>
      <c r="BN10" s="49">
        <v>100</v>
      </c>
      <c r="BO10" s="48">
        <v>2</v>
      </c>
    </row>
    <row r="11" spans="1:67" ht="15">
      <c r="A11" s="65" t="s">
        <v>242</v>
      </c>
      <c r="B11" s="65" t="s">
        <v>405</v>
      </c>
      <c r="C11" s="66" t="s">
        <v>3090</v>
      </c>
      <c r="D11" s="67">
        <v>3</v>
      </c>
      <c r="E11" s="68" t="s">
        <v>132</v>
      </c>
      <c r="F11" s="69">
        <v>32</v>
      </c>
      <c r="G11" s="66"/>
      <c r="H11" s="70"/>
      <c r="I11" s="71"/>
      <c r="J11" s="71"/>
      <c r="K11" s="34" t="s">
        <v>65</v>
      </c>
      <c r="L11" s="78">
        <v>11</v>
      </c>
      <c r="M11" s="78"/>
      <c r="N11" s="73"/>
      <c r="O11" s="80" t="s">
        <v>426</v>
      </c>
      <c r="P11" s="82">
        <v>43985.307650462964</v>
      </c>
      <c r="Q11" s="80" t="s">
        <v>429</v>
      </c>
      <c r="R11" s="84" t="s">
        <v>474</v>
      </c>
      <c r="S11" s="80"/>
      <c r="T11" s="80"/>
      <c r="U11" s="80" t="s">
        <v>538</v>
      </c>
      <c r="V11" s="80"/>
      <c r="W11" s="85" t="s">
        <v>561</v>
      </c>
      <c r="X11" s="82">
        <v>43985.307650462964</v>
      </c>
      <c r="Y11" s="88">
        <v>43985</v>
      </c>
      <c r="Z11" s="84" t="s">
        <v>720</v>
      </c>
      <c r="AA11" s="85" t="s">
        <v>915</v>
      </c>
      <c r="AB11" s="80"/>
      <c r="AC11" s="80"/>
      <c r="AD11" s="84" t="s">
        <v>1110</v>
      </c>
      <c r="AE11" s="80"/>
      <c r="AF11" s="80" t="b">
        <v>0</v>
      </c>
      <c r="AG11" s="80">
        <v>0</v>
      </c>
      <c r="AH11" s="84" t="s">
        <v>1316</v>
      </c>
      <c r="AI11" s="80" t="b">
        <v>0</v>
      </c>
      <c r="AJ11" s="80" t="s">
        <v>1333</v>
      </c>
      <c r="AK11" s="80"/>
      <c r="AL11" s="84" t="s">
        <v>1316</v>
      </c>
      <c r="AM11" s="80" t="b">
        <v>0</v>
      </c>
      <c r="AN11" s="80">
        <v>116</v>
      </c>
      <c r="AO11" s="84" t="s">
        <v>1297</v>
      </c>
      <c r="AP11" s="80" t="s">
        <v>1343</v>
      </c>
      <c r="AQ11" s="80" t="b">
        <v>0</v>
      </c>
      <c r="AR11" s="84" t="s">
        <v>1297</v>
      </c>
      <c r="AS11" s="80" t="s">
        <v>198</v>
      </c>
      <c r="AT11" s="80">
        <v>0</v>
      </c>
      <c r="AU11" s="80">
        <v>0</v>
      </c>
      <c r="AV11" s="80"/>
      <c r="AW11" s="80"/>
      <c r="AX11" s="80"/>
      <c r="AY11" s="80"/>
      <c r="AZ11" s="80"/>
      <c r="BA11" s="80"/>
      <c r="BB11" s="80"/>
      <c r="BC11" s="80"/>
      <c r="BD11">
        <v>1</v>
      </c>
      <c r="BE11" s="79" t="str">
        <f>REPLACE(INDEX(GroupVertices[Group],MATCH(Edges[[#This Row],[Vertex 1]],GroupVertices[Vertex],0)),1,1,"")</f>
        <v>1</v>
      </c>
      <c r="BF11" s="79" t="str">
        <f>REPLACE(INDEX(GroupVertices[Group],MATCH(Edges[[#This Row],[Vertex 2]],GroupVertices[Vertex],0)),1,1,"")</f>
        <v>1</v>
      </c>
      <c r="BG11" s="48">
        <v>0</v>
      </c>
      <c r="BH11" s="49">
        <v>0</v>
      </c>
      <c r="BI11" s="48">
        <v>1</v>
      </c>
      <c r="BJ11" s="49">
        <v>2.3255813953488373</v>
      </c>
      <c r="BK11" s="48">
        <v>0</v>
      </c>
      <c r="BL11" s="49">
        <v>0</v>
      </c>
      <c r="BM11" s="48">
        <v>42</v>
      </c>
      <c r="BN11" s="49">
        <v>97.67441860465117</v>
      </c>
      <c r="BO11" s="48">
        <v>43</v>
      </c>
    </row>
    <row r="12" spans="1:67" ht="15">
      <c r="A12" s="65" t="s">
        <v>243</v>
      </c>
      <c r="B12" s="65" t="s">
        <v>405</v>
      </c>
      <c r="C12" s="66" t="s">
        <v>3090</v>
      </c>
      <c r="D12" s="67">
        <v>3</v>
      </c>
      <c r="E12" s="68" t="s">
        <v>132</v>
      </c>
      <c r="F12" s="69">
        <v>32</v>
      </c>
      <c r="G12" s="66"/>
      <c r="H12" s="70"/>
      <c r="I12" s="71"/>
      <c r="J12" s="71"/>
      <c r="K12" s="34" t="s">
        <v>65</v>
      </c>
      <c r="L12" s="78">
        <v>12</v>
      </c>
      <c r="M12" s="78"/>
      <c r="N12" s="73"/>
      <c r="O12" s="80" t="s">
        <v>426</v>
      </c>
      <c r="P12" s="82">
        <v>43985.312268518515</v>
      </c>
      <c r="Q12" s="80" t="s">
        <v>429</v>
      </c>
      <c r="R12" s="84" t="s">
        <v>474</v>
      </c>
      <c r="S12" s="80"/>
      <c r="T12" s="80"/>
      <c r="U12" s="80" t="s">
        <v>538</v>
      </c>
      <c r="V12" s="80"/>
      <c r="W12" s="85" t="s">
        <v>562</v>
      </c>
      <c r="X12" s="82">
        <v>43985.312268518515</v>
      </c>
      <c r="Y12" s="88">
        <v>43985</v>
      </c>
      <c r="Z12" s="84" t="s">
        <v>721</v>
      </c>
      <c r="AA12" s="85" t="s">
        <v>916</v>
      </c>
      <c r="AB12" s="80"/>
      <c r="AC12" s="80"/>
      <c r="AD12" s="84" t="s">
        <v>1111</v>
      </c>
      <c r="AE12" s="80"/>
      <c r="AF12" s="80" t="b">
        <v>0</v>
      </c>
      <c r="AG12" s="80">
        <v>0</v>
      </c>
      <c r="AH12" s="84" t="s">
        <v>1316</v>
      </c>
      <c r="AI12" s="80" t="b">
        <v>0</v>
      </c>
      <c r="AJ12" s="80" t="s">
        <v>1333</v>
      </c>
      <c r="AK12" s="80"/>
      <c r="AL12" s="84" t="s">
        <v>1316</v>
      </c>
      <c r="AM12" s="80" t="b">
        <v>0</v>
      </c>
      <c r="AN12" s="80">
        <v>116</v>
      </c>
      <c r="AO12" s="84" t="s">
        <v>1297</v>
      </c>
      <c r="AP12" s="80" t="s">
        <v>1346</v>
      </c>
      <c r="AQ12" s="80" t="b">
        <v>0</v>
      </c>
      <c r="AR12" s="84" t="s">
        <v>1297</v>
      </c>
      <c r="AS12" s="80" t="s">
        <v>198</v>
      </c>
      <c r="AT12" s="80">
        <v>0</v>
      </c>
      <c r="AU12" s="80">
        <v>0</v>
      </c>
      <c r="AV12" s="80"/>
      <c r="AW12" s="80"/>
      <c r="AX12" s="80"/>
      <c r="AY12" s="80"/>
      <c r="AZ12" s="80"/>
      <c r="BA12" s="80"/>
      <c r="BB12" s="80"/>
      <c r="BC12" s="80"/>
      <c r="BD12">
        <v>1</v>
      </c>
      <c r="BE12" s="79" t="str">
        <f>REPLACE(INDEX(GroupVertices[Group],MATCH(Edges[[#This Row],[Vertex 1]],GroupVertices[Vertex],0)),1,1,"")</f>
        <v>1</v>
      </c>
      <c r="BF12" s="79" t="str">
        <f>REPLACE(INDEX(GroupVertices[Group],MATCH(Edges[[#This Row],[Vertex 2]],GroupVertices[Vertex],0)),1,1,"")</f>
        <v>1</v>
      </c>
      <c r="BG12" s="48">
        <v>0</v>
      </c>
      <c r="BH12" s="49">
        <v>0</v>
      </c>
      <c r="BI12" s="48">
        <v>1</v>
      </c>
      <c r="BJ12" s="49">
        <v>2.3255813953488373</v>
      </c>
      <c r="BK12" s="48">
        <v>0</v>
      </c>
      <c r="BL12" s="49">
        <v>0</v>
      </c>
      <c r="BM12" s="48">
        <v>42</v>
      </c>
      <c r="BN12" s="49">
        <v>97.67441860465117</v>
      </c>
      <c r="BO12" s="48">
        <v>43</v>
      </c>
    </row>
    <row r="13" spans="1:67" ht="15">
      <c r="A13" s="65" t="s">
        <v>244</v>
      </c>
      <c r="B13" s="65" t="s">
        <v>405</v>
      </c>
      <c r="C13" s="66" t="s">
        <v>3090</v>
      </c>
      <c r="D13" s="67">
        <v>3</v>
      </c>
      <c r="E13" s="68" t="s">
        <v>132</v>
      </c>
      <c r="F13" s="69">
        <v>32</v>
      </c>
      <c r="G13" s="66"/>
      <c r="H13" s="70"/>
      <c r="I13" s="71"/>
      <c r="J13" s="71"/>
      <c r="K13" s="34" t="s">
        <v>65</v>
      </c>
      <c r="L13" s="78">
        <v>13</v>
      </c>
      <c r="M13" s="78"/>
      <c r="N13" s="73"/>
      <c r="O13" s="80" t="s">
        <v>426</v>
      </c>
      <c r="P13" s="82">
        <v>43985.32871527778</v>
      </c>
      <c r="Q13" s="80" t="s">
        <v>429</v>
      </c>
      <c r="R13" s="84" t="s">
        <v>474</v>
      </c>
      <c r="S13" s="80"/>
      <c r="T13" s="80"/>
      <c r="U13" s="80" t="s">
        <v>538</v>
      </c>
      <c r="V13" s="80"/>
      <c r="W13" s="85" t="s">
        <v>563</v>
      </c>
      <c r="X13" s="82">
        <v>43985.32871527778</v>
      </c>
      <c r="Y13" s="88">
        <v>43985</v>
      </c>
      <c r="Z13" s="84" t="s">
        <v>722</v>
      </c>
      <c r="AA13" s="85" t="s">
        <v>917</v>
      </c>
      <c r="AB13" s="80"/>
      <c r="AC13" s="80"/>
      <c r="AD13" s="84" t="s">
        <v>1112</v>
      </c>
      <c r="AE13" s="80"/>
      <c r="AF13" s="80" t="b">
        <v>0</v>
      </c>
      <c r="AG13" s="80">
        <v>0</v>
      </c>
      <c r="AH13" s="84" t="s">
        <v>1316</v>
      </c>
      <c r="AI13" s="80" t="b">
        <v>0</v>
      </c>
      <c r="AJ13" s="80" t="s">
        <v>1333</v>
      </c>
      <c r="AK13" s="80"/>
      <c r="AL13" s="84" t="s">
        <v>1316</v>
      </c>
      <c r="AM13" s="80" t="b">
        <v>0</v>
      </c>
      <c r="AN13" s="80">
        <v>116</v>
      </c>
      <c r="AO13" s="84" t="s">
        <v>1297</v>
      </c>
      <c r="AP13" s="80" t="s">
        <v>1343</v>
      </c>
      <c r="AQ13" s="80" t="b">
        <v>0</v>
      </c>
      <c r="AR13" s="84" t="s">
        <v>1297</v>
      </c>
      <c r="AS13" s="80" t="s">
        <v>198</v>
      </c>
      <c r="AT13" s="80">
        <v>0</v>
      </c>
      <c r="AU13" s="80">
        <v>0</v>
      </c>
      <c r="AV13" s="80"/>
      <c r="AW13" s="80"/>
      <c r="AX13" s="80"/>
      <c r="AY13" s="80"/>
      <c r="AZ13" s="80"/>
      <c r="BA13" s="80"/>
      <c r="BB13" s="80"/>
      <c r="BC13" s="80"/>
      <c r="BD13">
        <v>1</v>
      </c>
      <c r="BE13" s="79" t="str">
        <f>REPLACE(INDEX(GroupVertices[Group],MATCH(Edges[[#This Row],[Vertex 1]],GroupVertices[Vertex],0)),1,1,"")</f>
        <v>1</v>
      </c>
      <c r="BF13" s="79" t="str">
        <f>REPLACE(INDEX(GroupVertices[Group],MATCH(Edges[[#This Row],[Vertex 2]],GroupVertices[Vertex],0)),1,1,"")</f>
        <v>1</v>
      </c>
      <c r="BG13" s="48">
        <v>0</v>
      </c>
      <c r="BH13" s="49">
        <v>0</v>
      </c>
      <c r="BI13" s="48">
        <v>1</v>
      </c>
      <c r="BJ13" s="49">
        <v>2.3255813953488373</v>
      </c>
      <c r="BK13" s="48">
        <v>0</v>
      </c>
      <c r="BL13" s="49">
        <v>0</v>
      </c>
      <c r="BM13" s="48">
        <v>42</v>
      </c>
      <c r="BN13" s="49">
        <v>97.67441860465117</v>
      </c>
      <c r="BO13" s="48">
        <v>43</v>
      </c>
    </row>
    <row r="14" spans="1:67" ht="15">
      <c r="A14" s="65" t="s">
        <v>245</v>
      </c>
      <c r="B14" s="65" t="s">
        <v>405</v>
      </c>
      <c r="C14" s="66" t="s">
        <v>3090</v>
      </c>
      <c r="D14" s="67">
        <v>3</v>
      </c>
      <c r="E14" s="68" t="s">
        <v>132</v>
      </c>
      <c r="F14" s="69">
        <v>32</v>
      </c>
      <c r="G14" s="66"/>
      <c r="H14" s="70"/>
      <c r="I14" s="71"/>
      <c r="J14" s="71"/>
      <c r="K14" s="34" t="s">
        <v>65</v>
      </c>
      <c r="L14" s="78">
        <v>14</v>
      </c>
      <c r="M14" s="78"/>
      <c r="N14" s="73"/>
      <c r="O14" s="80" t="s">
        <v>426</v>
      </c>
      <c r="P14" s="82">
        <v>43985.34631944444</v>
      </c>
      <c r="Q14" s="80" t="s">
        <v>429</v>
      </c>
      <c r="R14" s="84" t="s">
        <v>474</v>
      </c>
      <c r="S14" s="80"/>
      <c r="T14" s="80"/>
      <c r="U14" s="80" t="s">
        <v>538</v>
      </c>
      <c r="V14" s="80"/>
      <c r="W14" s="85" t="s">
        <v>564</v>
      </c>
      <c r="X14" s="82">
        <v>43985.34631944444</v>
      </c>
      <c r="Y14" s="88">
        <v>43985</v>
      </c>
      <c r="Z14" s="84" t="s">
        <v>723</v>
      </c>
      <c r="AA14" s="85" t="s">
        <v>918</v>
      </c>
      <c r="AB14" s="80"/>
      <c r="AC14" s="80"/>
      <c r="AD14" s="84" t="s">
        <v>1113</v>
      </c>
      <c r="AE14" s="80"/>
      <c r="AF14" s="80" t="b">
        <v>0</v>
      </c>
      <c r="AG14" s="80">
        <v>0</v>
      </c>
      <c r="AH14" s="84" t="s">
        <v>1316</v>
      </c>
      <c r="AI14" s="80" t="b">
        <v>0</v>
      </c>
      <c r="AJ14" s="80" t="s">
        <v>1333</v>
      </c>
      <c r="AK14" s="80"/>
      <c r="AL14" s="84" t="s">
        <v>1316</v>
      </c>
      <c r="AM14" s="80" t="b">
        <v>0</v>
      </c>
      <c r="AN14" s="80">
        <v>116</v>
      </c>
      <c r="AO14" s="84" t="s">
        <v>1297</v>
      </c>
      <c r="AP14" s="80" t="s">
        <v>1345</v>
      </c>
      <c r="AQ14" s="80" t="b">
        <v>0</v>
      </c>
      <c r="AR14" s="84" t="s">
        <v>1297</v>
      </c>
      <c r="AS14" s="80" t="s">
        <v>198</v>
      </c>
      <c r="AT14" s="80">
        <v>0</v>
      </c>
      <c r="AU14" s="80">
        <v>0</v>
      </c>
      <c r="AV14" s="80"/>
      <c r="AW14" s="80"/>
      <c r="AX14" s="80"/>
      <c r="AY14" s="80"/>
      <c r="AZ14" s="80"/>
      <c r="BA14" s="80"/>
      <c r="BB14" s="80"/>
      <c r="BC14" s="80"/>
      <c r="BD14">
        <v>1</v>
      </c>
      <c r="BE14" s="79" t="str">
        <f>REPLACE(INDEX(GroupVertices[Group],MATCH(Edges[[#This Row],[Vertex 1]],GroupVertices[Vertex],0)),1,1,"")</f>
        <v>1</v>
      </c>
      <c r="BF14" s="79" t="str">
        <f>REPLACE(INDEX(GroupVertices[Group],MATCH(Edges[[#This Row],[Vertex 2]],GroupVertices[Vertex],0)),1,1,"")</f>
        <v>1</v>
      </c>
      <c r="BG14" s="48">
        <v>0</v>
      </c>
      <c r="BH14" s="49">
        <v>0</v>
      </c>
      <c r="BI14" s="48">
        <v>1</v>
      </c>
      <c r="BJ14" s="49">
        <v>2.3255813953488373</v>
      </c>
      <c r="BK14" s="48">
        <v>0</v>
      </c>
      <c r="BL14" s="49">
        <v>0</v>
      </c>
      <c r="BM14" s="48">
        <v>42</v>
      </c>
      <c r="BN14" s="49">
        <v>97.67441860465117</v>
      </c>
      <c r="BO14" s="48">
        <v>43</v>
      </c>
    </row>
    <row r="15" spans="1:67" ht="15">
      <c r="A15" s="65" t="s">
        <v>246</v>
      </c>
      <c r="B15" s="65" t="s">
        <v>405</v>
      </c>
      <c r="C15" s="66" t="s">
        <v>3090</v>
      </c>
      <c r="D15" s="67">
        <v>3</v>
      </c>
      <c r="E15" s="68" t="s">
        <v>132</v>
      </c>
      <c r="F15" s="69">
        <v>32</v>
      </c>
      <c r="G15" s="66"/>
      <c r="H15" s="70"/>
      <c r="I15" s="71"/>
      <c r="J15" s="71"/>
      <c r="K15" s="34" t="s">
        <v>65</v>
      </c>
      <c r="L15" s="78">
        <v>15</v>
      </c>
      <c r="M15" s="78"/>
      <c r="N15" s="73"/>
      <c r="O15" s="80" t="s">
        <v>426</v>
      </c>
      <c r="P15" s="82">
        <v>43985.35880787037</v>
      </c>
      <c r="Q15" s="80" t="s">
        <v>429</v>
      </c>
      <c r="R15" s="84" t="s">
        <v>474</v>
      </c>
      <c r="S15" s="80"/>
      <c r="T15" s="80"/>
      <c r="U15" s="80" t="s">
        <v>538</v>
      </c>
      <c r="V15" s="80"/>
      <c r="W15" s="85" t="s">
        <v>565</v>
      </c>
      <c r="X15" s="82">
        <v>43985.35880787037</v>
      </c>
      <c r="Y15" s="88">
        <v>43985</v>
      </c>
      <c r="Z15" s="84" t="s">
        <v>724</v>
      </c>
      <c r="AA15" s="85" t="s">
        <v>919</v>
      </c>
      <c r="AB15" s="80"/>
      <c r="AC15" s="80"/>
      <c r="AD15" s="84" t="s">
        <v>1114</v>
      </c>
      <c r="AE15" s="80"/>
      <c r="AF15" s="80" t="b">
        <v>0</v>
      </c>
      <c r="AG15" s="80">
        <v>0</v>
      </c>
      <c r="AH15" s="84" t="s">
        <v>1316</v>
      </c>
      <c r="AI15" s="80" t="b">
        <v>0</v>
      </c>
      <c r="AJ15" s="80" t="s">
        <v>1333</v>
      </c>
      <c r="AK15" s="80"/>
      <c r="AL15" s="84" t="s">
        <v>1316</v>
      </c>
      <c r="AM15" s="80" t="b">
        <v>0</v>
      </c>
      <c r="AN15" s="80">
        <v>116</v>
      </c>
      <c r="AO15" s="84" t="s">
        <v>1297</v>
      </c>
      <c r="AP15" s="80" t="s">
        <v>1343</v>
      </c>
      <c r="AQ15" s="80" t="b">
        <v>0</v>
      </c>
      <c r="AR15" s="84" t="s">
        <v>1297</v>
      </c>
      <c r="AS15" s="80" t="s">
        <v>198</v>
      </c>
      <c r="AT15" s="80">
        <v>0</v>
      </c>
      <c r="AU15" s="80">
        <v>0</v>
      </c>
      <c r="AV15" s="80"/>
      <c r="AW15" s="80"/>
      <c r="AX15" s="80"/>
      <c r="AY15" s="80"/>
      <c r="AZ15" s="80"/>
      <c r="BA15" s="80"/>
      <c r="BB15" s="80"/>
      <c r="BC15" s="80"/>
      <c r="BD15">
        <v>1</v>
      </c>
      <c r="BE15" s="79" t="str">
        <f>REPLACE(INDEX(GroupVertices[Group],MATCH(Edges[[#This Row],[Vertex 1]],GroupVertices[Vertex],0)),1,1,"")</f>
        <v>1</v>
      </c>
      <c r="BF15" s="79" t="str">
        <f>REPLACE(INDEX(GroupVertices[Group],MATCH(Edges[[#This Row],[Vertex 2]],GroupVertices[Vertex],0)),1,1,"")</f>
        <v>1</v>
      </c>
      <c r="BG15" s="48">
        <v>0</v>
      </c>
      <c r="BH15" s="49">
        <v>0</v>
      </c>
      <c r="BI15" s="48">
        <v>1</v>
      </c>
      <c r="BJ15" s="49">
        <v>2.3255813953488373</v>
      </c>
      <c r="BK15" s="48">
        <v>0</v>
      </c>
      <c r="BL15" s="49">
        <v>0</v>
      </c>
      <c r="BM15" s="48">
        <v>42</v>
      </c>
      <c r="BN15" s="49">
        <v>97.67441860465117</v>
      </c>
      <c r="BO15" s="48">
        <v>43</v>
      </c>
    </row>
    <row r="16" spans="1:67" ht="15">
      <c r="A16" s="65" t="s">
        <v>247</v>
      </c>
      <c r="B16" s="65" t="s">
        <v>405</v>
      </c>
      <c r="C16" s="66" t="s">
        <v>3090</v>
      </c>
      <c r="D16" s="67">
        <v>3</v>
      </c>
      <c r="E16" s="68" t="s">
        <v>132</v>
      </c>
      <c r="F16" s="69">
        <v>32</v>
      </c>
      <c r="G16" s="66"/>
      <c r="H16" s="70"/>
      <c r="I16" s="71"/>
      <c r="J16" s="71"/>
      <c r="K16" s="34" t="s">
        <v>65</v>
      </c>
      <c r="L16" s="78">
        <v>16</v>
      </c>
      <c r="M16" s="78"/>
      <c r="N16" s="73"/>
      <c r="O16" s="80" t="s">
        <v>426</v>
      </c>
      <c r="P16" s="82">
        <v>43985.3599537037</v>
      </c>
      <c r="Q16" s="80" t="s">
        <v>429</v>
      </c>
      <c r="R16" s="84" t="s">
        <v>474</v>
      </c>
      <c r="S16" s="80"/>
      <c r="T16" s="80"/>
      <c r="U16" s="80" t="s">
        <v>538</v>
      </c>
      <c r="V16" s="80"/>
      <c r="W16" s="85" t="s">
        <v>566</v>
      </c>
      <c r="X16" s="82">
        <v>43985.3599537037</v>
      </c>
      <c r="Y16" s="88">
        <v>43985</v>
      </c>
      <c r="Z16" s="84" t="s">
        <v>725</v>
      </c>
      <c r="AA16" s="85" t="s">
        <v>920</v>
      </c>
      <c r="AB16" s="80"/>
      <c r="AC16" s="80"/>
      <c r="AD16" s="84" t="s">
        <v>1115</v>
      </c>
      <c r="AE16" s="80"/>
      <c r="AF16" s="80" t="b">
        <v>0</v>
      </c>
      <c r="AG16" s="80">
        <v>0</v>
      </c>
      <c r="AH16" s="84" t="s">
        <v>1316</v>
      </c>
      <c r="AI16" s="80" t="b">
        <v>0</v>
      </c>
      <c r="AJ16" s="80" t="s">
        <v>1333</v>
      </c>
      <c r="AK16" s="80"/>
      <c r="AL16" s="84" t="s">
        <v>1316</v>
      </c>
      <c r="AM16" s="80" t="b">
        <v>0</v>
      </c>
      <c r="AN16" s="80">
        <v>116</v>
      </c>
      <c r="AO16" s="84" t="s">
        <v>1297</v>
      </c>
      <c r="AP16" s="80" t="s">
        <v>1343</v>
      </c>
      <c r="AQ16" s="80" t="b">
        <v>0</v>
      </c>
      <c r="AR16" s="84" t="s">
        <v>1297</v>
      </c>
      <c r="AS16" s="80" t="s">
        <v>198</v>
      </c>
      <c r="AT16" s="80">
        <v>0</v>
      </c>
      <c r="AU16" s="80">
        <v>0</v>
      </c>
      <c r="AV16" s="80"/>
      <c r="AW16" s="80"/>
      <c r="AX16" s="80"/>
      <c r="AY16" s="80"/>
      <c r="AZ16" s="80"/>
      <c r="BA16" s="80"/>
      <c r="BB16" s="80"/>
      <c r="BC16" s="80"/>
      <c r="BD16">
        <v>1</v>
      </c>
      <c r="BE16" s="79" t="str">
        <f>REPLACE(INDEX(GroupVertices[Group],MATCH(Edges[[#This Row],[Vertex 1]],GroupVertices[Vertex],0)),1,1,"")</f>
        <v>1</v>
      </c>
      <c r="BF16" s="79" t="str">
        <f>REPLACE(INDEX(GroupVertices[Group],MATCH(Edges[[#This Row],[Vertex 2]],GroupVertices[Vertex],0)),1,1,"")</f>
        <v>1</v>
      </c>
      <c r="BG16" s="48">
        <v>0</v>
      </c>
      <c r="BH16" s="49">
        <v>0</v>
      </c>
      <c r="BI16" s="48">
        <v>1</v>
      </c>
      <c r="BJ16" s="49">
        <v>2.3255813953488373</v>
      </c>
      <c r="BK16" s="48">
        <v>0</v>
      </c>
      <c r="BL16" s="49">
        <v>0</v>
      </c>
      <c r="BM16" s="48">
        <v>42</v>
      </c>
      <c r="BN16" s="49">
        <v>97.67441860465117</v>
      </c>
      <c r="BO16" s="48">
        <v>43</v>
      </c>
    </row>
    <row r="17" spans="1:67" ht="15">
      <c r="A17" s="65" t="s">
        <v>248</v>
      </c>
      <c r="B17" s="65" t="s">
        <v>405</v>
      </c>
      <c r="C17" s="66" t="s">
        <v>3090</v>
      </c>
      <c r="D17" s="67">
        <v>3</v>
      </c>
      <c r="E17" s="68" t="s">
        <v>132</v>
      </c>
      <c r="F17" s="69">
        <v>32</v>
      </c>
      <c r="G17" s="66"/>
      <c r="H17" s="70"/>
      <c r="I17" s="71"/>
      <c r="J17" s="71"/>
      <c r="K17" s="34" t="s">
        <v>65</v>
      </c>
      <c r="L17" s="78">
        <v>17</v>
      </c>
      <c r="M17" s="78"/>
      <c r="N17" s="73"/>
      <c r="O17" s="80" t="s">
        <v>426</v>
      </c>
      <c r="P17" s="82">
        <v>43985.362962962965</v>
      </c>
      <c r="Q17" s="80" t="s">
        <v>429</v>
      </c>
      <c r="R17" s="84" t="s">
        <v>474</v>
      </c>
      <c r="S17" s="80"/>
      <c r="T17" s="80"/>
      <c r="U17" s="80" t="s">
        <v>538</v>
      </c>
      <c r="V17" s="80"/>
      <c r="W17" s="85" t="s">
        <v>567</v>
      </c>
      <c r="X17" s="82">
        <v>43985.362962962965</v>
      </c>
      <c r="Y17" s="88">
        <v>43985</v>
      </c>
      <c r="Z17" s="84" t="s">
        <v>726</v>
      </c>
      <c r="AA17" s="85" t="s">
        <v>921</v>
      </c>
      <c r="AB17" s="80"/>
      <c r="AC17" s="80"/>
      <c r="AD17" s="84" t="s">
        <v>1116</v>
      </c>
      <c r="AE17" s="80"/>
      <c r="AF17" s="80" t="b">
        <v>0</v>
      </c>
      <c r="AG17" s="80">
        <v>0</v>
      </c>
      <c r="AH17" s="84" t="s">
        <v>1316</v>
      </c>
      <c r="AI17" s="80" t="b">
        <v>0</v>
      </c>
      <c r="AJ17" s="80" t="s">
        <v>1333</v>
      </c>
      <c r="AK17" s="80"/>
      <c r="AL17" s="84" t="s">
        <v>1316</v>
      </c>
      <c r="AM17" s="80" t="b">
        <v>0</v>
      </c>
      <c r="AN17" s="80">
        <v>116</v>
      </c>
      <c r="AO17" s="84" t="s">
        <v>1297</v>
      </c>
      <c r="AP17" s="80" t="s">
        <v>1344</v>
      </c>
      <c r="AQ17" s="80" t="b">
        <v>0</v>
      </c>
      <c r="AR17" s="84" t="s">
        <v>1297</v>
      </c>
      <c r="AS17" s="80" t="s">
        <v>198</v>
      </c>
      <c r="AT17" s="80">
        <v>0</v>
      </c>
      <c r="AU17" s="80">
        <v>0</v>
      </c>
      <c r="AV17" s="80"/>
      <c r="AW17" s="80"/>
      <c r="AX17" s="80"/>
      <c r="AY17" s="80"/>
      <c r="AZ17" s="80"/>
      <c r="BA17" s="80"/>
      <c r="BB17" s="80"/>
      <c r="BC17" s="80"/>
      <c r="BD17">
        <v>1</v>
      </c>
      <c r="BE17" s="79" t="str">
        <f>REPLACE(INDEX(GroupVertices[Group],MATCH(Edges[[#This Row],[Vertex 1]],GroupVertices[Vertex],0)),1,1,"")</f>
        <v>1</v>
      </c>
      <c r="BF17" s="79" t="str">
        <f>REPLACE(INDEX(GroupVertices[Group],MATCH(Edges[[#This Row],[Vertex 2]],GroupVertices[Vertex],0)),1,1,"")</f>
        <v>1</v>
      </c>
      <c r="BG17" s="48">
        <v>0</v>
      </c>
      <c r="BH17" s="49">
        <v>0</v>
      </c>
      <c r="BI17" s="48">
        <v>1</v>
      </c>
      <c r="BJ17" s="49">
        <v>2.3255813953488373</v>
      </c>
      <c r="BK17" s="48">
        <v>0</v>
      </c>
      <c r="BL17" s="49">
        <v>0</v>
      </c>
      <c r="BM17" s="48">
        <v>42</v>
      </c>
      <c r="BN17" s="49">
        <v>97.67441860465117</v>
      </c>
      <c r="BO17" s="48">
        <v>43</v>
      </c>
    </row>
    <row r="18" spans="1:67" ht="15">
      <c r="A18" s="65" t="s">
        <v>249</v>
      </c>
      <c r="B18" s="65" t="s">
        <v>405</v>
      </c>
      <c r="C18" s="66" t="s">
        <v>3090</v>
      </c>
      <c r="D18" s="67">
        <v>3</v>
      </c>
      <c r="E18" s="68" t="s">
        <v>132</v>
      </c>
      <c r="F18" s="69">
        <v>32</v>
      </c>
      <c r="G18" s="66"/>
      <c r="H18" s="70"/>
      <c r="I18" s="71"/>
      <c r="J18" s="71"/>
      <c r="K18" s="34" t="s">
        <v>65</v>
      </c>
      <c r="L18" s="78">
        <v>18</v>
      </c>
      <c r="M18" s="78"/>
      <c r="N18" s="73"/>
      <c r="O18" s="80" t="s">
        <v>426</v>
      </c>
      <c r="P18" s="82">
        <v>43985.39462962963</v>
      </c>
      <c r="Q18" s="80" t="s">
        <v>429</v>
      </c>
      <c r="R18" s="84" t="s">
        <v>474</v>
      </c>
      <c r="S18" s="80"/>
      <c r="T18" s="80"/>
      <c r="U18" s="80" t="s">
        <v>538</v>
      </c>
      <c r="V18" s="80"/>
      <c r="W18" s="85" t="s">
        <v>568</v>
      </c>
      <c r="X18" s="82">
        <v>43985.39462962963</v>
      </c>
      <c r="Y18" s="88">
        <v>43985</v>
      </c>
      <c r="Z18" s="84" t="s">
        <v>727</v>
      </c>
      <c r="AA18" s="85" t="s">
        <v>922</v>
      </c>
      <c r="AB18" s="80"/>
      <c r="AC18" s="80"/>
      <c r="AD18" s="84" t="s">
        <v>1117</v>
      </c>
      <c r="AE18" s="80"/>
      <c r="AF18" s="80" t="b">
        <v>0</v>
      </c>
      <c r="AG18" s="80">
        <v>0</v>
      </c>
      <c r="AH18" s="84" t="s">
        <v>1316</v>
      </c>
      <c r="AI18" s="80" t="b">
        <v>0</v>
      </c>
      <c r="AJ18" s="80" t="s">
        <v>1333</v>
      </c>
      <c r="AK18" s="80"/>
      <c r="AL18" s="84" t="s">
        <v>1316</v>
      </c>
      <c r="AM18" s="80" t="b">
        <v>0</v>
      </c>
      <c r="AN18" s="80">
        <v>116</v>
      </c>
      <c r="AO18" s="84" t="s">
        <v>1297</v>
      </c>
      <c r="AP18" s="80" t="s">
        <v>1347</v>
      </c>
      <c r="AQ18" s="80" t="b">
        <v>0</v>
      </c>
      <c r="AR18" s="84" t="s">
        <v>1297</v>
      </c>
      <c r="AS18" s="80" t="s">
        <v>198</v>
      </c>
      <c r="AT18" s="80">
        <v>0</v>
      </c>
      <c r="AU18" s="80">
        <v>0</v>
      </c>
      <c r="AV18" s="80"/>
      <c r="AW18" s="80"/>
      <c r="AX18" s="80"/>
      <c r="AY18" s="80"/>
      <c r="AZ18" s="80"/>
      <c r="BA18" s="80"/>
      <c r="BB18" s="80"/>
      <c r="BC18" s="80"/>
      <c r="BD18">
        <v>1</v>
      </c>
      <c r="BE18" s="79" t="str">
        <f>REPLACE(INDEX(GroupVertices[Group],MATCH(Edges[[#This Row],[Vertex 1]],GroupVertices[Vertex],0)),1,1,"")</f>
        <v>1</v>
      </c>
      <c r="BF18" s="79" t="str">
        <f>REPLACE(INDEX(GroupVertices[Group],MATCH(Edges[[#This Row],[Vertex 2]],GroupVertices[Vertex],0)),1,1,"")</f>
        <v>1</v>
      </c>
      <c r="BG18" s="48">
        <v>0</v>
      </c>
      <c r="BH18" s="49">
        <v>0</v>
      </c>
      <c r="BI18" s="48">
        <v>1</v>
      </c>
      <c r="BJ18" s="49">
        <v>2.3255813953488373</v>
      </c>
      <c r="BK18" s="48">
        <v>0</v>
      </c>
      <c r="BL18" s="49">
        <v>0</v>
      </c>
      <c r="BM18" s="48">
        <v>42</v>
      </c>
      <c r="BN18" s="49">
        <v>97.67441860465117</v>
      </c>
      <c r="BO18" s="48">
        <v>43</v>
      </c>
    </row>
    <row r="19" spans="1:67" ht="15">
      <c r="A19" s="65" t="s">
        <v>250</v>
      </c>
      <c r="B19" s="65" t="s">
        <v>405</v>
      </c>
      <c r="C19" s="66" t="s">
        <v>3090</v>
      </c>
      <c r="D19" s="67">
        <v>3</v>
      </c>
      <c r="E19" s="68" t="s">
        <v>132</v>
      </c>
      <c r="F19" s="69">
        <v>32</v>
      </c>
      <c r="G19" s="66"/>
      <c r="H19" s="70"/>
      <c r="I19" s="71"/>
      <c r="J19" s="71"/>
      <c r="K19" s="34" t="s">
        <v>65</v>
      </c>
      <c r="L19" s="78">
        <v>19</v>
      </c>
      <c r="M19" s="78"/>
      <c r="N19" s="73"/>
      <c r="O19" s="80" t="s">
        <v>426</v>
      </c>
      <c r="P19" s="82">
        <v>43985.39696759259</v>
      </c>
      <c r="Q19" s="80" t="s">
        <v>429</v>
      </c>
      <c r="R19" s="84" t="s">
        <v>474</v>
      </c>
      <c r="S19" s="80"/>
      <c r="T19" s="80"/>
      <c r="U19" s="80" t="s">
        <v>538</v>
      </c>
      <c r="V19" s="80"/>
      <c r="W19" s="85" t="s">
        <v>569</v>
      </c>
      <c r="X19" s="82">
        <v>43985.39696759259</v>
      </c>
      <c r="Y19" s="88">
        <v>43985</v>
      </c>
      <c r="Z19" s="84" t="s">
        <v>728</v>
      </c>
      <c r="AA19" s="85" t="s">
        <v>923</v>
      </c>
      <c r="AB19" s="80"/>
      <c r="AC19" s="80"/>
      <c r="AD19" s="84" t="s">
        <v>1118</v>
      </c>
      <c r="AE19" s="80"/>
      <c r="AF19" s="80" t="b">
        <v>0</v>
      </c>
      <c r="AG19" s="80">
        <v>0</v>
      </c>
      <c r="AH19" s="84" t="s">
        <v>1316</v>
      </c>
      <c r="AI19" s="80" t="b">
        <v>0</v>
      </c>
      <c r="AJ19" s="80" t="s">
        <v>1333</v>
      </c>
      <c r="AK19" s="80"/>
      <c r="AL19" s="84" t="s">
        <v>1316</v>
      </c>
      <c r="AM19" s="80" t="b">
        <v>0</v>
      </c>
      <c r="AN19" s="80">
        <v>116</v>
      </c>
      <c r="AO19" s="84" t="s">
        <v>1297</v>
      </c>
      <c r="AP19" s="80" t="s">
        <v>1344</v>
      </c>
      <c r="AQ19" s="80" t="b">
        <v>0</v>
      </c>
      <c r="AR19" s="84" t="s">
        <v>1297</v>
      </c>
      <c r="AS19" s="80" t="s">
        <v>198</v>
      </c>
      <c r="AT19" s="80">
        <v>0</v>
      </c>
      <c r="AU19" s="80">
        <v>0</v>
      </c>
      <c r="AV19" s="80"/>
      <c r="AW19" s="80"/>
      <c r="AX19" s="80"/>
      <c r="AY19" s="80"/>
      <c r="AZ19" s="80"/>
      <c r="BA19" s="80"/>
      <c r="BB19" s="80"/>
      <c r="BC19" s="80"/>
      <c r="BD19">
        <v>1</v>
      </c>
      <c r="BE19" s="79" t="str">
        <f>REPLACE(INDEX(GroupVertices[Group],MATCH(Edges[[#This Row],[Vertex 1]],GroupVertices[Vertex],0)),1,1,"")</f>
        <v>1</v>
      </c>
      <c r="BF19" s="79" t="str">
        <f>REPLACE(INDEX(GroupVertices[Group],MATCH(Edges[[#This Row],[Vertex 2]],GroupVertices[Vertex],0)),1,1,"")</f>
        <v>1</v>
      </c>
      <c r="BG19" s="48">
        <v>0</v>
      </c>
      <c r="BH19" s="49">
        <v>0</v>
      </c>
      <c r="BI19" s="48">
        <v>1</v>
      </c>
      <c r="BJ19" s="49">
        <v>2.3255813953488373</v>
      </c>
      <c r="BK19" s="48">
        <v>0</v>
      </c>
      <c r="BL19" s="49">
        <v>0</v>
      </c>
      <c r="BM19" s="48">
        <v>42</v>
      </c>
      <c r="BN19" s="49">
        <v>97.67441860465117</v>
      </c>
      <c r="BO19" s="48">
        <v>43</v>
      </c>
    </row>
    <row r="20" spans="1:67" ht="15">
      <c r="A20" s="65" t="s">
        <v>251</v>
      </c>
      <c r="B20" s="65" t="s">
        <v>405</v>
      </c>
      <c r="C20" s="66" t="s">
        <v>3090</v>
      </c>
      <c r="D20" s="67">
        <v>3</v>
      </c>
      <c r="E20" s="68" t="s">
        <v>132</v>
      </c>
      <c r="F20" s="69">
        <v>32</v>
      </c>
      <c r="G20" s="66"/>
      <c r="H20" s="70"/>
      <c r="I20" s="71"/>
      <c r="J20" s="71"/>
      <c r="K20" s="34" t="s">
        <v>65</v>
      </c>
      <c r="L20" s="78">
        <v>20</v>
      </c>
      <c r="M20" s="78"/>
      <c r="N20" s="73"/>
      <c r="O20" s="80" t="s">
        <v>426</v>
      </c>
      <c r="P20" s="82">
        <v>43985.40221064815</v>
      </c>
      <c r="Q20" s="80" t="s">
        <v>429</v>
      </c>
      <c r="R20" s="84" t="s">
        <v>474</v>
      </c>
      <c r="S20" s="80"/>
      <c r="T20" s="80"/>
      <c r="U20" s="80" t="s">
        <v>538</v>
      </c>
      <c r="V20" s="80"/>
      <c r="W20" s="85" t="s">
        <v>570</v>
      </c>
      <c r="X20" s="82">
        <v>43985.40221064815</v>
      </c>
      <c r="Y20" s="88">
        <v>43985</v>
      </c>
      <c r="Z20" s="84" t="s">
        <v>729</v>
      </c>
      <c r="AA20" s="85" t="s">
        <v>924</v>
      </c>
      <c r="AB20" s="80"/>
      <c r="AC20" s="80"/>
      <c r="AD20" s="84" t="s">
        <v>1119</v>
      </c>
      <c r="AE20" s="80"/>
      <c r="AF20" s="80" t="b">
        <v>0</v>
      </c>
      <c r="AG20" s="80">
        <v>0</v>
      </c>
      <c r="AH20" s="84" t="s">
        <v>1316</v>
      </c>
      <c r="AI20" s="80" t="b">
        <v>0</v>
      </c>
      <c r="AJ20" s="80" t="s">
        <v>1333</v>
      </c>
      <c r="AK20" s="80"/>
      <c r="AL20" s="84" t="s">
        <v>1316</v>
      </c>
      <c r="AM20" s="80" t="b">
        <v>0</v>
      </c>
      <c r="AN20" s="80">
        <v>116</v>
      </c>
      <c r="AO20" s="84" t="s">
        <v>1297</v>
      </c>
      <c r="AP20" s="80" t="s">
        <v>1345</v>
      </c>
      <c r="AQ20" s="80" t="b">
        <v>0</v>
      </c>
      <c r="AR20" s="84" t="s">
        <v>1297</v>
      </c>
      <c r="AS20" s="80" t="s">
        <v>198</v>
      </c>
      <c r="AT20" s="80">
        <v>0</v>
      </c>
      <c r="AU20" s="80">
        <v>0</v>
      </c>
      <c r="AV20" s="80"/>
      <c r="AW20" s="80"/>
      <c r="AX20" s="80"/>
      <c r="AY20" s="80"/>
      <c r="AZ20" s="80"/>
      <c r="BA20" s="80"/>
      <c r="BB20" s="80"/>
      <c r="BC20" s="80"/>
      <c r="BD20">
        <v>1</v>
      </c>
      <c r="BE20" s="79" t="str">
        <f>REPLACE(INDEX(GroupVertices[Group],MATCH(Edges[[#This Row],[Vertex 1]],GroupVertices[Vertex],0)),1,1,"")</f>
        <v>1</v>
      </c>
      <c r="BF20" s="79" t="str">
        <f>REPLACE(INDEX(GroupVertices[Group],MATCH(Edges[[#This Row],[Vertex 2]],GroupVertices[Vertex],0)),1,1,"")</f>
        <v>1</v>
      </c>
      <c r="BG20" s="48">
        <v>0</v>
      </c>
      <c r="BH20" s="49">
        <v>0</v>
      </c>
      <c r="BI20" s="48">
        <v>1</v>
      </c>
      <c r="BJ20" s="49">
        <v>2.3255813953488373</v>
      </c>
      <c r="BK20" s="48">
        <v>0</v>
      </c>
      <c r="BL20" s="49">
        <v>0</v>
      </c>
      <c r="BM20" s="48">
        <v>42</v>
      </c>
      <c r="BN20" s="49">
        <v>97.67441860465117</v>
      </c>
      <c r="BO20" s="48">
        <v>43</v>
      </c>
    </row>
    <row r="21" spans="1:67" ht="15">
      <c r="A21" s="65" t="s">
        <v>252</v>
      </c>
      <c r="B21" s="65" t="s">
        <v>405</v>
      </c>
      <c r="C21" s="66" t="s">
        <v>3090</v>
      </c>
      <c r="D21" s="67">
        <v>3</v>
      </c>
      <c r="E21" s="68" t="s">
        <v>132</v>
      </c>
      <c r="F21" s="69">
        <v>32</v>
      </c>
      <c r="G21" s="66"/>
      <c r="H21" s="70"/>
      <c r="I21" s="71"/>
      <c r="J21" s="71"/>
      <c r="K21" s="34" t="s">
        <v>65</v>
      </c>
      <c r="L21" s="78">
        <v>21</v>
      </c>
      <c r="M21" s="78"/>
      <c r="N21" s="73"/>
      <c r="O21" s="80" t="s">
        <v>426</v>
      </c>
      <c r="P21" s="82">
        <v>43985.41222222222</v>
      </c>
      <c r="Q21" s="80" t="s">
        <v>429</v>
      </c>
      <c r="R21" s="84" t="s">
        <v>474</v>
      </c>
      <c r="S21" s="80"/>
      <c r="T21" s="80"/>
      <c r="U21" s="80" t="s">
        <v>538</v>
      </c>
      <c r="V21" s="80"/>
      <c r="W21" s="85" t="s">
        <v>571</v>
      </c>
      <c r="X21" s="82">
        <v>43985.41222222222</v>
      </c>
      <c r="Y21" s="88">
        <v>43985</v>
      </c>
      <c r="Z21" s="84" t="s">
        <v>730</v>
      </c>
      <c r="AA21" s="85" t="s">
        <v>925</v>
      </c>
      <c r="AB21" s="80"/>
      <c r="AC21" s="80"/>
      <c r="AD21" s="84" t="s">
        <v>1120</v>
      </c>
      <c r="AE21" s="80"/>
      <c r="AF21" s="80" t="b">
        <v>0</v>
      </c>
      <c r="AG21" s="80">
        <v>0</v>
      </c>
      <c r="AH21" s="84" t="s">
        <v>1316</v>
      </c>
      <c r="AI21" s="80" t="b">
        <v>0</v>
      </c>
      <c r="AJ21" s="80" t="s">
        <v>1333</v>
      </c>
      <c r="AK21" s="80"/>
      <c r="AL21" s="84" t="s">
        <v>1316</v>
      </c>
      <c r="AM21" s="80" t="b">
        <v>0</v>
      </c>
      <c r="AN21" s="80">
        <v>116</v>
      </c>
      <c r="AO21" s="84" t="s">
        <v>1297</v>
      </c>
      <c r="AP21" s="80" t="s">
        <v>1345</v>
      </c>
      <c r="AQ21" s="80" t="b">
        <v>0</v>
      </c>
      <c r="AR21" s="84" t="s">
        <v>1297</v>
      </c>
      <c r="AS21" s="80" t="s">
        <v>198</v>
      </c>
      <c r="AT21" s="80">
        <v>0</v>
      </c>
      <c r="AU21" s="80">
        <v>0</v>
      </c>
      <c r="AV21" s="80"/>
      <c r="AW21" s="80"/>
      <c r="AX21" s="80"/>
      <c r="AY21" s="80"/>
      <c r="AZ21" s="80"/>
      <c r="BA21" s="80"/>
      <c r="BB21" s="80"/>
      <c r="BC21" s="80"/>
      <c r="BD21">
        <v>1</v>
      </c>
      <c r="BE21" s="79" t="str">
        <f>REPLACE(INDEX(GroupVertices[Group],MATCH(Edges[[#This Row],[Vertex 1]],GroupVertices[Vertex],0)),1,1,"")</f>
        <v>1</v>
      </c>
      <c r="BF21" s="79" t="str">
        <f>REPLACE(INDEX(GroupVertices[Group],MATCH(Edges[[#This Row],[Vertex 2]],GroupVertices[Vertex],0)),1,1,"")</f>
        <v>1</v>
      </c>
      <c r="BG21" s="48">
        <v>0</v>
      </c>
      <c r="BH21" s="49">
        <v>0</v>
      </c>
      <c r="BI21" s="48">
        <v>1</v>
      </c>
      <c r="BJ21" s="49">
        <v>2.3255813953488373</v>
      </c>
      <c r="BK21" s="48">
        <v>0</v>
      </c>
      <c r="BL21" s="49">
        <v>0</v>
      </c>
      <c r="BM21" s="48">
        <v>42</v>
      </c>
      <c r="BN21" s="49">
        <v>97.67441860465117</v>
      </c>
      <c r="BO21" s="48">
        <v>43</v>
      </c>
    </row>
    <row r="22" spans="1:67" ht="15">
      <c r="A22" s="65" t="s">
        <v>253</v>
      </c>
      <c r="B22" s="65" t="s">
        <v>405</v>
      </c>
      <c r="C22" s="66" t="s">
        <v>3090</v>
      </c>
      <c r="D22" s="67">
        <v>3</v>
      </c>
      <c r="E22" s="68" t="s">
        <v>132</v>
      </c>
      <c r="F22" s="69">
        <v>32</v>
      </c>
      <c r="G22" s="66"/>
      <c r="H22" s="70"/>
      <c r="I22" s="71"/>
      <c r="J22" s="71"/>
      <c r="K22" s="34" t="s">
        <v>65</v>
      </c>
      <c r="L22" s="78">
        <v>22</v>
      </c>
      <c r="M22" s="78"/>
      <c r="N22" s="73"/>
      <c r="O22" s="80" t="s">
        <v>426</v>
      </c>
      <c r="P22" s="82">
        <v>43985.419641203705</v>
      </c>
      <c r="Q22" s="80" t="s">
        <v>429</v>
      </c>
      <c r="R22" s="84" t="s">
        <v>474</v>
      </c>
      <c r="S22" s="80"/>
      <c r="T22" s="80"/>
      <c r="U22" s="80" t="s">
        <v>538</v>
      </c>
      <c r="V22" s="80"/>
      <c r="W22" s="85" t="s">
        <v>572</v>
      </c>
      <c r="X22" s="82">
        <v>43985.419641203705</v>
      </c>
      <c r="Y22" s="88">
        <v>43985</v>
      </c>
      <c r="Z22" s="84" t="s">
        <v>731</v>
      </c>
      <c r="AA22" s="85" t="s">
        <v>926</v>
      </c>
      <c r="AB22" s="80"/>
      <c r="AC22" s="80"/>
      <c r="AD22" s="84" t="s">
        <v>1121</v>
      </c>
      <c r="AE22" s="80"/>
      <c r="AF22" s="80" t="b">
        <v>0</v>
      </c>
      <c r="AG22" s="80">
        <v>0</v>
      </c>
      <c r="AH22" s="84" t="s">
        <v>1316</v>
      </c>
      <c r="AI22" s="80" t="b">
        <v>0</v>
      </c>
      <c r="AJ22" s="80" t="s">
        <v>1333</v>
      </c>
      <c r="AK22" s="80"/>
      <c r="AL22" s="84" t="s">
        <v>1316</v>
      </c>
      <c r="AM22" s="80" t="b">
        <v>0</v>
      </c>
      <c r="AN22" s="80">
        <v>116</v>
      </c>
      <c r="AO22" s="84" t="s">
        <v>1297</v>
      </c>
      <c r="AP22" s="80" t="s">
        <v>1345</v>
      </c>
      <c r="AQ22" s="80" t="b">
        <v>0</v>
      </c>
      <c r="AR22" s="84" t="s">
        <v>1297</v>
      </c>
      <c r="AS22" s="80" t="s">
        <v>198</v>
      </c>
      <c r="AT22" s="80">
        <v>0</v>
      </c>
      <c r="AU22" s="80">
        <v>0</v>
      </c>
      <c r="AV22" s="80"/>
      <c r="AW22" s="80"/>
      <c r="AX22" s="80"/>
      <c r="AY22" s="80"/>
      <c r="AZ22" s="80"/>
      <c r="BA22" s="80"/>
      <c r="BB22" s="80"/>
      <c r="BC22" s="80"/>
      <c r="BD22">
        <v>1</v>
      </c>
      <c r="BE22" s="79" t="str">
        <f>REPLACE(INDEX(GroupVertices[Group],MATCH(Edges[[#This Row],[Vertex 1]],GroupVertices[Vertex],0)),1,1,"")</f>
        <v>1</v>
      </c>
      <c r="BF22" s="79" t="str">
        <f>REPLACE(INDEX(GroupVertices[Group],MATCH(Edges[[#This Row],[Vertex 2]],GroupVertices[Vertex],0)),1,1,"")</f>
        <v>1</v>
      </c>
      <c r="BG22" s="48">
        <v>0</v>
      </c>
      <c r="BH22" s="49">
        <v>0</v>
      </c>
      <c r="BI22" s="48">
        <v>1</v>
      </c>
      <c r="BJ22" s="49">
        <v>2.3255813953488373</v>
      </c>
      <c r="BK22" s="48">
        <v>0</v>
      </c>
      <c r="BL22" s="49">
        <v>0</v>
      </c>
      <c r="BM22" s="48">
        <v>42</v>
      </c>
      <c r="BN22" s="49">
        <v>97.67441860465117</v>
      </c>
      <c r="BO22" s="48">
        <v>43</v>
      </c>
    </row>
    <row r="23" spans="1:67" ht="15">
      <c r="A23" s="65" t="s">
        <v>254</v>
      </c>
      <c r="B23" s="65" t="s">
        <v>405</v>
      </c>
      <c r="C23" s="66" t="s">
        <v>3090</v>
      </c>
      <c r="D23" s="67">
        <v>3</v>
      </c>
      <c r="E23" s="68" t="s">
        <v>132</v>
      </c>
      <c r="F23" s="69">
        <v>32</v>
      </c>
      <c r="G23" s="66"/>
      <c r="H23" s="70"/>
      <c r="I23" s="71"/>
      <c r="J23" s="71"/>
      <c r="K23" s="34" t="s">
        <v>65</v>
      </c>
      <c r="L23" s="78">
        <v>23</v>
      </c>
      <c r="M23" s="78"/>
      <c r="N23" s="73"/>
      <c r="O23" s="80" t="s">
        <v>426</v>
      </c>
      <c r="P23" s="82">
        <v>43985.434849537036</v>
      </c>
      <c r="Q23" s="80" t="s">
        <v>429</v>
      </c>
      <c r="R23" s="84" t="s">
        <v>474</v>
      </c>
      <c r="S23" s="80"/>
      <c r="T23" s="80"/>
      <c r="U23" s="80" t="s">
        <v>538</v>
      </c>
      <c r="V23" s="80"/>
      <c r="W23" s="85" t="s">
        <v>562</v>
      </c>
      <c r="X23" s="82">
        <v>43985.434849537036</v>
      </c>
      <c r="Y23" s="88">
        <v>43985</v>
      </c>
      <c r="Z23" s="84" t="s">
        <v>732</v>
      </c>
      <c r="AA23" s="85" t="s">
        <v>927</v>
      </c>
      <c r="AB23" s="80"/>
      <c r="AC23" s="80"/>
      <c r="AD23" s="84" t="s">
        <v>1122</v>
      </c>
      <c r="AE23" s="80"/>
      <c r="AF23" s="80" t="b">
        <v>0</v>
      </c>
      <c r="AG23" s="80">
        <v>0</v>
      </c>
      <c r="AH23" s="84" t="s">
        <v>1316</v>
      </c>
      <c r="AI23" s="80" t="b">
        <v>0</v>
      </c>
      <c r="AJ23" s="80" t="s">
        <v>1333</v>
      </c>
      <c r="AK23" s="80"/>
      <c r="AL23" s="84" t="s">
        <v>1316</v>
      </c>
      <c r="AM23" s="80" t="b">
        <v>0</v>
      </c>
      <c r="AN23" s="80">
        <v>116</v>
      </c>
      <c r="AO23" s="84" t="s">
        <v>1297</v>
      </c>
      <c r="AP23" s="80" t="s">
        <v>1343</v>
      </c>
      <c r="AQ23" s="80" t="b">
        <v>0</v>
      </c>
      <c r="AR23" s="84" t="s">
        <v>1297</v>
      </c>
      <c r="AS23" s="80" t="s">
        <v>198</v>
      </c>
      <c r="AT23" s="80">
        <v>0</v>
      </c>
      <c r="AU23" s="80">
        <v>0</v>
      </c>
      <c r="AV23" s="80"/>
      <c r="AW23" s="80"/>
      <c r="AX23" s="80"/>
      <c r="AY23" s="80"/>
      <c r="AZ23" s="80"/>
      <c r="BA23" s="80"/>
      <c r="BB23" s="80"/>
      <c r="BC23" s="80"/>
      <c r="BD23">
        <v>1</v>
      </c>
      <c r="BE23" s="79" t="str">
        <f>REPLACE(INDEX(GroupVertices[Group],MATCH(Edges[[#This Row],[Vertex 1]],GroupVertices[Vertex],0)),1,1,"")</f>
        <v>1</v>
      </c>
      <c r="BF23" s="79" t="str">
        <f>REPLACE(INDEX(GroupVertices[Group],MATCH(Edges[[#This Row],[Vertex 2]],GroupVertices[Vertex],0)),1,1,"")</f>
        <v>1</v>
      </c>
      <c r="BG23" s="48">
        <v>0</v>
      </c>
      <c r="BH23" s="49">
        <v>0</v>
      </c>
      <c r="BI23" s="48">
        <v>1</v>
      </c>
      <c r="BJ23" s="49">
        <v>2.3255813953488373</v>
      </c>
      <c r="BK23" s="48">
        <v>0</v>
      </c>
      <c r="BL23" s="49">
        <v>0</v>
      </c>
      <c r="BM23" s="48">
        <v>42</v>
      </c>
      <c r="BN23" s="49">
        <v>97.67441860465117</v>
      </c>
      <c r="BO23" s="48">
        <v>43</v>
      </c>
    </row>
    <row r="24" spans="1:67" ht="15">
      <c r="A24" s="65" t="s">
        <v>255</v>
      </c>
      <c r="B24" s="65" t="s">
        <v>405</v>
      </c>
      <c r="C24" s="66" t="s">
        <v>3090</v>
      </c>
      <c r="D24" s="67">
        <v>3</v>
      </c>
      <c r="E24" s="68" t="s">
        <v>132</v>
      </c>
      <c r="F24" s="69">
        <v>32</v>
      </c>
      <c r="G24" s="66"/>
      <c r="H24" s="70"/>
      <c r="I24" s="71"/>
      <c r="J24" s="71"/>
      <c r="K24" s="34" t="s">
        <v>65</v>
      </c>
      <c r="L24" s="78">
        <v>24</v>
      </c>
      <c r="M24" s="78"/>
      <c r="N24" s="73"/>
      <c r="O24" s="80" t="s">
        <v>426</v>
      </c>
      <c r="P24" s="82">
        <v>43985.44170138889</v>
      </c>
      <c r="Q24" s="80" t="s">
        <v>429</v>
      </c>
      <c r="R24" s="84" t="s">
        <v>474</v>
      </c>
      <c r="S24" s="80"/>
      <c r="T24" s="80"/>
      <c r="U24" s="80" t="s">
        <v>538</v>
      </c>
      <c r="V24" s="80"/>
      <c r="W24" s="85" t="s">
        <v>573</v>
      </c>
      <c r="X24" s="82">
        <v>43985.44170138889</v>
      </c>
      <c r="Y24" s="88">
        <v>43985</v>
      </c>
      <c r="Z24" s="84" t="s">
        <v>733</v>
      </c>
      <c r="AA24" s="85" t="s">
        <v>928</v>
      </c>
      <c r="AB24" s="80"/>
      <c r="AC24" s="80"/>
      <c r="AD24" s="84" t="s">
        <v>1123</v>
      </c>
      <c r="AE24" s="80"/>
      <c r="AF24" s="80" t="b">
        <v>0</v>
      </c>
      <c r="AG24" s="80">
        <v>0</v>
      </c>
      <c r="AH24" s="84" t="s">
        <v>1316</v>
      </c>
      <c r="AI24" s="80" t="b">
        <v>0</v>
      </c>
      <c r="AJ24" s="80" t="s">
        <v>1333</v>
      </c>
      <c r="AK24" s="80"/>
      <c r="AL24" s="84" t="s">
        <v>1316</v>
      </c>
      <c r="AM24" s="80" t="b">
        <v>0</v>
      </c>
      <c r="AN24" s="80">
        <v>116</v>
      </c>
      <c r="AO24" s="84" t="s">
        <v>1297</v>
      </c>
      <c r="AP24" s="80" t="s">
        <v>1345</v>
      </c>
      <c r="AQ24" s="80" t="b">
        <v>0</v>
      </c>
      <c r="AR24" s="84" t="s">
        <v>1297</v>
      </c>
      <c r="AS24" s="80" t="s">
        <v>198</v>
      </c>
      <c r="AT24" s="80">
        <v>0</v>
      </c>
      <c r="AU24" s="80">
        <v>0</v>
      </c>
      <c r="AV24" s="80"/>
      <c r="AW24" s="80"/>
      <c r="AX24" s="80"/>
      <c r="AY24" s="80"/>
      <c r="AZ24" s="80"/>
      <c r="BA24" s="80"/>
      <c r="BB24" s="80"/>
      <c r="BC24" s="80"/>
      <c r="BD24">
        <v>1</v>
      </c>
      <c r="BE24" s="79" t="str">
        <f>REPLACE(INDEX(GroupVertices[Group],MATCH(Edges[[#This Row],[Vertex 1]],GroupVertices[Vertex],0)),1,1,"")</f>
        <v>1</v>
      </c>
      <c r="BF24" s="79" t="str">
        <f>REPLACE(INDEX(GroupVertices[Group],MATCH(Edges[[#This Row],[Vertex 2]],GroupVertices[Vertex],0)),1,1,"")</f>
        <v>1</v>
      </c>
      <c r="BG24" s="48">
        <v>0</v>
      </c>
      <c r="BH24" s="49">
        <v>0</v>
      </c>
      <c r="BI24" s="48">
        <v>1</v>
      </c>
      <c r="BJ24" s="49">
        <v>2.3255813953488373</v>
      </c>
      <c r="BK24" s="48">
        <v>0</v>
      </c>
      <c r="BL24" s="49">
        <v>0</v>
      </c>
      <c r="BM24" s="48">
        <v>42</v>
      </c>
      <c r="BN24" s="49">
        <v>97.67441860465117</v>
      </c>
      <c r="BO24" s="48">
        <v>43</v>
      </c>
    </row>
    <row r="25" spans="1:67" ht="15">
      <c r="A25" s="65" t="s">
        <v>256</v>
      </c>
      <c r="B25" s="65" t="s">
        <v>405</v>
      </c>
      <c r="C25" s="66" t="s">
        <v>3090</v>
      </c>
      <c r="D25" s="67">
        <v>3</v>
      </c>
      <c r="E25" s="68" t="s">
        <v>132</v>
      </c>
      <c r="F25" s="69">
        <v>32</v>
      </c>
      <c r="G25" s="66"/>
      <c r="H25" s="70"/>
      <c r="I25" s="71"/>
      <c r="J25" s="71"/>
      <c r="K25" s="34" t="s">
        <v>65</v>
      </c>
      <c r="L25" s="78">
        <v>25</v>
      </c>
      <c r="M25" s="78"/>
      <c r="N25" s="73"/>
      <c r="O25" s="80" t="s">
        <v>426</v>
      </c>
      <c r="P25" s="82">
        <v>43985.454039351855</v>
      </c>
      <c r="Q25" s="80" t="s">
        <v>429</v>
      </c>
      <c r="R25" s="84" t="s">
        <v>474</v>
      </c>
      <c r="S25" s="80"/>
      <c r="T25" s="80"/>
      <c r="U25" s="80" t="s">
        <v>538</v>
      </c>
      <c r="V25" s="80"/>
      <c r="W25" s="85" t="s">
        <v>574</v>
      </c>
      <c r="X25" s="82">
        <v>43985.454039351855</v>
      </c>
      <c r="Y25" s="88">
        <v>43985</v>
      </c>
      <c r="Z25" s="84" t="s">
        <v>734</v>
      </c>
      <c r="AA25" s="85" t="s">
        <v>929</v>
      </c>
      <c r="AB25" s="80"/>
      <c r="AC25" s="80"/>
      <c r="AD25" s="84" t="s">
        <v>1124</v>
      </c>
      <c r="AE25" s="80"/>
      <c r="AF25" s="80" t="b">
        <v>0</v>
      </c>
      <c r="AG25" s="80">
        <v>0</v>
      </c>
      <c r="AH25" s="84" t="s">
        <v>1316</v>
      </c>
      <c r="AI25" s="80" t="b">
        <v>0</v>
      </c>
      <c r="AJ25" s="80" t="s">
        <v>1333</v>
      </c>
      <c r="AK25" s="80"/>
      <c r="AL25" s="84" t="s">
        <v>1316</v>
      </c>
      <c r="AM25" s="80" t="b">
        <v>0</v>
      </c>
      <c r="AN25" s="80">
        <v>116</v>
      </c>
      <c r="AO25" s="84" t="s">
        <v>1297</v>
      </c>
      <c r="AP25" s="80" t="s">
        <v>1345</v>
      </c>
      <c r="AQ25" s="80" t="b">
        <v>0</v>
      </c>
      <c r="AR25" s="84" t="s">
        <v>1297</v>
      </c>
      <c r="AS25" s="80" t="s">
        <v>198</v>
      </c>
      <c r="AT25" s="80">
        <v>0</v>
      </c>
      <c r="AU25" s="80">
        <v>0</v>
      </c>
      <c r="AV25" s="80"/>
      <c r="AW25" s="80"/>
      <c r="AX25" s="80"/>
      <c r="AY25" s="80"/>
      <c r="AZ25" s="80"/>
      <c r="BA25" s="80"/>
      <c r="BB25" s="80"/>
      <c r="BC25" s="80"/>
      <c r="BD25">
        <v>1</v>
      </c>
      <c r="BE25" s="79" t="str">
        <f>REPLACE(INDEX(GroupVertices[Group],MATCH(Edges[[#This Row],[Vertex 1]],GroupVertices[Vertex],0)),1,1,"")</f>
        <v>1</v>
      </c>
      <c r="BF25" s="79" t="str">
        <f>REPLACE(INDEX(GroupVertices[Group],MATCH(Edges[[#This Row],[Vertex 2]],GroupVertices[Vertex],0)),1,1,"")</f>
        <v>1</v>
      </c>
      <c r="BG25" s="48">
        <v>0</v>
      </c>
      <c r="BH25" s="49">
        <v>0</v>
      </c>
      <c r="BI25" s="48">
        <v>1</v>
      </c>
      <c r="BJ25" s="49">
        <v>2.3255813953488373</v>
      </c>
      <c r="BK25" s="48">
        <v>0</v>
      </c>
      <c r="BL25" s="49">
        <v>0</v>
      </c>
      <c r="BM25" s="48">
        <v>42</v>
      </c>
      <c r="BN25" s="49">
        <v>97.67441860465117</v>
      </c>
      <c r="BO25" s="48">
        <v>43</v>
      </c>
    </row>
    <row r="26" spans="1:67" ht="15">
      <c r="A26" s="65" t="s">
        <v>257</v>
      </c>
      <c r="B26" s="65" t="s">
        <v>405</v>
      </c>
      <c r="C26" s="66" t="s">
        <v>3090</v>
      </c>
      <c r="D26" s="67">
        <v>3</v>
      </c>
      <c r="E26" s="68" t="s">
        <v>132</v>
      </c>
      <c r="F26" s="69">
        <v>32</v>
      </c>
      <c r="G26" s="66"/>
      <c r="H26" s="70"/>
      <c r="I26" s="71"/>
      <c r="J26" s="71"/>
      <c r="K26" s="34" t="s">
        <v>65</v>
      </c>
      <c r="L26" s="78">
        <v>26</v>
      </c>
      <c r="M26" s="78"/>
      <c r="N26" s="73"/>
      <c r="O26" s="80" t="s">
        <v>426</v>
      </c>
      <c r="P26" s="82">
        <v>43985.45731481481</v>
      </c>
      <c r="Q26" s="80" t="s">
        <v>429</v>
      </c>
      <c r="R26" s="84" t="s">
        <v>474</v>
      </c>
      <c r="S26" s="80"/>
      <c r="T26" s="80"/>
      <c r="U26" s="80" t="s">
        <v>538</v>
      </c>
      <c r="V26" s="80"/>
      <c r="W26" s="85" t="s">
        <v>575</v>
      </c>
      <c r="X26" s="82">
        <v>43985.45731481481</v>
      </c>
      <c r="Y26" s="88">
        <v>43985</v>
      </c>
      <c r="Z26" s="84" t="s">
        <v>735</v>
      </c>
      <c r="AA26" s="85" t="s">
        <v>930</v>
      </c>
      <c r="AB26" s="80"/>
      <c r="AC26" s="80"/>
      <c r="AD26" s="84" t="s">
        <v>1125</v>
      </c>
      <c r="AE26" s="80"/>
      <c r="AF26" s="80" t="b">
        <v>0</v>
      </c>
      <c r="AG26" s="80">
        <v>0</v>
      </c>
      <c r="AH26" s="84" t="s">
        <v>1316</v>
      </c>
      <c r="AI26" s="80" t="b">
        <v>0</v>
      </c>
      <c r="AJ26" s="80" t="s">
        <v>1333</v>
      </c>
      <c r="AK26" s="80"/>
      <c r="AL26" s="84" t="s">
        <v>1316</v>
      </c>
      <c r="AM26" s="80" t="b">
        <v>0</v>
      </c>
      <c r="AN26" s="80">
        <v>116</v>
      </c>
      <c r="AO26" s="84" t="s">
        <v>1297</v>
      </c>
      <c r="AP26" s="80" t="s">
        <v>1343</v>
      </c>
      <c r="AQ26" s="80" t="b">
        <v>0</v>
      </c>
      <c r="AR26" s="84" t="s">
        <v>1297</v>
      </c>
      <c r="AS26" s="80" t="s">
        <v>198</v>
      </c>
      <c r="AT26" s="80">
        <v>0</v>
      </c>
      <c r="AU26" s="80">
        <v>0</v>
      </c>
      <c r="AV26" s="80"/>
      <c r="AW26" s="80"/>
      <c r="AX26" s="80"/>
      <c r="AY26" s="80"/>
      <c r="AZ26" s="80"/>
      <c r="BA26" s="80"/>
      <c r="BB26" s="80"/>
      <c r="BC26" s="80"/>
      <c r="BD26">
        <v>1</v>
      </c>
      <c r="BE26" s="79" t="str">
        <f>REPLACE(INDEX(GroupVertices[Group],MATCH(Edges[[#This Row],[Vertex 1]],GroupVertices[Vertex],0)),1,1,"")</f>
        <v>1</v>
      </c>
      <c r="BF26" s="79" t="str">
        <f>REPLACE(INDEX(GroupVertices[Group],MATCH(Edges[[#This Row],[Vertex 2]],GroupVertices[Vertex],0)),1,1,"")</f>
        <v>1</v>
      </c>
      <c r="BG26" s="48">
        <v>0</v>
      </c>
      <c r="BH26" s="49">
        <v>0</v>
      </c>
      <c r="BI26" s="48">
        <v>1</v>
      </c>
      <c r="BJ26" s="49">
        <v>2.3255813953488373</v>
      </c>
      <c r="BK26" s="48">
        <v>0</v>
      </c>
      <c r="BL26" s="49">
        <v>0</v>
      </c>
      <c r="BM26" s="48">
        <v>42</v>
      </c>
      <c r="BN26" s="49">
        <v>97.67441860465117</v>
      </c>
      <c r="BO26" s="48">
        <v>43</v>
      </c>
    </row>
    <row r="27" spans="1:67" ht="15">
      <c r="A27" s="65" t="s">
        <v>258</v>
      </c>
      <c r="B27" s="65" t="s">
        <v>405</v>
      </c>
      <c r="C27" s="66" t="s">
        <v>3090</v>
      </c>
      <c r="D27" s="67">
        <v>3</v>
      </c>
      <c r="E27" s="68" t="s">
        <v>132</v>
      </c>
      <c r="F27" s="69">
        <v>32</v>
      </c>
      <c r="G27" s="66"/>
      <c r="H27" s="70"/>
      <c r="I27" s="71"/>
      <c r="J27" s="71"/>
      <c r="K27" s="34" t="s">
        <v>65</v>
      </c>
      <c r="L27" s="78">
        <v>27</v>
      </c>
      <c r="M27" s="78"/>
      <c r="N27" s="73"/>
      <c r="O27" s="80" t="s">
        <v>426</v>
      </c>
      <c r="P27" s="82">
        <v>43985.48327546296</v>
      </c>
      <c r="Q27" s="80" t="s">
        <v>429</v>
      </c>
      <c r="R27" s="84" t="s">
        <v>474</v>
      </c>
      <c r="S27" s="80"/>
      <c r="T27" s="80"/>
      <c r="U27" s="80" t="s">
        <v>538</v>
      </c>
      <c r="V27" s="80"/>
      <c r="W27" s="85" t="s">
        <v>576</v>
      </c>
      <c r="X27" s="82">
        <v>43985.48327546296</v>
      </c>
      <c r="Y27" s="88">
        <v>43985</v>
      </c>
      <c r="Z27" s="84" t="s">
        <v>736</v>
      </c>
      <c r="AA27" s="85" t="s">
        <v>931</v>
      </c>
      <c r="AB27" s="80"/>
      <c r="AC27" s="80"/>
      <c r="AD27" s="84" t="s">
        <v>1126</v>
      </c>
      <c r="AE27" s="80"/>
      <c r="AF27" s="80" t="b">
        <v>0</v>
      </c>
      <c r="AG27" s="80">
        <v>0</v>
      </c>
      <c r="AH27" s="84" t="s">
        <v>1316</v>
      </c>
      <c r="AI27" s="80" t="b">
        <v>0</v>
      </c>
      <c r="AJ27" s="80" t="s">
        <v>1333</v>
      </c>
      <c r="AK27" s="80"/>
      <c r="AL27" s="84" t="s">
        <v>1316</v>
      </c>
      <c r="AM27" s="80" t="b">
        <v>0</v>
      </c>
      <c r="AN27" s="80">
        <v>116</v>
      </c>
      <c r="AO27" s="84" t="s">
        <v>1297</v>
      </c>
      <c r="AP27" s="80" t="s">
        <v>1344</v>
      </c>
      <c r="AQ27" s="80" t="b">
        <v>0</v>
      </c>
      <c r="AR27" s="84" t="s">
        <v>1297</v>
      </c>
      <c r="AS27" s="80" t="s">
        <v>198</v>
      </c>
      <c r="AT27" s="80">
        <v>0</v>
      </c>
      <c r="AU27" s="80">
        <v>0</v>
      </c>
      <c r="AV27" s="80"/>
      <c r="AW27" s="80"/>
      <c r="AX27" s="80"/>
      <c r="AY27" s="80"/>
      <c r="AZ27" s="80"/>
      <c r="BA27" s="80"/>
      <c r="BB27" s="80"/>
      <c r="BC27" s="80"/>
      <c r="BD27">
        <v>1</v>
      </c>
      <c r="BE27" s="79" t="str">
        <f>REPLACE(INDEX(GroupVertices[Group],MATCH(Edges[[#This Row],[Vertex 1]],GroupVertices[Vertex],0)),1,1,"")</f>
        <v>1</v>
      </c>
      <c r="BF27" s="79" t="str">
        <f>REPLACE(INDEX(GroupVertices[Group],MATCH(Edges[[#This Row],[Vertex 2]],GroupVertices[Vertex],0)),1,1,"")</f>
        <v>1</v>
      </c>
      <c r="BG27" s="48">
        <v>0</v>
      </c>
      <c r="BH27" s="49">
        <v>0</v>
      </c>
      <c r="BI27" s="48">
        <v>1</v>
      </c>
      <c r="BJ27" s="49">
        <v>2.3255813953488373</v>
      </c>
      <c r="BK27" s="48">
        <v>0</v>
      </c>
      <c r="BL27" s="49">
        <v>0</v>
      </c>
      <c r="BM27" s="48">
        <v>42</v>
      </c>
      <c r="BN27" s="49">
        <v>97.67441860465117</v>
      </c>
      <c r="BO27" s="48">
        <v>43</v>
      </c>
    </row>
    <row r="28" spans="1:67" ht="15">
      <c r="A28" s="65" t="s">
        <v>259</v>
      </c>
      <c r="B28" s="65" t="s">
        <v>405</v>
      </c>
      <c r="C28" s="66" t="s">
        <v>3090</v>
      </c>
      <c r="D28" s="67">
        <v>3</v>
      </c>
      <c r="E28" s="68" t="s">
        <v>132</v>
      </c>
      <c r="F28" s="69">
        <v>32</v>
      </c>
      <c r="G28" s="66"/>
      <c r="H28" s="70"/>
      <c r="I28" s="71"/>
      <c r="J28" s="71"/>
      <c r="K28" s="34" t="s">
        <v>65</v>
      </c>
      <c r="L28" s="78">
        <v>28</v>
      </c>
      <c r="M28" s="78"/>
      <c r="N28" s="73"/>
      <c r="O28" s="80" t="s">
        <v>426</v>
      </c>
      <c r="P28" s="82">
        <v>43985.485439814816</v>
      </c>
      <c r="Q28" s="80" t="s">
        <v>430</v>
      </c>
      <c r="R28" s="84" t="s">
        <v>475</v>
      </c>
      <c r="S28" s="85" t="s">
        <v>518</v>
      </c>
      <c r="T28" s="80" t="s">
        <v>532</v>
      </c>
      <c r="U28" s="80" t="s">
        <v>537</v>
      </c>
      <c r="V28" s="80"/>
      <c r="W28" s="85" t="s">
        <v>577</v>
      </c>
      <c r="X28" s="82">
        <v>43985.485439814816</v>
      </c>
      <c r="Y28" s="88">
        <v>43985</v>
      </c>
      <c r="Z28" s="84" t="s">
        <v>737</v>
      </c>
      <c r="AA28" s="85" t="s">
        <v>932</v>
      </c>
      <c r="AB28" s="80"/>
      <c r="AC28" s="80"/>
      <c r="AD28" s="84" t="s">
        <v>1127</v>
      </c>
      <c r="AE28" s="80"/>
      <c r="AF28" s="80" t="b">
        <v>0</v>
      </c>
      <c r="AG28" s="80">
        <v>0</v>
      </c>
      <c r="AH28" s="84" t="s">
        <v>1316</v>
      </c>
      <c r="AI28" s="80" t="b">
        <v>0</v>
      </c>
      <c r="AJ28" s="80" t="s">
        <v>1332</v>
      </c>
      <c r="AK28" s="80"/>
      <c r="AL28" s="84" t="s">
        <v>1316</v>
      </c>
      <c r="AM28" s="80" t="b">
        <v>0</v>
      </c>
      <c r="AN28" s="80">
        <v>5</v>
      </c>
      <c r="AO28" s="84" t="s">
        <v>1298</v>
      </c>
      <c r="AP28" s="80" t="s">
        <v>1344</v>
      </c>
      <c r="AQ28" s="80" t="b">
        <v>0</v>
      </c>
      <c r="AR28" s="84" t="s">
        <v>1298</v>
      </c>
      <c r="AS28" s="80" t="s">
        <v>198</v>
      </c>
      <c r="AT28" s="80">
        <v>0</v>
      </c>
      <c r="AU28" s="80">
        <v>0</v>
      </c>
      <c r="AV28" s="80"/>
      <c r="AW28" s="80"/>
      <c r="AX28" s="80"/>
      <c r="AY28" s="80"/>
      <c r="AZ28" s="80"/>
      <c r="BA28" s="80"/>
      <c r="BB28" s="80"/>
      <c r="BC28" s="80"/>
      <c r="BD28">
        <v>1</v>
      </c>
      <c r="BE28" s="79" t="str">
        <f>REPLACE(INDEX(GroupVertices[Group],MATCH(Edges[[#This Row],[Vertex 1]],GroupVertices[Vertex],0)),1,1,"")</f>
        <v>1</v>
      </c>
      <c r="BF28" s="79" t="str">
        <f>REPLACE(INDEX(GroupVertices[Group],MATCH(Edges[[#This Row],[Vertex 2]],GroupVertices[Vertex],0)),1,1,"")</f>
        <v>1</v>
      </c>
      <c r="BG28" s="48"/>
      <c r="BH28" s="49"/>
      <c r="BI28" s="48"/>
      <c r="BJ28" s="49"/>
      <c r="BK28" s="48"/>
      <c r="BL28" s="49"/>
      <c r="BM28" s="48"/>
      <c r="BN28" s="49"/>
      <c r="BO28" s="48"/>
    </row>
    <row r="29" spans="1:67" ht="15">
      <c r="A29" s="65" t="s">
        <v>259</v>
      </c>
      <c r="B29" s="65" t="s">
        <v>405</v>
      </c>
      <c r="C29" s="66" t="s">
        <v>3090</v>
      </c>
      <c r="D29" s="67">
        <v>3</v>
      </c>
      <c r="E29" s="68" t="s">
        <v>132</v>
      </c>
      <c r="F29" s="69">
        <v>32</v>
      </c>
      <c r="G29" s="66"/>
      <c r="H29" s="70"/>
      <c r="I29" s="71"/>
      <c r="J29" s="71"/>
      <c r="K29" s="34" t="s">
        <v>65</v>
      </c>
      <c r="L29" s="78">
        <v>29</v>
      </c>
      <c r="M29" s="78"/>
      <c r="N29" s="73"/>
      <c r="O29" s="80" t="s">
        <v>425</v>
      </c>
      <c r="P29" s="82">
        <v>43985.485439814816</v>
      </c>
      <c r="Q29" s="80" t="s">
        <v>430</v>
      </c>
      <c r="R29" s="84" t="s">
        <v>475</v>
      </c>
      <c r="S29" s="85" t="s">
        <v>518</v>
      </c>
      <c r="T29" s="80" t="s">
        <v>532</v>
      </c>
      <c r="U29" s="80" t="s">
        <v>537</v>
      </c>
      <c r="V29" s="80"/>
      <c r="W29" s="85" t="s">
        <v>577</v>
      </c>
      <c r="X29" s="82">
        <v>43985.485439814816</v>
      </c>
      <c r="Y29" s="88">
        <v>43985</v>
      </c>
      <c r="Z29" s="84" t="s">
        <v>737</v>
      </c>
      <c r="AA29" s="85" t="s">
        <v>932</v>
      </c>
      <c r="AB29" s="80"/>
      <c r="AC29" s="80"/>
      <c r="AD29" s="84" t="s">
        <v>1127</v>
      </c>
      <c r="AE29" s="80"/>
      <c r="AF29" s="80" t="b">
        <v>0</v>
      </c>
      <c r="AG29" s="80">
        <v>0</v>
      </c>
      <c r="AH29" s="84" t="s">
        <v>1316</v>
      </c>
      <c r="AI29" s="80" t="b">
        <v>0</v>
      </c>
      <c r="AJ29" s="80" t="s">
        <v>1332</v>
      </c>
      <c r="AK29" s="80"/>
      <c r="AL29" s="84" t="s">
        <v>1316</v>
      </c>
      <c r="AM29" s="80" t="b">
        <v>0</v>
      </c>
      <c r="AN29" s="80">
        <v>5</v>
      </c>
      <c r="AO29" s="84" t="s">
        <v>1298</v>
      </c>
      <c r="AP29" s="80" t="s">
        <v>1344</v>
      </c>
      <c r="AQ29" s="80" t="b">
        <v>0</v>
      </c>
      <c r="AR29" s="84" t="s">
        <v>1298</v>
      </c>
      <c r="AS29" s="80" t="s">
        <v>198</v>
      </c>
      <c r="AT29" s="80">
        <v>0</v>
      </c>
      <c r="AU29" s="80">
        <v>0</v>
      </c>
      <c r="AV29" s="80"/>
      <c r="AW29" s="80"/>
      <c r="AX29" s="80"/>
      <c r="AY29" s="80"/>
      <c r="AZ29" s="80"/>
      <c r="BA29" s="80"/>
      <c r="BB29" s="80"/>
      <c r="BC29" s="80"/>
      <c r="BD29">
        <v>1</v>
      </c>
      <c r="BE29" s="79" t="str">
        <f>REPLACE(INDEX(GroupVertices[Group],MATCH(Edges[[#This Row],[Vertex 1]],GroupVertices[Vertex],0)),1,1,"")</f>
        <v>1</v>
      </c>
      <c r="BF29" s="79" t="str">
        <f>REPLACE(INDEX(GroupVertices[Group],MATCH(Edges[[#This Row],[Vertex 2]],GroupVertices[Vertex],0)),1,1,"")</f>
        <v>1</v>
      </c>
      <c r="BG29" s="48">
        <v>0</v>
      </c>
      <c r="BH29" s="49">
        <v>0</v>
      </c>
      <c r="BI29" s="48">
        <v>0</v>
      </c>
      <c r="BJ29" s="49">
        <v>0</v>
      </c>
      <c r="BK29" s="48">
        <v>0</v>
      </c>
      <c r="BL29" s="49">
        <v>0</v>
      </c>
      <c r="BM29" s="48">
        <v>2</v>
      </c>
      <c r="BN29" s="49">
        <v>100</v>
      </c>
      <c r="BO29" s="48">
        <v>2</v>
      </c>
    </row>
    <row r="30" spans="1:67" ht="15">
      <c r="A30" s="65" t="s">
        <v>260</v>
      </c>
      <c r="B30" s="65" t="s">
        <v>405</v>
      </c>
      <c r="C30" s="66" t="s">
        <v>3090</v>
      </c>
      <c r="D30" s="67">
        <v>3</v>
      </c>
      <c r="E30" s="68" t="s">
        <v>132</v>
      </c>
      <c r="F30" s="69">
        <v>32</v>
      </c>
      <c r="G30" s="66"/>
      <c r="H30" s="70"/>
      <c r="I30" s="71"/>
      <c r="J30" s="71"/>
      <c r="K30" s="34" t="s">
        <v>65</v>
      </c>
      <c r="L30" s="78">
        <v>30</v>
      </c>
      <c r="M30" s="78"/>
      <c r="N30" s="73"/>
      <c r="O30" s="80" t="s">
        <v>426</v>
      </c>
      <c r="P30" s="82">
        <v>43985.495671296296</v>
      </c>
      <c r="Q30" s="80" t="s">
        <v>429</v>
      </c>
      <c r="R30" s="84" t="s">
        <v>474</v>
      </c>
      <c r="S30" s="80"/>
      <c r="T30" s="80"/>
      <c r="U30" s="80" t="s">
        <v>538</v>
      </c>
      <c r="V30" s="80"/>
      <c r="W30" s="85" t="s">
        <v>578</v>
      </c>
      <c r="X30" s="82">
        <v>43985.495671296296</v>
      </c>
      <c r="Y30" s="88">
        <v>43985</v>
      </c>
      <c r="Z30" s="84" t="s">
        <v>738</v>
      </c>
      <c r="AA30" s="85" t="s">
        <v>933</v>
      </c>
      <c r="AB30" s="80"/>
      <c r="AC30" s="80"/>
      <c r="AD30" s="84" t="s">
        <v>1128</v>
      </c>
      <c r="AE30" s="80"/>
      <c r="AF30" s="80" t="b">
        <v>0</v>
      </c>
      <c r="AG30" s="80">
        <v>0</v>
      </c>
      <c r="AH30" s="84" t="s">
        <v>1316</v>
      </c>
      <c r="AI30" s="80" t="b">
        <v>0</v>
      </c>
      <c r="AJ30" s="80" t="s">
        <v>1333</v>
      </c>
      <c r="AK30" s="80"/>
      <c r="AL30" s="84" t="s">
        <v>1316</v>
      </c>
      <c r="AM30" s="80" t="b">
        <v>0</v>
      </c>
      <c r="AN30" s="80">
        <v>116</v>
      </c>
      <c r="AO30" s="84" t="s">
        <v>1297</v>
      </c>
      <c r="AP30" s="80" t="s">
        <v>1343</v>
      </c>
      <c r="AQ30" s="80" t="b">
        <v>0</v>
      </c>
      <c r="AR30" s="84" t="s">
        <v>1297</v>
      </c>
      <c r="AS30" s="80" t="s">
        <v>198</v>
      </c>
      <c r="AT30" s="80">
        <v>0</v>
      </c>
      <c r="AU30" s="80">
        <v>0</v>
      </c>
      <c r="AV30" s="80"/>
      <c r="AW30" s="80"/>
      <c r="AX30" s="80"/>
      <c r="AY30" s="80"/>
      <c r="AZ30" s="80"/>
      <c r="BA30" s="80"/>
      <c r="BB30" s="80"/>
      <c r="BC30" s="80"/>
      <c r="BD30">
        <v>1</v>
      </c>
      <c r="BE30" s="79" t="str">
        <f>REPLACE(INDEX(GroupVertices[Group],MATCH(Edges[[#This Row],[Vertex 1]],GroupVertices[Vertex],0)),1,1,"")</f>
        <v>1</v>
      </c>
      <c r="BF30" s="79" t="str">
        <f>REPLACE(INDEX(GroupVertices[Group],MATCH(Edges[[#This Row],[Vertex 2]],GroupVertices[Vertex],0)),1,1,"")</f>
        <v>1</v>
      </c>
      <c r="BG30" s="48">
        <v>0</v>
      </c>
      <c r="BH30" s="49">
        <v>0</v>
      </c>
      <c r="BI30" s="48">
        <v>1</v>
      </c>
      <c r="BJ30" s="49">
        <v>2.3255813953488373</v>
      </c>
      <c r="BK30" s="48">
        <v>0</v>
      </c>
      <c r="BL30" s="49">
        <v>0</v>
      </c>
      <c r="BM30" s="48">
        <v>42</v>
      </c>
      <c r="BN30" s="49">
        <v>97.67441860465117</v>
      </c>
      <c r="BO30" s="48">
        <v>43</v>
      </c>
    </row>
    <row r="31" spans="1:67" ht="15">
      <c r="A31" s="65" t="s">
        <v>261</v>
      </c>
      <c r="B31" s="65" t="s">
        <v>405</v>
      </c>
      <c r="C31" s="66" t="s">
        <v>3090</v>
      </c>
      <c r="D31" s="67">
        <v>3</v>
      </c>
      <c r="E31" s="68" t="s">
        <v>132</v>
      </c>
      <c r="F31" s="69">
        <v>32</v>
      </c>
      <c r="G31" s="66"/>
      <c r="H31" s="70"/>
      <c r="I31" s="71"/>
      <c r="J31" s="71"/>
      <c r="K31" s="34" t="s">
        <v>65</v>
      </c>
      <c r="L31" s="78">
        <v>31</v>
      </c>
      <c r="M31" s="78"/>
      <c r="N31" s="73"/>
      <c r="O31" s="80" t="s">
        <v>426</v>
      </c>
      <c r="P31" s="82">
        <v>43985.496458333335</v>
      </c>
      <c r="Q31" s="80" t="s">
        <v>429</v>
      </c>
      <c r="R31" s="84" t="s">
        <v>474</v>
      </c>
      <c r="S31" s="80"/>
      <c r="T31" s="80"/>
      <c r="U31" s="80" t="s">
        <v>538</v>
      </c>
      <c r="V31" s="80"/>
      <c r="W31" s="85" t="s">
        <v>579</v>
      </c>
      <c r="X31" s="82">
        <v>43985.496458333335</v>
      </c>
      <c r="Y31" s="88">
        <v>43985</v>
      </c>
      <c r="Z31" s="84" t="s">
        <v>739</v>
      </c>
      <c r="AA31" s="85" t="s">
        <v>934</v>
      </c>
      <c r="AB31" s="80"/>
      <c r="AC31" s="80"/>
      <c r="AD31" s="84" t="s">
        <v>1129</v>
      </c>
      <c r="AE31" s="80"/>
      <c r="AF31" s="80" t="b">
        <v>0</v>
      </c>
      <c r="AG31" s="80">
        <v>0</v>
      </c>
      <c r="AH31" s="84" t="s">
        <v>1316</v>
      </c>
      <c r="AI31" s="80" t="b">
        <v>0</v>
      </c>
      <c r="AJ31" s="80" t="s">
        <v>1333</v>
      </c>
      <c r="AK31" s="80"/>
      <c r="AL31" s="84" t="s">
        <v>1316</v>
      </c>
      <c r="AM31" s="80" t="b">
        <v>0</v>
      </c>
      <c r="AN31" s="80">
        <v>116</v>
      </c>
      <c r="AO31" s="84" t="s">
        <v>1297</v>
      </c>
      <c r="AP31" s="80" t="s">
        <v>1344</v>
      </c>
      <c r="AQ31" s="80" t="b">
        <v>0</v>
      </c>
      <c r="AR31" s="84" t="s">
        <v>1297</v>
      </c>
      <c r="AS31" s="80" t="s">
        <v>198</v>
      </c>
      <c r="AT31" s="80">
        <v>0</v>
      </c>
      <c r="AU31" s="80">
        <v>0</v>
      </c>
      <c r="AV31" s="80"/>
      <c r="AW31" s="80"/>
      <c r="AX31" s="80"/>
      <c r="AY31" s="80"/>
      <c r="AZ31" s="80"/>
      <c r="BA31" s="80"/>
      <c r="BB31" s="80"/>
      <c r="BC31" s="80"/>
      <c r="BD31">
        <v>1</v>
      </c>
      <c r="BE31" s="79" t="str">
        <f>REPLACE(INDEX(GroupVertices[Group],MATCH(Edges[[#This Row],[Vertex 1]],GroupVertices[Vertex],0)),1,1,"")</f>
        <v>1</v>
      </c>
      <c r="BF31" s="79" t="str">
        <f>REPLACE(INDEX(GroupVertices[Group],MATCH(Edges[[#This Row],[Vertex 2]],GroupVertices[Vertex],0)),1,1,"")</f>
        <v>1</v>
      </c>
      <c r="BG31" s="48">
        <v>0</v>
      </c>
      <c r="BH31" s="49">
        <v>0</v>
      </c>
      <c r="BI31" s="48">
        <v>1</v>
      </c>
      <c r="BJ31" s="49">
        <v>2.3255813953488373</v>
      </c>
      <c r="BK31" s="48">
        <v>0</v>
      </c>
      <c r="BL31" s="49">
        <v>0</v>
      </c>
      <c r="BM31" s="48">
        <v>42</v>
      </c>
      <c r="BN31" s="49">
        <v>97.67441860465117</v>
      </c>
      <c r="BO31" s="48">
        <v>43</v>
      </c>
    </row>
    <row r="32" spans="1:67" ht="15">
      <c r="A32" s="65" t="s">
        <v>262</v>
      </c>
      <c r="B32" s="65" t="s">
        <v>405</v>
      </c>
      <c r="C32" s="66" t="s">
        <v>3090</v>
      </c>
      <c r="D32" s="67">
        <v>3</v>
      </c>
      <c r="E32" s="68" t="s">
        <v>132</v>
      </c>
      <c r="F32" s="69">
        <v>32</v>
      </c>
      <c r="G32" s="66"/>
      <c r="H32" s="70"/>
      <c r="I32" s="71"/>
      <c r="J32" s="71"/>
      <c r="K32" s="34" t="s">
        <v>65</v>
      </c>
      <c r="L32" s="78">
        <v>32</v>
      </c>
      <c r="M32" s="78"/>
      <c r="N32" s="73"/>
      <c r="O32" s="80" t="s">
        <v>426</v>
      </c>
      <c r="P32" s="82">
        <v>43985.499560185184</v>
      </c>
      <c r="Q32" s="80" t="s">
        <v>429</v>
      </c>
      <c r="R32" s="84" t="s">
        <v>474</v>
      </c>
      <c r="S32" s="80"/>
      <c r="T32" s="80"/>
      <c r="U32" s="80" t="s">
        <v>538</v>
      </c>
      <c r="V32" s="80"/>
      <c r="W32" s="85" t="s">
        <v>580</v>
      </c>
      <c r="X32" s="82">
        <v>43985.499560185184</v>
      </c>
      <c r="Y32" s="88">
        <v>43985</v>
      </c>
      <c r="Z32" s="84" t="s">
        <v>740</v>
      </c>
      <c r="AA32" s="85" t="s">
        <v>935</v>
      </c>
      <c r="AB32" s="80"/>
      <c r="AC32" s="80"/>
      <c r="AD32" s="84" t="s">
        <v>1130</v>
      </c>
      <c r="AE32" s="80"/>
      <c r="AF32" s="80" t="b">
        <v>0</v>
      </c>
      <c r="AG32" s="80">
        <v>0</v>
      </c>
      <c r="AH32" s="84" t="s">
        <v>1316</v>
      </c>
      <c r="AI32" s="80" t="b">
        <v>0</v>
      </c>
      <c r="AJ32" s="80" t="s">
        <v>1333</v>
      </c>
      <c r="AK32" s="80"/>
      <c r="AL32" s="84" t="s">
        <v>1316</v>
      </c>
      <c r="AM32" s="80" t="b">
        <v>0</v>
      </c>
      <c r="AN32" s="80">
        <v>116</v>
      </c>
      <c r="AO32" s="84" t="s">
        <v>1297</v>
      </c>
      <c r="AP32" s="80" t="s">
        <v>1345</v>
      </c>
      <c r="AQ32" s="80" t="b">
        <v>0</v>
      </c>
      <c r="AR32" s="84" t="s">
        <v>1297</v>
      </c>
      <c r="AS32" s="80" t="s">
        <v>198</v>
      </c>
      <c r="AT32" s="80">
        <v>0</v>
      </c>
      <c r="AU32" s="80">
        <v>0</v>
      </c>
      <c r="AV32" s="80"/>
      <c r="AW32" s="80"/>
      <c r="AX32" s="80"/>
      <c r="AY32" s="80"/>
      <c r="AZ32" s="80"/>
      <c r="BA32" s="80"/>
      <c r="BB32" s="80"/>
      <c r="BC32" s="80"/>
      <c r="BD32">
        <v>1</v>
      </c>
      <c r="BE32" s="79" t="str">
        <f>REPLACE(INDEX(GroupVertices[Group],MATCH(Edges[[#This Row],[Vertex 1]],GroupVertices[Vertex],0)),1,1,"")</f>
        <v>1</v>
      </c>
      <c r="BF32" s="79" t="str">
        <f>REPLACE(INDEX(GroupVertices[Group],MATCH(Edges[[#This Row],[Vertex 2]],GroupVertices[Vertex],0)),1,1,"")</f>
        <v>1</v>
      </c>
      <c r="BG32" s="48">
        <v>0</v>
      </c>
      <c r="BH32" s="49">
        <v>0</v>
      </c>
      <c r="BI32" s="48">
        <v>1</v>
      </c>
      <c r="BJ32" s="49">
        <v>2.3255813953488373</v>
      </c>
      <c r="BK32" s="48">
        <v>0</v>
      </c>
      <c r="BL32" s="49">
        <v>0</v>
      </c>
      <c r="BM32" s="48">
        <v>42</v>
      </c>
      <c r="BN32" s="49">
        <v>97.67441860465117</v>
      </c>
      <c r="BO32" s="48">
        <v>43</v>
      </c>
    </row>
    <row r="33" spans="1:67" ht="15">
      <c r="A33" s="65" t="s">
        <v>263</v>
      </c>
      <c r="B33" s="65" t="s">
        <v>405</v>
      </c>
      <c r="C33" s="66" t="s">
        <v>3090</v>
      </c>
      <c r="D33" s="67">
        <v>3</v>
      </c>
      <c r="E33" s="68" t="s">
        <v>132</v>
      </c>
      <c r="F33" s="69">
        <v>32</v>
      </c>
      <c r="G33" s="66"/>
      <c r="H33" s="70"/>
      <c r="I33" s="71"/>
      <c r="J33" s="71"/>
      <c r="K33" s="34" t="s">
        <v>65</v>
      </c>
      <c r="L33" s="78">
        <v>33</v>
      </c>
      <c r="M33" s="78"/>
      <c r="N33" s="73"/>
      <c r="O33" s="80" t="s">
        <v>426</v>
      </c>
      <c r="P33" s="82">
        <v>43985.516076388885</v>
      </c>
      <c r="Q33" s="80" t="s">
        <v>429</v>
      </c>
      <c r="R33" s="84" t="s">
        <v>474</v>
      </c>
      <c r="S33" s="80"/>
      <c r="T33" s="80"/>
      <c r="U33" s="80" t="s">
        <v>538</v>
      </c>
      <c r="V33" s="80"/>
      <c r="W33" s="85" t="s">
        <v>581</v>
      </c>
      <c r="X33" s="82">
        <v>43985.516076388885</v>
      </c>
      <c r="Y33" s="88">
        <v>43985</v>
      </c>
      <c r="Z33" s="84" t="s">
        <v>741</v>
      </c>
      <c r="AA33" s="85" t="s">
        <v>936</v>
      </c>
      <c r="AB33" s="80"/>
      <c r="AC33" s="80"/>
      <c r="AD33" s="84" t="s">
        <v>1131</v>
      </c>
      <c r="AE33" s="80"/>
      <c r="AF33" s="80" t="b">
        <v>0</v>
      </c>
      <c r="AG33" s="80">
        <v>0</v>
      </c>
      <c r="AH33" s="84" t="s">
        <v>1316</v>
      </c>
      <c r="AI33" s="80" t="b">
        <v>0</v>
      </c>
      <c r="AJ33" s="80" t="s">
        <v>1333</v>
      </c>
      <c r="AK33" s="80"/>
      <c r="AL33" s="84" t="s">
        <v>1316</v>
      </c>
      <c r="AM33" s="80" t="b">
        <v>0</v>
      </c>
      <c r="AN33" s="80">
        <v>116</v>
      </c>
      <c r="AO33" s="84" t="s">
        <v>1297</v>
      </c>
      <c r="AP33" s="80" t="s">
        <v>1344</v>
      </c>
      <c r="AQ33" s="80" t="b">
        <v>0</v>
      </c>
      <c r="AR33" s="84" t="s">
        <v>1297</v>
      </c>
      <c r="AS33" s="80" t="s">
        <v>198</v>
      </c>
      <c r="AT33" s="80">
        <v>0</v>
      </c>
      <c r="AU33" s="80">
        <v>0</v>
      </c>
      <c r="AV33" s="80"/>
      <c r="AW33" s="80"/>
      <c r="AX33" s="80"/>
      <c r="AY33" s="80"/>
      <c r="AZ33" s="80"/>
      <c r="BA33" s="80"/>
      <c r="BB33" s="80"/>
      <c r="BC33" s="80"/>
      <c r="BD33">
        <v>1</v>
      </c>
      <c r="BE33" s="79" t="str">
        <f>REPLACE(INDEX(GroupVertices[Group],MATCH(Edges[[#This Row],[Vertex 1]],GroupVertices[Vertex],0)),1,1,"")</f>
        <v>1</v>
      </c>
      <c r="BF33" s="79" t="str">
        <f>REPLACE(INDEX(GroupVertices[Group],MATCH(Edges[[#This Row],[Vertex 2]],GroupVertices[Vertex],0)),1,1,"")</f>
        <v>1</v>
      </c>
      <c r="BG33" s="48">
        <v>0</v>
      </c>
      <c r="BH33" s="49">
        <v>0</v>
      </c>
      <c r="BI33" s="48">
        <v>1</v>
      </c>
      <c r="BJ33" s="49">
        <v>2.3255813953488373</v>
      </c>
      <c r="BK33" s="48">
        <v>0</v>
      </c>
      <c r="BL33" s="49">
        <v>0</v>
      </c>
      <c r="BM33" s="48">
        <v>42</v>
      </c>
      <c r="BN33" s="49">
        <v>97.67441860465117</v>
      </c>
      <c r="BO33" s="48">
        <v>43</v>
      </c>
    </row>
    <row r="34" spans="1:67" ht="15">
      <c r="A34" s="65" t="s">
        <v>264</v>
      </c>
      <c r="B34" s="65" t="s">
        <v>405</v>
      </c>
      <c r="C34" s="66" t="s">
        <v>3090</v>
      </c>
      <c r="D34" s="67">
        <v>3</v>
      </c>
      <c r="E34" s="68" t="s">
        <v>132</v>
      </c>
      <c r="F34" s="69">
        <v>32</v>
      </c>
      <c r="G34" s="66"/>
      <c r="H34" s="70"/>
      <c r="I34" s="71"/>
      <c r="J34" s="71"/>
      <c r="K34" s="34" t="s">
        <v>65</v>
      </c>
      <c r="L34" s="78">
        <v>34</v>
      </c>
      <c r="M34" s="78"/>
      <c r="N34" s="73"/>
      <c r="O34" s="80" t="s">
        <v>426</v>
      </c>
      <c r="P34" s="82">
        <v>43985.523564814815</v>
      </c>
      <c r="Q34" s="80" t="s">
        <v>429</v>
      </c>
      <c r="R34" s="84" t="s">
        <v>474</v>
      </c>
      <c r="S34" s="80"/>
      <c r="T34" s="80"/>
      <c r="U34" s="80" t="s">
        <v>538</v>
      </c>
      <c r="V34" s="80"/>
      <c r="W34" s="85" t="s">
        <v>582</v>
      </c>
      <c r="X34" s="82">
        <v>43985.523564814815</v>
      </c>
      <c r="Y34" s="88">
        <v>43985</v>
      </c>
      <c r="Z34" s="84" t="s">
        <v>742</v>
      </c>
      <c r="AA34" s="85" t="s">
        <v>937</v>
      </c>
      <c r="AB34" s="80"/>
      <c r="AC34" s="80"/>
      <c r="AD34" s="84" t="s">
        <v>1132</v>
      </c>
      <c r="AE34" s="80"/>
      <c r="AF34" s="80" t="b">
        <v>0</v>
      </c>
      <c r="AG34" s="80">
        <v>0</v>
      </c>
      <c r="AH34" s="84" t="s">
        <v>1316</v>
      </c>
      <c r="AI34" s="80" t="b">
        <v>0</v>
      </c>
      <c r="AJ34" s="80" t="s">
        <v>1333</v>
      </c>
      <c r="AK34" s="80"/>
      <c r="AL34" s="84" t="s">
        <v>1316</v>
      </c>
      <c r="AM34" s="80" t="b">
        <v>0</v>
      </c>
      <c r="AN34" s="80">
        <v>116</v>
      </c>
      <c r="AO34" s="84" t="s">
        <v>1297</v>
      </c>
      <c r="AP34" s="80" t="s">
        <v>1344</v>
      </c>
      <c r="AQ34" s="80" t="b">
        <v>0</v>
      </c>
      <c r="AR34" s="84" t="s">
        <v>1297</v>
      </c>
      <c r="AS34" s="80" t="s">
        <v>198</v>
      </c>
      <c r="AT34" s="80">
        <v>0</v>
      </c>
      <c r="AU34" s="80">
        <v>0</v>
      </c>
      <c r="AV34" s="80"/>
      <c r="AW34" s="80"/>
      <c r="AX34" s="80"/>
      <c r="AY34" s="80"/>
      <c r="AZ34" s="80"/>
      <c r="BA34" s="80"/>
      <c r="BB34" s="80"/>
      <c r="BC34" s="80"/>
      <c r="BD34">
        <v>1</v>
      </c>
      <c r="BE34" s="79" t="str">
        <f>REPLACE(INDEX(GroupVertices[Group],MATCH(Edges[[#This Row],[Vertex 1]],GroupVertices[Vertex],0)),1,1,"")</f>
        <v>1</v>
      </c>
      <c r="BF34" s="79" t="str">
        <f>REPLACE(INDEX(GroupVertices[Group],MATCH(Edges[[#This Row],[Vertex 2]],GroupVertices[Vertex],0)),1,1,"")</f>
        <v>1</v>
      </c>
      <c r="BG34" s="48">
        <v>0</v>
      </c>
      <c r="BH34" s="49">
        <v>0</v>
      </c>
      <c r="BI34" s="48">
        <v>1</v>
      </c>
      <c r="BJ34" s="49">
        <v>2.3255813953488373</v>
      </c>
      <c r="BK34" s="48">
        <v>0</v>
      </c>
      <c r="BL34" s="49">
        <v>0</v>
      </c>
      <c r="BM34" s="48">
        <v>42</v>
      </c>
      <c r="BN34" s="49">
        <v>97.67441860465117</v>
      </c>
      <c r="BO34" s="48">
        <v>43</v>
      </c>
    </row>
    <row r="35" spans="1:67" ht="15">
      <c r="A35" s="65" t="s">
        <v>265</v>
      </c>
      <c r="B35" s="65" t="s">
        <v>405</v>
      </c>
      <c r="C35" s="66" t="s">
        <v>3090</v>
      </c>
      <c r="D35" s="67">
        <v>3</v>
      </c>
      <c r="E35" s="68" t="s">
        <v>132</v>
      </c>
      <c r="F35" s="69">
        <v>32</v>
      </c>
      <c r="G35" s="66"/>
      <c r="H35" s="70"/>
      <c r="I35" s="71"/>
      <c r="J35" s="71"/>
      <c r="K35" s="34" t="s">
        <v>65</v>
      </c>
      <c r="L35" s="78">
        <v>35</v>
      </c>
      <c r="M35" s="78"/>
      <c r="N35" s="73"/>
      <c r="O35" s="80" t="s">
        <v>426</v>
      </c>
      <c r="P35" s="82">
        <v>43985.529398148145</v>
      </c>
      <c r="Q35" s="80" t="s">
        <v>429</v>
      </c>
      <c r="R35" s="84" t="s">
        <v>474</v>
      </c>
      <c r="S35" s="80"/>
      <c r="T35" s="80"/>
      <c r="U35" s="80" t="s">
        <v>538</v>
      </c>
      <c r="V35" s="80"/>
      <c r="W35" s="85" t="s">
        <v>583</v>
      </c>
      <c r="X35" s="82">
        <v>43985.529398148145</v>
      </c>
      <c r="Y35" s="88">
        <v>43985</v>
      </c>
      <c r="Z35" s="84" t="s">
        <v>743</v>
      </c>
      <c r="AA35" s="85" t="s">
        <v>938</v>
      </c>
      <c r="AB35" s="80"/>
      <c r="AC35" s="80"/>
      <c r="AD35" s="84" t="s">
        <v>1133</v>
      </c>
      <c r="AE35" s="80"/>
      <c r="AF35" s="80" t="b">
        <v>0</v>
      </c>
      <c r="AG35" s="80">
        <v>0</v>
      </c>
      <c r="AH35" s="84" t="s">
        <v>1316</v>
      </c>
      <c r="AI35" s="80" t="b">
        <v>0</v>
      </c>
      <c r="AJ35" s="80" t="s">
        <v>1333</v>
      </c>
      <c r="AK35" s="80"/>
      <c r="AL35" s="84" t="s">
        <v>1316</v>
      </c>
      <c r="AM35" s="80" t="b">
        <v>0</v>
      </c>
      <c r="AN35" s="80">
        <v>116</v>
      </c>
      <c r="AO35" s="84" t="s">
        <v>1297</v>
      </c>
      <c r="AP35" s="80" t="s">
        <v>1344</v>
      </c>
      <c r="AQ35" s="80" t="b">
        <v>0</v>
      </c>
      <c r="AR35" s="84" t="s">
        <v>1297</v>
      </c>
      <c r="AS35" s="80" t="s">
        <v>198</v>
      </c>
      <c r="AT35" s="80">
        <v>0</v>
      </c>
      <c r="AU35" s="80">
        <v>0</v>
      </c>
      <c r="AV35" s="80"/>
      <c r="AW35" s="80"/>
      <c r="AX35" s="80"/>
      <c r="AY35" s="80"/>
      <c r="AZ35" s="80"/>
      <c r="BA35" s="80"/>
      <c r="BB35" s="80"/>
      <c r="BC35" s="80"/>
      <c r="BD35">
        <v>1</v>
      </c>
      <c r="BE35" s="79" t="str">
        <f>REPLACE(INDEX(GroupVertices[Group],MATCH(Edges[[#This Row],[Vertex 1]],GroupVertices[Vertex],0)),1,1,"")</f>
        <v>17</v>
      </c>
      <c r="BF35" s="79" t="str">
        <f>REPLACE(INDEX(GroupVertices[Group],MATCH(Edges[[#This Row],[Vertex 2]],GroupVertices[Vertex],0)),1,1,"")</f>
        <v>1</v>
      </c>
      <c r="BG35" s="48">
        <v>0</v>
      </c>
      <c r="BH35" s="49">
        <v>0</v>
      </c>
      <c r="BI35" s="48">
        <v>1</v>
      </c>
      <c r="BJ35" s="49">
        <v>2.3255813953488373</v>
      </c>
      <c r="BK35" s="48">
        <v>0</v>
      </c>
      <c r="BL35" s="49">
        <v>0</v>
      </c>
      <c r="BM35" s="48">
        <v>42</v>
      </c>
      <c r="BN35" s="49">
        <v>97.67441860465117</v>
      </c>
      <c r="BO35" s="48">
        <v>43</v>
      </c>
    </row>
    <row r="36" spans="1:67" ht="15">
      <c r="A36" s="65" t="s">
        <v>265</v>
      </c>
      <c r="B36" s="65" t="s">
        <v>266</v>
      </c>
      <c r="C36" s="66" t="s">
        <v>3090</v>
      </c>
      <c r="D36" s="67">
        <v>3</v>
      </c>
      <c r="E36" s="68" t="s">
        <v>132</v>
      </c>
      <c r="F36" s="69">
        <v>32</v>
      </c>
      <c r="G36" s="66"/>
      <c r="H36" s="70"/>
      <c r="I36" s="71"/>
      <c r="J36" s="71"/>
      <c r="K36" s="34" t="s">
        <v>66</v>
      </c>
      <c r="L36" s="78">
        <v>36</v>
      </c>
      <c r="M36" s="78"/>
      <c r="N36" s="73"/>
      <c r="O36" s="80" t="s">
        <v>424</v>
      </c>
      <c r="P36" s="82">
        <v>43985.52961805555</v>
      </c>
      <c r="Q36" s="80" t="s">
        <v>431</v>
      </c>
      <c r="R36" s="84" t="s">
        <v>476</v>
      </c>
      <c r="S36" s="80"/>
      <c r="T36" s="80"/>
      <c r="U36" s="80" t="s">
        <v>537</v>
      </c>
      <c r="V36" s="80"/>
      <c r="W36" s="85" t="s">
        <v>583</v>
      </c>
      <c r="X36" s="82">
        <v>43985.52961805555</v>
      </c>
      <c r="Y36" s="88">
        <v>43985</v>
      </c>
      <c r="Z36" s="84" t="s">
        <v>744</v>
      </c>
      <c r="AA36" s="85" t="s">
        <v>939</v>
      </c>
      <c r="AB36" s="80"/>
      <c r="AC36" s="80"/>
      <c r="AD36" s="84" t="s">
        <v>1134</v>
      </c>
      <c r="AE36" s="84" t="s">
        <v>1302</v>
      </c>
      <c r="AF36" s="80" t="b">
        <v>0</v>
      </c>
      <c r="AG36" s="80">
        <v>1</v>
      </c>
      <c r="AH36" s="84" t="s">
        <v>1317</v>
      </c>
      <c r="AI36" s="80" t="b">
        <v>0</v>
      </c>
      <c r="AJ36" s="80" t="s">
        <v>1332</v>
      </c>
      <c r="AK36" s="80"/>
      <c r="AL36" s="84" t="s">
        <v>1316</v>
      </c>
      <c r="AM36" s="80" t="b">
        <v>0</v>
      </c>
      <c r="AN36" s="80">
        <v>1</v>
      </c>
      <c r="AO36" s="84" t="s">
        <v>1316</v>
      </c>
      <c r="AP36" s="80" t="s">
        <v>1344</v>
      </c>
      <c r="AQ36" s="80" t="b">
        <v>0</v>
      </c>
      <c r="AR36" s="84" t="s">
        <v>1302</v>
      </c>
      <c r="AS36" s="80" t="s">
        <v>198</v>
      </c>
      <c r="AT36" s="80">
        <v>0</v>
      </c>
      <c r="AU36" s="80">
        <v>0</v>
      </c>
      <c r="AV36" s="80"/>
      <c r="AW36" s="80"/>
      <c r="AX36" s="80"/>
      <c r="AY36" s="80"/>
      <c r="AZ36" s="80"/>
      <c r="BA36" s="80"/>
      <c r="BB36" s="80"/>
      <c r="BC36" s="80"/>
      <c r="BD36">
        <v>1</v>
      </c>
      <c r="BE36" s="79" t="str">
        <f>REPLACE(INDEX(GroupVertices[Group],MATCH(Edges[[#This Row],[Vertex 1]],GroupVertices[Vertex],0)),1,1,"")</f>
        <v>17</v>
      </c>
      <c r="BF36" s="79" t="str">
        <f>REPLACE(INDEX(GroupVertices[Group],MATCH(Edges[[#This Row],[Vertex 2]],GroupVertices[Vertex],0)),1,1,"")</f>
        <v>17</v>
      </c>
      <c r="BG36" s="48">
        <v>0</v>
      </c>
      <c r="BH36" s="49">
        <v>0</v>
      </c>
      <c r="BI36" s="48">
        <v>0</v>
      </c>
      <c r="BJ36" s="49">
        <v>0</v>
      </c>
      <c r="BK36" s="48">
        <v>0</v>
      </c>
      <c r="BL36" s="49">
        <v>0</v>
      </c>
      <c r="BM36" s="48">
        <v>3</v>
      </c>
      <c r="BN36" s="49">
        <v>100</v>
      </c>
      <c r="BO36" s="48">
        <v>3</v>
      </c>
    </row>
    <row r="37" spans="1:67" ht="15">
      <c r="A37" s="65" t="s">
        <v>265</v>
      </c>
      <c r="B37" s="65" t="s">
        <v>405</v>
      </c>
      <c r="C37" s="66" t="s">
        <v>3090</v>
      </c>
      <c r="D37" s="67">
        <v>3</v>
      </c>
      <c r="E37" s="68" t="s">
        <v>132</v>
      </c>
      <c r="F37" s="69">
        <v>32</v>
      </c>
      <c r="G37" s="66"/>
      <c r="H37" s="70"/>
      <c r="I37" s="71"/>
      <c r="J37" s="71"/>
      <c r="K37" s="34" t="s">
        <v>65</v>
      </c>
      <c r="L37" s="78">
        <v>37</v>
      </c>
      <c r="M37" s="78"/>
      <c r="N37" s="73"/>
      <c r="O37" s="80" t="s">
        <v>425</v>
      </c>
      <c r="P37" s="82">
        <v>43985.52961805555</v>
      </c>
      <c r="Q37" s="80" t="s">
        <v>431</v>
      </c>
      <c r="R37" s="84" t="s">
        <v>476</v>
      </c>
      <c r="S37" s="80"/>
      <c r="T37" s="80"/>
      <c r="U37" s="80" t="s">
        <v>537</v>
      </c>
      <c r="V37" s="80"/>
      <c r="W37" s="85" t="s">
        <v>583</v>
      </c>
      <c r="X37" s="82">
        <v>43985.52961805555</v>
      </c>
      <c r="Y37" s="88">
        <v>43985</v>
      </c>
      <c r="Z37" s="84" t="s">
        <v>744</v>
      </c>
      <c r="AA37" s="85" t="s">
        <v>939</v>
      </c>
      <c r="AB37" s="80"/>
      <c r="AC37" s="80"/>
      <c r="AD37" s="84" t="s">
        <v>1134</v>
      </c>
      <c r="AE37" s="84" t="s">
        <v>1302</v>
      </c>
      <c r="AF37" s="80" t="b">
        <v>0</v>
      </c>
      <c r="AG37" s="80">
        <v>1</v>
      </c>
      <c r="AH37" s="84" t="s">
        <v>1317</v>
      </c>
      <c r="AI37" s="80" t="b">
        <v>0</v>
      </c>
      <c r="AJ37" s="80" t="s">
        <v>1332</v>
      </c>
      <c r="AK37" s="80"/>
      <c r="AL37" s="84" t="s">
        <v>1316</v>
      </c>
      <c r="AM37" s="80" t="b">
        <v>0</v>
      </c>
      <c r="AN37" s="80">
        <v>1</v>
      </c>
      <c r="AO37" s="84" t="s">
        <v>1316</v>
      </c>
      <c r="AP37" s="80" t="s">
        <v>1344</v>
      </c>
      <c r="AQ37" s="80" t="b">
        <v>0</v>
      </c>
      <c r="AR37" s="84" t="s">
        <v>1302</v>
      </c>
      <c r="AS37" s="80" t="s">
        <v>198</v>
      </c>
      <c r="AT37" s="80">
        <v>0</v>
      </c>
      <c r="AU37" s="80">
        <v>0</v>
      </c>
      <c r="AV37" s="80"/>
      <c r="AW37" s="80"/>
      <c r="AX37" s="80"/>
      <c r="AY37" s="80"/>
      <c r="AZ37" s="80"/>
      <c r="BA37" s="80"/>
      <c r="BB37" s="80"/>
      <c r="BC37" s="80"/>
      <c r="BD37">
        <v>1</v>
      </c>
      <c r="BE37" s="79" t="str">
        <f>REPLACE(INDEX(GroupVertices[Group],MATCH(Edges[[#This Row],[Vertex 1]],GroupVertices[Vertex],0)),1,1,"")</f>
        <v>17</v>
      </c>
      <c r="BF37" s="79" t="str">
        <f>REPLACE(INDEX(GroupVertices[Group],MATCH(Edges[[#This Row],[Vertex 2]],GroupVertices[Vertex],0)),1,1,"")</f>
        <v>1</v>
      </c>
      <c r="BG37" s="48"/>
      <c r="BH37" s="49"/>
      <c r="BI37" s="48"/>
      <c r="BJ37" s="49"/>
      <c r="BK37" s="48"/>
      <c r="BL37" s="49"/>
      <c r="BM37" s="48"/>
      <c r="BN37" s="49"/>
      <c r="BO37" s="48"/>
    </row>
    <row r="38" spans="1:67" ht="15">
      <c r="A38" s="65" t="s">
        <v>266</v>
      </c>
      <c r="B38" s="65" t="s">
        <v>265</v>
      </c>
      <c r="C38" s="66" t="s">
        <v>3090</v>
      </c>
      <c r="D38" s="67">
        <v>3</v>
      </c>
      <c r="E38" s="68" t="s">
        <v>132</v>
      </c>
      <c r="F38" s="69">
        <v>32</v>
      </c>
      <c r="G38" s="66"/>
      <c r="H38" s="70"/>
      <c r="I38" s="71"/>
      <c r="J38" s="71"/>
      <c r="K38" s="34" t="s">
        <v>66</v>
      </c>
      <c r="L38" s="78">
        <v>38</v>
      </c>
      <c r="M38" s="78"/>
      <c r="N38" s="73"/>
      <c r="O38" s="80" t="s">
        <v>426</v>
      </c>
      <c r="P38" s="82">
        <v>43985.52998842593</v>
      </c>
      <c r="Q38" s="80" t="s">
        <v>431</v>
      </c>
      <c r="R38" s="84" t="s">
        <v>476</v>
      </c>
      <c r="S38" s="80"/>
      <c r="T38" s="80"/>
      <c r="U38" s="80" t="s">
        <v>537</v>
      </c>
      <c r="V38" s="80"/>
      <c r="W38" s="85" t="s">
        <v>584</v>
      </c>
      <c r="X38" s="82">
        <v>43985.52998842593</v>
      </c>
      <c r="Y38" s="88">
        <v>43985</v>
      </c>
      <c r="Z38" s="84" t="s">
        <v>745</v>
      </c>
      <c r="AA38" s="85" t="s">
        <v>940</v>
      </c>
      <c r="AB38" s="80"/>
      <c r="AC38" s="80"/>
      <c r="AD38" s="84" t="s">
        <v>1135</v>
      </c>
      <c r="AE38" s="80"/>
      <c r="AF38" s="80" t="b">
        <v>0</v>
      </c>
      <c r="AG38" s="80">
        <v>0</v>
      </c>
      <c r="AH38" s="84" t="s">
        <v>1316</v>
      </c>
      <c r="AI38" s="80" t="b">
        <v>0</v>
      </c>
      <c r="AJ38" s="80" t="s">
        <v>1332</v>
      </c>
      <c r="AK38" s="80"/>
      <c r="AL38" s="84" t="s">
        <v>1316</v>
      </c>
      <c r="AM38" s="80" t="b">
        <v>0</v>
      </c>
      <c r="AN38" s="80">
        <v>1</v>
      </c>
      <c r="AO38" s="84" t="s">
        <v>1134</v>
      </c>
      <c r="AP38" s="80" t="s">
        <v>1343</v>
      </c>
      <c r="AQ38" s="80" t="b">
        <v>0</v>
      </c>
      <c r="AR38" s="84" t="s">
        <v>1134</v>
      </c>
      <c r="AS38" s="80" t="s">
        <v>198</v>
      </c>
      <c r="AT38" s="80">
        <v>0</v>
      </c>
      <c r="AU38" s="80">
        <v>0</v>
      </c>
      <c r="AV38" s="80"/>
      <c r="AW38" s="80"/>
      <c r="AX38" s="80"/>
      <c r="AY38" s="80"/>
      <c r="AZ38" s="80"/>
      <c r="BA38" s="80"/>
      <c r="BB38" s="80"/>
      <c r="BC38" s="80"/>
      <c r="BD38">
        <v>1</v>
      </c>
      <c r="BE38" s="79" t="str">
        <f>REPLACE(INDEX(GroupVertices[Group],MATCH(Edges[[#This Row],[Vertex 1]],GroupVertices[Vertex],0)),1,1,"")</f>
        <v>17</v>
      </c>
      <c r="BF38" s="79" t="str">
        <f>REPLACE(INDEX(GroupVertices[Group],MATCH(Edges[[#This Row],[Vertex 2]],GroupVertices[Vertex],0)),1,1,"")</f>
        <v>17</v>
      </c>
      <c r="BG38" s="48"/>
      <c r="BH38" s="49"/>
      <c r="BI38" s="48"/>
      <c r="BJ38" s="49"/>
      <c r="BK38" s="48"/>
      <c r="BL38" s="49"/>
      <c r="BM38" s="48"/>
      <c r="BN38" s="49"/>
      <c r="BO38" s="48"/>
    </row>
    <row r="39" spans="1:67" ht="15">
      <c r="A39" s="65" t="s">
        <v>266</v>
      </c>
      <c r="B39" s="65" t="s">
        <v>405</v>
      </c>
      <c r="C39" s="66" t="s">
        <v>3090</v>
      </c>
      <c r="D39" s="67">
        <v>3</v>
      </c>
      <c r="E39" s="68" t="s">
        <v>132</v>
      </c>
      <c r="F39" s="69">
        <v>32</v>
      </c>
      <c r="G39" s="66"/>
      <c r="H39" s="70"/>
      <c r="I39" s="71"/>
      <c r="J39" s="71"/>
      <c r="K39" s="34" t="s">
        <v>65</v>
      </c>
      <c r="L39" s="78">
        <v>39</v>
      </c>
      <c r="M39" s="78"/>
      <c r="N39" s="73"/>
      <c r="O39" s="80" t="s">
        <v>425</v>
      </c>
      <c r="P39" s="82">
        <v>43985.52998842593</v>
      </c>
      <c r="Q39" s="80" t="s">
        <v>431</v>
      </c>
      <c r="R39" s="84" t="s">
        <v>476</v>
      </c>
      <c r="S39" s="80"/>
      <c r="T39" s="80"/>
      <c r="U39" s="80" t="s">
        <v>537</v>
      </c>
      <c r="V39" s="80"/>
      <c r="W39" s="85" t="s">
        <v>584</v>
      </c>
      <c r="X39" s="82">
        <v>43985.52998842593</v>
      </c>
      <c r="Y39" s="88">
        <v>43985</v>
      </c>
      <c r="Z39" s="84" t="s">
        <v>745</v>
      </c>
      <c r="AA39" s="85" t="s">
        <v>940</v>
      </c>
      <c r="AB39" s="80"/>
      <c r="AC39" s="80"/>
      <c r="AD39" s="84" t="s">
        <v>1135</v>
      </c>
      <c r="AE39" s="80"/>
      <c r="AF39" s="80" t="b">
        <v>0</v>
      </c>
      <c r="AG39" s="80">
        <v>0</v>
      </c>
      <c r="AH39" s="84" t="s">
        <v>1316</v>
      </c>
      <c r="AI39" s="80" t="b">
        <v>0</v>
      </c>
      <c r="AJ39" s="80" t="s">
        <v>1332</v>
      </c>
      <c r="AK39" s="80"/>
      <c r="AL39" s="84" t="s">
        <v>1316</v>
      </c>
      <c r="AM39" s="80" t="b">
        <v>0</v>
      </c>
      <c r="AN39" s="80">
        <v>1</v>
      </c>
      <c r="AO39" s="84" t="s">
        <v>1134</v>
      </c>
      <c r="AP39" s="80" t="s">
        <v>1343</v>
      </c>
      <c r="AQ39" s="80" t="b">
        <v>0</v>
      </c>
      <c r="AR39" s="84" t="s">
        <v>1134</v>
      </c>
      <c r="AS39" s="80" t="s">
        <v>198</v>
      </c>
      <c r="AT39" s="80">
        <v>0</v>
      </c>
      <c r="AU39" s="80">
        <v>0</v>
      </c>
      <c r="AV39" s="80"/>
      <c r="AW39" s="80"/>
      <c r="AX39" s="80"/>
      <c r="AY39" s="80"/>
      <c r="AZ39" s="80"/>
      <c r="BA39" s="80"/>
      <c r="BB39" s="80"/>
      <c r="BC39" s="80"/>
      <c r="BD39">
        <v>1</v>
      </c>
      <c r="BE39" s="79" t="str">
        <f>REPLACE(INDEX(GroupVertices[Group],MATCH(Edges[[#This Row],[Vertex 1]],GroupVertices[Vertex],0)),1,1,"")</f>
        <v>17</v>
      </c>
      <c r="BF39" s="79" t="str">
        <f>REPLACE(INDEX(GroupVertices[Group],MATCH(Edges[[#This Row],[Vertex 2]],GroupVertices[Vertex],0)),1,1,"")</f>
        <v>1</v>
      </c>
      <c r="BG39" s="48">
        <v>0</v>
      </c>
      <c r="BH39" s="49">
        <v>0</v>
      </c>
      <c r="BI39" s="48">
        <v>0</v>
      </c>
      <c r="BJ39" s="49">
        <v>0</v>
      </c>
      <c r="BK39" s="48">
        <v>0</v>
      </c>
      <c r="BL39" s="49">
        <v>0</v>
      </c>
      <c r="BM39" s="48">
        <v>3</v>
      </c>
      <c r="BN39" s="49">
        <v>100</v>
      </c>
      <c r="BO39" s="48">
        <v>3</v>
      </c>
    </row>
    <row r="40" spans="1:67" ht="15">
      <c r="A40" s="65" t="s">
        <v>267</v>
      </c>
      <c r="B40" s="65" t="s">
        <v>405</v>
      </c>
      <c r="C40" s="66" t="s">
        <v>3090</v>
      </c>
      <c r="D40" s="67">
        <v>3</v>
      </c>
      <c r="E40" s="68" t="s">
        <v>132</v>
      </c>
      <c r="F40" s="69">
        <v>32</v>
      </c>
      <c r="G40" s="66"/>
      <c r="H40" s="70"/>
      <c r="I40" s="71"/>
      <c r="J40" s="71"/>
      <c r="K40" s="34" t="s">
        <v>65</v>
      </c>
      <c r="L40" s="78">
        <v>40</v>
      </c>
      <c r="M40" s="78"/>
      <c r="N40" s="73"/>
      <c r="O40" s="80" t="s">
        <v>426</v>
      </c>
      <c r="P40" s="82">
        <v>43985.536099537036</v>
      </c>
      <c r="Q40" s="80" t="s">
        <v>429</v>
      </c>
      <c r="R40" s="84" t="s">
        <v>474</v>
      </c>
      <c r="S40" s="80"/>
      <c r="T40" s="80"/>
      <c r="U40" s="80" t="s">
        <v>538</v>
      </c>
      <c r="V40" s="80"/>
      <c r="W40" s="85" t="s">
        <v>585</v>
      </c>
      <c r="X40" s="82">
        <v>43985.536099537036</v>
      </c>
      <c r="Y40" s="88">
        <v>43985</v>
      </c>
      <c r="Z40" s="84" t="s">
        <v>746</v>
      </c>
      <c r="AA40" s="85" t="s">
        <v>941</v>
      </c>
      <c r="AB40" s="80"/>
      <c r="AC40" s="80"/>
      <c r="AD40" s="84" t="s">
        <v>1136</v>
      </c>
      <c r="AE40" s="80"/>
      <c r="AF40" s="80" t="b">
        <v>0</v>
      </c>
      <c r="AG40" s="80">
        <v>0</v>
      </c>
      <c r="AH40" s="84" t="s">
        <v>1316</v>
      </c>
      <c r="AI40" s="80" t="b">
        <v>0</v>
      </c>
      <c r="AJ40" s="80" t="s">
        <v>1333</v>
      </c>
      <c r="AK40" s="80"/>
      <c r="AL40" s="84" t="s">
        <v>1316</v>
      </c>
      <c r="AM40" s="80" t="b">
        <v>0</v>
      </c>
      <c r="AN40" s="80">
        <v>116</v>
      </c>
      <c r="AO40" s="84" t="s">
        <v>1297</v>
      </c>
      <c r="AP40" s="80" t="s">
        <v>1343</v>
      </c>
      <c r="AQ40" s="80" t="b">
        <v>0</v>
      </c>
      <c r="AR40" s="84" t="s">
        <v>1297</v>
      </c>
      <c r="AS40" s="80" t="s">
        <v>198</v>
      </c>
      <c r="AT40" s="80">
        <v>0</v>
      </c>
      <c r="AU40" s="80">
        <v>0</v>
      </c>
      <c r="AV40" s="80"/>
      <c r="AW40" s="80"/>
      <c r="AX40" s="80"/>
      <c r="AY40" s="80"/>
      <c r="AZ40" s="80"/>
      <c r="BA40" s="80"/>
      <c r="BB40" s="80"/>
      <c r="BC40" s="80"/>
      <c r="BD40">
        <v>1</v>
      </c>
      <c r="BE40" s="79" t="str">
        <f>REPLACE(INDEX(GroupVertices[Group],MATCH(Edges[[#This Row],[Vertex 1]],GroupVertices[Vertex],0)),1,1,"")</f>
        <v>1</v>
      </c>
      <c r="BF40" s="79" t="str">
        <f>REPLACE(INDEX(GroupVertices[Group],MATCH(Edges[[#This Row],[Vertex 2]],GroupVertices[Vertex],0)),1,1,"")</f>
        <v>1</v>
      </c>
      <c r="BG40" s="48">
        <v>0</v>
      </c>
      <c r="BH40" s="49">
        <v>0</v>
      </c>
      <c r="BI40" s="48">
        <v>1</v>
      </c>
      <c r="BJ40" s="49">
        <v>2.3255813953488373</v>
      </c>
      <c r="BK40" s="48">
        <v>0</v>
      </c>
      <c r="BL40" s="49">
        <v>0</v>
      </c>
      <c r="BM40" s="48">
        <v>42</v>
      </c>
      <c r="BN40" s="49">
        <v>97.67441860465117</v>
      </c>
      <c r="BO40" s="48">
        <v>43</v>
      </c>
    </row>
    <row r="41" spans="1:67" ht="15">
      <c r="A41" s="65" t="s">
        <v>268</v>
      </c>
      <c r="B41" s="65" t="s">
        <v>405</v>
      </c>
      <c r="C41" s="66" t="s">
        <v>3090</v>
      </c>
      <c r="D41" s="67">
        <v>3</v>
      </c>
      <c r="E41" s="68" t="s">
        <v>132</v>
      </c>
      <c r="F41" s="69">
        <v>32</v>
      </c>
      <c r="G41" s="66"/>
      <c r="H41" s="70"/>
      <c r="I41" s="71"/>
      <c r="J41" s="71"/>
      <c r="K41" s="34" t="s">
        <v>65</v>
      </c>
      <c r="L41" s="78">
        <v>41</v>
      </c>
      <c r="M41" s="78"/>
      <c r="N41" s="73"/>
      <c r="O41" s="80" t="s">
        <v>426</v>
      </c>
      <c r="P41" s="82">
        <v>43985.539930555555</v>
      </c>
      <c r="Q41" s="80" t="s">
        <v>429</v>
      </c>
      <c r="R41" s="84" t="s">
        <v>474</v>
      </c>
      <c r="S41" s="80"/>
      <c r="T41" s="80"/>
      <c r="U41" s="80" t="s">
        <v>538</v>
      </c>
      <c r="V41" s="80"/>
      <c r="W41" s="85" t="s">
        <v>586</v>
      </c>
      <c r="X41" s="82">
        <v>43985.539930555555</v>
      </c>
      <c r="Y41" s="88">
        <v>43985</v>
      </c>
      <c r="Z41" s="84" t="s">
        <v>747</v>
      </c>
      <c r="AA41" s="85" t="s">
        <v>942</v>
      </c>
      <c r="AB41" s="80"/>
      <c r="AC41" s="80"/>
      <c r="AD41" s="84" t="s">
        <v>1137</v>
      </c>
      <c r="AE41" s="80"/>
      <c r="AF41" s="80" t="b">
        <v>0</v>
      </c>
      <c r="AG41" s="80">
        <v>0</v>
      </c>
      <c r="AH41" s="84" t="s">
        <v>1316</v>
      </c>
      <c r="AI41" s="80" t="b">
        <v>0</v>
      </c>
      <c r="AJ41" s="80" t="s">
        <v>1333</v>
      </c>
      <c r="AK41" s="80"/>
      <c r="AL41" s="84" t="s">
        <v>1316</v>
      </c>
      <c r="AM41" s="80" t="b">
        <v>0</v>
      </c>
      <c r="AN41" s="80">
        <v>116</v>
      </c>
      <c r="AO41" s="84" t="s">
        <v>1297</v>
      </c>
      <c r="AP41" s="80" t="s">
        <v>1344</v>
      </c>
      <c r="AQ41" s="80" t="b">
        <v>0</v>
      </c>
      <c r="AR41" s="84" t="s">
        <v>1297</v>
      </c>
      <c r="AS41" s="80" t="s">
        <v>198</v>
      </c>
      <c r="AT41" s="80">
        <v>0</v>
      </c>
      <c r="AU41" s="80">
        <v>0</v>
      </c>
      <c r="AV41" s="80"/>
      <c r="AW41" s="80"/>
      <c r="AX41" s="80"/>
      <c r="AY41" s="80"/>
      <c r="AZ41" s="80"/>
      <c r="BA41" s="80"/>
      <c r="BB41" s="80"/>
      <c r="BC41" s="80"/>
      <c r="BD41">
        <v>1</v>
      </c>
      <c r="BE41" s="79" t="str">
        <f>REPLACE(INDEX(GroupVertices[Group],MATCH(Edges[[#This Row],[Vertex 1]],GroupVertices[Vertex],0)),1,1,"")</f>
        <v>1</v>
      </c>
      <c r="BF41" s="79" t="str">
        <f>REPLACE(INDEX(GroupVertices[Group],MATCH(Edges[[#This Row],[Vertex 2]],GroupVertices[Vertex],0)),1,1,"")</f>
        <v>1</v>
      </c>
      <c r="BG41" s="48">
        <v>0</v>
      </c>
      <c r="BH41" s="49">
        <v>0</v>
      </c>
      <c r="BI41" s="48">
        <v>1</v>
      </c>
      <c r="BJ41" s="49">
        <v>2.3255813953488373</v>
      </c>
      <c r="BK41" s="48">
        <v>0</v>
      </c>
      <c r="BL41" s="49">
        <v>0</v>
      </c>
      <c r="BM41" s="48">
        <v>42</v>
      </c>
      <c r="BN41" s="49">
        <v>97.67441860465117</v>
      </c>
      <c r="BO41" s="48">
        <v>43</v>
      </c>
    </row>
    <row r="42" spans="1:67" ht="15">
      <c r="A42" s="65" t="s">
        <v>269</v>
      </c>
      <c r="B42" s="65" t="s">
        <v>405</v>
      </c>
      <c r="C42" s="66" t="s">
        <v>3090</v>
      </c>
      <c r="D42" s="67">
        <v>3</v>
      </c>
      <c r="E42" s="68" t="s">
        <v>132</v>
      </c>
      <c r="F42" s="69">
        <v>32</v>
      </c>
      <c r="G42" s="66"/>
      <c r="H42" s="70"/>
      <c r="I42" s="71"/>
      <c r="J42" s="71"/>
      <c r="K42" s="34" t="s">
        <v>65</v>
      </c>
      <c r="L42" s="78">
        <v>42</v>
      </c>
      <c r="M42" s="78"/>
      <c r="N42" s="73"/>
      <c r="O42" s="80" t="s">
        <v>426</v>
      </c>
      <c r="P42" s="82">
        <v>43985.548113425924</v>
      </c>
      <c r="Q42" s="80" t="s">
        <v>429</v>
      </c>
      <c r="R42" s="84" t="s">
        <v>474</v>
      </c>
      <c r="S42" s="80"/>
      <c r="T42" s="80"/>
      <c r="U42" s="80" t="s">
        <v>538</v>
      </c>
      <c r="V42" s="80"/>
      <c r="W42" s="85" t="s">
        <v>587</v>
      </c>
      <c r="X42" s="82">
        <v>43985.548113425924</v>
      </c>
      <c r="Y42" s="88">
        <v>43985</v>
      </c>
      <c r="Z42" s="84" t="s">
        <v>748</v>
      </c>
      <c r="AA42" s="85" t="s">
        <v>943</v>
      </c>
      <c r="AB42" s="80"/>
      <c r="AC42" s="80"/>
      <c r="AD42" s="84" t="s">
        <v>1138</v>
      </c>
      <c r="AE42" s="80"/>
      <c r="AF42" s="80" t="b">
        <v>0</v>
      </c>
      <c r="AG42" s="80">
        <v>0</v>
      </c>
      <c r="AH42" s="84" t="s">
        <v>1316</v>
      </c>
      <c r="AI42" s="80" t="b">
        <v>0</v>
      </c>
      <c r="AJ42" s="80" t="s">
        <v>1333</v>
      </c>
      <c r="AK42" s="80"/>
      <c r="AL42" s="84" t="s">
        <v>1316</v>
      </c>
      <c r="AM42" s="80" t="b">
        <v>0</v>
      </c>
      <c r="AN42" s="80">
        <v>116</v>
      </c>
      <c r="AO42" s="84" t="s">
        <v>1297</v>
      </c>
      <c r="AP42" s="80" t="s">
        <v>1344</v>
      </c>
      <c r="AQ42" s="80" t="b">
        <v>0</v>
      </c>
      <c r="AR42" s="84" t="s">
        <v>1297</v>
      </c>
      <c r="AS42" s="80" t="s">
        <v>198</v>
      </c>
      <c r="AT42" s="80">
        <v>0</v>
      </c>
      <c r="AU42" s="80">
        <v>0</v>
      </c>
      <c r="AV42" s="80"/>
      <c r="AW42" s="80"/>
      <c r="AX42" s="80"/>
      <c r="AY42" s="80"/>
      <c r="AZ42" s="80"/>
      <c r="BA42" s="80"/>
      <c r="BB42" s="80"/>
      <c r="BC42" s="80"/>
      <c r="BD42">
        <v>1</v>
      </c>
      <c r="BE42" s="79" t="str">
        <f>REPLACE(INDEX(GroupVertices[Group],MATCH(Edges[[#This Row],[Vertex 1]],GroupVertices[Vertex],0)),1,1,"")</f>
        <v>1</v>
      </c>
      <c r="BF42" s="79" t="str">
        <f>REPLACE(INDEX(GroupVertices[Group],MATCH(Edges[[#This Row],[Vertex 2]],GroupVertices[Vertex],0)),1,1,"")</f>
        <v>1</v>
      </c>
      <c r="BG42" s="48">
        <v>0</v>
      </c>
      <c r="BH42" s="49">
        <v>0</v>
      </c>
      <c r="BI42" s="48">
        <v>1</v>
      </c>
      <c r="BJ42" s="49">
        <v>2.3255813953488373</v>
      </c>
      <c r="BK42" s="48">
        <v>0</v>
      </c>
      <c r="BL42" s="49">
        <v>0</v>
      </c>
      <c r="BM42" s="48">
        <v>42</v>
      </c>
      <c r="BN42" s="49">
        <v>97.67441860465117</v>
      </c>
      <c r="BO42" s="48">
        <v>43</v>
      </c>
    </row>
    <row r="43" spans="1:67" ht="15">
      <c r="A43" s="65" t="s">
        <v>270</v>
      </c>
      <c r="B43" s="65" t="s">
        <v>405</v>
      </c>
      <c r="C43" s="66" t="s">
        <v>3090</v>
      </c>
      <c r="D43" s="67">
        <v>3</v>
      </c>
      <c r="E43" s="68" t="s">
        <v>132</v>
      </c>
      <c r="F43" s="69">
        <v>32</v>
      </c>
      <c r="G43" s="66"/>
      <c r="H43" s="70"/>
      <c r="I43" s="71"/>
      <c r="J43" s="71"/>
      <c r="K43" s="34" t="s">
        <v>65</v>
      </c>
      <c r="L43" s="78">
        <v>43</v>
      </c>
      <c r="M43" s="78"/>
      <c r="N43" s="73"/>
      <c r="O43" s="80" t="s">
        <v>426</v>
      </c>
      <c r="P43" s="82">
        <v>43985.565729166665</v>
      </c>
      <c r="Q43" s="80" t="s">
        <v>429</v>
      </c>
      <c r="R43" s="84" t="s">
        <v>474</v>
      </c>
      <c r="S43" s="80"/>
      <c r="T43" s="80"/>
      <c r="U43" s="80" t="s">
        <v>538</v>
      </c>
      <c r="V43" s="80"/>
      <c r="W43" s="85" t="s">
        <v>588</v>
      </c>
      <c r="X43" s="82">
        <v>43985.565729166665</v>
      </c>
      <c r="Y43" s="88">
        <v>43985</v>
      </c>
      <c r="Z43" s="84" t="s">
        <v>749</v>
      </c>
      <c r="AA43" s="85" t="s">
        <v>944</v>
      </c>
      <c r="AB43" s="80"/>
      <c r="AC43" s="80"/>
      <c r="AD43" s="84" t="s">
        <v>1139</v>
      </c>
      <c r="AE43" s="80"/>
      <c r="AF43" s="80" t="b">
        <v>0</v>
      </c>
      <c r="AG43" s="80">
        <v>0</v>
      </c>
      <c r="AH43" s="84" t="s">
        <v>1316</v>
      </c>
      <c r="AI43" s="80" t="b">
        <v>0</v>
      </c>
      <c r="AJ43" s="80" t="s">
        <v>1333</v>
      </c>
      <c r="AK43" s="80"/>
      <c r="AL43" s="84" t="s">
        <v>1316</v>
      </c>
      <c r="AM43" s="80" t="b">
        <v>0</v>
      </c>
      <c r="AN43" s="80">
        <v>116</v>
      </c>
      <c r="AO43" s="84" t="s">
        <v>1297</v>
      </c>
      <c r="AP43" s="80" t="s">
        <v>1345</v>
      </c>
      <c r="AQ43" s="80" t="b">
        <v>0</v>
      </c>
      <c r="AR43" s="84" t="s">
        <v>1297</v>
      </c>
      <c r="AS43" s="80" t="s">
        <v>198</v>
      </c>
      <c r="AT43" s="80">
        <v>0</v>
      </c>
      <c r="AU43" s="80">
        <v>0</v>
      </c>
      <c r="AV43" s="80"/>
      <c r="AW43" s="80"/>
      <c r="AX43" s="80"/>
      <c r="AY43" s="80"/>
      <c r="AZ43" s="80"/>
      <c r="BA43" s="80"/>
      <c r="BB43" s="80"/>
      <c r="BC43" s="80"/>
      <c r="BD43">
        <v>1</v>
      </c>
      <c r="BE43" s="79" t="str">
        <f>REPLACE(INDEX(GroupVertices[Group],MATCH(Edges[[#This Row],[Vertex 1]],GroupVertices[Vertex],0)),1,1,"")</f>
        <v>1</v>
      </c>
      <c r="BF43" s="79" t="str">
        <f>REPLACE(INDEX(GroupVertices[Group],MATCH(Edges[[#This Row],[Vertex 2]],GroupVertices[Vertex],0)),1,1,"")</f>
        <v>1</v>
      </c>
      <c r="BG43" s="48">
        <v>0</v>
      </c>
      <c r="BH43" s="49">
        <v>0</v>
      </c>
      <c r="BI43" s="48">
        <v>1</v>
      </c>
      <c r="BJ43" s="49">
        <v>2.3255813953488373</v>
      </c>
      <c r="BK43" s="48">
        <v>0</v>
      </c>
      <c r="BL43" s="49">
        <v>0</v>
      </c>
      <c r="BM43" s="48">
        <v>42</v>
      </c>
      <c r="BN43" s="49">
        <v>97.67441860465117</v>
      </c>
      <c r="BO43" s="48">
        <v>43</v>
      </c>
    </row>
    <row r="44" spans="1:67" ht="15">
      <c r="A44" s="65" t="s">
        <v>271</v>
      </c>
      <c r="B44" s="65" t="s">
        <v>271</v>
      </c>
      <c r="C44" s="66" t="s">
        <v>3090</v>
      </c>
      <c r="D44" s="67">
        <v>3</v>
      </c>
      <c r="E44" s="68" t="s">
        <v>132</v>
      </c>
      <c r="F44" s="69">
        <v>32</v>
      </c>
      <c r="G44" s="66"/>
      <c r="H44" s="70"/>
      <c r="I44" s="71"/>
      <c r="J44" s="71"/>
      <c r="K44" s="34" t="s">
        <v>65</v>
      </c>
      <c r="L44" s="78">
        <v>44</v>
      </c>
      <c r="M44" s="78"/>
      <c r="N44" s="73"/>
      <c r="O44" s="80" t="s">
        <v>198</v>
      </c>
      <c r="P44" s="82">
        <v>43985.57568287037</v>
      </c>
      <c r="Q44" s="80" t="s">
        <v>432</v>
      </c>
      <c r="R44" s="84" t="s">
        <v>477</v>
      </c>
      <c r="S44" s="80"/>
      <c r="T44" s="80"/>
      <c r="U44" s="80" t="s">
        <v>537</v>
      </c>
      <c r="V44" s="85" t="s">
        <v>548</v>
      </c>
      <c r="W44" s="85" t="s">
        <v>548</v>
      </c>
      <c r="X44" s="82">
        <v>43985.57568287037</v>
      </c>
      <c r="Y44" s="88">
        <v>43985</v>
      </c>
      <c r="Z44" s="84" t="s">
        <v>750</v>
      </c>
      <c r="AA44" s="85" t="s">
        <v>945</v>
      </c>
      <c r="AB44" s="80"/>
      <c r="AC44" s="80"/>
      <c r="AD44" s="84" t="s">
        <v>1140</v>
      </c>
      <c r="AE44" s="80"/>
      <c r="AF44" s="80" t="b">
        <v>0</v>
      </c>
      <c r="AG44" s="80">
        <v>4</v>
      </c>
      <c r="AH44" s="84" t="s">
        <v>1316</v>
      </c>
      <c r="AI44" s="80" t="b">
        <v>0</v>
      </c>
      <c r="AJ44" s="80" t="s">
        <v>1332</v>
      </c>
      <c r="AK44" s="80"/>
      <c r="AL44" s="84" t="s">
        <v>1316</v>
      </c>
      <c r="AM44" s="80" t="b">
        <v>0</v>
      </c>
      <c r="AN44" s="80">
        <v>0</v>
      </c>
      <c r="AO44" s="84" t="s">
        <v>1316</v>
      </c>
      <c r="AP44" s="80" t="s">
        <v>1344</v>
      </c>
      <c r="AQ44" s="80" t="b">
        <v>0</v>
      </c>
      <c r="AR44" s="84" t="s">
        <v>1140</v>
      </c>
      <c r="AS44" s="80" t="s">
        <v>198</v>
      </c>
      <c r="AT44" s="80">
        <v>0</v>
      </c>
      <c r="AU44" s="80">
        <v>0</v>
      </c>
      <c r="AV44" s="80"/>
      <c r="AW44" s="80"/>
      <c r="AX44" s="80"/>
      <c r="AY44" s="80"/>
      <c r="AZ44" s="80"/>
      <c r="BA44" s="80"/>
      <c r="BB44" s="80"/>
      <c r="BC44" s="80"/>
      <c r="BD44">
        <v>1</v>
      </c>
      <c r="BE44" s="79" t="str">
        <f>REPLACE(INDEX(GroupVertices[Group],MATCH(Edges[[#This Row],[Vertex 1]],GroupVertices[Vertex],0)),1,1,"")</f>
        <v>3</v>
      </c>
      <c r="BF44" s="79" t="str">
        <f>REPLACE(INDEX(GroupVertices[Group],MATCH(Edges[[#This Row],[Vertex 2]],GroupVertices[Vertex],0)),1,1,"")</f>
        <v>3</v>
      </c>
      <c r="BG44" s="48">
        <v>0</v>
      </c>
      <c r="BH44" s="49">
        <v>0</v>
      </c>
      <c r="BI44" s="48">
        <v>0</v>
      </c>
      <c r="BJ44" s="49">
        <v>0</v>
      </c>
      <c r="BK44" s="48">
        <v>0</v>
      </c>
      <c r="BL44" s="49">
        <v>0</v>
      </c>
      <c r="BM44" s="48">
        <v>1</v>
      </c>
      <c r="BN44" s="49">
        <v>100</v>
      </c>
      <c r="BO44" s="48">
        <v>1</v>
      </c>
    </row>
    <row r="45" spans="1:67" ht="15">
      <c r="A45" s="65" t="s">
        <v>272</v>
      </c>
      <c r="B45" s="65" t="s">
        <v>410</v>
      </c>
      <c r="C45" s="66" t="s">
        <v>3090</v>
      </c>
      <c r="D45" s="67">
        <v>3</v>
      </c>
      <c r="E45" s="68" t="s">
        <v>132</v>
      </c>
      <c r="F45" s="69">
        <v>32</v>
      </c>
      <c r="G45" s="66"/>
      <c r="H45" s="70"/>
      <c r="I45" s="71"/>
      <c r="J45" s="71"/>
      <c r="K45" s="34" t="s">
        <v>65</v>
      </c>
      <c r="L45" s="78">
        <v>45</v>
      </c>
      <c r="M45" s="78"/>
      <c r="N45" s="73"/>
      <c r="O45" s="80" t="s">
        <v>425</v>
      </c>
      <c r="P45" s="82">
        <v>43985.61042824074</v>
      </c>
      <c r="Q45" s="80" t="s">
        <v>433</v>
      </c>
      <c r="R45" s="84" t="s">
        <v>478</v>
      </c>
      <c r="S45" s="85" t="s">
        <v>519</v>
      </c>
      <c r="T45" s="80" t="s">
        <v>533</v>
      </c>
      <c r="U45" s="80" t="s">
        <v>539</v>
      </c>
      <c r="V45" s="80"/>
      <c r="W45" s="85" t="s">
        <v>589</v>
      </c>
      <c r="X45" s="82">
        <v>43985.61042824074</v>
      </c>
      <c r="Y45" s="88">
        <v>43985</v>
      </c>
      <c r="Z45" s="84" t="s">
        <v>751</v>
      </c>
      <c r="AA45" s="85" t="s">
        <v>946</v>
      </c>
      <c r="AB45" s="80"/>
      <c r="AC45" s="80"/>
      <c r="AD45" s="84" t="s">
        <v>1141</v>
      </c>
      <c r="AE45" s="84" t="s">
        <v>1303</v>
      </c>
      <c r="AF45" s="80" t="b">
        <v>0</v>
      </c>
      <c r="AG45" s="80">
        <v>2</v>
      </c>
      <c r="AH45" s="84" t="s">
        <v>1318</v>
      </c>
      <c r="AI45" s="80" t="b">
        <v>1</v>
      </c>
      <c r="AJ45" s="80" t="s">
        <v>1334</v>
      </c>
      <c r="AK45" s="80"/>
      <c r="AL45" s="84" t="s">
        <v>1336</v>
      </c>
      <c r="AM45" s="80" t="b">
        <v>0</v>
      </c>
      <c r="AN45" s="80">
        <v>1</v>
      </c>
      <c r="AO45" s="84" t="s">
        <v>1316</v>
      </c>
      <c r="AP45" s="80" t="s">
        <v>1343</v>
      </c>
      <c r="AQ45" s="80" t="b">
        <v>0</v>
      </c>
      <c r="AR45" s="84" t="s">
        <v>1303</v>
      </c>
      <c r="AS45" s="80" t="s">
        <v>198</v>
      </c>
      <c r="AT45" s="80">
        <v>0</v>
      </c>
      <c r="AU45" s="80">
        <v>0</v>
      </c>
      <c r="AV45" s="80"/>
      <c r="AW45" s="80"/>
      <c r="AX45" s="80"/>
      <c r="AY45" s="80"/>
      <c r="AZ45" s="80"/>
      <c r="BA45" s="80"/>
      <c r="BB45" s="80"/>
      <c r="BC45" s="80"/>
      <c r="BD45">
        <v>1</v>
      </c>
      <c r="BE45" s="79" t="str">
        <f>REPLACE(INDEX(GroupVertices[Group],MATCH(Edges[[#This Row],[Vertex 1]],GroupVertices[Vertex],0)),1,1,"")</f>
        <v>16</v>
      </c>
      <c r="BF45" s="79" t="str">
        <f>REPLACE(INDEX(GroupVertices[Group],MATCH(Edges[[#This Row],[Vertex 2]],GroupVertices[Vertex],0)),1,1,"")</f>
        <v>16</v>
      </c>
      <c r="BG45" s="48">
        <v>0</v>
      </c>
      <c r="BH45" s="49">
        <v>0</v>
      </c>
      <c r="BI45" s="48">
        <v>0</v>
      </c>
      <c r="BJ45" s="49">
        <v>0</v>
      </c>
      <c r="BK45" s="48">
        <v>0</v>
      </c>
      <c r="BL45" s="49">
        <v>0</v>
      </c>
      <c r="BM45" s="48">
        <v>32</v>
      </c>
      <c r="BN45" s="49">
        <v>100</v>
      </c>
      <c r="BO45" s="48">
        <v>32</v>
      </c>
    </row>
    <row r="46" spans="1:67" ht="15">
      <c r="A46" s="65" t="s">
        <v>272</v>
      </c>
      <c r="B46" s="65" t="s">
        <v>405</v>
      </c>
      <c r="C46" s="66" t="s">
        <v>3090</v>
      </c>
      <c r="D46" s="67">
        <v>3</v>
      </c>
      <c r="E46" s="68" t="s">
        <v>132</v>
      </c>
      <c r="F46" s="69">
        <v>32</v>
      </c>
      <c r="G46" s="66"/>
      <c r="H46" s="70"/>
      <c r="I46" s="71"/>
      <c r="J46" s="71"/>
      <c r="K46" s="34" t="s">
        <v>65</v>
      </c>
      <c r="L46" s="78">
        <v>46</v>
      </c>
      <c r="M46" s="78"/>
      <c r="N46" s="73"/>
      <c r="O46" s="80" t="s">
        <v>424</v>
      </c>
      <c r="P46" s="82">
        <v>43985.61042824074</v>
      </c>
      <c r="Q46" s="80" t="s">
        <v>433</v>
      </c>
      <c r="R46" s="84" t="s">
        <v>478</v>
      </c>
      <c r="S46" s="85" t="s">
        <v>519</v>
      </c>
      <c r="T46" s="80" t="s">
        <v>533</v>
      </c>
      <c r="U46" s="80" t="s">
        <v>539</v>
      </c>
      <c r="V46" s="80"/>
      <c r="W46" s="85" t="s">
        <v>589</v>
      </c>
      <c r="X46" s="82">
        <v>43985.61042824074</v>
      </c>
      <c r="Y46" s="88">
        <v>43985</v>
      </c>
      <c r="Z46" s="84" t="s">
        <v>751</v>
      </c>
      <c r="AA46" s="85" t="s">
        <v>946</v>
      </c>
      <c r="AB46" s="80"/>
      <c r="AC46" s="80"/>
      <c r="AD46" s="84" t="s">
        <v>1141</v>
      </c>
      <c r="AE46" s="84" t="s">
        <v>1303</v>
      </c>
      <c r="AF46" s="80" t="b">
        <v>0</v>
      </c>
      <c r="AG46" s="80">
        <v>2</v>
      </c>
      <c r="AH46" s="84" t="s">
        <v>1318</v>
      </c>
      <c r="AI46" s="80" t="b">
        <v>1</v>
      </c>
      <c r="AJ46" s="80" t="s">
        <v>1334</v>
      </c>
      <c r="AK46" s="80"/>
      <c r="AL46" s="84" t="s">
        <v>1336</v>
      </c>
      <c r="AM46" s="80" t="b">
        <v>0</v>
      </c>
      <c r="AN46" s="80">
        <v>1</v>
      </c>
      <c r="AO46" s="84" t="s">
        <v>1316</v>
      </c>
      <c r="AP46" s="80" t="s">
        <v>1343</v>
      </c>
      <c r="AQ46" s="80" t="b">
        <v>0</v>
      </c>
      <c r="AR46" s="84" t="s">
        <v>1303</v>
      </c>
      <c r="AS46" s="80" t="s">
        <v>198</v>
      </c>
      <c r="AT46" s="80">
        <v>0</v>
      </c>
      <c r="AU46" s="80">
        <v>0</v>
      </c>
      <c r="AV46" s="80"/>
      <c r="AW46" s="80"/>
      <c r="AX46" s="80"/>
      <c r="AY46" s="80"/>
      <c r="AZ46" s="80"/>
      <c r="BA46" s="80"/>
      <c r="BB46" s="80"/>
      <c r="BC46" s="80"/>
      <c r="BD46">
        <v>1</v>
      </c>
      <c r="BE46" s="79" t="str">
        <f>REPLACE(INDEX(GroupVertices[Group],MATCH(Edges[[#This Row],[Vertex 1]],GroupVertices[Vertex],0)),1,1,"")</f>
        <v>16</v>
      </c>
      <c r="BF46" s="79" t="str">
        <f>REPLACE(INDEX(GroupVertices[Group],MATCH(Edges[[#This Row],[Vertex 2]],GroupVertices[Vertex],0)),1,1,"")</f>
        <v>1</v>
      </c>
      <c r="BG46" s="48"/>
      <c r="BH46" s="49"/>
      <c r="BI46" s="48"/>
      <c r="BJ46" s="49"/>
      <c r="BK46" s="48"/>
      <c r="BL46" s="49"/>
      <c r="BM46" s="48"/>
      <c r="BN46" s="49"/>
      <c r="BO46" s="48"/>
    </row>
    <row r="47" spans="1:67" ht="15">
      <c r="A47" s="65" t="s">
        <v>273</v>
      </c>
      <c r="B47" s="65" t="s">
        <v>273</v>
      </c>
      <c r="C47" s="66" t="s">
        <v>3090</v>
      </c>
      <c r="D47" s="67">
        <v>3</v>
      </c>
      <c r="E47" s="68" t="s">
        <v>132</v>
      </c>
      <c r="F47" s="69">
        <v>32</v>
      </c>
      <c r="G47" s="66"/>
      <c r="H47" s="70"/>
      <c r="I47" s="71"/>
      <c r="J47" s="71"/>
      <c r="K47" s="34" t="s">
        <v>65</v>
      </c>
      <c r="L47" s="78">
        <v>47</v>
      </c>
      <c r="M47" s="78"/>
      <c r="N47" s="73"/>
      <c r="O47" s="80" t="s">
        <v>198</v>
      </c>
      <c r="P47" s="82">
        <v>43985.611134259256</v>
      </c>
      <c r="Q47" s="80" t="s">
        <v>434</v>
      </c>
      <c r="R47" s="84" t="s">
        <v>479</v>
      </c>
      <c r="S47" s="80"/>
      <c r="T47" s="80"/>
      <c r="U47" s="80" t="s">
        <v>537</v>
      </c>
      <c r="V47" s="85" t="s">
        <v>549</v>
      </c>
      <c r="W47" s="85" t="s">
        <v>549</v>
      </c>
      <c r="X47" s="82">
        <v>43985.611134259256</v>
      </c>
      <c r="Y47" s="88">
        <v>43985</v>
      </c>
      <c r="Z47" s="84" t="s">
        <v>752</v>
      </c>
      <c r="AA47" s="85" t="s">
        <v>947</v>
      </c>
      <c r="AB47" s="80"/>
      <c r="AC47" s="80"/>
      <c r="AD47" s="84" t="s">
        <v>1142</v>
      </c>
      <c r="AE47" s="80"/>
      <c r="AF47" s="80" t="b">
        <v>0</v>
      </c>
      <c r="AG47" s="80">
        <v>0</v>
      </c>
      <c r="AH47" s="84" t="s">
        <v>1316</v>
      </c>
      <c r="AI47" s="80" t="b">
        <v>0</v>
      </c>
      <c r="AJ47" s="80" t="s">
        <v>1333</v>
      </c>
      <c r="AK47" s="80"/>
      <c r="AL47" s="84" t="s">
        <v>1316</v>
      </c>
      <c r="AM47" s="80" t="b">
        <v>0</v>
      </c>
      <c r="AN47" s="80">
        <v>0</v>
      </c>
      <c r="AO47" s="84" t="s">
        <v>1316</v>
      </c>
      <c r="AP47" s="80" t="s">
        <v>1345</v>
      </c>
      <c r="AQ47" s="80" t="b">
        <v>0</v>
      </c>
      <c r="AR47" s="84" t="s">
        <v>1142</v>
      </c>
      <c r="AS47" s="80" t="s">
        <v>198</v>
      </c>
      <c r="AT47" s="80">
        <v>0</v>
      </c>
      <c r="AU47" s="80">
        <v>0</v>
      </c>
      <c r="AV47" s="80"/>
      <c r="AW47" s="80"/>
      <c r="AX47" s="80"/>
      <c r="AY47" s="80"/>
      <c r="AZ47" s="80"/>
      <c r="BA47" s="80"/>
      <c r="BB47" s="80"/>
      <c r="BC47" s="80"/>
      <c r="BD47">
        <v>1</v>
      </c>
      <c r="BE47" s="79" t="str">
        <f>REPLACE(INDEX(GroupVertices[Group],MATCH(Edges[[#This Row],[Vertex 1]],GroupVertices[Vertex],0)),1,1,"")</f>
        <v>3</v>
      </c>
      <c r="BF47" s="79" t="str">
        <f>REPLACE(INDEX(GroupVertices[Group],MATCH(Edges[[#This Row],[Vertex 2]],GroupVertices[Vertex],0)),1,1,"")</f>
        <v>3</v>
      </c>
      <c r="BG47" s="48">
        <v>0</v>
      </c>
      <c r="BH47" s="49">
        <v>0</v>
      </c>
      <c r="BI47" s="48">
        <v>0</v>
      </c>
      <c r="BJ47" s="49">
        <v>0</v>
      </c>
      <c r="BK47" s="48">
        <v>0</v>
      </c>
      <c r="BL47" s="49">
        <v>0</v>
      </c>
      <c r="BM47" s="48">
        <v>41</v>
      </c>
      <c r="BN47" s="49">
        <v>100</v>
      </c>
      <c r="BO47" s="48">
        <v>41</v>
      </c>
    </row>
    <row r="48" spans="1:67" ht="15">
      <c r="A48" s="65" t="s">
        <v>274</v>
      </c>
      <c r="B48" s="65" t="s">
        <v>405</v>
      </c>
      <c r="C48" s="66" t="s">
        <v>3090</v>
      </c>
      <c r="D48" s="67">
        <v>3</v>
      </c>
      <c r="E48" s="68" t="s">
        <v>132</v>
      </c>
      <c r="F48" s="69">
        <v>32</v>
      </c>
      <c r="G48" s="66"/>
      <c r="H48" s="70"/>
      <c r="I48" s="71"/>
      <c r="J48" s="71"/>
      <c r="K48" s="34" t="s">
        <v>65</v>
      </c>
      <c r="L48" s="78">
        <v>48</v>
      </c>
      <c r="M48" s="78"/>
      <c r="N48" s="73"/>
      <c r="O48" s="80" t="s">
        <v>426</v>
      </c>
      <c r="P48" s="82">
        <v>43985.61777777778</v>
      </c>
      <c r="Q48" s="80" t="s">
        <v>429</v>
      </c>
      <c r="R48" s="84" t="s">
        <v>474</v>
      </c>
      <c r="S48" s="80"/>
      <c r="T48" s="80"/>
      <c r="U48" s="80" t="s">
        <v>538</v>
      </c>
      <c r="V48" s="80"/>
      <c r="W48" s="85" t="s">
        <v>590</v>
      </c>
      <c r="X48" s="82">
        <v>43985.61777777778</v>
      </c>
      <c r="Y48" s="88">
        <v>43985</v>
      </c>
      <c r="Z48" s="84" t="s">
        <v>753</v>
      </c>
      <c r="AA48" s="85" t="s">
        <v>948</v>
      </c>
      <c r="AB48" s="80"/>
      <c r="AC48" s="80"/>
      <c r="AD48" s="84" t="s">
        <v>1143</v>
      </c>
      <c r="AE48" s="80"/>
      <c r="AF48" s="80" t="b">
        <v>0</v>
      </c>
      <c r="AG48" s="80">
        <v>0</v>
      </c>
      <c r="AH48" s="84" t="s">
        <v>1316</v>
      </c>
      <c r="AI48" s="80" t="b">
        <v>0</v>
      </c>
      <c r="AJ48" s="80" t="s">
        <v>1333</v>
      </c>
      <c r="AK48" s="80"/>
      <c r="AL48" s="84" t="s">
        <v>1316</v>
      </c>
      <c r="AM48" s="80" t="b">
        <v>0</v>
      </c>
      <c r="AN48" s="80">
        <v>116</v>
      </c>
      <c r="AO48" s="84" t="s">
        <v>1297</v>
      </c>
      <c r="AP48" s="80" t="s">
        <v>1345</v>
      </c>
      <c r="AQ48" s="80" t="b">
        <v>0</v>
      </c>
      <c r="AR48" s="84" t="s">
        <v>1297</v>
      </c>
      <c r="AS48" s="80" t="s">
        <v>198</v>
      </c>
      <c r="AT48" s="80">
        <v>0</v>
      </c>
      <c r="AU48" s="80">
        <v>0</v>
      </c>
      <c r="AV48" s="80"/>
      <c r="AW48" s="80"/>
      <c r="AX48" s="80"/>
      <c r="AY48" s="80"/>
      <c r="AZ48" s="80"/>
      <c r="BA48" s="80"/>
      <c r="BB48" s="80"/>
      <c r="BC48" s="80"/>
      <c r="BD48">
        <v>1</v>
      </c>
      <c r="BE48" s="79" t="str">
        <f>REPLACE(INDEX(GroupVertices[Group],MATCH(Edges[[#This Row],[Vertex 1]],GroupVertices[Vertex],0)),1,1,"")</f>
        <v>1</v>
      </c>
      <c r="BF48" s="79" t="str">
        <f>REPLACE(INDEX(GroupVertices[Group],MATCH(Edges[[#This Row],[Vertex 2]],GroupVertices[Vertex],0)),1,1,"")</f>
        <v>1</v>
      </c>
      <c r="BG48" s="48">
        <v>0</v>
      </c>
      <c r="BH48" s="49">
        <v>0</v>
      </c>
      <c r="BI48" s="48">
        <v>1</v>
      </c>
      <c r="BJ48" s="49">
        <v>2.3255813953488373</v>
      </c>
      <c r="BK48" s="48">
        <v>0</v>
      </c>
      <c r="BL48" s="49">
        <v>0</v>
      </c>
      <c r="BM48" s="48">
        <v>42</v>
      </c>
      <c r="BN48" s="49">
        <v>97.67441860465117</v>
      </c>
      <c r="BO48" s="48">
        <v>43</v>
      </c>
    </row>
    <row r="49" spans="1:67" ht="15">
      <c r="A49" s="65" t="s">
        <v>275</v>
      </c>
      <c r="B49" s="65" t="s">
        <v>405</v>
      </c>
      <c r="C49" s="66" t="s">
        <v>3090</v>
      </c>
      <c r="D49" s="67">
        <v>3</v>
      </c>
      <c r="E49" s="68" t="s">
        <v>132</v>
      </c>
      <c r="F49" s="69">
        <v>32</v>
      </c>
      <c r="G49" s="66"/>
      <c r="H49" s="70"/>
      <c r="I49" s="71"/>
      <c r="J49" s="71"/>
      <c r="K49" s="34" t="s">
        <v>65</v>
      </c>
      <c r="L49" s="78">
        <v>49</v>
      </c>
      <c r="M49" s="78"/>
      <c r="N49" s="73"/>
      <c r="O49" s="80" t="s">
        <v>426</v>
      </c>
      <c r="P49" s="82">
        <v>43985.62206018518</v>
      </c>
      <c r="Q49" s="80" t="s">
        <v>429</v>
      </c>
      <c r="R49" s="84" t="s">
        <v>474</v>
      </c>
      <c r="S49" s="80"/>
      <c r="T49" s="80"/>
      <c r="U49" s="80" t="s">
        <v>538</v>
      </c>
      <c r="V49" s="80"/>
      <c r="W49" s="85" t="s">
        <v>591</v>
      </c>
      <c r="X49" s="82">
        <v>43985.62206018518</v>
      </c>
      <c r="Y49" s="88">
        <v>43985</v>
      </c>
      <c r="Z49" s="84" t="s">
        <v>754</v>
      </c>
      <c r="AA49" s="85" t="s">
        <v>949</v>
      </c>
      <c r="AB49" s="80"/>
      <c r="AC49" s="80"/>
      <c r="AD49" s="84" t="s">
        <v>1144</v>
      </c>
      <c r="AE49" s="80"/>
      <c r="AF49" s="80" t="b">
        <v>0</v>
      </c>
      <c r="AG49" s="80">
        <v>0</v>
      </c>
      <c r="AH49" s="84" t="s">
        <v>1316</v>
      </c>
      <c r="AI49" s="80" t="b">
        <v>0</v>
      </c>
      <c r="AJ49" s="80" t="s">
        <v>1333</v>
      </c>
      <c r="AK49" s="80"/>
      <c r="AL49" s="84" t="s">
        <v>1316</v>
      </c>
      <c r="AM49" s="80" t="b">
        <v>0</v>
      </c>
      <c r="AN49" s="80">
        <v>116</v>
      </c>
      <c r="AO49" s="84" t="s">
        <v>1297</v>
      </c>
      <c r="AP49" s="80" t="s">
        <v>1345</v>
      </c>
      <c r="AQ49" s="80" t="b">
        <v>0</v>
      </c>
      <c r="AR49" s="84" t="s">
        <v>1297</v>
      </c>
      <c r="AS49" s="80" t="s">
        <v>198</v>
      </c>
      <c r="AT49" s="80">
        <v>0</v>
      </c>
      <c r="AU49" s="80">
        <v>0</v>
      </c>
      <c r="AV49" s="80"/>
      <c r="AW49" s="80"/>
      <c r="AX49" s="80"/>
      <c r="AY49" s="80"/>
      <c r="AZ49" s="80"/>
      <c r="BA49" s="80"/>
      <c r="BB49" s="80"/>
      <c r="BC49" s="80"/>
      <c r="BD49">
        <v>1</v>
      </c>
      <c r="BE49" s="79" t="str">
        <f>REPLACE(INDEX(GroupVertices[Group],MATCH(Edges[[#This Row],[Vertex 1]],GroupVertices[Vertex],0)),1,1,"")</f>
        <v>1</v>
      </c>
      <c r="BF49" s="79" t="str">
        <f>REPLACE(INDEX(GroupVertices[Group],MATCH(Edges[[#This Row],[Vertex 2]],GroupVertices[Vertex],0)),1,1,"")</f>
        <v>1</v>
      </c>
      <c r="BG49" s="48">
        <v>0</v>
      </c>
      <c r="BH49" s="49">
        <v>0</v>
      </c>
      <c r="BI49" s="48">
        <v>1</v>
      </c>
      <c r="BJ49" s="49">
        <v>2.3255813953488373</v>
      </c>
      <c r="BK49" s="48">
        <v>0</v>
      </c>
      <c r="BL49" s="49">
        <v>0</v>
      </c>
      <c r="BM49" s="48">
        <v>42</v>
      </c>
      <c r="BN49" s="49">
        <v>97.67441860465117</v>
      </c>
      <c r="BO49" s="48">
        <v>43</v>
      </c>
    </row>
    <row r="50" spans="1:67" ht="15">
      <c r="A50" s="65" t="s">
        <v>276</v>
      </c>
      <c r="B50" s="65" t="s">
        <v>405</v>
      </c>
      <c r="C50" s="66" t="s">
        <v>3090</v>
      </c>
      <c r="D50" s="67">
        <v>3</v>
      </c>
      <c r="E50" s="68" t="s">
        <v>132</v>
      </c>
      <c r="F50" s="69">
        <v>32</v>
      </c>
      <c r="G50" s="66"/>
      <c r="H50" s="70"/>
      <c r="I50" s="71"/>
      <c r="J50" s="71"/>
      <c r="K50" s="34" t="s">
        <v>65</v>
      </c>
      <c r="L50" s="78">
        <v>50</v>
      </c>
      <c r="M50" s="78"/>
      <c r="N50" s="73"/>
      <c r="O50" s="80" t="s">
        <v>426</v>
      </c>
      <c r="P50" s="82">
        <v>43985.641597222224</v>
      </c>
      <c r="Q50" s="80" t="s">
        <v>429</v>
      </c>
      <c r="R50" s="84" t="s">
        <v>474</v>
      </c>
      <c r="S50" s="80"/>
      <c r="T50" s="80"/>
      <c r="U50" s="80" t="s">
        <v>538</v>
      </c>
      <c r="V50" s="80"/>
      <c r="W50" s="85" t="s">
        <v>592</v>
      </c>
      <c r="X50" s="82">
        <v>43985.641597222224</v>
      </c>
      <c r="Y50" s="88">
        <v>43985</v>
      </c>
      <c r="Z50" s="84" t="s">
        <v>755</v>
      </c>
      <c r="AA50" s="85" t="s">
        <v>950</v>
      </c>
      <c r="AB50" s="80"/>
      <c r="AC50" s="80"/>
      <c r="AD50" s="84" t="s">
        <v>1145</v>
      </c>
      <c r="AE50" s="80"/>
      <c r="AF50" s="80" t="b">
        <v>0</v>
      </c>
      <c r="AG50" s="80">
        <v>0</v>
      </c>
      <c r="AH50" s="84" t="s">
        <v>1316</v>
      </c>
      <c r="AI50" s="80" t="b">
        <v>0</v>
      </c>
      <c r="AJ50" s="80" t="s">
        <v>1333</v>
      </c>
      <c r="AK50" s="80"/>
      <c r="AL50" s="84" t="s">
        <v>1316</v>
      </c>
      <c r="AM50" s="80" t="b">
        <v>0</v>
      </c>
      <c r="AN50" s="80">
        <v>116</v>
      </c>
      <c r="AO50" s="84" t="s">
        <v>1297</v>
      </c>
      <c r="AP50" s="80" t="s">
        <v>1344</v>
      </c>
      <c r="AQ50" s="80" t="b">
        <v>0</v>
      </c>
      <c r="AR50" s="84" t="s">
        <v>1297</v>
      </c>
      <c r="AS50" s="80" t="s">
        <v>198</v>
      </c>
      <c r="AT50" s="80">
        <v>0</v>
      </c>
      <c r="AU50" s="80">
        <v>0</v>
      </c>
      <c r="AV50" s="80"/>
      <c r="AW50" s="80"/>
      <c r="AX50" s="80"/>
      <c r="AY50" s="80"/>
      <c r="AZ50" s="80"/>
      <c r="BA50" s="80"/>
      <c r="BB50" s="80"/>
      <c r="BC50" s="80"/>
      <c r="BD50">
        <v>1</v>
      </c>
      <c r="BE50" s="79" t="str">
        <f>REPLACE(INDEX(GroupVertices[Group],MATCH(Edges[[#This Row],[Vertex 1]],GroupVertices[Vertex],0)),1,1,"")</f>
        <v>1</v>
      </c>
      <c r="BF50" s="79" t="str">
        <f>REPLACE(INDEX(GroupVertices[Group],MATCH(Edges[[#This Row],[Vertex 2]],GroupVertices[Vertex],0)),1,1,"")</f>
        <v>1</v>
      </c>
      <c r="BG50" s="48">
        <v>0</v>
      </c>
      <c r="BH50" s="49">
        <v>0</v>
      </c>
      <c r="BI50" s="48">
        <v>1</v>
      </c>
      <c r="BJ50" s="49">
        <v>2.3255813953488373</v>
      </c>
      <c r="BK50" s="48">
        <v>0</v>
      </c>
      <c r="BL50" s="49">
        <v>0</v>
      </c>
      <c r="BM50" s="48">
        <v>42</v>
      </c>
      <c r="BN50" s="49">
        <v>97.67441860465117</v>
      </c>
      <c r="BO50" s="48">
        <v>43</v>
      </c>
    </row>
    <row r="51" spans="1:67" ht="15">
      <c r="A51" s="65" t="s">
        <v>277</v>
      </c>
      <c r="B51" s="65" t="s">
        <v>405</v>
      </c>
      <c r="C51" s="66" t="s">
        <v>3090</v>
      </c>
      <c r="D51" s="67">
        <v>3</v>
      </c>
      <c r="E51" s="68" t="s">
        <v>132</v>
      </c>
      <c r="F51" s="69">
        <v>32</v>
      </c>
      <c r="G51" s="66"/>
      <c r="H51" s="70"/>
      <c r="I51" s="71"/>
      <c r="J51" s="71"/>
      <c r="K51" s="34" t="s">
        <v>65</v>
      </c>
      <c r="L51" s="78">
        <v>51</v>
      </c>
      <c r="M51" s="78"/>
      <c r="N51" s="73"/>
      <c r="O51" s="80" t="s">
        <v>426</v>
      </c>
      <c r="P51" s="82">
        <v>43985.65869212963</v>
      </c>
      <c r="Q51" s="80" t="s">
        <v>429</v>
      </c>
      <c r="R51" s="84" t="s">
        <v>474</v>
      </c>
      <c r="S51" s="80"/>
      <c r="T51" s="80"/>
      <c r="U51" s="80" t="s">
        <v>538</v>
      </c>
      <c r="V51" s="80"/>
      <c r="W51" s="85" t="s">
        <v>593</v>
      </c>
      <c r="X51" s="82">
        <v>43985.65869212963</v>
      </c>
      <c r="Y51" s="88">
        <v>43985</v>
      </c>
      <c r="Z51" s="84" t="s">
        <v>756</v>
      </c>
      <c r="AA51" s="85" t="s">
        <v>951</v>
      </c>
      <c r="AB51" s="80"/>
      <c r="AC51" s="80"/>
      <c r="AD51" s="84" t="s">
        <v>1146</v>
      </c>
      <c r="AE51" s="80"/>
      <c r="AF51" s="80" t="b">
        <v>0</v>
      </c>
      <c r="AG51" s="80">
        <v>0</v>
      </c>
      <c r="AH51" s="84" t="s">
        <v>1316</v>
      </c>
      <c r="AI51" s="80" t="b">
        <v>0</v>
      </c>
      <c r="AJ51" s="80" t="s">
        <v>1333</v>
      </c>
      <c r="AK51" s="80"/>
      <c r="AL51" s="84" t="s">
        <v>1316</v>
      </c>
      <c r="AM51" s="80" t="b">
        <v>0</v>
      </c>
      <c r="AN51" s="80">
        <v>116</v>
      </c>
      <c r="AO51" s="84" t="s">
        <v>1297</v>
      </c>
      <c r="AP51" s="80" t="s">
        <v>1343</v>
      </c>
      <c r="AQ51" s="80" t="b">
        <v>0</v>
      </c>
      <c r="AR51" s="84" t="s">
        <v>1297</v>
      </c>
      <c r="AS51" s="80" t="s">
        <v>198</v>
      </c>
      <c r="AT51" s="80">
        <v>0</v>
      </c>
      <c r="AU51" s="80">
        <v>0</v>
      </c>
      <c r="AV51" s="80"/>
      <c r="AW51" s="80"/>
      <c r="AX51" s="80"/>
      <c r="AY51" s="80"/>
      <c r="AZ51" s="80"/>
      <c r="BA51" s="80"/>
      <c r="BB51" s="80"/>
      <c r="BC51" s="80"/>
      <c r="BD51">
        <v>1</v>
      </c>
      <c r="BE51" s="79" t="str">
        <f>REPLACE(INDEX(GroupVertices[Group],MATCH(Edges[[#This Row],[Vertex 1]],GroupVertices[Vertex],0)),1,1,"")</f>
        <v>1</v>
      </c>
      <c r="BF51" s="79" t="str">
        <f>REPLACE(INDEX(GroupVertices[Group],MATCH(Edges[[#This Row],[Vertex 2]],GroupVertices[Vertex],0)),1,1,"")</f>
        <v>1</v>
      </c>
      <c r="BG51" s="48">
        <v>0</v>
      </c>
      <c r="BH51" s="49">
        <v>0</v>
      </c>
      <c r="BI51" s="48">
        <v>1</v>
      </c>
      <c r="BJ51" s="49">
        <v>2.3255813953488373</v>
      </c>
      <c r="BK51" s="48">
        <v>0</v>
      </c>
      <c r="BL51" s="49">
        <v>0</v>
      </c>
      <c r="BM51" s="48">
        <v>42</v>
      </c>
      <c r="BN51" s="49">
        <v>97.67441860465117</v>
      </c>
      <c r="BO51" s="48">
        <v>43</v>
      </c>
    </row>
    <row r="52" spans="1:67" ht="15">
      <c r="A52" s="65" t="s">
        <v>278</v>
      </c>
      <c r="B52" s="65" t="s">
        <v>405</v>
      </c>
      <c r="C52" s="66" t="s">
        <v>3090</v>
      </c>
      <c r="D52" s="67">
        <v>3</v>
      </c>
      <c r="E52" s="68" t="s">
        <v>132</v>
      </c>
      <c r="F52" s="69">
        <v>32</v>
      </c>
      <c r="G52" s="66"/>
      <c r="H52" s="70"/>
      <c r="I52" s="71"/>
      <c r="J52" s="71"/>
      <c r="K52" s="34" t="s">
        <v>65</v>
      </c>
      <c r="L52" s="78">
        <v>52</v>
      </c>
      <c r="M52" s="78"/>
      <c r="N52" s="73"/>
      <c r="O52" s="80" t="s">
        <v>426</v>
      </c>
      <c r="P52" s="82">
        <v>43985.66863425926</v>
      </c>
      <c r="Q52" s="80" t="s">
        <v>429</v>
      </c>
      <c r="R52" s="84" t="s">
        <v>474</v>
      </c>
      <c r="S52" s="80"/>
      <c r="T52" s="80"/>
      <c r="U52" s="80" t="s">
        <v>538</v>
      </c>
      <c r="V52" s="80"/>
      <c r="W52" s="85" t="s">
        <v>594</v>
      </c>
      <c r="X52" s="82">
        <v>43985.66863425926</v>
      </c>
      <c r="Y52" s="88">
        <v>43985</v>
      </c>
      <c r="Z52" s="84" t="s">
        <v>757</v>
      </c>
      <c r="AA52" s="85" t="s">
        <v>952</v>
      </c>
      <c r="AB52" s="80"/>
      <c r="AC52" s="80"/>
      <c r="AD52" s="84" t="s">
        <v>1147</v>
      </c>
      <c r="AE52" s="80"/>
      <c r="AF52" s="80" t="b">
        <v>0</v>
      </c>
      <c r="AG52" s="80">
        <v>0</v>
      </c>
      <c r="AH52" s="84" t="s">
        <v>1316</v>
      </c>
      <c r="AI52" s="80" t="b">
        <v>0</v>
      </c>
      <c r="AJ52" s="80" t="s">
        <v>1333</v>
      </c>
      <c r="AK52" s="80"/>
      <c r="AL52" s="84" t="s">
        <v>1316</v>
      </c>
      <c r="AM52" s="80" t="b">
        <v>0</v>
      </c>
      <c r="AN52" s="80">
        <v>116</v>
      </c>
      <c r="AO52" s="84" t="s">
        <v>1297</v>
      </c>
      <c r="AP52" s="80" t="s">
        <v>1345</v>
      </c>
      <c r="AQ52" s="80" t="b">
        <v>0</v>
      </c>
      <c r="AR52" s="84" t="s">
        <v>1297</v>
      </c>
      <c r="AS52" s="80" t="s">
        <v>198</v>
      </c>
      <c r="AT52" s="80">
        <v>0</v>
      </c>
      <c r="AU52" s="80">
        <v>0</v>
      </c>
      <c r="AV52" s="80"/>
      <c r="AW52" s="80"/>
      <c r="AX52" s="80"/>
      <c r="AY52" s="80"/>
      <c r="AZ52" s="80"/>
      <c r="BA52" s="80"/>
      <c r="BB52" s="80"/>
      <c r="BC52" s="80"/>
      <c r="BD52">
        <v>1</v>
      </c>
      <c r="BE52" s="79" t="str">
        <f>REPLACE(INDEX(GroupVertices[Group],MATCH(Edges[[#This Row],[Vertex 1]],GroupVertices[Vertex],0)),1,1,"")</f>
        <v>1</v>
      </c>
      <c r="BF52" s="79" t="str">
        <f>REPLACE(INDEX(GroupVertices[Group],MATCH(Edges[[#This Row],[Vertex 2]],GroupVertices[Vertex],0)),1,1,"")</f>
        <v>1</v>
      </c>
      <c r="BG52" s="48">
        <v>0</v>
      </c>
      <c r="BH52" s="49">
        <v>0</v>
      </c>
      <c r="BI52" s="48">
        <v>1</v>
      </c>
      <c r="BJ52" s="49">
        <v>2.3255813953488373</v>
      </c>
      <c r="BK52" s="48">
        <v>0</v>
      </c>
      <c r="BL52" s="49">
        <v>0</v>
      </c>
      <c r="BM52" s="48">
        <v>42</v>
      </c>
      <c r="BN52" s="49">
        <v>97.67441860465117</v>
      </c>
      <c r="BO52" s="48">
        <v>43</v>
      </c>
    </row>
    <row r="53" spans="1:67" ht="15">
      <c r="A53" s="65" t="s">
        <v>279</v>
      </c>
      <c r="B53" s="65" t="s">
        <v>405</v>
      </c>
      <c r="C53" s="66" t="s">
        <v>3090</v>
      </c>
      <c r="D53" s="67">
        <v>3</v>
      </c>
      <c r="E53" s="68" t="s">
        <v>132</v>
      </c>
      <c r="F53" s="69">
        <v>32</v>
      </c>
      <c r="G53" s="66"/>
      <c r="H53" s="70"/>
      <c r="I53" s="71"/>
      <c r="J53" s="71"/>
      <c r="K53" s="34" t="s">
        <v>65</v>
      </c>
      <c r="L53" s="78">
        <v>53</v>
      </c>
      <c r="M53" s="78"/>
      <c r="N53" s="73"/>
      <c r="O53" s="80" t="s">
        <v>426</v>
      </c>
      <c r="P53" s="82">
        <v>43985.6983912037</v>
      </c>
      <c r="Q53" s="80" t="s">
        <v>429</v>
      </c>
      <c r="R53" s="84" t="s">
        <v>474</v>
      </c>
      <c r="S53" s="80"/>
      <c r="T53" s="80"/>
      <c r="U53" s="80" t="s">
        <v>538</v>
      </c>
      <c r="V53" s="80"/>
      <c r="W53" s="85" t="s">
        <v>595</v>
      </c>
      <c r="X53" s="82">
        <v>43985.6983912037</v>
      </c>
      <c r="Y53" s="88">
        <v>43985</v>
      </c>
      <c r="Z53" s="84" t="s">
        <v>758</v>
      </c>
      <c r="AA53" s="85" t="s">
        <v>953</v>
      </c>
      <c r="AB53" s="80"/>
      <c r="AC53" s="80"/>
      <c r="AD53" s="84" t="s">
        <v>1148</v>
      </c>
      <c r="AE53" s="80"/>
      <c r="AF53" s="80" t="b">
        <v>0</v>
      </c>
      <c r="AG53" s="80">
        <v>0</v>
      </c>
      <c r="AH53" s="84" t="s">
        <v>1316</v>
      </c>
      <c r="AI53" s="80" t="b">
        <v>0</v>
      </c>
      <c r="AJ53" s="80" t="s">
        <v>1333</v>
      </c>
      <c r="AK53" s="80"/>
      <c r="AL53" s="84" t="s">
        <v>1316</v>
      </c>
      <c r="AM53" s="80" t="b">
        <v>0</v>
      </c>
      <c r="AN53" s="80">
        <v>116</v>
      </c>
      <c r="AO53" s="84" t="s">
        <v>1297</v>
      </c>
      <c r="AP53" s="80" t="s">
        <v>1343</v>
      </c>
      <c r="AQ53" s="80" t="b">
        <v>0</v>
      </c>
      <c r="AR53" s="84" t="s">
        <v>1297</v>
      </c>
      <c r="AS53" s="80" t="s">
        <v>198</v>
      </c>
      <c r="AT53" s="80">
        <v>0</v>
      </c>
      <c r="AU53" s="80">
        <v>0</v>
      </c>
      <c r="AV53" s="80"/>
      <c r="AW53" s="80"/>
      <c r="AX53" s="80"/>
      <c r="AY53" s="80"/>
      <c r="AZ53" s="80"/>
      <c r="BA53" s="80"/>
      <c r="BB53" s="80"/>
      <c r="BC53" s="80"/>
      <c r="BD53">
        <v>1</v>
      </c>
      <c r="BE53" s="79" t="str">
        <f>REPLACE(INDEX(GroupVertices[Group],MATCH(Edges[[#This Row],[Vertex 1]],GroupVertices[Vertex],0)),1,1,"")</f>
        <v>1</v>
      </c>
      <c r="BF53" s="79" t="str">
        <f>REPLACE(INDEX(GroupVertices[Group],MATCH(Edges[[#This Row],[Vertex 2]],GroupVertices[Vertex],0)),1,1,"")</f>
        <v>1</v>
      </c>
      <c r="BG53" s="48">
        <v>0</v>
      </c>
      <c r="BH53" s="49">
        <v>0</v>
      </c>
      <c r="BI53" s="48">
        <v>1</v>
      </c>
      <c r="BJ53" s="49">
        <v>2.3255813953488373</v>
      </c>
      <c r="BK53" s="48">
        <v>0</v>
      </c>
      <c r="BL53" s="49">
        <v>0</v>
      </c>
      <c r="BM53" s="48">
        <v>42</v>
      </c>
      <c r="BN53" s="49">
        <v>97.67441860465117</v>
      </c>
      <c r="BO53" s="48">
        <v>43</v>
      </c>
    </row>
    <row r="54" spans="1:67" ht="15">
      <c r="A54" s="65" t="s">
        <v>280</v>
      </c>
      <c r="B54" s="65" t="s">
        <v>405</v>
      </c>
      <c r="C54" s="66" t="s">
        <v>3090</v>
      </c>
      <c r="D54" s="67">
        <v>3</v>
      </c>
      <c r="E54" s="68" t="s">
        <v>132</v>
      </c>
      <c r="F54" s="69">
        <v>32</v>
      </c>
      <c r="G54" s="66"/>
      <c r="H54" s="70"/>
      <c r="I54" s="71"/>
      <c r="J54" s="71"/>
      <c r="K54" s="34" t="s">
        <v>65</v>
      </c>
      <c r="L54" s="78">
        <v>54</v>
      </c>
      <c r="M54" s="78"/>
      <c r="N54" s="73"/>
      <c r="O54" s="80" t="s">
        <v>426</v>
      </c>
      <c r="P54" s="82">
        <v>43985.70081018518</v>
      </c>
      <c r="Q54" s="80" t="s">
        <v>429</v>
      </c>
      <c r="R54" s="84" t="s">
        <v>474</v>
      </c>
      <c r="S54" s="80"/>
      <c r="T54" s="80"/>
      <c r="U54" s="80" t="s">
        <v>538</v>
      </c>
      <c r="V54" s="80"/>
      <c r="W54" s="85" t="s">
        <v>562</v>
      </c>
      <c r="X54" s="82">
        <v>43985.70081018518</v>
      </c>
      <c r="Y54" s="88">
        <v>43985</v>
      </c>
      <c r="Z54" s="84" t="s">
        <v>759</v>
      </c>
      <c r="AA54" s="85" t="s">
        <v>954</v>
      </c>
      <c r="AB54" s="80"/>
      <c r="AC54" s="80"/>
      <c r="AD54" s="84" t="s">
        <v>1149</v>
      </c>
      <c r="AE54" s="80"/>
      <c r="AF54" s="80" t="b">
        <v>0</v>
      </c>
      <c r="AG54" s="80">
        <v>0</v>
      </c>
      <c r="AH54" s="84" t="s">
        <v>1316</v>
      </c>
      <c r="AI54" s="80" t="b">
        <v>0</v>
      </c>
      <c r="AJ54" s="80" t="s">
        <v>1333</v>
      </c>
      <c r="AK54" s="80"/>
      <c r="AL54" s="84" t="s">
        <v>1316</v>
      </c>
      <c r="AM54" s="80" t="b">
        <v>0</v>
      </c>
      <c r="AN54" s="80">
        <v>116</v>
      </c>
      <c r="AO54" s="84" t="s">
        <v>1297</v>
      </c>
      <c r="AP54" s="80" t="s">
        <v>1344</v>
      </c>
      <c r="AQ54" s="80" t="b">
        <v>0</v>
      </c>
      <c r="AR54" s="84" t="s">
        <v>1297</v>
      </c>
      <c r="AS54" s="80" t="s">
        <v>198</v>
      </c>
      <c r="AT54" s="80">
        <v>0</v>
      </c>
      <c r="AU54" s="80">
        <v>0</v>
      </c>
      <c r="AV54" s="80"/>
      <c r="AW54" s="80"/>
      <c r="AX54" s="80"/>
      <c r="AY54" s="80"/>
      <c r="AZ54" s="80"/>
      <c r="BA54" s="80"/>
      <c r="BB54" s="80"/>
      <c r="BC54" s="80"/>
      <c r="BD54">
        <v>1</v>
      </c>
      <c r="BE54" s="79" t="str">
        <f>REPLACE(INDEX(GroupVertices[Group],MATCH(Edges[[#This Row],[Vertex 1]],GroupVertices[Vertex],0)),1,1,"")</f>
        <v>1</v>
      </c>
      <c r="BF54" s="79" t="str">
        <f>REPLACE(INDEX(GroupVertices[Group],MATCH(Edges[[#This Row],[Vertex 2]],GroupVertices[Vertex],0)),1,1,"")</f>
        <v>1</v>
      </c>
      <c r="BG54" s="48">
        <v>0</v>
      </c>
      <c r="BH54" s="49">
        <v>0</v>
      </c>
      <c r="BI54" s="48">
        <v>1</v>
      </c>
      <c r="BJ54" s="49">
        <v>2.3255813953488373</v>
      </c>
      <c r="BK54" s="48">
        <v>0</v>
      </c>
      <c r="BL54" s="49">
        <v>0</v>
      </c>
      <c r="BM54" s="48">
        <v>42</v>
      </c>
      <c r="BN54" s="49">
        <v>97.67441860465117</v>
      </c>
      <c r="BO54" s="48">
        <v>43</v>
      </c>
    </row>
    <row r="55" spans="1:67" ht="15">
      <c r="A55" s="65" t="s">
        <v>281</v>
      </c>
      <c r="B55" s="65" t="s">
        <v>405</v>
      </c>
      <c r="C55" s="66" t="s">
        <v>3090</v>
      </c>
      <c r="D55" s="67">
        <v>3</v>
      </c>
      <c r="E55" s="68" t="s">
        <v>132</v>
      </c>
      <c r="F55" s="69">
        <v>32</v>
      </c>
      <c r="G55" s="66"/>
      <c r="H55" s="70"/>
      <c r="I55" s="71"/>
      <c r="J55" s="71"/>
      <c r="K55" s="34" t="s">
        <v>65</v>
      </c>
      <c r="L55" s="78">
        <v>55</v>
      </c>
      <c r="M55" s="78"/>
      <c r="N55" s="73"/>
      <c r="O55" s="80" t="s">
        <v>426</v>
      </c>
      <c r="P55" s="82">
        <v>43985.70364583333</v>
      </c>
      <c r="Q55" s="80" t="s">
        <v>429</v>
      </c>
      <c r="R55" s="84" t="s">
        <v>474</v>
      </c>
      <c r="S55" s="80"/>
      <c r="T55" s="80"/>
      <c r="U55" s="80" t="s">
        <v>538</v>
      </c>
      <c r="V55" s="80"/>
      <c r="W55" s="85" t="s">
        <v>596</v>
      </c>
      <c r="X55" s="82">
        <v>43985.70364583333</v>
      </c>
      <c r="Y55" s="88">
        <v>43985</v>
      </c>
      <c r="Z55" s="84" t="s">
        <v>760</v>
      </c>
      <c r="AA55" s="85" t="s">
        <v>955</v>
      </c>
      <c r="AB55" s="80"/>
      <c r="AC55" s="80"/>
      <c r="AD55" s="84" t="s">
        <v>1150</v>
      </c>
      <c r="AE55" s="80"/>
      <c r="AF55" s="80" t="b">
        <v>0</v>
      </c>
      <c r="AG55" s="80">
        <v>0</v>
      </c>
      <c r="AH55" s="84" t="s">
        <v>1316</v>
      </c>
      <c r="AI55" s="80" t="b">
        <v>0</v>
      </c>
      <c r="AJ55" s="80" t="s">
        <v>1333</v>
      </c>
      <c r="AK55" s="80"/>
      <c r="AL55" s="84" t="s">
        <v>1316</v>
      </c>
      <c r="AM55" s="80" t="b">
        <v>0</v>
      </c>
      <c r="AN55" s="80">
        <v>116</v>
      </c>
      <c r="AO55" s="84" t="s">
        <v>1297</v>
      </c>
      <c r="AP55" s="80" t="s">
        <v>1343</v>
      </c>
      <c r="AQ55" s="80" t="b">
        <v>0</v>
      </c>
      <c r="AR55" s="84" t="s">
        <v>1297</v>
      </c>
      <c r="AS55" s="80" t="s">
        <v>198</v>
      </c>
      <c r="AT55" s="80">
        <v>0</v>
      </c>
      <c r="AU55" s="80">
        <v>0</v>
      </c>
      <c r="AV55" s="80"/>
      <c r="AW55" s="80"/>
      <c r="AX55" s="80"/>
      <c r="AY55" s="80"/>
      <c r="AZ55" s="80"/>
      <c r="BA55" s="80"/>
      <c r="BB55" s="80"/>
      <c r="BC55" s="80"/>
      <c r="BD55">
        <v>1</v>
      </c>
      <c r="BE55" s="79" t="str">
        <f>REPLACE(INDEX(GroupVertices[Group],MATCH(Edges[[#This Row],[Vertex 1]],GroupVertices[Vertex],0)),1,1,"")</f>
        <v>1</v>
      </c>
      <c r="BF55" s="79" t="str">
        <f>REPLACE(INDEX(GroupVertices[Group],MATCH(Edges[[#This Row],[Vertex 2]],GroupVertices[Vertex],0)),1,1,"")</f>
        <v>1</v>
      </c>
      <c r="BG55" s="48">
        <v>0</v>
      </c>
      <c r="BH55" s="49">
        <v>0</v>
      </c>
      <c r="BI55" s="48">
        <v>1</v>
      </c>
      <c r="BJ55" s="49">
        <v>2.3255813953488373</v>
      </c>
      <c r="BK55" s="48">
        <v>0</v>
      </c>
      <c r="BL55" s="49">
        <v>0</v>
      </c>
      <c r="BM55" s="48">
        <v>42</v>
      </c>
      <c r="BN55" s="49">
        <v>97.67441860465117</v>
      </c>
      <c r="BO55" s="48">
        <v>43</v>
      </c>
    </row>
    <row r="56" spans="1:67" ht="15">
      <c r="A56" s="65" t="s">
        <v>282</v>
      </c>
      <c r="B56" s="65" t="s">
        <v>405</v>
      </c>
      <c r="C56" s="66" t="s">
        <v>3090</v>
      </c>
      <c r="D56" s="67">
        <v>3</v>
      </c>
      <c r="E56" s="68" t="s">
        <v>132</v>
      </c>
      <c r="F56" s="69">
        <v>32</v>
      </c>
      <c r="G56" s="66"/>
      <c r="H56" s="70"/>
      <c r="I56" s="71"/>
      <c r="J56" s="71"/>
      <c r="K56" s="34" t="s">
        <v>65</v>
      </c>
      <c r="L56" s="78">
        <v>56</v>
      </c>
      <c r="M56" s="78"/>
      <c r="N56" s="73"/>
      <c r="O56" s="80" t="s">
        <v>426</v>
      </c>
      <c r="P56" s="82">
        <v>43985.70458333333</v>
      </c>
      <c r="Q56" s="80" t="s">
        <v>429</v>
      </c>
      <c r="R56" s="84" t="s">
        <v>474</v>
      </c>
      <c r="S56" s="80"/>
      <c r="T56" s="80"/>
      <c r="U56" s="80" t="s">
        <v>538</v>
      </c>
      <c r="V56" s="80"/>
      <c r="W56" s="85" t="s">
        <v>597</v>
      </c>
      <c r="X56" s="82">
        <v>43985.70458333333</v>
      </c>
      <c r="Y56" s="88">
        <v>43985</v>
      </c>
      <c r="Z56" s="84" t="s">
        <v>761</v>
      </c>
      <c r="AA56" s="85" t="s">
        <v>956</v>
      </c>
      <c r="AB56" s="80"/>
      <c r="AC56" s="80"/>
      <c r="AD56" s="84" t="s">
        <v>1151</v>
      </c>
      <c r="AE56" s="80"/>
      <c r="AF56" s="80" t="b">
        <v>0</v>
      </c>
      <c r="AG56" s="80">
        <v>0</v>
      </c>
      <c r="AH56" s="84" t="s">
        <v>1316</v>
      </c>
      <c r="AI56" s="80" t="b">
        <v>0</v>
      </c>
      <c r="AJ56" s="80" t="s">
        <v>1333</v>
      </c>
      <c r="AK56" s="80"/>
      <c r="AL56" s="84" t="s">
        <v>1316</v>
      </c>
      <c r="AM56" s="80" t="b">
        <v>0</v>
      </c>
      <c r="AN56" s="80">
        <v>116</v>
      </c>
      <c r="AO56" s="84" t="s">
        <v>1297</v>
      </c>
      <c r="AP56" s="80" t="s">
        <v>1344</v>
      </c>
      <c r="AQ56" s="80" t="b">
        <v>0</v>
      </c>
      <c r="AR56" s="84" t="s">
        <v>1297</v>
      </c>
      <c r="AS56" s="80" t="s">
        <v>198</v>
      </c>
      <c r="AT56" s="80">
        <v>0</v>
      </c>
      <c r="AU56" s="80">
        <v>0</v>
      </c>
      <c r="AV56" s="80"/>
      <c r="AW56" s="80"/>
      <c r="AX56" s="80"/>
      <c r="AY56" s="80"/>
      <c r="AZ56" s="80"/>
      <c r="BA56" s="80"/>
      <c r="BB56" s="80"/>
      <c r="BC56" s="80"/>
      <c r="BD56">
        <v>1</v>
      </c>
      <c r="BE56" s="79" t="str">
        <f>REPLACE(INDEX(GroupVertices[Group],MATCH(Edges[[#This Row],[Vertex 1]],GroupVertices[Vertex],0)),1,1,"")</f>
        <v>1</v>
      </c>
      <c r="BF56" s="79" t="str">
        <f>REPLACE(INDEX(GroupVertices[Group],MATCH(Edges[[#This Row],[Vertex 2]],GroupVertices[Vertex],0)),1,1,"")</f>
        <v>1</v>
      </c>
      <c r="BG56" s="48">
        <v>0</v>
      </c>
      <c r="BH56" s="49">
        <v>0</v>
      </c>
      <c r="BI56" s="48">
        <v>1</v>
      </c>
      <c r="BJ56" s="49">
        <v>2.3255813953488373</v>
      </c>
      <c r="BK56" s="48">
        <v>0</v>
      </c>
      <c r="BL56" s="49">
        <v>0</v>
      </c>
      <c r="BM56" s="48">
        <v>42</v>
      </c>
      <c r="BN56" s="49">
        <v>97.67441860465117</v>
      </c>
      <c r="BO56" s="48">
        <v>43</v>
      </c>
    </row>
    <row r="57" spans="1:67" ht="15">
      <c r="A57" s="65" t="s">
        <v>283</v>
      </c>
      <c r="B57" s="65" t="s">
        <v>405</v>
      </c>
      <c r="C57" s="66" t="s">
        <v>3090</v>
      </c>
      <c r="D57" s="67">
        <v>3</v>
      </c>
      <c r="E57" s="68" t="s">
        <v>132</v>
      </c>
      <c r="F57" s="69">
        <v>32</v>
      </c>
      <c r="G57" s="66"/>
      <c r="H57" s="70"/>
      <c r="I57" s="71"/>
      <c r="J57" s="71"/>
      <c r="K57" s="34" t="s">
        <v>65</v>
      </c>
      <c r="L57" s="78">
        <v>57</v>
      </c>
      <c r="M57" s="78"/>
      <c r="N57" s="73"/>
      <c r="O57" s="80" t="s">
        <v>426</v>
      </c>
      <c r="P57" s="82">
        <v>43985.711180555554</v>
      </c>
      <c r="Q57" s="80" t="s">
        <v>429</v>
      </c>
      <c r="R57" s="84" t="s">
        <v>474</v>
      </c>
      <c r="S57" s="80"/>
      <c r="T57" s="80"/>
      <c r="U57" s="80" t="s">
        <v>538</v>
      </c>
      <c r="V57" s="80"/>
      <c r="W57" s="85" t="s">
        <v>598</v>
      </c>
      <c r="X57" s="82">
        <v>43985.711180555554</v>
      </c>
      <c r="Y57" s="88">
        <v>43985</v>
      </c>
      <c r="Z57" s="84" t="s">
        <v>762</v>
      </c>
      <c r="AA57" s="85" t="s">
        <v>957</v>
      </c>
      <c r="AB57" s="80"/>
      <c r="AC57" s="80"/>
      <c r="AD57" s="84" t="s">
        <v>1152</v>
      </c>
      <c r="AE57" s="80"/>
      <c r="AF57" s="80" t="b">
        <v>0</v>
      </c>
      <c r="AG57" s="80">
        <v>0</v>
      </c>
      <c r="AH57" s="84" t="s">
        <v>1316</v>
      </c>
      <c r="AI57" s="80" t="b">
        <v>0</v>
      </c>
      <c r="AJ57" s="80" t="s">
        <v>1333</v>
      </c>
      <c r="AK57" s="80"/>
      <c r="AL57" s="84" t="s">
        <v>1316</v>
      </c>
      <c r="AM57" s="80" t="b">
        <v>0</v>
      </c>
      <c r="AN57" s="80">
        <v>116</v>
      </c>
      <c r="AO57" s="84" t="s">
        <v>1297</v>
      </c>
      <c r="AP57" s="80" t="s">
        <v>1345</v>
      </c>
      <c r="AQ57" s="80" t="b">
        <v>0</v>
      </c>
      <c r="AR57" s="84" t="s">
        <v>1297</v>
      </c>
      <c r="AS57" s="80" t="s">
        <v>198</v>
      </c>
      <c r="AT57" s="80">
        <v>0</v>
      </c>
      <c r="AU57" s="80">
        <v>0</v>
      </c>
      <c r="AV57" s="80"/>
      <c r="AW57" s="80"/>
      <c r="AX57" s="80"/>
      <c r="AY57" s="80"/>
      <c r="AZ57" s="80"/>
      <c r="BA57" s="80"/>
      <c r="BB57" s="80"/>
      <c r="BC57" s="80"/>
      <c r="BD57">
        <v>1</v>
      </c>
      <c r="BE57" s="79" t="str">
        <f>REPLACE(INDEX(GroupVertices[Group],MATCH(Edges[[#This Row],[Vertex 1]],GroupVertices[Vertex],0)),1,1,"")</f>
        <v>1</v>
      </c>
      <c r="BF57" s="79" t="str">
        <f>REPLACE(INDEX(GroupVertices[Group],MATCH(Edges[[#This Row],[Vertex 2]],GroupVertices[Vertex],0)),1,1,"")</f>
        <v>1</v>
      </c>
      <c r="BG57" s="48">
        <v>0</v>
      </c>
      <c r="BH57" s="49">
        <v>0</v>
      </c>
      <c r="BI57" s="48">
        <v>1</v>
      </c>
      <c r="BJ57" s="49">
        <v>2.3255813953488373</v>
      </c>
      <c r="BK57" s="48">
        <v>0</v>
      </c>
      <c r="BL57" s="49">
        <v>0</v>
      </c>
      <c r="BM57" s="48">
        <v>42</v>
      </c>
      <c r="BN57" s="49">
        <v>97.67441860465117</v>
      </c>
      <c r="BO57" s="48">
        <v>43</v>
      </c>
    </row>
    <row r="58" spans="1:67" ht="15">
      <c r="A58" s="65" t="s">
        <v>284</v>
      </c>
      <c r="B58" s="65" t="s">
        <v>405</v>
      </c>
      <c r="C58" s="66" t="s">
        <v>3090</v>
      </c>
      <c r="D58" s="67">
        <v>3</v>
      </c>
      <c r="E58" s="68" t="s">
        <v>132</v>
      </c>
      <c r="F58" s="69">
        <v>32</v>
      </c>
      <c r="G58" s="66"/>
      <c r="H58" s="70"/>
      <c r="I58" s="71"/>
      <c r="J58" s="71"/>
      <c r="K58" s="34" t="s">
        <v>65</v>
      </c>
      <c r="L58" s="78">
        <v>58</v>
      </c>
      <c r="M58" s="78"/>
      <c r="N58" s="73"/>
      <c r="O58" s="80" t="s">
        <v>426</v>
      </c>
      <c r="P58" s="82">
        <v>43985.718310185184</v>
      </c>
      <c r="Q58" s="80" t="s">
        <v>429</v>
      </c>
      <c r="R58" s="84" t="s">
        <v>474</v>
      </c>
      <c r="S58" s="80"/>
      <c r="T58" s="80"/>
      <c r="U58" s="80" t="s">
        <v>538</v>
      </c>
      <c r="V58" s="80"/>
      <c r="W58" s="85" t="s">
        <v>599</v>
      </c>
      <c r="X58" s="82">
        <v>43985.718310185184</v>
      </c>
      <c r="Y58" s="88">
        <v>43985</v>
      </c>
      <c r="Z58" s="84" t="s">
        <v>763</v>
      </c>
      <c r="AA58" s="85" t="s">
        <v>958</v>
      </c>
      <c r="AB58" s="80"/>
      <c r="AC58" s="80"/>
      <c r="AD58" s="84" t="s">
        <v>1153</v>
      </c>
      <c r="AE58" s="80"/>
      <c r="AF58" s="80" t="b">
        <v>0</v>
      </c>
      <c r="AG58" s="80">
        <v>0</v>
      </c>
      <c r="AH58" s="84" t="s">
        <v>1316</v>
      </c>
      <c r="AI58" s="80" t="b">
        <v>0</v>
      </c>
      <c r="AJ58" s="80" t="s">
        <v>1333</v>
      </c>
      <c r="AK58" s="80"/>
      <c r="AL58" s="84" t="s">
        <v>1316</v>
      </c>
      <c r="AM58" s="80" t="b">
        <v>0</v>
      </c>
      <c r="AN58" s="80">
        <v>116</v>
      </c>
      <c r="AO58" s="84" t="s">
        <v>1297</v>
      </c>
      <c r="AP58" s="80" t="s">
        <v>1343</v>
      </c>
      <c r="AQ58" s="80" t="b">
        <v>0</v>
      </c>
      <c r="AR58" s="84" t="s">
        <v>1297</v>
      </c>
      <c r="AS58" s="80" t="s">
        <v>198</v>
      </c>
      <c r="AT58" s="80">
        <v>0</v>
      </c>
      <c r="AU58" s="80">
        <v>0</v>
      </c>
      <c r="AV58" s="80"/>
      <c r="AW58" s="80"/>
      <c r="AX58" s="80"/>
      <c r="AY58" s="80"/>
      <c r="AZ58" s="80"/>
      <c r="BA58" s="80"/>
      <c r="BB58" s="80"/>
      <c r="BC58" s="80"/>
      <c r="BD58">
        <v>1</v>
      </c>
      <c r="BE58" s="79" t="str">
        <f>REPLACE(INDEX(GroupVertices[Group],MATCH(Edges[[#This Row],[Vertex 1]],GroupVertices[Vertex],0)),1,1,"")</f>
        <v>1</v>
      </c>
      <c r="BF58" s="79" t="str">
        <f>REPLACE(INDEX(GroupVertices[Group],MATCH(Edges[[#This Row],[Vertex 2]],GroupVertices[Vertex],0)),1,1,"")</f>
        <v>1</v>
      </c>
      <c r="BG58" s="48">
        <v>0</v>
      </c>
      <c r="BH58" s="49">
        <v>0</v>
      </c>
      <c r="BI58" s="48">
        <v>1</v>
      </c>
      <c r="BJ58" s="49">
        <v>2.3255813953488373</v>
      </c>
      <c r="BK58" s="48">
        <v>0</v>
      </c>
      <c r="BL58" s="49">
        <v>0</v>
      </c>
      <c r="BM58" s="48">
        <v>42</v>
      </c>
      <c r="BN58" s="49">
        <v>97.67441860465117</v>
      </c>
      <c r="BO58" s="48">
        <v>43</v>
      </c>
    </row>
    <row r="59" spans="1:67" ht="15">
      <c r="A59" s="65" t="s">
        <v>285</v>
      </c>
      <c r="B59" s="65" t="s">
        <v>405</v>
      </c>
      <c r="C59" s="66" t="s">
        <v>3090</v>
      </c>
      <c r="D59" s="67">
        <v>3</v>
      </c>
      <c r="E59" s="68" t="s">
        <v>132</v>
      </c>
      <c r="F59" s="69">
        <v>32</v>
      </c>
      <c r="G59" s="66"/>
      <c r="H59" s="70"/>
      <c r="I59" s="71"/>
      <c r="J59" s="71"/>
      <c r="K59" s="34" t="s">
        <v>65</v>
      </c>
      <c r="L59" s="78">
        <v>59</v>
      </c>
      <c r="M59" s="78"/>
      <c r="N59" s="73"/>
      <c r="O59" s="80" t="s">
        <v>426</v>
      </c>
      <c r="P59" s="82">
        <v>43985.72190972222</v>
      </c>
      <c r="Q59" s="80" t="s">
        <v>429</v>
      </c>
      <c r="R59" s="84" t="s">
        <v>474</v>
      </c>
      <c r="S59" s="80"/>
      <c r="T59" s="80"/>
      <c r="U59" s="80" t="s">
        <v>538</v>
      </c>
      <c r="V59" s="80"/>
      <c r="W59" s="85" t="s">
        <v>600</v>
      </c>
      <c r="X59" s="82">
        <v>43985.72190972222</v>
      </c>
      <c r="Y59" s="88">
        <v>43985</v>
      </c>
      <c r="Z59" s="84" t="s">
        <v>764</v>
      </c>
      <c r="AA59" s="85" t="s">
        <v>959</v>
      </c>
      <c r="AB59" s="80"/>
      <c r="AC59" s="80"/>
      <c r="AD59" s="84" t="s">
        <v>1154</v>
      </c>
      <c r="AE59" s="80"/>
      <c r="AF59" s="80" t="b">
        <v>0</v>
      </c>
      <c r="AG59" s="80">
        <v>0</v>
      </c>
      <c r="AH59" s="84" t="s">
        <v>1316</v>
      </c>
      <c r="AI59" s="80" t="b">
        <v>0</v>
      </c>
      <c r="AJ59" s="80" t="s">
        <v>1333</v>
      </c>
      <c r="AK59" s="80"/>
      <c r="AL59" s="84" t="s">
        <v>1316</v>
      </c>
      <c r="AM59" s="80" t="b">
        <v>0</v>
      </c>
      <c r="AN59" s="80">
        <v>116</v>
      </c>
      <c r="AO59" s="84" t="s">
        <v>1297</v>
      </c>
      <c r="AP59" s="80" t="s">
        <v>1344</v>
      </c>
      <c r="AQ59" s="80" t="b">
        <v>0</v>
      </c>
      <c r="AR59" s="84" t="s">
        <v>1297</v>
      </c>
      <c r="AS59" s="80" t="s">
        <v>198</v>
      </c>
      <c r="AT59" s="80">
        <v>0</v>
      </c>
      <c r="AU59" s="80">
        <v>0</v>
      </c>
      <c r="AV59" s="80"/>
      <c r="AW59" s="80"/>
      <c r="AX59" s="80"/>
      <c r="AY59" s="80"/>
      <c r="AZ59" s="80"/>
      <c r="BA59" s="80"/>
      <c r="BB59" s="80"/>
      <c r="BC59" s="80"/>
      <c r="BD59">
        <v>1</v>
      </c>
      <c r="BE59" s="79" t="str">
        <f>REPLACE(INDEX(GroupVertices[Group],MATCH(Edges[[#This Row],[Vertex 1]],GroupVertices[Vertex],0)),1,1,"")</f>
        <v>1</v>
      </c>
      <c r="BF59" s="79" t="str">
        <f>REPLACE(INDEX(GroupVertices[Group],MATCH(Edges[[#This Row],[Vertex 2]],GroupVertices[Vertex],0)),1,1,"")</f>
        <v>1</v>
      </c>
      <c r="BG59" s="48">
        <v>0</v>
      </c>
      <c r="BH59" s="49">
        <v>0</v>
      </c>
      <c r="BI59" s="48">
        <v>1</v>
      </c>
      <c r="BJ59" s="49">
        <v>2.3255813953488373</v>
      </c>
      <c r="BK59" s="48">
        <v>0</v>
      </c>
      <c r="BL59" s="49">
        <v>0</v>
      </c>
      <c r="BM59" s="48">
        <v>42</v>
      </c>
      <c r="BN59" s="49">
        <v>97.67441860465117</v>
      </c>
      <c r="BO59" s="48">
        <v>43</v>
      </c>
    </row>
    <row r="60" spans="1:67" ht="15">
      <c r="A60" s="65" t="s">
        <v>286</v>
      </c>
      <c r="B60" s="65" t="s">
        <v>405</v>
      </c>
      <c r="C60" s="66" t="s">
        <v>3090</v>
      </c>
      <c r="D60" s="67">
        <v>3</v>
      </c>
      <c r="E60" s="68" t="s">
        <v>132</v>
      </c>
      <c r="F60" s="69">
        <v>32</v>
      </c>
      <c r="G60" s="66"/>
      <c r="H60" s="70"/>
      <c r="I60" s="71"/>
      <c r="J60" s="71"/>
      <c r="K60" s="34" t="s">
        <v>65</v>
      </c>
      <c r="L60" s="78">
        <v>60</v>
      </c>
      <c r="M60" s="78"/>
      <c r="N60" s="73"/>
      <c r="O60" s="80" t="s">
        <v>426</v>
      </c>
      <c r="P60" s="82">
        <v>43985.75549768518</v>
      </c>
      <c r="Q60" s="80" t="s">
        <v>429</v>
      </c>
      <c r="R60" s="84" t="s">
        <v>474</v>
      </c>
      <c r="S60" s="80"/>
      <c r="T60" s="80"/>
      <c r="U60" s="80" t="s">
        <v>538</v>
      </c>
      <c r="V60" s="80"/>
      <c r="W60" s="85" t="s">
        <v>601</v>
      </c>
      <c r="X60" s="82">
        <v>43985.75549768518</v>
      </c>
      <c r="Y60" s="88">
        <v>43985</v>
      </c>
      <c r="Z60" s="84" t="s">
        <v>765</v>
      </c>
      <c r="AA60" s="85" t="s">
        <v>960</v>
      </c>
      <c r="AB60" s="80"/>
      <c r="AC60" s="80"/>
      <c r="AD60" s="84" t="s">
        <v>1155</v>
      </c>
      <c r="AE60" s="80"/>
      <c r="AF60" s="80" t="b">
        <v>0</v>
      </c>
      <c r="AG60" s="80">
        <v>0</v>
      </c>
      <c r="AH60" s="84" t="s">
        <v>1316</v>
      </c>
      <c r="AI60" s="80" t="b">
        <v>0</v>
      </c>
      <c r="AJ60" s="80" t="s">
        <v>1333</v>
      </c>
      <c r="AK60" s="80"/>
      <c r="AL60" s="84" t="s">
        <v>1316</v>
      </c>
      <c r="AM60" s="80" t="b">
        <v>0</v>
      </c>
      <c r="AN60" s="80">
        <v>116</v>
      </c>
      <c r="AO60" s="84" t="s">
        <v>1297</v>
      </c>
      <c r="AP60" s="80" t="s">
        <v>1344</v>
      </c>
      <c r="AQ60" s="80" t="b">
        <v>0</v>
      </c>
      <c r="AR60" s="84" t="s">
        <v>1297</v>
      </c>
      <c r="AS60" s="80" t="s">
        <v>198</v>
      </c>
      <c r="AT60" s="80">
        <v>0</v>
      </c>
      <c r="AU60" s="80">
        <v>0</v>
      </c>
      <c r="AV60" s="80"/>
      <c r="AW60" s="80"/>
      <c r="AX60" s="80"/>
      <c r="AY60" s="80"/>
      <c r="AZ60" s="80"/>
      <c r="BA60" s="80"/>
      <c r="BB60" s="80"/>
      <c r="BC60" s="80"/>
      <c r="BD60">
        <v>1</v>
      </c>
      <c r="BE60" s="79" t="str">
        <f>REPLACE(INDEX(GroupVertices[Group],MATCH(Edges[[#This Row],[Vertex 1]],GroupVertices[Vertex],0)),1,1,"")</f>
        <v>1</v>
      </c>
      <c r="BF60" s="79" t="str">
        <f>REPLACE(INDEX(GroupVertices[Group],MATCH(Edges[[#This Row],[Vertex 2]],GroupVertices[Vertex],0)),1,1,"")</f>
        <v>1</v>
      </c>
      <c r="BG60" s="48">
        <v>0</v>
      </c>
      <c r="BH60" s="49">
        <v>0</v>
      </c>
      <c r="BI60" s="48">
        <v>1</v>
      </c>
      <c r="BJ60" s="49">
        <v>2.3255813953488373</v>
      </c>
      <c r="BK60" s="48">
        <v>0</v>
      </c>
      <c r="BL60" s="49">
        <v>0</v>
      </c>
      <c r="BM60" s="48">
        <v>42</v>
      </c>
      <c r="BN60" s="49">
        <v>97.67441860465117</v>
      </c>
      <c r="BO60" s="48">
        <v>43</v>
      </c>
    </row>
    <row r="61" spans="1:67" ht="15">
      <c r="A61" s="65" t="s">
        <v>287</v>
      </c>
      <c r="B61" s="65" t="s">
        <v>405</v>
      </c>
      <c r="C61" s="66" t="s">
        <v>3090</v>
      </c>
      <c r="D61" s="67">
        <v>3</v>
      </c>
      <c r="E61" s="68" t="s">
        <v>132</v>
      </c>
      <c r="F61" s="69">
        <v>32</v>
      </c>
      <c r="G61" s="66"/>
      <c r="H61" s="70"/>
      <c r="I61" s="71"/>
      <c r="J61" s="71"/>
      <c r="K61" s="34" t="s">
        <v>65</v>
      </c>
      <c r="L61" s="78">
        <v>61</v>
      </c>
      <c r="M61" s="78"/>
      <c r="N61" s="73"/>
      <c r="O61" s="80" t="s">
        <v>426</v>
      </c>
      <c r="P61" s="82">
        <v>43985.8415625</v>
      </c>
      <c r="Q61" s="80" t="s">
        <v>429</v>
      </c>
      <c r="R61" s="84" t="s">
        <v>474</v>
      </c>
      <c r="S61" s="80"/>
      <c r="T61" s="80"/>
      <c r="U61" s="80" t="s">
        <v>538</v>
      </c>
      <c r="V61" s="80"/>
      <c r="W61" s="85" t="s">
        <v>602</v>
      </c>
      <c r="X61" s="82">
        <v>43985.8415625</v>
      </c>
      <c r="Y61" s="88">
        <v>43985</v>
      </c>
      <c r="Z61" s="84" t="s">
        <v>766</v>
      </c>
      <c r="AA61" s="85" t="s">
        <v>961</v>
      </c>
      <c r="AB61" s="80"/>
      <c r="AC61" s="80"/>
      <c r="AD61" s="84" t="s">
        <v>1156</v>
      </c>
      <c r="AE61" s="80"/>
      <c r="AF61" s="80" t="b">
        <v>0</v>
      </c>
      <c r="AG61" s="80">
        <v>0</v>
      </c>
      <c r="AH61" s="84" t="s">
        <v>1316</v>
      </c>
      <c r="AI61" s="80" t="b">
        <v>0</v>
      </c>
      <c r="AJ61" s="80" t="s">
        <v>1333</v>
      </c>
      <c r="AK61" s="80"/>
      <c r="AL61" s="84" t="s">
        <v>1316</v>
      </c>
      <c r="AM61" s="80" t="b">
        <v>0</v>
      </c>
      <c r="AN61" s="80">
        <v>116</v>
      </c>
      <c r="AO61" s="84" t="s">
        <v>1297</v>
      </c>
      <c r="AP61" s="80" t="s">
        <v>1343</v>
      </c>
      <c r="AQ61" s="80" t="b">
        <v>0</v>
      </c>
      <c r="AR61" s="84" t="s">
        <v>1297</v>
      </c>
      <c r="AS61" s="80" t="s">
        <v>198</v>
      </c>
      <c r="AT61" s="80">
        <v>0</v>
      </c>
      <c r="AU61" s="80">
        <v>0</v>
      </c>
      <c r="AV61" s="80"/>
      <c r="AW61" s="80"/>
      <c r="AX61" s="80"/>
      <c r="AY61" s="80"/>
      <c r="AZ61" s="80"/>
      <c r="BA61" s="80"/>
      <c r="BB61" s="80"/>
      <c r="BC61" s="80"/>
      <c r="BD61">
        <v>1</v>
      </c>
      <c r="BE61" s="79" t="str">
        <f>REPLACE(INDEX(GroupVertices[Group],MATCH(Edges[[#This Row],[Vertex 1]],GroupVertices[Vertex],0)),1,1,"")</f>
        <v>1</v>
      </c>
      <c r="BF61" s="79" t="str">
        <f>REPLACE(INDEX(GroupVertices[Group],MATCH(Edges[[#This Row],[Vertex 2]],GroupVertices[Vertex],0)),1,1,"")</f>
        <v>1</v>
      </c>
      <c r="BG61" s="48">
        <v>0</v>
      </c>
      <c r="BH61" s="49">
        <v>0</v>
      </c>
      <c r="BI61" s="48">
        <v>1</v>
      </c>
      <c r="BJ61" s="49">
        <v>2.3255813953488373</v>
      </c>
      <c r="BK61" s="48">
        <v>0</v>
      </c>
      <c r="BL61" s="49">
        <v>0</v>
      </c>
      <c r="BM61" s="48">
        <v>42</v>
      </c>
      <c r="BN61" s="49">
        <v>97.67441860465117</v>
      </c>
      <c r="BO61" s="48">
        <v>43</v>
      </c>
    </row>
    <row r="62" spans="1:67" ht="15">
      <c r="A62" s="65" t="s">
        <v>288</v>
      </c>
      <c r="B62" s="65" t="s">
        <v>405</v>
      </c>
      <c r="C62" s="66" t="s">
        <v>3090</v>
      </c>
      <c r="D62" s="67">
        <v>3</v>
      </c>
      <c r="E62" s="68" t="s">
        <v>132</v>
      </c>
      <c r="F62" s="69">
        <v>32</v>
      </c>
      <c r="G62" s="66"/>
      <c r="H62" s="70"/>
      <c r="I62" s="71"/>
      <c r="J62" s="71"/>
      <c r="K62" s="34" t="s">
        <v>65</v>
      </c>
      <c r="L62" s="78">
        <v>62</v>
      </c>
      <c r="M62" s="78"/>
      <c r="N62" s="73"/>
      <c r="O62" s="80" t="s">
        <v>426</v>
      </c>
      <c r="P62" s="82">
        <v>43985.864907407406</v>
      </c>
      <c r="Q62" s="80" t="s">
        <v>429</v>
      </c>
      <c r="R62" s="84" t="s">
        <v>474</v>
      </c>
      <c r="S62" s="80"/>
      <c r="T62" s="80"/>
      <c r="U62" s="80" t="s">
        <v>538</v>
      </c>
      <c r="V62" s="80"/>
      <c r="W62" s="85" t="s">
        <v>603</v>
      </c>
      <c r="X62" s="82">
        <v>43985.864907407406</v>
      </c>
      <c r="Y62" s="88">
        <v>43985</v>
      </c>
      <c r="Z62" s="84" t="s">
        <v>767</v>
      </c>
      <c r="AA62" s="85" t="s">
        <v>962</v>
      </c>
      <c r="AB62" s="80"/>
      <c r="AC62" s="80"/>
      <c r="AD62" s="84" t="s">
        <v>1157</v>
      </c>
      <c r="AE62" s="80"/>
      <c r="AF62" s="80" t="b">
        <v>0</v>
      </c>
      <c r="AG62" s="80">
        <v>0</v>
      </c>
      <c r="AH62" s="84" t="s">
        <v>1316</v>
      </c>
      <c r="AI62" s="80" t="b">
        <v>0</v>
      </c>
      <c r="AJ62" s="80" t="s">
        <v>1333</v>
      </c>
      <c r="AK62" s="80"/>
      <c r="AL62" s="84" t="s">
        <v>1316</v>
      </c>
      <c r="AM62" s="80" t="b">
        <v>0</v>
      </c>
      <c r="AN62" s="80">
        <v>116</v>
      </c>
      <c r="AO62" s="84" t="s">
        <v>1297</v>
      </c>
      <c r="AP62" s="80" t="s">
        <v>1343</v>
      </c>
      <c r="AQ62" s="80" t="b">
        <v>0</v>
      </c>
      <c r="AR62" s="84" t="s">
        <v>1297</v>
      </c>
      <c r="AS62" s="80" t="s">
        <v>198</v>
      </c>
      <c r="AT62" s="80">
        <v>0</v>
      </c>
      <c r="AU62" s="80">
        <v>0</v>
      </c>
      <c r="AV62" s="80"/>
      <c r="AW62" s="80"/>
      <c r="AX62" s="80"/>
      <c r="AY62" s="80"/>
      <c r="AZ62" s="80"/>
      <c r="BA62" s="80"/>
      <c r="BB62" s="80"/>
      <c r="BC62" s="80"/>
      <c r="BD62">
        <v>1</v>
      </c>
      <c r="BE62" s="79" t="str">
        <f>REPLACE(INDEX(GroupVertices[Group],MATCH(Edges[[#This Row],[Vertex 1]],GroupVertices[Vertex],0)),1,1,"")</f>
        <v>1</v>
      </c>
      <c r="BF62" s="79" t="str">
        <f>REPLACE(INDEX(GroupVertices[Group],MATCH(Edges[[#This Row],[Vertex 2]],GroupVertices[Vertex],0)),1,1,"")</f>
        <v>1</v>
      </c>
      <c r="BG62" s="48">
        <v>0</v>
      </c>
      <c r="BH62" s="49">
        <v>0</v>
      </c>
      <c r="BI62" s="48">
        <v>1</v>
      </c>
      <c r="BJ62" s="49">
        <v>2.3255813953488373</v>
      </c>
      <c r="BK62" s="48">
        <v>0</v>
      </c>
      <c r="BL62" s="49">
        <v>0</v>
      </c>
      <c r="BM62" s="48">
        <v>42</v>
      </c>
      <c r="BN62" s="49">
        <v>97.67441860465117</v>
      </c>
      <c r="BO62" s="48">
        <v>43</v>
      </c>
    </row>
    <row r="63" spans="1:67" ht="15">
      <c r="A63" s="65" t="s">
        <v>289</v>
      </c>
      <c r="B63" s="65" t="s">
        <v>405</v>
      </c>
      <c r="C63" s="66" t="s">
        <v>3090</v>
      </c>
      <c r="D63" s="67">
        <v>3</v>
      </c>
      <c r="E63" s="68" t="s">
        <v>132</v>
      </c>
      <c r="F63" s="69">
        <v>32</v>
      </c>
      <c r="G63" s="66"/>
      <c r="H63" s="70"/>
      <c r="I63" s="71"/>
      <c r="J63" s="71"/>
      <c r="K63" s="34" t="s">
        <v>65</v>
      </c>
      <c r="L63" s="78">
        <v>63</v>
      </c>
      <c r="M63" s="78"/>
      <c r="N63" s="73"/>
      <c r="O63" s="80" t="s">
        <v>426</v>
      </c>
      <c r="P63" s="82">
        <v>43985.871469907404</v>
      </c>
      <c r="Q63" s="80" t="s">
        <v>429</v>
      </c>
      <c r="R63" s="84" t="s">
        <v>474</v>
      </c>
      <c r="S63" s="80"/>
      <c r="T63" s="80"/>
      <c r="U63" s="80" t="s">
        <v>538</v>
      </c>
      <c r="V63" s="80"/>
      <c r="W63" s="85" t="s">
        <v>604</v>
      </c>
      <c r="X63" s="82">
        <v>43985.871469907404</v>
      </c>
      <c r="Y63" s="88">
        <v>43985</v>
      </c>
      <c r="Z63" s="84" t="s">
        <v>768</v>
      </c>
      <c r="AA63" s="85" t="s">
        <v>963</v>
      </c>
      <c r="AB63" s="80"/>
      <c r="AC63" s="80"/>
      <c r="AD63" s="84" t="s">
        <v>1158</v>
      </c>
      <c r="AE63" s="80"/>
      <c r="AF63" s="80" t="b">
        <v>0</v>
      </c>
      <c r="AG63" s="80">
        <v>0</v>
      </c>
      <c r="AH63" s="84" t="s">
        <v>1316</v>
      </c>
      <c r="AI63" s="80" t="b">
        <v>0</v>
      </c>
      <c r="AJ63" s="80" t="s">
        <v>1333</v>
      </c>
      <c r="AK63" s="80"/>
      <c r="AL63" s="84" t="s">
        <v>1316</v>
      </c>
      <c r="AM63" s="80" t="b">
        <v>0</v>
      </c>
      <c r="AN63" s="80">
        <v>116</v>
      </c>
      <c r="AO63" s="84" t="s">
        <v>1297</v>
      </c>
      <c r="AP63" s="80" t="s">
        <v>1344</v>
      </c>
      <c r="AQ63" s="80" t="b">
        <v>0</v>
      </c>
      <c r="AR63" s="84" t="s">
        <v>1297</v>
      </c>
      <c r="AS63" s="80" t="s">
        <v>198</v>
      </c>
      <c r="AT63" s="80">
        <v>0</v>
      </c>
      <c r="AU63" s="80">
        <v>0</v>
      </c>
      <c r="AV63" s="80"/>
      <c r="AW63" s="80"/>
      <c r="AX63" s="80"/>
      <c r="AY63" s="80"/>
      <c r="AZ63" s="80"/>
      <c r="BA63" s="80"/>
      <c r="BB63" s="80"/>
      <c r="BC63" s="80"/>
      <c r="BD63">
        <v>1</v>
      </c>
      <c r="BE63" s="79" t="str">
        <f>REPLACE(INDEX(GroupVertices[Group],MATCH(Edges[[#This Row],[Vertex 1]],GroupVertices[Vertex],0)),1,1,"")</f>
        <v>1</v>
      </c>
      <c r="BF63" s="79" t="str">
        <f>REPLACE(INDEX(GroupVertices[Group],MATCH(Edges[[#This Row],[Vertex 2]],GroupVertices[Vertex],0)),1,1,"")</f>
        <v>1</v>
      </c>
      <c r="BG63" s="48">
        <v>0</v>
      </c>
      <c r="BH63" s="49">
        <v>0</v>
      </c>
      <c r="BI63" s="48">
        <v>1</v>
      </c>
      <c r="BJ63" s="49">
        <v>2.3255813953488373</v>
      </c>
      <c r="BK63" s="48">
        <v>0</v>
      </c>
      <c r="BL63" s="49">
        <v>0</v>
      </c>
      <c r="BM63" s="48">
        <v>42</v>
      </c>
      <c r="BN63" s="49">
        <v>97.67441860465117</v>
      </c>
      <c r="BO63" s="48">
        <v>43</v>
      </c>
    </row>
    <row r="64" spans="1:67" ht="15">
      <c r="A64" s="65" t="s">
        <v>290</v>
      </c>
      <c r="B64" s="65" t="s">
        <v>405</v>
      </c>
      <c r="C64" s="66" t="s">
        <v>3090</v>
      </c>
      <c r="D64" s="67">
        <v>3</v>
      </c>
      <c r="E64" s="68" t="s">
        <v>132</v>
      </c>
      <c r="F64" s="69">
        <v>32</v>
      </c>
      <c r="G64" s="66"/>
      <c r="H64" s="70"/>
      <c r="I64" s="71"/>
      <c r="J64" s="71"/>
      <c r="K64" s="34" t="s">
        <v>65</v>
      </c>
      <c r="L64" s="78">
        <v>64</v>
      </c>
      <c r="M64" s="78"/>
      <c r="N64" s="73"/>
      <c r="O64" s="80" t="s">
        <v>426</v>
      </c>
      <c r="P64" s="82">
        <v>43985.878113425926</v>
      </c>
      <c r="Q64" s="80" t="s">
        <v>429</v>
      </c>
      <c r="R64" s="84" t="s">
        <v>474</v>
      </c>
      <c r="S64" s="80"/>
      <c r="T64" s="80"/>
      <c r="U64" s="80" t="s">
        <v>538</v>
      </c>
      <c r="V64" s="80"/>
      <c r="W64" s="85" t="s">
        <v>605</v>
      </c>
      <c r="X64" s="82">
        <v>43985.878113425926</v>
      </c>
      <c r="Y64" s="88">
        <v>43985</v>
      </c>
      <c r="Z64" s="84" t="s">
        <v>769</v>
      </c>
      <c r="AA64" s="85" t="s">
        <v>964</v>
      </c>
      <c r="AB64" s="80"/>
      <c r="AC64" s="80"/>
      <c r="AD64" s="84" t="s">
        <v>1159</v>
      </c>
      <c r="AE64" s="80"/>
      <c r="AF64" s="80" t="b">
        <v>0</v>
      </c>
      <c r="AG64" s="80">
        <v>0</v>
      </c>
      <c r="AH64" s="84" t="s">
        <v>1316</v>
      </c>
      <c r="AI64" s="80" t="b">
        <v>0</v>
      </c>
      <c r="AJ64" s="80" t="s">
        <v>1333</v>
      </c>
      <c r="AK64" s="80"/>
      <c r="AL64" s="84" t="s">
        <v>1316</v>
      </c>
      <c r="AM64" s="80" t="b">
        <v>0</v>
      </c>
      <c r="AN64" s="80">
        <v>116</v>
      </c>
      <c r="AO64" s="84" t="s">
        <v>1297</v>
      </c>
      <c r="AP64" s="80" t="s">
        <v>1343</v>
      </c>
      <c r="AQ64" s="80" t="b">
        <v>0</v>
      </c>
      <c r="AR64" s="84" t="s">
        <v>1297</v>
      </c>
      <c r="AS64" s="80" t="s">
        <v>198</v>
      </c>
      <c r="AT64" s="80">
        <v>0</v>
      </c>
      <c r="AU64" s="80">
        <v>0</v>
      </c>
      <c r="AV64" s="80"/>
      <c r="AW64" s="80"/>
      <c r="AX64" s="80"/>
      <c r="AY64" s="80"/>
      <c r="AZ64" s="80"/>
      <c r="BA64" s="80"/>
      <c r="BB64" s="80"/>
      <c r="BC64" s="80"/>
      <c r="BD64">
        <v>1</v>
      </c>
      <c r="BE64" s="79" t="str">
        <f>REPLACE(INDEX(GroupVertices[Group],MATCH(Edges[[#This Row],[Vertex 1]],GroupVertices[Vertex],0)),1,1,"")</f>
        <v>1</v>
      </c>
      <c r="BF64" s="79" t="str">
        <f>REPLACE(INDEX(GroupVertices[Group],MATCH(Edges[[#This Row],[Vertex 2]],GroupVertices[Vertex],0)),1,1,"")</f>
        <v>1</v>
      </c>
      <c r="BG64" s="48">
        <v>0</v>
      </c>
      <c r="BH64" s="49">
        <v>0</v>
      </c>
      <c r="BI64" s="48">
        <v>1</v>
      </c>
      <c r="BJ64" s="49">
        <v>2.3255813953488373</v>
      </c>
      <c r="BK64" s="48">
        <v>0</v>
      </c>
      <c r="BL64" s="49">
        <v>0</v>
      </c>
      <c r="BM64" s="48">
        <v>42</v>
      </c>
      <c r="BN64" s="49">
        <v>97.67441860465117</v>
      </c>
      <c r="BO64" s="48">
        <v>43</v>
      </c>
    </row>
    <row r="65" spans="1:67" ht="15">
      <c r="A65" s="65" t="s">
        <v>291</v>
      </c>
      <c r="B65" s="65" t="s">
        <v>405</v>
      </c>
      <c r="C65" s="66" t="s">
        <v>3090</v>
      </c>
      <c r="D65" s="67">
        <v>3</v>
      </c>
      <c r="E65" s="68" t="s">
        <v>132</v>
      </c>
      <c r="F65" s="69">
        <v>32</v>
      </c>
      <c r="G65" s="66"/>
      <c r="H65" s="70"/>
      <c r="I65" s="71"/>
      <c r="J65" s="71"/>
      <c r="K65" s="34" t="s">
        <v>65</v>
      </c>
      <c r="L65" s="78">
        <v>65</v>
      </c>
      <c r="M65" s="78"/>
      <c r="N65" s="73"/>
      <c r="O65" s="80" t="s">
        <v>426</v>
      </c>
      <c r="P65" s="82">
        <v>43985.89891203704</v>
      </c>
      <c r="Q65" s="80" t="s">
        <v>429</v>
      </c>
      <c r="R65" s="84" t="s">
        <v>474</v>
      </c>
      <c r="S65" s="80"/>
      <c r="T65" s="80"/>
      <c r="U65" s="80" t="s">
        <v>538</v>
      </c>
      <c r="V65" s="80"/>
      <c r="W65" s="85" t="s">
        <v>606</v>
      </c>
      <c r="X65" s="82">
        <v>43985.89891203704</v>
      </c>
      <c r="Y65" s="88">
        <v>43985</v>
      </c>
      <c r="Z65" s="84" t="s">
        <v>770</v>
      </c>
      <c r="AA65" s="85" t="s">
        <v>965</v>
      </c>
      <c r="AB65" s="80"/>
      <c r="AC65" s="80"/>
      <c r="AD65" s="84" t="s">
        <v>1160</v>
      </c>
      <c r="AE65" s="80"/>
      <c r="AF65" s="80" t="b">
        <v>0</v>
      </c>
      <c r="AG65" s="80">
        <v>0</v>
      </c>
      <c r="AH65" s="84" t="s">
        <v>1316</v>
      </c>
      <c r="AI65" s="80" t="b">
        <v>0</v>
      </c>
      <c r="AJ65" s="80" t="s">
        <v>1333</v>
      </c>
      <c r="AK65" s="80"/>
      <c r="AL65" s="84" t="s">
        <v>1316</v>
      </c>
      <c r="AM65" s="80" t="b">
        <v>0</v>
      </c>
      <c r="AN65" s="80">
        <v>116</v>
      </c>
      <c r="AO65" s="84" t="s">
        <v>1297</v>
      </c>
      <c r="AP65" s="80" t="s">
        <v>1344</v>
      </c>
      <c r="AQ65" s="80" t="b">
        <v>0</v>
      </c>
      <c r="AR65" s="84" t="s">
        <v>1297</v>
      </c>
      <c r="AS65" s="80" t="s">
        <v>198</v>
      </c>
      <c r="AT65" s="80">
        <v>0</v>
      </c>
      <c r="AU65" s="80">
        <v>0</v>
      </c>
      <c r="AV65" s="80"/>
      <c r="AW65" s="80"/>
      <c r="AX65" s="80"/>
      <c r="AY65" s="80"/>
      <c r="AZ65" s="80"/>
      <c r="BA65" s="80"/>
      <c r="BB65" s="80"/>
      <c r="BC65" s="80"/>
      <c r="BD65">
        <v>1</v>
      </c>
      <c r="BE65" s="79" t="str">
        <f>REPLACE(INDEX(GroupVertices[Group],MATCH(Edges[[#This Row],[Vertex 1]],GroupVertices[Vertex],0)),1,1,"")</f>
        <v>1</v>
      </c>
      <c r="BF65" s="79" t="str">
        <f>REPLACE(INDEX(GroupVertices[Group],MATCH(Edges[[#This Row],[Vertex 2]],GroupVertices[Vertex],0)),1,1,"")</f>
        <v>1</v>
      </c>
      <c r="BG65" s="48">
        <v>0</v>
      </c>
      <c r="BH65" s="49">
        <v>0</v>
      </c>
      <c r="BI65" s="48">
        <v>1</v>
      </c>
      <c r="BJ65" s="49">
        <v>2.3255813953488373</v>
      </c>
      <c r="BK65" s="48">
        <v>0</v>
      </c>
      <c r="BL65" s="49">
        <v>0</v>
      </c>
      <c r="BM65" s="48">
        <v>42</v>
      </c>
      <c r="BN65" s="49">
        <v>97.67441860465117</v>
      </c>
      <c r="BO65" s="48">
        <v>43</v>
      </c>
    </row>
    <row r="66" spans="1:67" ht="15">
      <c r="A66" s="65" t="s">
        <v>292</v>
      </c>
      <c r="B66" s="65" t="s">
        <v>405</v>
      </c>
      <c r="C66" s="66" t="s">
        <v>3090</v>
      </c>
      <c r="D66" s="67">
        <v>3</v>
      </c>
      <c r="E66" s="68" t="s">
        <v>132</v>
      </c>
      <c r="F66" s="69">
        <v>32</v>
      </c>
      <c r="G66" s="66"/>
      <c r="H66" s="70"/>
      <c r="I66" s="71"/>
      <c r="J66" s="71"/>
      <c r="K66" s="34" t="s">
        <v>65</v>
      </c>
      <c r="L66" s="78">
        <v>66</v>
      </c>
      <c r="M66" s="78"/>
      <c r="N66" s="73"/>
      <c r="O66" s="80" t="s">
        <v>426</v>
      </c>
      <c r="P66" s="82">
        <v>43985.91196759259</v>
      </c>
      <c r="Q66" s="80" t="s">
        <v>429</v>
      </c>
      <c r="R66" s="84" t="s">
        <v>474</v>
      </c>
      <c r="S66" s="80"/>
      <c r="T66" s="80"/>
      <c r="U66" s="80" t="s">
        <v>538</v>
      </c>
      <c r="V66" s="80"/>
      <c r="W66" s="85" t="s">
        <v>607</v>
      </c>
      <c r="X66" s="82">
        <v>43985.91196759259</v>
      </c>
      <c r="Y66" s="88">
        <v>43985</v>
      </c>
      <c r="Z66" s="84" t="s">
        <v>771</v>
      </c>
      <c r="AA66" s="85" t="s">
        <v>966</v>
      </c>
      <c r="AB66" s="80"/>
      <c r="AC66" s="80"/>
      <c r="AD66" s="84" t="s">
        <v>1161</v>
      </c>
      <c r="AE66" s="80"/>
      <c r="AF66" s="80" t="b">
        <v>0</v>
      </c>
      <c r="AG66" s="80">
        <v>0</v>
      </c>
      <c r="AH66" s="84" t="s">
        <v>1316</v>
      </c>
      <c r="AI66" s="80" t="b">
        <v>0</v>
      </c>
      <c r="AJ66" s="80" t="s">
        <v>1333</v>
      </c>
      <c r="AK66" s="80"/>
      <c r="AL66" s="84" t="s">
        <v>1316</v>
      </c>
      <c r="AM66" s="80" t="b">
        <v>0</v>
      </c>
      <c r="AN66" s="80">
        <v>116</v>
      </c>
      <c r="AO66" s="84" t="s">
        <v>1297</v>
      </c>
      <c r="AP66" s="80" t="s">
        <v>1344</v>
      </c>
      <c r="AQ66" s="80" t="b">
        <v>0</v>
      </c>
      <c r="AR66" s="84" t="s">
        <v>1297</v>
      </c>
      <c r="AS66" s="80" t="s">
        <v>198</v>
      </c>
      <c r="AT66" s="80">
        <v>0</v>
      </c>
      <c r="AU66" s="80">
        <v>0</v>
      </c>
      <c r="AV66" s="80"/>
      <c r="AW66" s="80"/>
      <c r="AX66" s="80"/>
      <c r="AY66" s="80"/>
      <c r="AZ66" s="80"/>
      <c r="BA66" s="80"/>
      <c r="BB66" s="80"/>
      <c r="BC66" s="80"/>
      <c r="BD66">
        <v>1</v>
      </c>
      <c r="BE66" s="79" t="str">
        <f>REPLACE(INDEX(GroupVertices[Group],MATCH(Edges[[#This Row],[Vertex 1]],GroupVertices[Vertex],0)),1,1,"")</f>
        <v>1</v>
      </c>
      <c r="BF66" s="79" t="str">
        <f>REPLACE(INDEX(GroupVertices[Group],MATCH(Edges[[#This Row],[Vertex 2]],GroupVertices[Vertex],0)),1,1,"")</f>
        <v>1</v>
      </c>
      <c r="BG66" s="48">
        <v>0</v>
      </c>
      <c r="BH66" s="49">
        <v>0</v>
      </c>
      <c r="BI66" s="48">
        <v>1</v>
      </c>
      <c r="BJ66" s="49">
        <v>2.3255813953488373</v>
      </c>
      <c r="BK66" s="48">
        <v>0</v>
      </c>
      <c r="BL66" s="49">
        <v>0</v>
      </c>
      <c r="BM66" s="48">
        <v>42</v>
      </c>
      <c r="BN66" s="49">
        <v>97.67441860465117</v>
      </c>
      <c r="BO66" s="48">
        <v>43</v>
      </c>
    </row>
    <row r="67" spans="1:67" ht="15">
      <c r="A67" s="65" t="s">
        <v>293</v>
      </c>
      <c r="B67" s="65" t="s">
        <v>401</v>
      </c>
      <c r="C67" s="66" t="s">
        <v>3090</v>
      </c>
      <c r="D67" s="67">
        <v>3</v>
      </c>
      <c r="E67" s="68" t="s">
        <v>132</v>
      </c>
      <c r="F67" s="69">
        <v>32</v>
      </c>
      <c r="G67" s="66"/>
      <c r="H67" s="70"/>
      <c r="I67" s="71"/>
      <c r="J67" s="71"/>
      <c r="K67" s="34" t="s">
        <v>65</v>
      </c>
      <c r="L67" s="78">
        <v>67</v>
      </c>
      <c r="M67" s="78"/>
      <c r="N67" s="73"/>
      <c r="O67" s="80" t="s">
        <v>426</v>
      </c>
      <c r="P67" s="82">
        <v>43985.936006944445</v>
      </c>
      <c r="Q67" s="80" t="s">
        <v>435</v>
      </c>
      <c r="R67" s="84" t="s">
        <v>480</v>
      </c>
      <c r="S67" s="80"/>
      <c r="T67" s="80"/>
      <c r="U67" s="80"/>
      <c r="V67" s="80"/>
      <c r="W67" s="85" t="s">
        <v>562</v>
      </c>
      <c r="X67" s="82">
        <v>43985.936006944445</v>
      </c>
      <c r="Y67" s="88">
        <v>43985</v>
      </c>
      <c r="Z67" s="84" t="s">
        <v>772</v>
      </c>
      <c r="AA67" s="85" t="s">
        <v>967</v>
      </c>
      <c r="AB67" s="80"/>
      <c r="AC67" s="80"/>
      <c r="AD67" s="84" t="s">
        <v>1162</v>
      </c>
      <c r="AE67" s="80"/>
      <c r="AF67" s="80" t="b">
        <v>0</v>
      </c>
      <c r="AG67" s="80">
        <v>0</v>
      </c>
      <c r="AH67" s="84" t="s">
        <v>1316</v>
      </c>
      <c r="AI67" s="80" t="b">
        <v>1</v>
      </c>
      <c r="AJ67" s="80" t="s">
        <v>1333</v>
      </c>
      <c r="AK67" s="80"/>
      <c r="AL67" s="84" t="s">
        <v>1337</v>
      </c>
      <c r="AM67" s="80" t="b">
        <v>0</v>
      </c>
      <c r="AN67" s="80">
        <v>14</v>
      </c>
      <c r="AO67" s="84" t="s">
        <v>1293</v>
      </c>
      <c r="AP67" s="80" t="s">
        <v>1343</v>
      </c>
      <c r="AQ67" s="80" t="b">
        <v>0</v>
      </c>
      <c r="AR67" s="84" t="s">
        <v>1293</v>
      </c>
      <c r="AS67" s="80" t="s">
        <v>198</v>
      </c>
      <c r="AT67" s="80">
        <v>0</v>
      </c>
      <c r="AU67" s="80">
        <v>0</v>
      </c>
      <c r="AV67" s="80"/>
      <c r="AW67" s="80"/>
      <c r="AX67" s="80"/>
      <c r="AY67" s="80"/>
      <c r="AZ67" s="80"/>
      <c r="BA67" s="80"/>
      <c r="BB67" s="80"/>
      <c r="BC67" s="80"/>
      <c r="BD67">
        <v>1</v>
      </c>
      <c r="BE67" s="79" t="str">
        <f>REPLACE(INDEX(GroupVertices[Group],MATCH(Edges[[#This Row],[Vertex 1]],GroupVertices[Vertex],0)),1,1,"")</f>
        <v>2</v>
      </c>
      <c r="BF67" s="79" t="str">
        <f>REPLACE(INDEX(GroupVertices[Group],MATCH(Edges[[#This Row],[Vertex 2]],GroupVertices[Vertex],0)),1,1,"")</f>
        <v>2</v>
      </c>
      <c r="BG67" s="48">
        <v>0</v>
      </c>
      <c r="BH67" s="49">
        <v>0</v>
      </c>
      <c r="BI67" s="48">
        <v>0</v>
      </c>
      <c r="BJ67" s="49">
        <v>0</v>
      </c>
      <c r="BK67" s="48">
        <v>0</v>
      </c>
      <c r="BL67" s="49">
        <v>0</v>
      </c>
      <c r="BM67" s="48">
        <v>27</v>
      </c>
      <c r="BN67" s="49">
        <v>100</v>
      </c>
      <c r="BO67" s="48">
        <v>27</v>
      </c>
    </row>
    <row r="68" spans="1:67" ht="15">
      <c r="A68" s="65" t="s">
        <v>294</v>
      </c>
      <c r="B68" s="65" t="s">
        <v>405</v>
      </c>
      <c r="C68" s="66" t="s">
        <v>3090</v>
      </c>
      <c r="D68" s="67">
        <v>3</v>
      </c>
      <c r="E68" s="68" t="s">
        <v>132</v>
      </c>
      <c r="F68" s="69">
        <v>32</v>
      </c>
      <c r="G68" s="66"/>
      <c r="H68" s="70"/>
      <c r="I68" s="71"/>
      <c r="J68" s="71"/>
      <c r="K68" s="34" t="s">
        <v>65</v>
      </c>
      <c r="L68" s="78">
        <v>68</v>
      </c>
      <c r="M68" s="78"/>
      <c r="N68" s="73"/>
      <c r="O68" s="80" t="s">
        <v>426</v>
      </c>
      <c r="P68" s="82">
        <v>43985.96398148148</v>
      </c>
      <c r="Q68" s="80" t="s">
        <v>429</v>
      </c>
      <c r="R68" s="84" t="s">
        <v>474</v>
      </c>
      <c r="S68" s="80"/>
      <c r="T68" s="80"/>
      <c r="U68" s="80" t="s">
        <v>538</v>
      </c>
      <c r="V68" s="80"/>
      <c r="W68" s="85" t="s">
        <v>608</v>
      </c>
      <c r="X68" s="82">
        <v>43985.96398148148</v>
      </c>
      <c r="Y68" s="88">
        <v>43985</v>
      </c>
      <c r="Z68" s="84" t="s">
        <v>773</v>
      </c>
      <c r="AA68" s="85" t="s">
        <v>968</v>
      </c>
      <c r="AB68" s="80"/>
      <c r="AC68" s="80"/>
      <c r="AD68" s="84" t="s">
        <v>1163</v>
      </c>
      <c r="AE68" s="80"/>
      <c r="AF68" s="80" t="b">
        <v>0</v>
      </c>
      <c r="AG68" s="80">
        <v>0</v>
      </c>
      <c r="AH68" s="84" t="s">
        <v>1316</v>
      </c>
      <c r="AI68" s="80" t="b">
        <v>0</v>
      </c>
      <c r="AJ68" s="80" t="s">
        <v>1333</v>
      </c>
      <c r="AK68" s="80"/>
      <c r="AL68" s="84" t="s">
        <v>1316</v>
      </c>
      <c r="AM68" s="80" t="b">
        <v>0</v>
      </c>
      <c r="AN68" s="80">
        <v>116</v>
      </c>
      <c r="AO68" s="84" t="s">
        <v>1297</v>
      </c>
      <c r="AP68" s="80" t="s">
        <v>1346</v>
      </c>
      <c r="AQ68" s="80" t="b">
        <v>0</v>
      </c>
      <c r="AR68" s="84" t="s">
        <v>1297</v>
      </c>
      <c r="AS68" s="80" t="s">
        <v>198</v>
      </c>
      <c r="AT68" s="80">
        <v>0</v>
      </c>
      <c r="AU68" s="80">
        <v>0</v>
      </c>
      <c r="AV68" s="80"/>
      <c r="AW68" s="80"/>
      <c r="AX68" s="80"/>
      <c r="AY68" s="80"/>
      <c r="AZ68" s="80"/>
      <c r="BA68" s="80"/>
      <c r="BB68" s="80"/>
      <c r="BC68" s="80"/>
      <c r="BD68">
        <v>1</v>
      </c>
      <c r="BE68" s="79" t="str">
        <f>REPLACE(INDEX(GroupVertices[Group],MATCH(Edges[[#This Row],[Vertex 1]],GroupVertices[Vertex],0)),1,1,"")</f>
        <v>1</v>
      </c>
      <c r="BF68" s="79" t="str">
        <f>REPLACE(INDEX(GroupVertices[Group],MATCH(Edges[[#This Row],[Vertex 2]],GroupVertices[Vertex],0)),1,1,"")</f>
        <v>1</v>
      </c>
      <c r="BG68" s="48">
        <v>0</v>
      </c>
      <c r="BH68" s="49">
        <v>0</v>
      </c>
      <c r="BI68" s="48">
        <v>1</v>
      </c>
      <c r="BJ68" s="49">
        <v>2.3255813953488373</v>
      </c>
      <c r="BK68" s="48">
        <v>0</v>
      </c>
      <c r="BL68" s="49">
        <v>0</v>
      </c>
      <c r="BM68" s="48">
        <v>42</v>
      </c>
      <c r="BN68" s="49">
        <v>97.67441860465117</v>
      </c>
      <c r="BO68" s="48">
        <v>43</v>
      </c>
    </row>
    <row r="69" spans="1:67" ht="15">
      <c r="A69" s="65" t="s">
        <v>295</v>
      </c>
      <c r="B69" s="65" t="s">
        <v>405</v>
      </c>
      <c r="C69" s="66" t="s">
        <v>3090</v>
      </c>
      <c r="D69" s="67">
        <v>3</v>
      </c>
      <c r="E69" s="68" t="s">
        <v>132</v>
      </c>
      <c r="F69" s="69">
        <v>32</v>
      </c>
      <c r="G69" s="66"/>
      <c r="H69" s="70"/>
      <c r="I69" s="71"/>
      <c r="J69" s="71"/>
      <c r="K69" s="34" t="s">
        <v>65</v>
      </c>
      <c r="L69" s="78">
        <v>69</v>
      </c>
      <c r="M69" s="78"/>
      <c r="N69" s="73"/>
      <c r="O69" s="80" t="s">
        <v>426</v>
      </c>
      <c r="P69" s="82">
        <v>43985.975636574076</v>
      </c>
      <c r="Q69" s="80" t="s">
        <v>429</v>
      </c>
      <c r="R69" s="84" t="s">
        <v>474</v>
      </c>
      <c r="S69" s="80"/>
      <c r="T69" s="80"/>
      <c r="U69" s="80" t="s">
        <v>538</v>
      </c>
      <c r="V69" s="80"/>
      <c r="W69" s="85" t="s">
        <v>609</v>
      </c>
      <c r="X69" s="82">
        <v>43985.975636574076</v>
      </c>
      <c r="Y69" s="88">
        <v>43985</v>
      </c>
      <c r="Z69" s="84" t="s">
        <v>774</v>
      </c>
      <c r="AA69" s="85" t="s">
        <v>969</v>
      </c>
      <c r="AB69" s="80"/>
      <c r="AC69" s="80"/>
      <c r="AD69" s="84" t="s">
        <v>1164</v>
      </c>
      <c r="AE69" s="80"/>
      <c r="AF69" s="80" t="b">
        <v>0</v>
      </c>
      <c r="AG69" s="80">
        <v>0</v>
      </c>
      <c r="AH69" s="84" t="s">
        <v>1316</v>
      </c>
      <c r="AI69" s="80" t="b">
        <v>0</v>
      </c>
      <c r="AJ69" s="80" t="s">
        <v>1333</v>
      </c>
      <c r="AK69" s="80"/>
      <c r="AL69" s="84" t="s">
        <v>1316</v>
      </c>
      <c r="AM69" s="80" t="b">
        <v>0</v>
      </c>
      <c r="AN69" s="80">
        <v>116</v>
      </c>
      <c r="AO69" s="84" t="s">
        <v>1297</v>
      </c>
      <c r="AP69" s="80" t="s">
        <v>1345</v>
      </c>
      <c r="AQ69" s="80" t="b">
        <v>0</v>
      </c>
      <c r="AR69" s="84" t="s">
        <v>1297</v>
      </c>
      <c r="AS69" s="80" t="s">
        <v>198</v>
      </c>
      <c r="AT69" s="80">
        <v>0</v>
      </c>
      <c r="AU69" s="80">
        <v>0</v>
      </c>
      <c r="AV69" s="80"/>
      <c r="AW69" s="80"/>
      <c r="AX69" s="80"/>
      <c r="AY69" s="80"/>
      <c r="AZ69" s="80"/>
      <c r="BA69" s="80"/>
      <c r="BB69" s="80"/>
      <c r="BC69" s="80"/>
      <c r="BD69">
        <v>1</v>
      </c>
      <c r="BE69" s="79" t="str">
        <f>REPLACE(INDEX(GroupVertices[Group],MATCH(Edges[[#This Row],[Vertex 1]],GroupVertices[Vertex],0)),1,1,"")</f>
        <v>1</v>
      </c>
      <c r="BF69" s="79" t="str">
        <f>REPLACE(INDEX(GroupVertices[Group],MATCH(Edges[[#This Row],[Vertex 2]],GroupVertices[Vertex],0)),1,1,"")</f>
        <v>1</v>
      </c>
      <c r="BG69" s="48">
        <v>0</v>
      </c>
      <c r="BH69" s="49">
        <v>0</v>
      </c>
      <c r="BI69" s="48">
        <v>1</v>
      </c>
      <c r="BJ69" s="49">
        <v>2.3255813953488373</v>
      </c>
      <c r="BK69" s="48">
        <v>0</v>
      </c>
      <c r="BL69" s="49">
        <v>0</v>
      </c>
      <c r="BM69" s="48">
        <v>42</v>
      </c>
      <c r="BN69" s="49">
        <v>97.67441860465117</v>
      </c>
      <c r="BO69" s="48">
        <v>43</v>
      </c>
    </row>
    <row r="70" spans="1:67" ht="15">
      <c r="A70" s="65" t="s">
        <v>296</v>
      </c>
      <c r="B70" s="65" t="s">
        <v>296</v>
      </c>
      <c r="C70" s="66" t="s">
        <v>3090</v>
      </c>
      <c r="D70" s="67">
        <v>3</v>
      </c>
      <c r="E70" s="68" t="s">
        <v>132</v>
      </c>
      <c r="F70" s="69">
        <v>32</v>
      </c>
      <c r="G70" s="66"/>
      <c r="H70" s="70"/>
      <c r="I70" s="71"/>
      <c r="J70" s="71"/>
      <c r="K70" s="34" t="s">
        <v>65</v>
      </c>
      <c r="L70" s="78">
        <v>70</v>
      </c>
      <c r="M70" s="78"/>
      <c r="N70" s="73"/>
      <c r="O70" s="80" t="s">
        <v>198</v>
      </c>
      <c r="P70" s="82">
        <v>43985.976539351854</v>
      </c>
      <c r="Q70" s="80" t="s">
        <v>436</v>
      </c>
      <c r="R70" s="84" t="s">
        <v>481</v>
      </c>
      <c r="S70" s="80"/>
      <c r="T70" s="80"/>
      <c r="U70" s="80" t="s">
        <v>537</v>
      </c>
      <c r="V70" s="80"/>
      <c r="W70" s="85" t="s">
        <v>610</v>
      </c>
      <c r="X70" s="82">
        <v>43985.976539351854</v>
      </c>
      <c r="Y70" s="88">
        <v>43985</v>
      </c>
      <c r="Z70" s="84" t="s">
        <v>775</v>
      </c>
      <c r="AA70" s="85" t="s">
        <v>970</v>
      </c>
      <c r="AB70" s="80"/>
      <c r="AC70" s="80"/>
      <c r="AD70" s="84" t="s">
        <v>1165</v>
      </c>
      <c r="AE70" s="80"/>
      <c r="AF70" s="80" t="b">
        <v>0</v>
      </c>
      <c r="AG70" s="80">
        <v>0</v>
      </c>
      <c r="AH70" s="84" t="s">
        <v>1316</v>
      </c>
      <c r="AI70" s="80" t="b">
        <v>0</v>
      </c>
      <c r="AJ70" s="80" t="s">
        <v>1332</v>
      </c>
      <c r="AK70" s="80"/>
      <c r="AL70" s="84" t="s">
        <v>1316</v>
      </c>
      <c r="AM70" s="80" t="b">
        <v>0</v>
      </c>
      <c r="AN70" s="80">
        <v>0</v>
      </c>
      <c r="AO70" s="84" t="s">
        <v>1316</v>
      </c>
      <c r="AP70" s="80" t="s">
        <v>1344</v>
      </c>
      <c r="AQ70" s="80" t="b">
        <v>0</v>
      </c>
      <c r="AR70" s="84" t="s">
        <v>1165</v>
      </c>
      <c r="AS70" s="80" t="s">
        <v>198</v>
      </c>
      <c r="AT70" s="80">
        <v>0</v>
      </c>
      <c r="AU70" s="80">
        <v>0</v>
      </c>
      <c r="AV70" s="80"/>
      <c r="AW70" s="80"/>
      <c r="AX70" s="80"/>
      <c r="AY70" s="80"/>
      <c r="AZ70" s="80"/>
      <c r="BA70" s="80"/>
      <c r="BB70" s="80"/>
      <c r="BC70" s="80"/>
      <c r="BD70">
        <v>1</v>
      </c>
      <c r="BE70" s="79" t="str">
        <f>REPLACE(INDEX(GroupVertices[Group],MATCH(Edges[[#This Row],[Vertex 1]],GroupVertices[Vertex],0)),1,1,"")</f>
        <v>3</v>
      </c>
      <c r="BF70" s="79" t="str">
        <f>REPLACE(INDEX(GroupVertices[Group],MATCH(Edges[[#This Row],[Vertex 2]],GroupVertices[Vertex],0)),1,1,"")</f>
        <v>3</v>
      </c>
      <c r="BG70" s="48">
        <v>0</v>
      </c>
      <c r="BH70" s="49">
        <v>0</v>
      </c>
      <c r="BI70" s="48">
        <v>0</v>
      </c>
      <c r="BJ70" s="49">
        <v>0</v>
      </c>
      <c r="BK70" s="48">
        <v>0</v>
      </c>
      <c r="BL70" s="49">
        <v>0</v>
      </c>
      <c r="BM70" s="48">
        <v>1</v>
      </c>
      <c r="BN70" s="49">
        <v>100</v>
      </c>
      <c r="BO70" s="48">
        <v>1</v>
      </c>
    </row>
    <row r="71" spans="1:67" ht="15">
      <c r="A71" s="65" t="s">
        <v>297</v>
      </c>
      <c r="B71" s="65" t="s">
        <v>401</v>
      </c>
      <c r="C71" s="66" t="s">
        <v>3090</v>
      </c>
      <c r="D71" s="67">
        <v>3</v>
      </c>
      <c r="E71" s="68" t="s">
        <v>132</v>
      </c>
      <c r="F71" s="69">
        <v>32</v>
      </c>
      <c r="G71" s="66"/>
      <c r="H71" s="70"/>
      <c r="I71" s="71"/>
      <c r="J71" s="71"/>
      <c r="K71" s="34" t="s">
        <v>65</v>
      </c>
      <c r="L71" s="78">
        <v>71</v>
      </c>
      <c r="M71" s="78"/>
      <c r="N71" s="73"/>
      <c r="O71" s="80" t="s">
        <v>426</v>
      </c>
      <c r="P71" s="82">
        <v>43985.97715277778</v>
      </c>
      <c r="Q71" s="80" t="s">
        <v>435</v>
      </c>
      <c r="R71" s="84" t="s">
        <v>480</v>
      </c>
      <c r="S71" s="80"/>
      <c r="T71" s="80"/>
      <c r="U71" s="80"/>
      <c r="V71" s="80"/>
      <c r="W71" s="85" t="s">
        <v>611</v>
      </c>
      <c r="X71" s="82">
        <v>43985.97715277778</v>
      </c>
      <c r="Y71" s="88">
        <v>43985</v>
      </c>
      <c r="Z71" s="84" t="s">
        <v>776</v>
      </c>
      <c r="AA71" s="85" t="s">
        <v>971</v>
      </c>
      <c r="AB71" s="80"/>
      <c r="AC71" s="80"/>
      <c r="AD71" s="84" t="s">
        <v>1166</v>
      </c>
      <c r="AE71" s="80"/>
      <c r="AF71" s="80" t="b">
        <v>0</v>
      </c>
      <c r="AG71" s="80">
        <v>0</v>
      </c>
      <c r="AH71" s="84" t="s">
        <v>1316</v>
      </c>
      <c r="AI71" s="80" t="b">
        <v>1</v>
      </c>
      <c r="AJ71" s="80" t="s">
        <v>1333</v>
      </c>
      <c r="AK71" s="80"/>
      <c r="AL71" s="84" t="s">
        <v>1337</v>
      </c>
      <c r="AM71" s="80" t="b">
        <v>0</v>
      </c>
      <c r="AN71" s="80">
        <v>14</v>
      </c>
      <c r="AO71" s="84" t="s">
        <v>1293</v>
      </c>
      <c r="AP71" s="80" t="s">
        <v>1344</v>
      </c>
      <c r="AQ71" s="80" t="b">
        <v>0</v>
      </c>
      <c r="AR71" s="84" t="s">
        <v>1293</v>
      </c>
      <c r="AS71" s="80" t="s">
        <v>198</v>
      </c>
      <c r="AT71" s="80">
        <v>0</v>
      </c>
      <c r="AU71" s="80">
        <v>0</v>
      </c>
      <c r="AV71" s="80"/>
      <c r="AW71" s="80"/>
      <c r="AX71" s="80"/>
      <c r="AY71" s="80"/>
      <c r="AZ71" s="80"/>
      <c r="BA71" s="80"/>
      <c r="BB71" s="80"/>
      <c r="BC71" s="80"/>
      <c r="BD71">
        <v>1</v>
      </c>
      <c r="BE71" s="79" t="str">
        <f>REPLACE(INDEX(GroupVertices[Group],MATCH(Edges[[#This Row],[Vertex 1]],GroupVertices[Vertex],0)),1,1,"")</f>
        <v>2</v>
      </c>
      <c r="BF71" s="79" t="str">
        <f>REPLACE(INDEX(GroupVertices[Group],MATCH(Edges[[#This Row],[Vertex 2]],GroupVertices[Vertex],0)),1,1,"")</f>
        <v>2</v>
      </c>
      <c r="BG71" s="48">
        <v>0</v>
      </c>
      <c r="BH71" s="49">
        <v>0</v>
      </c>
      <c r="BI71" s="48">
        <v>0</v>
      </c>
      <c r="BJ71" s="49">
        <v>0</v>
      </c>
      <c r="BK71" s="48">
        <v>0</v>
      </c>
      <c r="BL71" s="49">
        <v>0</v>
      </c>
      <c r="BM71" s="48">
        <v>27</v>
      </c>
      <c r="BN71" s="49">
        <v>100</v>
      </c>
      <c r="BO71" s="48">
        <v>27</v>
      </c>
    </row>
    <row r="72" spans="1:67" ht="15">
      <c r="A72" s="65" t="s">
        <v>298</v>
      </c>
      <c r="B72" s="65" t="s">
        <v>298</v>
      </c>
      <c r="C72" s="66" t="s">
        <v>3090</v>
      </c>
      <c r="D72" s="67">
        <v>3</v>
      </c>
      <c r="E72" s="68" t="s">
        <v>132</v>
      </c>
      <c r="F72" s="69">
        <v>32</v>
      </c>
      <c r="G72" s="66"/>
      <c r="H72" s="70"/>
      <c r="I72" s="71"/>
      <c r="J72" s="71"/>
      <c r="K72" s="34" t="s">
        <v>65</v>
      </c>
      <c r="L72" s="78">
        <v>72</v>
      </c>
      <c r="M72" s="78"/>
      <c r="N72" s="73"/>
      <c r="O72" s="80" t="s">
        <v>198</v>
      </c>
      <c r="P72" s="82">
        <v>43985.97777777778</v>
      </c>
      <c r="Q72" s="80" t="s">
        <v>437</v>
      </c>
      <c r="R72" s="84" t="s">
        <v>482</v>
      </c>
      <c r="S72" s="85" t="s">
        <v>520</v>
      </c>
      <c r="T72" s="80" t="s">
        <v>533</v>
      </c>
      <c r="U72" s="80" t="s">
        <v>540</v>
      </c>
      <c r="V72" s="80"/>
      <c r="W72" s="85" t="s">
        <v>612</v>
      </c>
      <c r="X72" s="82">
        <v>43985.97777777778</v>
      </c>
      <c r="Y72" s="88">
        <v>43985</v>
      </c>
      <c r="Z72" s="84" t="s">
        <v>777</v>
      </c>
      <c r="AA72" s="85" t="s">
        <v>972</v>
      </c>
      <c r="AB72" s="80"/>
      <c r="AC72" s="80"/>
      <c r="AD72" s="84" t="s">
        <v>1167</v>
      </c>
      <c r="AE72" s="80"/>
      <c r="AF72" s="80" t="b">
        <v>0</v>
      </c>
      <c r="AG72" s="80">
        <v>2</v>
      </c>
      <c r="AH72" s="84" t="s">
        <v>1316</v>
      </c>
      <c r="AI72" s="80" t="b">
        <v>1</v>
      </c>
      <c r="AJ72" s="80" t="s">
        <v>1332</v>
      </c>
      <c r="AK72" s="80"/>
      <c r="AL72" s="84" t="s">
        <v>1338</v>
      </c>
      <c r="AM72" s="80" t="b">
        <v>0</v>
      </c>
      <c r="AN72" s="80">
        <v>1</v>
      </c>
      <c r="AO72" s="84" t="s">
        <v>1316</v>
      </c>
      <c r="AP72" s="80" t="s">
        <v>1345</v>
      </c>
      <c r="AQ72" s="80" t="b">
        <v>0</v>
      </c>
      <c r="AR72" s="84" t="s">
        <v>1167</v>
      </c>
      <c r="AS72" s="80" t="s">
        <v>198</v>
      </c>
      <c r="AT72" s="80">
        <v>0</v>
      </c>
      <c r="AU72" s="80">
        <v>0</v>
      </c>
      <c r="AV72" s="80"/>
      <c r="AW72" s="80"/>
      <c r="AX72" s="80"/>
      <c r="AY72" s="80"/>
      <c r="AZ72" s="80"/>
      <c r="BA72" s="80"/>
      <c r="BB72" s="80"/>
      <c r="BC72" s="80"/>
      <c r="BD72">
        <v>1</v>
      </c>
      <c r="BE72" s="79" t="str">
        <f>REPLACE(INDEX(GroupVertices[Group],MATCH(Edges[[#This Row],[Vertex 1]],GroupVertices[Vertex],0)),1,1,"")</f>
        <v>3</v>
      </c>
      <c r="BF72" s="79" t="str">
        <f>REPLACE(INDEX(GroupVertices[Group],MATCH(Edges[[#This Row],[Vertex 2]],GroupVertices[Vertex],0)),1,1,"")</f>
        <v>3</v>
      </c>
      <c r="BG72" s="48">
        <v>0</v>
      </c>
      <c r="BH72" s="49">
        <v>0</v>
      </c>
      <c r="BI72" s="48">
        <v>0</v>
      </c>
      <c r="BJ72" s="49">
        <v>0</v>
      </c>
      <c r="BK72" s="48">
        <v>0</v>
      </c>
      <c r="BL72" s="49">
        <v>0</v>
      </c>
      <c r="BM72" s="48">
        <v>2</v>
      </c>
      <c r="BN72" s="49">
        <v>100</v>
      </c>
      <c r="BO72" s="48">
        <v>2</v>
      </c>
    </row>
    <row r="73" spans="1:67" ht="15">
      <c r="A73" s="65" t="s">
        <v>299</v>
      </c>
      <c r="B73" s="65" t="s">
        <v>405</v>
      </c>
      <c r="C73" s="66" t="s">
        <v>3090</v>
      </c>
      <c r="D73" s="67">
        <v>3</v>
      </c>
      <c r="E73" s="68" t="s">
        <v>132</v>
      </c>
      <c r="F73" s="69">
        <v>32</v>
      </c>
      <c r="G73" s="66"/>
      <c r="H73" s="70"/>
      <c r="I73" s="71"/>
      <c r="J73" s="71"/>
      <c r="K73" s="34" t="s">
        <v>65</v>
      </c>
      <c r="L73" s="78">
        <v>73</v>
      </c>
      <c r="M73" s="78"/>
      <c r="N73" s="73"/>
      <c r="O73" s="80" t="s">
        <v>426</v>
      </c>
      <c r="P73" s="82">
        <v>43985.978310185186</v>
      </c>
      <c r="Q73" s="80" t="s">
        <v>429</v>
      </c>
      <c r="R73" s="84" t="s">
        <v>474</v>
      </c>
      <c r="S73" s="80"/>
      <c r="T73" s="80"/>
      <c r="U73" s="80" t="s">
        <v>538</v>
      </c>
      <c r="V73" s="80"/>
      <c r="W73" s="85" t="s">
        <v>613</v>
      </c>
      <c r="X73" s="82">
        <v>43985.978310185186</v>
      </c>
      <c r="Y73" s="88">
        <v>43985</v>
      </c>
      <c r="Z73" s="84" t="s">
        <v>778</v>
      </c>
      <c r="AA73" s="85" t="s">
        <v>973</v>
      </c>
      <c r="AB73" s="80"/>
      <c r="AC73" s="80"/>
      <c r="AD73" s="84" t="s">
        <v>1168</v>
      </c>
      <c r="AE73" s="80"/>
      <c r="AF73" s="80" t="b">
        <v>0</v>
      </c>
      <c r="AG73" s="80">
        <v>0</v>
      </c>
      <c r="AH73" s="84" t="s">
        <v>1316</v>
      </c>
      <c r="AI73" s="80" t="b">
        <v>0</v>
      </c>
      <c r="AJ73" s="80" t="s">
        <v>1333</v>
      </c>
      <c r="AK73" s="80"/>
      <c r="AL73" s="84" t="s">
        <v>1316</v>
      </c>
      <c r="AM73" s="80" t="b">
        <v>0</v>
      </c>
      <c r="AN73" s="80">
        <v>116</v>
      </c>
      <c r="AO73" s="84" t="s">
        <v>1297</v>
      </c>
      <c r="AP73" s="80" t="s">
        <v>1344</v>
      </c>
      <c r="AQ73" s="80" t="b">
        <v>0</v>
      </c>
      <c r="AR73" s="84" t="s">
        <v>1297</v>
      </c>
      <c r="AS73" s="80" t="s">
        <v>198</v>
      </c>
      <c r="AT73" s="80">
        <v>0</v>
      </c>
      <c r="AU73" s="80">
        <v>0</v>
      </c>
      <c r="AV73" s="80"/>
      <c r="AW73" s="80"/>
      <c r="AX73" s="80"/>
      <c r="AY73" s="80"/>
      <c r="AZ73" s="80"/>
      <c r="BA73" s="80"/>
      <c r="BB73" s="80"/>
      <c r="BC73" s="80"/>
      <c r="BD73">
        <v>1</v>
      </c>
      <c r="BE73" s="79" t="str">
        <f>REPLACE(INDEX(GroupVertices[Group],MATCH(Edges[[#This Row],[Vertex 1]],GroupVertices[Vertex],0)),1,1,"")</f>
        <v>1</v>
      </c>
      <c r="BF73" s="79" t="str">
        <f>REPLACE(INDEX(GroupVertices[Group],MATCH(Edges[[#This Row],[Vertex 2]],GroupVertices[Vertex],0)),1,1,"")</f>
        <v>1</v>
      </c>
      <c r="BG73" s="48">
        <v>0</v>
      </c>
      <c r="BH73" s="49">
        <v>0</v>
      </c>
      <c r="BI73" s="48">
        <v>1</v>
      </c>
      <c r="BJ73" s="49">
        <v>2.3255813953488373</v>
      </c>
      <c r="BK73" s="48">
        <v>0</v>
      </c>
      <c r="BL73" s="49">
        <v>0</v>
      </c>
      <c r="BM73" s="48">
        <v>42</v>
      </c>
      <c r="BN73" s="49">
        <v>97.67441860465117</v>
      </c>
      <c r="BO73" s="48">
        <v>43</v>
      </c>
    </row>
    <row r="74" spans="1:67" ht="15">
      <c r="A74" s="65" t="s">
        <v>300</v>
      </c>
      <c r="B74" s="65" t="s">
        <v>405</v>
      </c>
      <c r="C74" s="66" t="s">
        <v>3090</v>
      </c>
      <c r="D74" s="67">
        <v>3</v>
      </c>
      <c r="E74" s="68" t="s">
        <v>132</v>
      </c>
      <c r="F74" s="69">
        <v>32</v>
      </c>
      <c r="G74" s="66"/>
      <c r="H74" s="70"/>
      <c r="I74" s="71"/>
      <c r="J74" s="71"/>
      <c r="K74" s="34" t="s">
        <v>65</v>
      </c>
      <c r="L74" s="78">
        <v>74</v>
      </c>
      <c r="M74" s="78"/>
      <c r="N74" s="73"/>
      <c r="O74" s="80" t="s">
        <v>426</v>
      </c>
      <c r="P74" s="82">
        <v>43985.978472222225</v>
      </c>
      <c r="Q74" s="80" t="s">
        <v>429</v>
      </c>
      <c r="R74" s="84" t="s">
        <v>474</v>
      </c>
      <c r="S74" s="80"/>
      <c r="T74" s="80"/>
      <c r="U74" s="80" t="s">
        <v>538</v>
      </c>
      <c r="V74" s="80"/>
      <c r="W74" s="85" t="s">
        <v>614</v>
      </c>
      <c r="X74" s="82">
        <v>43985.978472222225</v>
      </c>
      <c r="Y74" s="88">
        <v>43985</v>
      </c>
      <c r="Z74" s="84" t="s">
        <v>779</v>
      </c>
      <c r="AA74" s="85" t="s">
        <v>974</v>
      </c>
      <c r="AB74" s="80"/>
      <c r="AC74" s="80"/>
      <c r="AD74" s="84" t="s">
        <v>1169</v>
      </c>
      <c r="AE74" s="80"/>
      <c r="AF74" s="80" t="b">
        <v>0</v>
      </c>
      <c r="AG74" s="80">
        <v>0</v>
      </c>
      <c r="AH74" s="84" t="s">
        <v>1316</v>
      </c>
      <c r="AI74" s="80" t="b">
        <v>0</v>
      </c>
      <c r="AJ74" s="80" t="s">
        <v>1333</v>
      </c>
      <c r="AK74" s="80"/>
      <c r="AL74" s="84" t="s">
        <v>1316</v>
      </c>
      <c r="AM74" s="80" t="b">
        <v>0</v>
      </c>
      <c r="AN74" s="80">
        <v>116</v>
      </c>
      <c r="AO74" s="84" t="s">
        <v>1297</v>
      </c>
      <c r="AP74" s="80" t="s">
        <v>1343</v>
      </c>
      <c r="AQ74" s="80" t="b">
        <v>0</v>
      </c>
      <c r="AR74" s="84" t="s">
        <v>1297</v>
      </c>
      <c r="AS74" s="80" t="s">
        <v>198</v>
      </c>
      <c r="AT74" s="80">
        <v>0</v>
      </c>
      <c r="AU74" s="80">
        <v>0</v>
      </c>
      <c r="AV74" s="80"/>
      <c r="AW74" s="80"/>
      <c r="AX74" s="80"/>
      <c r="AY74" s="80"/>
      <c r="AZ74" s="80"/>
      <c r="BA74" s="80"/>
      <c r="BB74" s="80"/>
      <c r="BC74" s="80"/>
      <c r="BD74">
        <v>1</v>
      </c>
      <c r="BE74" s="79" t="str">
        <f>REPLACE(INDEX(GroupVertices[Group],MATCH(Edges[[#This Row],[Vertex 1]],GroupVertices[Vertex],0)),1,1,"")</f>
        <v>1</v>
      </c>
      <c r="BF74" s="79" t="str">
        <f>REPLACE(INDEX(GroupVertices[Group],MATCH(Edges[[#This Row],[Vertex 2]],GroupVertices[Vertex],0)),1,1,"")</f>
        <v>1</v>
      </c>
      <c r="BG74" s="48">
        <v>0</v>
      </c>
      <c r="BH74" s="49">
        <v>0</v>
      </c>
      <c r="BI74" s="48">
        <v>1</v>
      </c>
      <c r="BJ74" s="49">
        <v>2.3255813953488373</v>
      </c>
      <c r="BK74" s="48">
        <v>0</v>
      </c>
      <c r="BL74" s="49">
        <v>0</v>
      </c>
      <c r="BM74" s="48">
        <v>42</v>
      </c>
      <c r="BN74" s="49">
        <v>97.67441860465117</v>
      </c>
      <c r="BO74" s="48">
        <v>43</v>
      </c>
    </row>
    <row r="75" spans="1:67" ht="15">
      <c r="A75" s="65" t="s">
        <v>301</v>
      </c>
      <c r="B75" s="65" t="s">
        <v>405</v>
      </c>
      <c r="C75" s="66" t="s">
        <v>3090</v>
      </c>
      <c r="D75" s="67">
        <v>3</v>
      </c>
      <c r="E75" s="68" t="s">
        <v>132</v>
      </c>
      <c r="F75" s="69">
        <v>32</v>
      </c>
      <c r="G75" s="66"/>
      <c r="H75" s="70"/>
      <c r="I75" s="71"/>
      <c r="J75" s="71"/>
      <c r="K75" s="34" t="s">
        <v>65</v>
      </c>
      <c r="L75" s="78">
        <v>75</v>
      </c>
      <c r="M75" s="78"/>
      <c r="N75" s="73"/>
      <c r="O75" s="80" t="s">
        <v>426</v>
      </c>
      <c r="P75" s="82">
        <v>43985.979409722226</v>
      </c>
      <c r="Q75" s="80" t="s">
        <v>429</v>
      </c>
      <c r="R75" s="84" t="s">
        <v>474</v>
      </c>
      <c r="S75" s="80"/>
      <c r="T75" s="80"/>
      <c r="U75" s="80" t="s">
        <v>538</v>
      </c>
      <c r="V75" s="80"/>
      <c r="W75" s="85" t="s">
        <v>615</v>
      </c>
      <c r="X75" s="82">
        <v>43985.979409722226</v>
      </c>
      <c r="Y75" s="88">
        <v>43985</v>
      </c>
      <c r="Z75" s="84" t="s">
        <v>780</v>
      </c>
      <c r="AA75" s="85" t="s">
        <v>975</v>
      </c>
      <c r="AB75" s="80"/>
      <c r="AC75" s="80"/>
      <c r="AD75" s="84" t="s">
        <v>1170</v>
      </c>
      <c r="AE75" s="80"/>
      <c r="AF75" s="80" t="b">
        <v>0</v>
      </c>
      <c r="AG75" s="80">
        <v>0</v>
      </c>
      <c r="AH75" s="84" t="s">
        <v>1316</v>
      </c>
      <c r="AI75" s="80" t="b">
        <v>0</v>
      </c>
      <c r="AJ75" s="80" t="s">
        <v>1333</v>
      </c>
      <c r="AK75" s="80"/>
      <c r="AL75" s="84" t="s">
        <v>1316</v>
      </c>
      <c r="AM75" s="80" t="b">
        <v>0</v>
      </c>
      <c r="AN75" s="80">
        <v>116</v>
      </c>
      <c r="AO75" s="84" t="s">
        <v>1297</v>
      </c>
      <c r="AP75" s="80" t="s">
        <v>1344</v>
      </c>
      <c r="AQ75" s="80" t="b">
        <v>0</v>
      </c>
      <c r="AR75" s="84" t="s">
        <v>1297</v>
      </c>
      <c r="AS75" s="80" t="s">
        <v>198</v>
      </c>
      <c r="AT75" s="80">
        <v>0</v>
      </c>
      <c r="AU75" s="80">
        <v>0</v>
      </c>
      <c r="AV75" s="80"/>
      <c r="AW75" s="80"/>
      <c r="AX75" s="80"/>
      <c r="AY75" s="80"/>
      <c r="AZ75" s="80"/>
      <c r="BA75" s="80"/>
      <c r="BB75" s="80"/>
      <c r="BC75" s="80"/>
      <c r="BD75">
        <v>1</v>
      </c>
      <c r="BE75" s="79" t="str">
        <f>REPLACE(INDEX(GroupVertices[Group],MATCH(Edges[[#This Row],[Vertex 1]],GroupVertices[Vertex],0)),1,1,"")</f>
        <v>1</v>
      </c>
      <c r="BF75" s="79" t="str">
        <f>REPLACE(INDEX(GroupVertices[Group],MATCH(Edges[[#This Row],[Vertex 2]],GroupVertices[Vertex],0)),1,1,"")</f>
        <v>1</v>
      </c>
      <c r="BG75" s="48">
        <v>0</v>
      </c>
      <c r="BH75" s="49">
        <v>0</v>
      </c>
      <c r="BI75" s="48">
        <v>1</v>
      </c>
      <c r="BJ75" s="49">
        <v>2.3255813953488373</v>
      </c>
      <c r="BK75" s="48">
        <v>0</v>
      </c>
      <c r="BL75" s="49">
        <v>0</v>
      </c>
      <c r="BM75" s="48">
        <v>42</v>
      </c>
      <c r="BN75" s="49">
        <v>97.67441860465117</v>
      </c>
      <c r="BO75" s="48">
        <v>43</v>
      </c>
    </row>
    <row r="76" spans="1:67" ht="15">
      <c r="A76" s="65" t="s">
        <v>302</v>
      </c>
      <c r="B76" s="65" t="s">
        <v>405</v>
      </c>
      <c r="C76" s="66" t="s">
        <v>3090</v>
      </c>
      <c r="D76" s="67">
        <v>3</v>
      </c>
      <c r="E76" s="68" t="s">
        <v>132</v>
      </c>
      <c r="F76" s="69">
        <v>32</v>
      </c>
      <c r="G76" s="66"/>
      <c r="H76" s="70"/>
      <c r="I76" s="71"/>
      <c r="J76" s="71"/>
      <c r="K76" s="34" t="s">
        <v>65</v>
      </c>
      <c r="L76" s="78">
        <v>76</v>
      </c>
      <c r="M76" s="78"/>
      <c r="N76" s="73"/>
      <c r="O76" s="80" t="s">
        <v>426</v>
      </c>
      <c r="P76" s="82">
        <v>43985.98158564815</v>
      </c>
      <c r="Q76" s="80" t="s">
        <v>429</v>
      </c>
      <c r="R76" s="84" t="s">
        <v>474</v>
      </c>
      <c r="S76" s="80"/>
      <c r="T76" s="80"/>
      <c r="U76" s="80" t="s">
        <v>538</v>
      </c>
      <c r="V76" s="80"/>
      <c r="W76" s="85" t="s">
        <v>616</v>
      </c>
      <c r="X76" s="82">
        <v>43985.98158564815</v>
      </c>
      <c r="Y76" s="88">
        <v>43985</v>
      </c>
      <c r="Z76" s="84" t="s">
        <v>781</v>
      </c>
      <c r="AA76" s="85" t="s">
        <v>976</v>
      </c>
      <c r="AB76" s="80"/>
      <c r="AC76" s="80"/>
      <c r="AD76" s="84" t="s">
        <v>1171</v>
      </c>
      <c r="AE76" s="80"/>
      <c r="AF76" s="80" t="b">
        <v>0</v>
      </c>
      <c r="AG76" s="80">
        <v>0</v>
      </c>
      <c r="AH76" s="84" t="s">
        <v>1316</v>
      </c>
      <c r="AI76" s="80" t="b">
        <v>0</v>
      </c>
      <c r="AJ76" s="80" t="s">
        <v>1333</v>
      </c>
      <c r="AK76" s="80"/>
      <c r="AL76" s="84" t="s">
        <v>1316</v>
      </c>
      <c r="AM76" s="80" t="b">
        <v>0</v>
      </c>
      <c r="AN76" s="80">
        <v>116</v>
      </c>
      <c r="AO76" s="84" t="s">
        <v>1297</v>
      </c>
      <c r="AP76" s="80" t="s">
        <v>1344</v>
      </c>
      <c r="AQ76" s="80" t="b">
        <v>0</v>
      </c>
      <c r="AR76" s="84" t="s">
        <v>1297</v>
      </c>
      <c r="AS76" s="80" t="s">
        <v>198</v>
      </c>
      <c r="AT76" s="80">
        <v>0</v>
      </c>
      <c r="AU76" s="80">
        <v>0</v>
      </c>
      <c r="AV76" s="80"/>
      <c r="AW76" s="80"/>
      <c r="AX76" s="80"/>
      <c r="AY76" s="80"/>
      <c r="AZ76" s="80"/>
      <c r="BA76" s="80"/>
      <c r="BB76" s="80"/>
      <c r="BC76" s="80"/>
      <c r="BD76">
        <v>1</v>
      </c>
      <c r="BE76" s="79" t="str">
        <f>REPLACE(INDEX(GroupVertices[Group],MATCH(Edges[[#This Row],[Vertex 1]],GroupVertices[Vertex],0)),1,1,"")</f>
        <v>1</v>
      </c>
      <c r="BF76" s="79" t="str">
        <f>REPLACE(INDEX(GroupVertices[Group],MATCH(Edges[[#This Row],[Vertex 2]],GroupVertices[Vertex],0)),1,1,"")</f>
        <v>1</v>
      </c>
      <c r="BG76" s="48">
        <v>0</v>
      </c>
      <c r="BH76" s="49">
        <v>0</v>
      </c>
      <c r="BI76" s="48">
        <v>1</v>
      </c>
      <c r="BJ76" s="49">
        <v>2.3255813953488373</v>
      </c>
      <c r="BK76" s="48">
        <v>0</v>
      </c>
      <c r="BL76" s="49">
        <v>0</v>
      </c>
      <c r="BM76" s="48">
        <v>42</v>
      </c>
      <c r="BN76" s="49">
        <v>97.67441860465117</v>
      </c>
      <c r="BO76" s="48">
        <v>43</v>
      </c>
    </row>
    <row r="77" spans="1:67" ht="15">
      <c r="A77" s="65" t="s">
        <v>303</v>
      </c>
      <c r="B77" s="65" t="s">
        <v>405</v>
      </c>
      <c r="C77" s="66" t="s">
        <v>3090</v>
      </c>
      <c r="D77" s="67">
        <v>3</v>
      </c>
      <c r="E77" s="68" t="s">
        <v>132</v>
      </c>
      <c r="F77" s="69">
        <v>32</v>
      </c>
      <c r="G77" s="66"/>
      <c r="H77" s="70"/>
      <c r="I77" s="71"/>
      <c r="J77" s="71"/>
      <c r="K77" s="34" t="s">
        <v>65</v>
      </c>
      <c r="L77" s="78">
        <v>77</v>
      </c>
      <c r="M77" s="78"/>
      <c r="N77" s="73"/>
      <c r="O77" s="80" t="s">
        <v>426</v>
      </c>
      <c r="P77" s="82">
        <v>43985.983668981484</v>
      </c>
      <c r="Q77" s="80" t="s">
        <v>429</v>
      </c>
      <c r="R77" s="84" t="s">
        <v>474</v>
      </c>
      <c r="S77" s="80"/>
      <c r="T77" s="80"/>
      <c r="U77" s="80" t="s">
        <v>538</v>
      </c>
      <c r="V77" s="80"/>
      <c r="W77" s="85" t="s">
        <v>617</v>
      </c>
      <c r="X77" s="82">
        <v>43985.983668981484</v>
      </c>
      <c r="Y77" s="88">
        <v>43985</v>
      </c>
      <c r="Z77" s="84" t="s">
        <v>782</v>
      </c>
      <c r="AA77" s="85" t="s">
        <v>977</v>
      </c>
      <c r="AB77" s="80"/>
      <c r="AC77" s="80"/>
      <c r="AD77" s="84" t="s">
        <v>1172</v>
      </c>
      <c r="AE77" s="80"/>
      <c r="AF77" s="80" t="b">
        <v>0</v>
      </c>
      <c r="AG77" s="80">
        <v>0</v>
      </c>
      <c r="AH77" s="84" t="s">
        <v>1316</v>
      </c>
      <c r="AI77" s="80" t="b">
        <v>0</v>
      </c>
      <c r="AJ77" s="80" t="s">
        <v>1333</v>
      </c>
      <c r="AK77" s="80"/>
      <c r="AL77" s="84" t="s">
        <v>1316</v>
      </c>
      <c r="AM77" s="80" t="b">
        <v>0</v>
      </c>
      <c r="AN77" s="80">
        <v>116</v>
      </c>
      <c r="AO77" s="84" t="s">
        <v>1297</v>
      </c>
      <c r="AP77" s="80" t="s">
        <v>1344</v>
      </c>
      <c r="AQ77" s="80" t="b">
        <v>0</v>
      </c>
      <c r="AR77" s="84" t="s">
        <v>1297</v>
      </c>
      <c r="AS77" s="80" t="s">
        <v>198</v>
      </c>
      <c r="AT77" s="80">
        <v>0</v>
      </c>
      <c r="AU77" s="80">
        <v>0</v>
      </c>
      <c r="AV77" s="80"/>
      <c r="AW77" s="80"/>
      <c r="AX77" s="80"/>
      <c r="AY77" s="80"/>
      <c r="AZ77" s="80"/>
      <c r="BA77" s="80"/>
      <c r="BB77" s="80"/>
      <c r="BC77" s="80"/>
      <c r="BD77">
        <v>1</v>
      </c>
      <c r="BE77" s="79" t="str">
        <f>REPLACE(INDEX(GroupVertices[Group],MATCH(Edges[[#This Row],[Vertex 1]],GroupVertices[Vertex],0)),1,1,"")</f>
        <v>1</v>
      </c>
      <c r="BF77" s="79" t="str">
        <f>REPLACE(INDEX(GroupVertices[Group],MATCH(Edges[[#This Row],[Vertex 2]],GroupVertices[Vertex],0)),1,1,"")</f>
        <v>1</v>
      </c>
      <c r="BG77" s="48">
        <v>0</v>
      </c>
      <c r="BH77" s="49">
        <v>0</v>
      </c>
      <c r="BI77" s="48">
        <v>1</v>
      </c>
      <c r="BJ77" s="49">
        <v>2.3255813953488373</v>
      </c>
      <c r="BK77" s="48">
        <v>0</v>
      </c>
      <c r="BL77" s="49">
        <v>0</v>
      </c>
      <c r="BM77" s="48">
        <v>42</v>
      </c>
      <c r="BN77" s="49">
        <v>97.67441860465117</v>
      </c>
      <c r="BO77" s="48">
        <v>43</v>
      </c>
    </row>
    <row r="78" spans="1:67" ht="15">
      <c r="A78" s="65" t="s">
        <v>304</v>
      </c>
      <c r="B78" s="65" t="s">
        <v>304</v>
      </c>
      <c r="C78" s="66" t="s">
        <v>3090</v>
      </c>
      <c r="D78" s="67">
        <v>3</v>
      </c>
      <c r="E78" s="68" t="s">
        <v>132</v>
      </c>
      <c r="F78" s="69">
        <v>32</v>
      </c>
      <c r="G78" s="66"/>
      <c r="H78" s="70"/>
      <c r="I78" s="71"/>
      <c r="J78" s="71"/>
      <c r="K78" s="34" t="s">
        <v>65</v>
      </c>
      <c r="L78" s="78">
        <v>78</v>
      </c>
      <c r="M78" s="78"/>
      <c r="N78" s="73"/>
      <c r="O78" s="80" t="s">
        <v>198</v>
      </c>
      <c r="P78" s="82">
        <v>43985.98436342592</v>
      </c>
      <c r="Q78" s="80" t="s">
        <v>436</v>
      </c>
      <c r="R78" s="84" t="s">
        <v>481</v>
      </c>
      <c r="S78" s="80"/>
      <c r="T78" s="80"/>
      <c r="U78" s="80" t="s">
        <v>537</v>
      </c>
      <c r="V78" s="80"/>
      <c r="W78" s="85" t="s">
        <v>618</v>
      </c>
      <c r="X78" s="82">
        <v>43985.98436342592</v>
      </c>
      <c r="Y78" s="88">
        <v>43985</v>
      </c>
      <c r="Z78" s="84" t="s">
        <v>783</v>
      </c>
      <c r="AA78" s="85" t="s">
        <v>978</v>
      </c>
      <c r="AB78" s="80"/>
      <c r="AC78" s="80"/>
      <c r="AD78" s="84" t="s">
        <v>1173</v>
      </c>
      <c r="AE78" s="80"/>
      <c r="AF78" s="80" t="b">
        <v>0</v>
      </c>
      <c r="AG78" s="80">
        <v>0</v>
      </c>
      <c r="AH78" s="84" t="s">
        <v>1316</v>
      </c>
      <c r="AI78" s="80" t="b">
        <v>0</v>
      </c>
      <c r="AJ78" s="80" t="s">
        <v>1332</v>
      </c>
      <c r="AK78" s="80"/>
      <c r="AL78" s="84" t="s">
        <v>1316</v>
      </c>
      <c r="AM78" s="80" t="b">
        <v>0</v>
      </c>
      <c r="AN78" s="80">
        <v>0</v>
      </c>
      <c r="AO78" s="84" t="s">
        <v>1316</v>
      </c>
      <c r="AP78" s="80" t="s">
        <v>1343</v>
      </c>
      <c r="AQ78" s="80" t="b">
        <v>0</v>
      </c>
      <c r="AR78" s="84" t="s">
        <v>1173</v>
      </c>
      <c r="AS78" s="80" t="s">
        <v>198</v>
      </c>
      <c r="AT78" s="80">
        <v>0</v>
      </c>
      <c r="AU78" s="80">
        <v>0</v>
      </c>
      <c r="AV78" s="80"/>
      <c r="AW78" s="80"/>
      <c r="AX78" s="80"/>
      <c r="AY78" s="80"/>
      <c r="AZ78" s="80"/>
      <c r="BA78" s="80"/>
      <c r="BB78" s="80"/>
      <c r="BC78" s="80"/>
      <c r="BD78">
        <v>1</v>
      </c>
      <c r="BE78" s="79" t="str">
        <f>REPLACE(INDEX(GroupVertices[Group],MATCH(Edges[[#This Row],[Vertex 1]],GroupVertices[Vertex],0)),1,1,"")</f>
        <v>3</v>
      </c>
      <c r="BF78" s="79" t="str">
        <f>REPLACE(INDEX(GroupVertices[Group],MATCH(Edges[[#This Row],[Vertex 2]],GroupVertices[Vertex],0)),1,1,"")</f>
        <v>3</v>
      </c>
      <c r="BG78" s="48">
        <v>0</v>
      </c>
      <c r="BH78" s="49">
        <v>0</v>
      </c>
      <c r="BI78" s="48">
        <v>0</v>
      </c>
      <c r="BJ78" s="49">
        <v>0</v>
      </c>
      <c r="BK78" s="48">
        <v>0</v>
      </c>
      <c r="BL78" s="49">
        <v>0</v>
      </c>
      <c r="BM78" s="48">
        <v>1</v>
      </c>
      <c r="BN78" s="49">
        <v>100</v>
      </c>
      <c r="BO78" s="48">
        <v>1</v>
      </c>
    </row>
    <row r="79" spans="1:67" ht="15">
      <c r="A79" s="65" t="s">
        <v>305</v>
      </c>
      <c r="B79" s="65" t="s">
        <v>405</v>
      </c>
      <c r="C79" s="66" t="s">
        <v>3090</v>
      </c>
      <c r="D79" s="67">
        <v>3</v>
      </c>
      <c r="E79" s="68" t="s">
        <v>132</v>
      </c>
      <c r="F79" s="69">
        <v>32</v>
      </c>
      <c r="G79" s="66"/>
      <c r="H79" s="70"/>
      <c r="I79" s="71"/>
      <c r="J79" s="71"/>
      <c r="K79" s="34" t="s">
        <v>65</v>
      </c>
      <c r="L79" s="78">
        <v>79</v>
      </c>
      <c r="M79" s="78"/>
      <c r="N79" s="73"/>
      <c r="O79" s="80" t="s">
        <v>426</v>
      </c>
      <c r="P79" s="82">
        <v>43985.984398148146</v>
      </c>
      <c r="Q79" s="80" t="s">
        <v>429</v>
      </c>
      <c r="R79" s="84" t="s">
        <v>474</v>
      </c>
      <c r="S79" s="80"/>
      <c r="T79" s="80"/>
      <c r="U79" s="80" t="s">
        <v>538</v>
      </c>
      <c r="V79" s="80"/>
      <c r="W79" s="85" t="s">
        <v>619</v>
      </c>
      <c r="X79" s="82">
        <v>43985.984398148146</v>
      </c>
      <c r="Y79" s="88">
        <v>43985</v>
      </c>
      <c r="Z79" s="84" t="s">
        <v>784</v>
      </c>
      <c r="AA79" s="85" t="s">
        <v>979</v>
      </c>
      <c r="AB79" s="80"/>
      <c r="AC79" s="80"/>
      <c r="AD79" s="84" t="s">
        <v>1174</v>
      </c>
      <c r="AE79" s="80"/>
      <c r="AF79" s="80" t="b">
        <v>0</v>
      </c>
      <c r="AG79" s="80">
        <v>0</v>
      </c>
      <c r="AH79" s="84" t="s">
        <v>1316</v>
      </c>
      <c r="AI79" s="80" t="b">
        <v>0</v>
      </c>
      <c r="AJ79" s="80" t="s">
        <v>1333</v>
      </c>
      <c r="AK79" s="80"/>
      <c r="AL79" s="84" t="s">
        <v>1316</v>
      </c>
      <c r="AM79" s="80" t="b">
        <v>0</v>
      </c>
      <c r="AN79" s="80">
        <v>116</v>
      </c>
      <c r="AO79" s="84" t="s">
        <v>1297</v>
      </c>
      <c r="AP79" s="80" t="s">
        <v>1345</v>
      </c>
      <c r="AQ79" s="80" t="b">
        <v>0</v>
      </c>
      <c r="AR79" s="84" t="s">
        <v>1297</v>
      </c>
      <c r="AS79" s="80" t="s">
        <v>198</v>
      </c>
      <c r="AT79" s="80">
        <v>0</v>
      </c>
      <c r="AU79" s="80">
        <v>0</v>
      </c>
      <c r="AV79" s="80"/>
      <c r="AW79" s="80"/>
      <c r="AX79" s="80"/>
      <c r="AY79" s="80"/>
      <c r="AZ79" s="80"/>
      <c r="BA79" s="80"/>
      <c r="BB79" s="80"/>
      <c r="BC79" s="80"/>
      <c r="BD79">
        <v>1</v>
      </c>
      <c r="BE79" s="79" t="str">
        <f>REPLACE(INDEX(GroupVertices[Group],MATCH(Edges[[#This Row],[Vertex 1]],GroupVertices[Vertex],0)),1,1,"")</f>
        <v>1</v>
      </c>
      <c r="BF79" s="79" t="str">
        <f>REPLACE(INDEX(GroupVertices[Group],MATCH(Edges[[#This Row],[Vertex 2]],GroupVertices[Vertex],0)),1,1,"")</f>
        <v>1</v>
      </c>
      <c r="BG79" s="48">
        <v>0</v>
      </c>
      <c r="BH79" s="49">
        <v>0</v>
      </c>
      <c r="BI79" s="48">
        <v>1</v>
      </c>
      <c r="BJ79" s="49">
        <v>2.3255813953488373</v>
      </c>
      <c r="BK79" s="48">
        <v>0</v>
      </c>
      <c r="BL79" s="49">
        <v>0</v>
      </c>
      <c r="BM79" s="48">
        <v>42</v>
      </c>
      <c r="BN79" s="49">
        <v>97.67441860465117</v>
      </c>
      <c r="BO79" s="48">
        <v>43</v>
      </c>
    </row>
    <row r="80" spans="1:67" ht="15">
      <c r="A80" s="65" t="s">
        <v>306</v>
      </c>
      <c r="B80" s="65" t="s">
        <v>405</v>
      </c>
      <c r="C80" s="66" t="s">
        <v>3090</v>
      </c>
      <c r="D80" s="67">
        <v>3</v>
      </c>
      <c r="E80" s="68" t="s">
        <v>132</v>
      </c>
      <c r="F80" s="69">
        <v>32</v>
      </c>
      <c r="G80" s="66"/>
      <c r="H80" s="70"/>
      <c r="I80" s="71"/>
      <c r="J80" s="71"/>
      <c r="K80" s="34" t="s">
        <v>65</v>
      </c>
      <c r="L80" s="78">
        <v>80</v>
      </c>
      <c r="M80" s="78"/>
      <c r="N80" s="73"/>
      <c r="O80" s="80" t="s">
        <v>426</v>
      </c>
      <c r="P80" s="82">
        <v>43985.98546296296</v>
      </c>
      <c r="Q80" s="80" t="s">
        <v>429</v>
      </c>
      <c r="R80" s="84" t="s">
        <v>474</v>
      </c>
      <c r="S80" s="80"/>
      <c r="T80" s="80"/>
      <c r="U80" s="80" t="s">
        <v>538</v>
      </c>
      <c r="V80" s="80"/>
      <c r="W80" s="85" t="s">
        <v>620</v>
      </c>
      <c r="X80" s="82">
        <v>43985.98546296296</v>
      </c>
      <c r="Y80" s="88">
        <v>43985</v>
      </c>
      <c r="Z80" s="84" t="s">
        <v>785</v>
      </c>
      <c r="AA80" s="85" t="s">
        <v>980</v>
      </c>
      <c r="AB80" s="80"/>
      <c r="AC80" s="80"/>
      <c r="AD80" s="84" t="s">
        <v>1175</v>
      </c>
      <c r="AE80" s="80"/>
      <c r="AF80" s="80" t="b">
        <v>0</v>
      </c>
      <c r="AG80" s="80">
        <v>0</v>
      </c>
      <c r="AH80" s="84" t="s">
        <v>1316</v>
      </c>
      <c r="AI80" s="80" t="b">
        <v>0</v>
      </c>
      <c r="AJ80" s="80" t="s">
        <v>1333</v>
      </c>
      <c r="AK80" s="80"/>
      <c r="AL80" s="84" t="s">
        <v>1316</v>
      </c>
      <c r="AM80" s="80" t="b">
        <v>0</v>
      </c>
      <c r="AN80" s="80">
        <v>116</v>
      </c>
      <c r="AO80" s="84" t="s">
        <v>1297</v>
      </c>
      <c r="AP80" s="80" t="s">
        <v>1345</v>
      </c>
      <c r="AQ80" s="80" t="b">
        <v>0</v>
      </c>
      <c r="AR80" s="84" t="s">
        <v>1297</v>
      </c>
      <c r="AS80" s="80" t="s">
        <v>198</v>
      </c>
      <c r="AT80" s="80">
        <v>0</v>
      </c>
      <c r="AU80" s="80">
        <v>0</v>
      </c>
      <c r="AV80" s="80"/>
      <c r="AW80" s="80"/>
      <c r="AX80" s="80"/>
      <c r="AY80" s="80"/>
      <c r="AZ80" s="80"/>
      <c r="BA80" s="80"/>
      <c r="BB80" s="80"/>
      <c r="BC80" s="80"/>
      <c r="BD80">
        <v>1</v>
      </c>
      <c r="BE80" s="79" t="str">
        <f>REPLACE(INDEX(GroupVertices[Group],MATCH(Edges[[#This Row],[Vertex 1]],GroupVertices[Vertex],0)),1,1,"")</f>
        <v>1</v>
      </c>
      <c r="BF80" s="79" t="str">
        <f>REPLACE(INDEX(GroupVertices[Group],MATCH(Edges[[#This Row],[Vertex 2]],GroupVertices[Vertex],0)),1,1,"")</f>
        <v>1</v>
      </c>
      <c r="BG80" s="48">
        <v>0</v>
      </c>
      <c r="BH80" s="49">
        <v>0</v>
      </c>
      <c r="BI80" s="48">
        <v>1</v>
      </c>
      <c r="BJ80" s="49">
        <v>2.3255813953488373</v>
      </c>
      <c r="BK80" s="48">
        <v>0</v>
      </c>
      <c r="BL80" s="49">
        <v>0</v>
      </c>
      <c r="BM80" s="48">
        <v>42</v>
      </c>
      <c r="BN80" s="49">
        <v>97.67441860465117</v>
      </c>
      <c r="BO80" s="48">
        <v>43</v>
      </c>
    </row>
    <row r="81" spans="1:67" ht="15">
      <c r="A81" s="65" t="s">
        <v>307</v>
      </c>
      <c r="B81" s="65" t="s">
        <v>405</v>
      </c>
      <c r="C81" s="66" t="s">
        <v>3090</v>
      </c>
      <c r="D81" s="67">
        <v>3</v>
      </c>
      <c r="E81" s="68" t="s">
        <v>132</v>
      </c>
      <c r="F81" s="69">
        <v>32</v>
      </c>
      <c r="G81" s="66"/>
      <c r="H81" s="70"/>
      <c r="I81" s="71"/>
      <c r="J81" s="71"/>
      <c r="K81" s="34" t="s">
        <v>65</v>
      </c>
      <c r="L81" s="78">
        <v>81</v>
      </c>
      <c r="M81" s="78"/>
      <c r="N81" s="73"/>
      <c r="O81" s="80" t="s">
        <v>426</v>
      </c>
      <c r="P81" s="82">
        <v>43985.98825231481</v>
      </c>
      <c r="Q81" s="80" t="s">
        <v>429</v>
      </c>
      <c r="R81" s="84" t="s">
        <v>474</v>
      </c>
      <c r="S81" s="80"/>
      <c r="T81" s="80"/>
      <c r="U81" s="80" t="s">
        <v>538</v>
      </c>
      <c r="V81" s="80"/>
      <c r="W81" s="85" t="s">
        <v>621</v>
      </c>
      <c r="X81" s="82">
        <v>43985.98825231481</v>
      </c>
      <c r="Y81" s="88">
        <v>43985</v>
      </c>
      <c r="Z81" s="84" t="s">
        <v>786</v>
      </c>
      <c r="AA81" s="85" t="s">
        <v>981</v>
      </c>
      <c r="AB81" s="80"/>
      <c r="AC81" s="80"/>
      <c r="AD81" s="84" t="s">
        <v>1176</v>
      </c>
      <c r="AE81" s="80"/>
      <c r="AF81" s="80" t="b">
        <v>0</v>
      </c>
      <c r="AG81" s="80">
        <v>0</v>
      </c>
      <c r="AH81" s="84" t="s">
        <v>1316</v>
      </c>
      <c r="AI81" s="80" t="b">
        <v>0</v>
      </c>
      <c r="AJ81" s="80" t="s">
        <v>1333</v>
      </c>
      <c r="AK81" s="80"/>
      <c r="AL81" s="84" t="s">
        <v>1316</v>
      </c>
      <c r="AM81" s="80" t="b">
        <v>0</v>
      </c>
      <c r="AN81" s="80">
        <v>116</v>
      </c>
      <c r="AO81" s="84" t="s">
        <v>1297</v>
      </c>
      <c r="AP81" s="80" t="s">
        <v>1343</v>
      </c>
      <c r="AQ81" s="80" t="b">
        <v>0</v>
      </c>
      <c r="AR81" s="84" t="s">
        <v>1297</v>
      </c>
      <c r="AS81" s="80" t="s">
        <v>198</v>
      </c>
      <c r="AT81" s="80">
        <v>0</v>
      </c>
      <c r="AU81" s="80">
        <v>0</v>
      </c>
      <c r="AV81" s="80"/>
      <c r="AW81" s="80"/>
      <c r="AX81" s="80"/>
      <c r="AY81" s="80"/>
      <c r="AZ81" s="80"/>
      <c r="BA81" s="80"/>
      <c r="BB81" s="80"/>
      <c r="BC81" s="80"/>
      <c r="BD81">
        <v>1</v>
      </c>
      <c r="BE81" s="79" t="str">
        <f>REPLACE(INDEX(GroupVertices[Group],MATCH(Edges[[#This Row],[Vertex 1]],GroupVertices[Vertex],0)),1,1,"")</f>
        <v>1</v>
      </c>
      <c r="BF81" s="79" t="str">
        <f>REPLACE(INDEX(GroupVertices[Group],MATCH(Edges[[#This Row],[Vertex 2]],GroupVertices[Vertex],0)),1,1,"")</f>
        <v>1</v>
      </c>
      <c r="BG81" s="48">
        <v>0</v>
      </c>
      <c r="BH81" s="49">
        <v>0</v>
      </c>
      <c r="BI81" s="48">
        <v>1</v>
      </c>
      <c r="BJ81" s="49">
        <v>2.3255813953488373</v>
      </c>
      <c r="BK81" s="48">
        <v>0</v>
      </c>
      <c r="BL81" s="49">
        <v>0</v>
      </c>
      <c r="BM81" s="48">
        <v>42</v>
      </c>
      <c r="BN81" s="49">
        <v>97.67441860465117</v>
      </c>
      <c r="BO81" s="48">
        <v>43</v>
      </c>
    </row>
    <row r="82" spans="1:67" ht="15">
      <c r="A82" s="65" t="s">
        <v>308</v>
      </c>
      <c r="B82" s="65" t="s">
        <v>405</v>
      </c>
      <c r="C82" s="66" t="s">
        <v>3090</v>
      </c>
      <c r="D82" s="67">
        <v>3</v>
      </c>
      <c r="E82" s="68" t="s">
        <v>132</v>
      </c>
      <c r="F82" s="69">
        <v>32</v>
      </c>
      <c r="G82" s="66"/>
      <c r="H82" s="70"/>
      <c r="I82" s="71"/>
      <c r="J82" s="71"/>
      <c r="K82" s="34" t="s">
        <v>65</v>
      </c>
      <c r="L82" s="78">
        <v>82</v>
      </c>
      <c r="M82" s="78"/>
      <c r="N82" s="73"/>
      <c r="O82" s="80" t="s">
        <v>426</v>
      </c>
      <c r="P82" s="82">
        <v>43985.98856481481</v>
      </c>
      <c r="Q82" s="80" t="s">
        <v>429</v>
      </c>
      <c r="R82" s="84" t="s">
        <v>474</v>
      </c>
      <c r="S82" s="80"/>
      <c r="T82" s="80"/>
      <c r="U82" s="80" t="s">
        <v>538</v>
      </c>
      <c r="V82" s="80"/>
      <c r="W82" s="85" t="s">
        <v>622</v>
      </c>
      <c r="X82" s="82">
        <v>43985.98856481481</v>
      </c>
      <c r="Y82" s="88">
        <v>43985</v>
      </c>
      <c r="Z82" s="84" t="s">
        <v>787</v>
      </c>
      <c r="AA82" s="85" t="s">
        <v>982</v>
      </c>
      <c r="AB82" s="80"/>
      <c r="AC82" s="80"/>
      <c r="AD82" s="84" t="s">
        <v>1177</v>
      </c>
      <c r="AE82" s="80"/>
      <c r="AF82" s="80" t="b">
        <v>0</v>
      </c>
      <c r="AG82" s="80">
        <v>0</v>
      </c>
      <c r="AH82" s="84" t="s">
        <v>1316</v>
      </c>
      <c r="AI82" s="80" t="b">
        <v>0</v>
      </c>
      <c r="AJ82" s="80" t="s">
        <v>1333</v>
      </c>
      <c r="AK82" s="80"/>
      <c r="AL82" s="84" t="s">
        <v>1316</v>
      </c>
      <c r="AM82" s="80" t="b">
        <v>0</v>
      </c>
      <c r="AN82" s="80">
        <v>116</v>
      </c>
      <c r="AO82" s="84" t="s">
        <v>1297</v>
      </c>
      <c r="AP82" s="80" t="s">
        <v>1345</v>
      </c>
      <c r="AQ82" s="80" t="b">
        <v>0</v>
      </c>
      <c r="AR82" s="84" t="s">
        <v>1297</v>
      </c>
      <c r="AS82" s="80" t="s">
        <v>198</v>
      </c>
      <c r="AT82" s="80">
        <v>0</v>
      </c>
      <c r="AU82" s="80">
        <v>0</v>
      </c>
      <c r="AV82" s="80"/>
      <c r="AW82" s="80"/>
      <c r="AX82" s="80"/>
      <c r="AY82" s="80"/>
      <c r="AZ82" s="80"/>
      <c r="BA82" s="80"/>
      <c r="BB82" s="80"/>
      <c r="BC82" s="80"/>
      <c r="BD82">
        <v>1</v>
      </c>
      <c r="BE82" s="79" t="str">
        <f>REPLACE(INDEX(GroupVertices[Group],MATCH(Edges[[#This Row],[Vertex 1]],GroupVertices[Vertex],0)),1,1,"")</f>
        <v>1</v>
      </c>
      <c r="BF82" s="79" t="str">
        <f>REPLACE(INDEX(GroupVertices[Group],MATCH(Edges[[#This Row],[Vertex 2]],GroupVertices[Vertex],0)),1,1,"")</f>
        <v>1</v>
      </c>
      <c r="BG82" s="48">
        <v>0</v>
      </c>
      <c r="BH82" s="49">
        <v>0</v>
      </c>
      <c r="BI82" s="48">
        <v>1</v>
      </c>
      <c r="BJ82" s="49">
        <v>2.3255813953488373</v>
      </c>
      <c r="BK82" s="48">
        <v>0</v>
      </c>
      <c r="BL82" s="49">
        <v>0</v>
      </c>
      <c r="BM82" s="48">
        <v>42</v>
      </c>
      <c r="BN82" s="49">
        <v>97.67441860465117</v>
      </c>
      <c r="BO82" s="48">
        <v>43</v>
      </c>
    </row>
    <row r="83" spans="1:67" ht="15">
      <c r="A83" s="65" t="s">
        <v>309</v>
      </c>
      <c r="B83" s="65" t="s">
        <v>309</v>
      </c>
      <c r="C83" s="66" t="s">
        <v>3090</v>
      </c>
      <c r="D83" s="67">
        <v>3</v>
      </c>
      <c r="E83" s="68" t="s">
        <v>132</v>
      </c>
      <c r="F83" s="69">
        <v>32</v>
      </c>
      <c r="G83" s="66"/>
      <c r="H83" s="70"/>
      <c r="I83" s="71"/>
      <c r="J83" s="71"/>
      <c r="K83" s="34" t="s">
        <v>65</v>
      </c>
      <c r="L83" s="78">
        <v>83</v>
      </c>
      <c r="M83" s="78"/>
      <c r="N83" s="73"/>
      <c r="O83" s="80" t="s">
        <v>198</v>
      </c>
      <c r="P83" s="82">
        <v>43985.97927083333</v>
      </c>
      <c r="Q83" s="80" t="s">
        <v>438</v>
      </c>
      <c r="R83" s="84" t="s">
        <v>483</v>
      </c>
      <c r="S83" s="80"/>
      <c r="T83" s="80"/>
      <c r="U83" s="80" t="s">
        <v>537</v>
      </c>
      <c r="V83" s="80"/>
      <c r="W83" s="85" t="s">
        <v>623</v>
      </c>
      <c r="X83" s="82">
        <v>43985.97927083333</v>
      </c>
      <c r="Y83" s="88">
        <v>43985</v>
      </c>
      <c r="Z83" s="84" t="s">
        <v>788</v>
      </c>
      <c r="AA83" s="85" t="s">
        <v>983</v>
      </c>
      <c r="AB83" s="80"/>
      <c r="AC83" s="80"/>
      <c r="AD83" s="84" t="s">
        <v>1178</v>
      </c>
      <c r="AE83" s="80"/>
      <c r="AF83" s="80" t="b">
        <v>0</v>
      </c>
      <c r="AG83" s="80">
        <v>1</v>
      </c>
      <c r="AH83" s="84" t="s">
        <v>1316</v>
      </c>
      <c r="AI83" s="80" t="b">
        <v>0</v>
      </c>
      <c r="AJ83" s="80" t="s">
        <v>1332</v>
      </c>
      <c r="AK83" s="80"/>
      <c r="AL83" s="84" t="s">
        <v>1316</v>
      </c>
      <c r="AM83" s="80" t="b">
        <v>0</v>
      </c>
      <c r="AN83" s="80">
        <v>1</v>
      </c>
      <c r="AO83" s="84" t="s">
        <v>1316</v>
      </c>
      <c r="AP83" s="80" t="s">
        <v>1344</v>
      </c>
      <c r="AQ83" s="80" t="b">
        <v>0</v>
      </c>
      <c r="AR83" s="84" t="s">
        <v>1178</v>
      </c>
      <c r="AS83" s="80" t="s">
        <v>198</v>
      </c>
      <c r="AT83" s="80">
        <v>0</v>
      </c>
      <c r="AU83" s="80">
        <v>0</v>
      </c>
      <c r="AV83" s="80"/>
      <c r="AW83" s="80"/>
      <c r="AX83" s="80"/>
      <c r="AY83" s="80"/>
      <c r="AZ83" s="80"/>
      <c r="BA83" s="80"/>
      <c r="BB83" s="80"/>
      <c r="BC83" s="80"/>
      <c r="BD83">
        <v>1</v>
      </c>
      <c r="BE83" s="79" t="str">
        <f>REPLACE(INDEX(GroupVertices[Group],MATCH(Edges[[#This Row],[Vertex 1]],GroupVertices[Vertex],0)),1,1,"")</f>
        <v>4</v>
      </c>
      <c r="BF83" s="79" t="str">
        <f>REPLACE(INDEX(GroupVertices[Group],MATCH(Edges[[#This Row],[Vertex 2]],GroupVertices[Vertex],0)),1,1,"")</f>
        <v>4</v>
      </c>
      <c r="BG83" s="48">
        <v>0</v>
      </c>
      <c r="BH83" s="49">
        <v>0</v>
      </c>
      <c r="BI83" s="48">
        <v>0</v>
      </c>
      <c r="BJ83" s="49">
        <v>0</v>
      </c>
      <c r="BK83" s="48">
        <v>0</v>
      </c>
      <c r="BL83" s="49">
        <v>0</v>
      </c>
      <c r="BM83" s="48">
        <v>1</v>
      </c>
      <c r="BN83" s="49">
        <v>100</v>
      </c>
      <c r="BO83" s="48">
        <v>1</v>
      </c>
    </row>
    <row r="84" spans="1:67" ht="15">
      <c r="A84" s="65" t="s">
        <v>310</v>
      </c>
      <c r="B84" s="65" t="s">
        <v>309</v>
      </c>
      <c r="C84" s="66" t="s">
        <v>3090</v>
      </c>
      <c r="D84" s="67">
        <v>3</v>
      </c>
      <c r="E84" s="68" t="s">
        <v>132</v>
      </c>
      <c r="F84" s="69">
        <v>32</v>
      </c>
      <c r="G84" s="66"/>
      <c r="H84" s="70"/>
      <c r="I84" s="71"/>
      <c r="J84" s="71"/>
      <c r="K84" s="34" t="s">
        <v>65</v>
      </c>
      <c r="L84" s="78">
        <v>84</v>
      </c>
      <c r="M84" s="78"/>
      <c r="N84" s="73"/>
      <c r="O84" s="80" t="s">
        <v>426</v>
      </c>
      <c r="P84" s="82">
        <v>43985.98920138889</v>
      </c>
      <c r="Q84" s="80" t="s">
        <v>438</v>
      </c>
      <c r="R84" s="84" t="s">
        <v>483</v>
      </c>
      <c r="S84" s="80"/>
      <c r="T84" s="80"/>
      <c r="U84" s="80" t="s">
        <v>537</v>
      </c>
      <c r="V84" s="80"/>
      <c r="W84" s="85" t="s">
        <v>624</v>
      </c>
      <c r="X84" s="82">
        <v>43985.98920138889</v>
      </c>
      <c r="Y84" s="88">
        <v>43985</v>
      </c>
      <c r="Z84" s="84" t="s">
        <v>789</v>
      </c>
      <c r="AA84" s="85" t="s">
        <v>984</v>
      </c>
      <c r="AB84" s="80"/>
      <c r="AC84" s="80"/>
      <c r="AD84" s="84" t="s">
        <v>1179</v>
      </c>
      <c r="AE84" s="80"/>
      <c r="AF84" s="80" t="b">
        <v>0</v>
      </c>
      <c r="AG84" s="80">
        <v>0</v>
      </c>
      <c r="AH84" s="84" t="s">
        <v>1316</v>
      </c>
      <c r="AI84" s="80" t="b">
        <v>0</v>
      </c>
      <c r="AJ84" s="80" t="s">
        <v>1332</v>
      </c>
      <c r="AK84" s="80"/>
      <c r="AL84" s="84" t="s">
        <v>1316</v>
      </c>
      <c r="AM84" s="80" t="b">
        <v>0</v>
      </c>
      <c r="AN84" s="80">
        <v>1</v>
      </c>
      <c r="AO84" s="84" t="s">
        <v>1178</v>
      </c>
      <c r="AP84" s="80" t="s">
        <v>1344</v>
      </c>
      <c r="AQ84" s="80" t="b">
        <v>0</v>
      </c>
      <c r="AR84" s="84" t="s">
        <v>1178</v>
      </c>
      <c r="AS84" s="80" t="s">
        <v>198</v>
      </c>
      <c r="AT84" s="80">
        <v>0</v>
      </c>
      <c r="AU84" s="80">
        <v>0</v>
      </c>
      <c r="AV84" s="80"/>
      <c r="AW84" s="80"/>
      <c r="AX84" s="80"/>
      <c r="AY84" s="80"/>
      <c r="AZ84" s="80"/>
      <c r="BA84" s="80"/>
      <c r="BB84" s="80"/>
      <c r="BC84" s="80"/>
      <c r="BD84">
        <v>1</v>
      </c>
      <c r="BE84" s="79" t="str">
        <f>REPLACE(INDEX(GroupVertices[Group],MATCH(Edges[[#This Row],[Vertex 1]],GroupVertices[Vertex],0)),1,1,"")</f>
        <v>4</v>
      </c>
      <c r="BF84" s="79" t="str">
        <f>REPLACE(INDEX(GroupVertices[Group],MATCH(Edges[[#This Row],[Vertex 2]],GroupVertices[Vertex],0)),1,1,"")</f>
        <v>4</v>
      </c>
      <c r="BG84" s="48">
        <v>0</v>
      </c>
      <c r="BH84" s="49">
        <v>0</v>
      </c>
      <c r="BI84" s="48">
        <v>0</v>
      </c>
      <c r="BJ84" s="49">
        <v>0</v>
      </c>
      <c r="BK84" s="48">
        <v>0</v>
      </c>
      <c r="BL84" s="49">
        <v>0</v>
      </c>
      <c r="BM84" s="48">
        <v>1</v>
      </c>
      <c r="BN84" s="49">
        <v>100</v>
      </c>
      <c r="BO84" s="48">
        <v>1</v>
      </c>
    </row>
    <row r="85" spans="1:67" ht="15">
      <c r="A85" s="65" t="s">
        <v>311</v>
      </c>
      <c r="B85" s="65" t="s">
        <v>411</v>
      </c>
      <c r="C85" s="66" t="s">
        <v>3090</v>
      </c>
      <c r="D85" s="67">
        <v>3</v>
      </c>
      <c r="E85" s="68" t="s">
        <v>132</v>
      </c>
      <c r="F85" s="69">
        <v>32</v>
      </c>
      <c r="G85" s="66"/>
      <c r="H85" s="70"/>
      <c r="I85" s="71"/>
      <c r="J85" s="71"/>
      <c r="K85" s="34" t="s">
        <v>65</v>
      </c>
      <c r="L85" s="78">
        <v>85</v>
      </c>
      <c r="M85" s="78"/>
      <c r="N85" s="73"/>
      <c r="O85" s="80" t="s">
        <v>424</v>
      </c>
      <c r="P85" s="82">
        <v>43985.78094907408</v>
      </c>
      <c r="Q85" s="80" t="s">
        <v>439</v>
      </c>
      <c r="R85" s="84" t="s">
        <v>484</v>
      </c>
      <c r="S85" s="80"/>
      <c r="T85" s="80"/>
      <c r="U85" s="80" t="s">
        <v>537</v>
      </c>
      <c r="V85" s="80"/>
      <c r="W85" s="85" t="s">
        <v>625</v>
      </c>
      <c r="X85" s="82">
        <v>43985.78094907408</v>
      </c>
      <c r="Y85" s="88">
        <v>43985</v>
      </c>
      <c r="Z85" s="84" t="s">
        <v>790</v>
      </c>
      <c r="AA85" s="85" t="s">
        <v>985</v>
      </c>
      <c r="AB85" s="80"/>
      <c r="AC85" s="80"/>
      <c r="AD85" s="84" t="s">
        <v>1180</v>
      </c>
      <c r="AE85" s="84" t="s">
        <v>1304</v>
      </c>
      <c r="AF85" s="80" t="b">
        <v>0</v>
      </c>
      <c r="AG85" s="80">
        <v>2</v>
      </c>
      <c r="AH85" s="84" t="s">
        <v>1319</v>
      </c>
      <c r="AI85" s="80" t="b">
        <v>0</v>
      </c>
      <c r="AJ85" s="80" t="s">
        <v>1332</v>
      </c>
      <c r="AK85" s="80"/>
      <c r="AL85" s="84" t="s">
        <v>1316</v>
      </c>
      <c r="AM85" s="80" t="b">
        <v>0</v>
      </c>
      <c r="AN85" s="80">
        <v>1</v>
      </c>
      <c r="AO85" s="84" t="s">
        <v>1316</v>
      </c>
      <c r="AP85" s="80" t="s">
        <v>1345</v>
      </c>
      <c r="AQ85" s="80" t="b">
        <v>0</v>
      </c>
      <c r="AR85" s="84" t="s">
        <v>1304</v>
      </c>
      <c r="AS85" s="80" t="s">
        <v>198</v>
      </c>
      <c r="AT85" s="80">
        <v>0</v>
      </c>
      <c r="AU85" s="80">
        <v>0</v>
      </c>
      <c r="AV85" s="80"/>
      <c r="AW85" s="80"/>
      <c r="AX85" s="80"/>
      <c r="AY85" s="80"/>
      <c r="AZ85" s="80"/>
      <c r="BA85" s="80"/>
      <c r="BB85" s="80"/>
      <c r="BC85" s="80"/>
      <c r="BD85">
        <v>1</v>
      </c>
      <c r="BE85" s="79" t="str">
        <f>REPLACE(INDEX(GroupVertices[Group],MATCH(Edges[[#This Row],[Vertex 1]],GroupVertices[Vertex],0)),1,1,"")</f>
        <v>4</v>
      </c>
      <c r="BF85" s="79" t="str">
        <f>REPLACE(INDEX(GroupVertices[Group],MATCH(Edges[[#This Row],[Vertex 2]],GroupVertices[Vertex],0)),1,1,"")</f>
        <v>4</v>
      </c>
      <c r="BG85" s="48"/>
      <c r="BH85" s="49"/>
      <c r="BI85" s="48"/>
      <c r="BJ85" s="49"/>
      <c r="BK85" s="48"/>
      <c r="BL85" s="49"/>
      <c r="BM85" s="48"/>
      <c r="BN85" s="49"/>
      <c r="BO85" s="48"/>
    </row>
    <row r="86" spans="1:67" ht="15">
      <c r="A86" s="65" t="s">
        <v>310</v>
      </c>
      <c r="B86" s="65" t="s">
        <v>411</v>
      </c>
      <c r="C86" s="66" t="s">
        <v>3090</v>
      </c>
      <c r="D86" s="67">
        <v>3</v>
      </c>
      <c r="E86" s="68" t="s">
        <v>132</v>
      </c>
      <c r="F86" s="69">
        <v>32</v>
      </c>
      <c r="G86" s="66"/>
      <c r="H86" s="70"/>
      <c r="I86" s="71"/>
      <c r="J86" s="71"/>
      <c r="K86" s="34" t="s">
        <v>65</v>
      </c>
      <c r="L86" s="78">
        <v>86</v>
      </c>
      <c r="M86" s="78"/>
      <c r="N86" s="73"/>
      <c r="O86" s="80" t="s">
        <v>427</v>
      </c>
      <c r="P86" s="82">
        <v>43985.989386574074</v>
      </c>
      <c r="Q86" s="80" t="s">
        <v>439</v>
      </c>
      <c r="R86" s="84" t="s">
        <v>484</v>
      </c>
      <c r="S86" s="80"/>
      <c r="T86" s="80"/>
      <c r="U86" s="80" t="s">
        <v>537</v>
      </c>
      <c r="V86" s="80"/>
      <c r="W86" s="85" t="s">
        <v>624</v>
      </c>
      <c r="X86" s="82">
        <v>43985.989386574074</v>
      </c>
      <c r="Y86" s="88">
        <v>43985</v>
      </c>
      <c r="Z86" s="84" t="s">
        <v>791</v>
      </c>
      <c r="AA86" s="85" t="s">
        <v>986</v>
      </c>
      <c r="AB86" s="80"/>
      <c r="AC86" s="80"/>
      <c r="AD86" s="84" t="s">
        <v>1181</v>
      </c>
      <c r="AE86" s="80"/>
      <c r="AF86" s="80" t="b">
        <v>0</v>
      </c>
      <c r="AG86" s="80">
        <v>0</v>
      </c>
      <c r="AH86" s="84" t="s">
        <v>1316</v>
      </c>
      <c r="AI86" s="80" t="b">
        <v>0</v>
      </c>
      <c r="AJ86" s="80" t="s">
        <v>1332</v>
      </c>
      <c r="AK86" s="80"/>
      <c r="AL86" s="84" t="s">
        <v>1316</v>
      </c>
      <c r="AM86" s="80" t="b">
        <v>0</v>
      </c>
      <c r="AN86" s="80">
        <v>1</v>
      </c>
      <c r="AO86" s="84" t="s">
        <v>1180</v>
      </c>
      <c r="AP86" s="80" t="s">
        <v>1344</v>
      </c>
      <c r="AQ86" s="80" t="b">
        <v>0</v>
      </c>
      <c r="AR86" s="84" t="s">
        <v>1180</v>
      </c>
      <c r="AS86" s="80" t="s">
        <v>198</v>
      </c>
      <c r="AT86" s="80">
        <v>0</v>
      </c>
      <c r="AU86" s="80">
        <v>0</v>
      </c>
      <c r="AV86" s="80"/>
      <c r="AW86" s="80"/>
      <c r="AX86" s="80"/>
      <c r="AY86" s="80"/>
      <c r="AZ86" s="80"/>
      <c r="BA86" s="80"/>
      <c r="BB86" s="80"/>
      <c r="BC86" s="80"/>
      <c r="BD86">
        <v>1</v>
      </c>
      <c r="BE86" s="79" t="str">
        <f>REPLACE(INDEX(GroupVertices[Group],MATCH(Edges[[#This Row],[Vertex 1]],GroupVertices[Vertex],0)),1,1,"")</f>
        <v>4</v>
      </c>
      <c r="BF86" s="79" t="str">
        <f>REPLACE(INDEX(GroupVertices[Group],MATCH(Edges[[#This Row],[Vertex 2]],GroupVertices[Vertex],0)),1,1,"")</f>
        <v>4</v>
      </c>
      <c r="BG86" s="48"/>
      <c r="BH86" s="49"/>
      <c r="BI86" s="48"/>
      <c r="BJ86" s="49"/>
      <c r="BK86" s="48"/>
      <c r="BL86" s="49"/>
      <c r="BM86" s="48"/>
      <c r="BN86" s="49"/>
      <c r="BO86" s="48"/>
    </row>
    <row r="87" spans="1:67" ht="15">
      <c r="A87" s="65" t="s">
        <v>311</v>
      </c>
      <c r="B87" s="65" t="s">
        <v>412</v>
      </c>
      <c r="C87" s="66" t="s">
        <v>3090</v>
      </c>
      <c r="D87" s="67">
        <v>3</v>
      </c>
      <c r="E87" s="68" t="s">
        <v>132</v>
      </c>
      <c r="F87" s="69">
        <v>32</v>
      </c>
      <c r="G87" s="66"/>
      <c r="H87" s="70"/>
      <c r="I87" s="71"/>
      <c r="J87" s="71"/>
      <c r="K87" s="34" t="s">
        <v>65</v>
      </c>
      <c r="L87" s="78">
        <v>87</v>
      </c>
      <c r="M87" s="78"/>
      <c r="N87" s="73"/>
      <c r="O87" s="80" t="s">
        <v>425</v>
      </c>
      <c r="P87" s="82">
        <v>43985.78094907408</v>
      </c>
      <c r="Q87" s="80" t="s">
        <v>439</v>
      </c>
      <c r="R87" s="84" t="s">
        <v>484</v>
      </c>
      <c r="S87" s="80"/>
      <c r="T87" s="80"/>
      <c r="U87" s="80" t="s">
        <v>537</v>
      </c>
      <c r="V87" s="80"/>
      <c r="W87" s="85" t="s">
        <v>625</v>
      </c>
      <c r="X87" s="82">
        <v>43985.78094907408</v>
      </c>
      <c r="Y87" s="88">
        <v>43985</v>
      </c>
      <c r="Z87" s="84" t="s">
        <v>790</v>
      </c>
      <c r="AA87" s="85" t="s">
        <v>985</v>
      </c>
      <c r="AB87" s="80"/>
      <c r="AC87" s="80"/>
      <c r="AD87" s="84" t="s">
        <v>1180</v>
      </c>
      <c r="AE87" s="84" t="s">
        <v>1304</v>
      </c>
      <c r="AF87" s="80" t="b">
        <v>0</v>
      </c>
      <c r="AG87" s="80">
        <v>2</v>
      </c>
      <c r="AH87" s="84" t="s">
        <v>1319</v>
      </c>
      <c r="AI87" s="80" t="b">
        <v>0</v>
      </c>
      <c r="AJ87" s="80" t="s">
        <v>1332</v>
      </c>
      <c r="AK87" s="80"/>
      <c r="AL87" s="84" t="s">
        <v>1316</v>
      </c>
      <c r="AM87" s="80" t="b">
        <v>0</v>
      </c>
      <c r="AN87" s="80">
        <v>1</v>
      </c>
      <c r="AO87" s="84" t="s">
        <v>1316</v>
      </c>
      <c r="AP87" s="80" t="s">
        <v>1345</v>
      </c>
      <c r="AQ87" s="80" t="b">
        <v>0</v>
      </c>
      <c r="AR87" s="84" t="s">
        <v>1304</v>
      </c>
      <c r="AS87" s="80" t="s">
        <v>198</v>
      </c>
      <c r="AT87" s="80">
        <v>0</v>
      </c>
      <c r="AU87" s="80">
        <v>0</v>
      </c>
      <c r="AV87" s="80"/>
      <c r="AW87" s="80"/>
      <c r="AX87" s="80"/>
      <c r="AY87" s="80"/>
      <c r="AZ87" s="80"/>
      <c r="BA87" s="80"/>
      <c r="BB87" s="80"/>
      <c r="BC87" s="80"/>
      <c r="BD87">
        <v>1</v>
      </c>
      <c r="BE87" s="79" t="str">
        <f>REPLACE(INDEX(GroupVertices[Group],MATCH(Edges[[#This Row],[Vertex 1]],GroupVertices[Vertex],0)),1,1,"")</f>
        <v>4</v>
      </c>
      <c r="BF87" s="79" t="str">
        <f>REPLACE(INDEX(GroupVertices[Group],MATCH(Edges[[#This Row],[Vertex 2]],GroupVertices[Vertex],0)),1,1,"")</f>
        <v>4</v>
      </c>
      <c r="BG87" s="48">
        <v>0</v>
      </c>
      <c r="BH87" s="49">
        <v>0</v>
      </c>
      <c r="BI87" s="48">
        <v>0</v>
      </c>
      <c r="BJ87" s="49">
        <v>0</v>
      </c>
      <c r="BK87" s="48">
        <v>0</v>
      </c>
      <c r="BL87" s="49">
        <v>0</v>
      </c>
      <c r="BM87" s="48">
        <v>4</v>
      </c>
      <c r="BN87" s="49">
        <v>100</v>
      </c>
      <c r="BO87" s="48">
        <v>4</v>
      </c>
    </row>
    <row r="88" spans="1:67" ht="15">
      <c r="A88" s="65" t="s">
        <v>310</v>
      </c>
      <c r="B88" s="65" t="s">
        <v>311</v>
      </c>
      <c r="C88" s="66" t="s">
        <v>3090</v>
      </c>
      <c r="D88" s="67">
        <v>3</v>
      </c>
      <c r="E88" s="68" t="s">
        <v>132</v>
      </c>
      <c r="F88" s="69">
        <v>32</v>
      </c>
      <c r="G88" s="66"/>
      <c r="H88" s="70"/>
      <c r="I88" s="71"/>
      <c r="J88" s="71"/>
      <c r="K88" s="34" t="s">
        <v>65</v>
      </c>
      <c r="L88" s="78">
        <v>88</v>
      </c>
      <c r="M88" s="78"/>
      <c r="N88" s="73"/>
      <c r="O88" s="80" t="s">
        <v>426</v>
      </c>
      <c r="P88" s="82">
        <v>43985.989386574074</v>
      </c>
      <c r="Q88" s="80" t="s">
        <v>439</v>
      </c>
      <c r="R88" s="84" t="s">
        <v>484</v>
      </c>
      <c r="S88" s="80"/>
      <c r="T88" s="80"/>
      <c r="U88" s="80" t="s">
        <v>537</v>
      </c>
      <c r="V88" s="80"/>
      <c r="W88" s="85" t="s">
        <v>624</v>
      </c>
      <c r="X88" s="82">
        <v>43985.989386574074</v>
      </c>
      <c r="Y88" s="88">
        <v>43985</v>
      </c>
      <c r="Z88" s="84" t="s">
        <v>791</v>
      </c>
      <c r="AA88" s="85" t="s">
        <v>986</v>
      </c>
      <c r="AB88" s="80"/>
      <c r="AC88" s="80"/>
      <c r="AD88" s="84" t="s">
        <v>1181</v>
      </c>
      <c r="AE88" s="80"/>
      <c r="AF88" s="80" t="b">
        <v>0</v>
      </c>
      <c r="AG88" s="80">
        <v>0</v>
      </c>
      <c r="AH88" s="84" t="s">
        <v>1316</v>
      </c>
      <c r="AI88" s="80" t="b">
        <v>0</v>
      </c>
      <c r="AJ88" s="80" t="s">
        <v>1332</v>
      </c>
      <c r="AK88" s="80"/>
      <c r="AL88" s="84" t="s">
        <v>1316</v>
      </c>
      <c r="AM88" s="80" t="b">
        <v>0</v>
      </c>
      <c r="AN88" s="80">
        <v>1</v>
      </c>
      <c r="AO88" s="84" t="s">
        <v>1180</v>
      </c>
      <c r="AP88" s="80" t="s">
        <v>1344</v>
      </c>
      <c r="AQ88" s="80" t="b">
        <v>0</v>
      </c>
      <c r="AR88" s="84" t="s">
        <v>1180</v>
      </c>
      <c r="AS88" s="80" t="s">
        <v>198</v>
      </c>
      <c r="AT88" s="80">
        <v>0</v>
      </c>
      <c r="AU88" s="80">
        <v>0</v>
      </c>
      <c r="AV88" s="80"/>
      <c r="AW88" s="80"/>
      <c r="AX88" s="80"/>
      <c r="AY88" s="80"/>
      <c r="AZ88" s="80"/>
      <c r="BA88" s="80"/>
      <c r="BB88" s="80"/>
      <c r="BC88" s="80"/>
      <c r="BD88">
        <v>1</v>
      </c>
      <c r="BE88" s="79" t="str">
        <f>REPLACE(INDEX(GroupVertices[Group],MATCH(Edges[[#This Row],[Vertex 1]],GroupVertices[Vertex],0)),1,1,"")</f>
        <v>4</v>
      </c>
      <c r="BF88" s="79" t="str">
        <f>REPLACE(INDEX(GroupVertices[Group],MATCH(Edges[[#This Row],[Vertex 2]],GroupVertices[Vertex],0)),1,1,"")</f>
        <v>4</v>
      </c>
      <c r="BG88" s="48"/>
      <c r="BH88" s="49"/>
      <c r="BI88" s="48"/>
      <c r="BJ88" s="49"/>
      <c r="BK88" s="48"/>
      <c r="BL88" s="49"/>
      <c r="BM88" s="48"/>
      <c r="BN88" s="49"/>
      <c r="BO88" s="48"/>
    </row>
    <row r="89" spans="1:67" ht="15">
      <c r="A89" s="65" t="s">
        <v>310</v>
      </c>
      <c r="B89" s="65" t="s">
        <v>412</v>
      </c>
      <c r="C89" s="66" t="s">
        <v>3090</v>
      </c>
      <c r="D89" s="67">
        <v>3</v>
      </c>
      <c r="E89" s="68" t="s">
        <v>132</v>
      </c>
      <c r="F89" s="69">
        <v>32</v>
      </c>
      <c r="G89" s="66"/>
      <c r="H89" s="70"/>
      <c r="I89" s="71"/>
      <c r="J89" s="71"/>
      <c r="K89" s="34" t="s">
        <v>65</v>
      </c>
      <c r="L89" s="78">
        <v>89</v>
      </c>
      <c r="M89" s="78"/>
      <c r="N89" s="73"/>
      <c r="O89" s="80" t="s">
        <v>425</v>
      </c>
      <c r="P89" s="82">
        <v>43985.989386574074</v>
      </c>
      <c r="Q89" s="80" t="s">
        <v>439</v>
      </c>
      <c r="R89" s="84" t="s">
        <v>484</v>
      </c>
      <c r="S89" s="80"/>
      <c r="T89" s="80"/>
      <c r="U89" s="80" t="s">
        <v>537</v>
      </c>
      <c r="V89" s="80"/>
      <c r="W89" s="85" t="s">
        <v>624</v>
      </c>
      <c r="X89" s="82">
        <v>43985.989386574074</v>
      </c>
      <c r="Y89" s="88">
        <v>43985</v>
      </c>
      <c r="Z89" s="84" t="s">
        <v>791</v>
      </c>
      <c r="AA89" s="85" t="s">
        <v>986</v>
      </c>
      <c r="AB89" s="80"/>
      <c r="AC89" s="80"/>
      <c r="AD89" s="84" t="s">
        <v>1181</v>
      </c>
      <c r="AE89" s="80"/>
      <c r="AF89" s="80" t="b">
        <v>0</v>
      </c>
      <c r="AG89" s="80">
        <v>0</v>
      </c>
      <c r="AH89" s="84" t="s">
        <v>1316</v>
      </c>
      <c r="AI89" s="80" t="b">
        <v>0</v>
      </c>
      <c r="AJ89" s="80" t="s">
        <v>1332</v>
      </c>
      <c r="AK89" s="80"/>
      <c r="AL89" s="84" t="s">
        <v>1316</v>
      </c>
      <c r="AM89" s="80" t="b">
        <v>0</v>
      </c>
      <c r="AN89" s="80">
        <v>1</v>
      </c>
      <c r="AO89" s="84" t="s">
        <v>1180</v>
      </c>
      <c r="AP89" s="80" t="s">
        <v>1344</v>
      </c>
      <c r="AQ89" s="80" t="b">
        <v>0</v>
      </c>
      <c r="AR89" s="84" t="s">
        <v>1180</v>
      </c>
      <c r="AS89" s="80" t="s">
        <v>198</v>
      </c>
      <c r="AT89" s="80">
        <v>0</v>
      </c>
      <c r="AU89" s="80">
        <v>0</v>
      </c>
      <c r="AV89" s="80"/>
      <c r="AW89" s="80"/>
      <c r="AX89" s="80"/>
      <c r="AY89" s="80"/>
      <c r="AZ89" s="80"/>
      <c r="BA89" s="80"/>
      <c r="BB89" s="80"/>
      <c r="BC89" s="80"/>
      <c r="BD89">
        <v>1</v>
      </c>
      <c r="BE89" s="79" t="str">
        <f>REPLACE(INDEX(GroupVertices[Group],MATCH(Edges[[#This Row],[Vertex 1]],GroupVertices[Vertex],0)),1,1,"")</f>
        <v>4</v>
      </c>
      <c r="BF89" s="79" t="str">
        <f>REPLACE(INDEX(GroupVertices[Group],MATCH(Edges[[#This Row],[Vertex 2]],GroupVertices[Vertex],0)),1,1,"")</f>
        <v>4</v>
      </c>
      <c r="BG89" s="48">
        <v>0</v>
      </c>
      <c r="BH89" s="49">
        <v>0</v>
      </c>
      <c r="BI89" s="48">
        <v>0</v>
      </c>
      <c r="BJ89" s="49">
        <v>0</v>
      </c>
      <c r="BK89" s="48">
        <v>0</v>
      </c>
      <c r="BL89" s="49">
        <v>0</v>
      </c>
      <c r="BM89" s="48">
        <v>4</v>
      </c>
      <c r="BN89" s="49">
        <v>100</v>
      </c>
      <c r="BO89" s="48">
        <v>4</v>
      </c>
    </row>
    <row r="90" spans="1:67" ht="15">
      <c r="A90" s="65" t="s">
        <v>310</v>
      </c>
      <c r="B90" s="65" t="s">
        <v>405</v>
      </c>
      <c r="C90" s="66" t="s">
        <v>3090</v>
      </c>
      <c r="D90" s="67">
        <v>3</v>
      </c>
      <c r="E90" s="68" t="s">
        <v>132</v>
      </c>
      <c r="F90" s="69">
        <v>32</v>
      </c>
      <c r="G90" s="66"/>
      <c r="H90" s="70"/>
      <c r="I90" s="71"/>
      <c r="J90" s="71"/>
      <c r="K90" s="34" t="s">
        <v>65</v>
      </c>
      <c r="L90" s="78">
        <v>90</v>
      </c>
      <c r="M90" s="78"/>
      <c r="N90" s="73"/>
      <c r="O90" s="80" t="s">
        <v>426</v>
      </c>
      <c r="P90" s="82">
        <v>43985.987962962965</v>
      </c>
      <c r="Q90" s="80" t="s">
        <v>429</v>
      </c>
      <c r="R90" s="84" t="s">
        <v>474</v>
      </c>
      <c r="S90" s="80"/>
      <c r="T90" s="80"/>
      <c r="U90" s="80" t="s">
        <v>538</v>
      </c>
      <c r="V90" s="80"/>
      <c r="W90" s="85" t="s">
        <v>624</v>
      </c>
      <c r="X90" s="82">
        <v>43985.987962962965</v>
      </c>
      <c r="Y90" s="88">
        <v>43985</v>
      </c>
      <c r="Z90" s="84" t="s">
        <v>792</v>
      </c>
      <c r="AA90" s="85" t="s">
        <v>987</v>
      </c>
      <c r="AB90" s="80"/>
      <c r="AC90" s="80"/>
      <c r="AD90" s="84" t="s">
        <v>1182</v>
      </c>
      <c r="AE90" s="80"/>
      <c r="AF90" s="80" t="b">
        <v>0</v>
      </c>
      <c r="AG90" s="80">
        <v>0</v>
      </c>
      <c r="AH90" s="84" t="s">
        <v>1316</v>
      </c>
      <c r="AI90" s="80" t="b">
        <v>0</v>
      </c>
      <c r="AJ90" s="80" t="s">
        <v>1333</v>
      </c>
      <c r="AK90" s="80"/>
      <c r="AL90" s="84" t="s">
        <v>1316</v>
      </c>
      <c r="AM90" s="80" t="b">
        <v>0</v>
      </c>
      <c r="AN90" s="80">
        <v>116</v>
      </c>
      <c r="AO90" s="84" t="s">
        <v>1297</v>
      </c>
      <c r="AP90" s="80" t="s">
        <v>1344</v>
      </c>
      <c r="AQ90" s="80" t="b">
        <v>0</v>
      </c>
      <c r="AR90" s="84" t="s">
        <v>1297</v>
      </c>
      <c r="AS90" s="80" t="s">
        <v>198</v>
      </c>
      <c r="AT90" s="80">
        <v>0</v>
      </c>
      <c r="AU90" s="80">
        <v>0</v>
      </c>
      <c r="AV90" s="80"/>
      <c r="AW90" s="80"/>
      <c r="AX90" s="80"/>
      <c r="AY90" s="80"/>
      <c r="AZ90" s="80"/>
      <c r="BA90" s="80"/>
      <c r="BB90" s="80"/>
      <c r="BC90" s="80"/>
      <c r="BD90">
        <v>1</v>
      </c>
      <c r="BE90" s="79" t="str">
        <f>REPLACE(INDEX(GroupVertices[Group],MATCH(Edges[[#This Row],[Vertex 1]],GroupVertices[Vertex],0)),1,1,"")</f>
        <v>4</v>
      </c>
      <c r="BF90" s="79" t="str">
        <f>REPLACE(INDEX(GroupVertices[Group],MATCH(Edges[[#This Row],[Vertex 2]],GroupVertices[Vertex],0)),1,1,"")</f>
        <v>1</v>
      </c>
      <c r="BG90" s="48">
        <v>0</v>
      </c>
      <c r="BH90" s="49">
        <v>0</v>
      </c>
      <c r="BI90" s="48">
        <v>1</v>
      </c>
      <c r="BJ90" s="49">
        <v>2.3255813953488373</v>
      </c>
      <c r="BK90" s="48">
        <v>0</v>
      </c>
      <c r="BL90" s="49">
        <v>0</v>
      </c>
      <c r="BM90" s="48">
        <v>42</v>
      </c>
      <c r="BN90" s="49">
        <v>97.67441860465117</v>
      </c>
      <c r="BO90" s="48">
        <v>43</v>
      </c>
    </row>
    <row r="91" spans="1:67" ht="15">
      <c r="A91" s="65" t="s">
        <v>310</v>
      </c>
      <c r="B91" s="65" t="s">
        <v>310</v>
      </c>
      <c r="C91" s="66" t="s">
        <v>3090</v>
      </c>
      <c r="D91" s="67">
        <v>3</v>
      </c>
      <c r="E91" s="68" t="s">
        <v>132</v>
      </c>
      <c r="F91" s="69">
        <v>32</v>
      </c>
      <c r="G91" s="66"/>
      <c r="H91" s="70"/>
      <c r="I91" s="71"/>
      <c r="J91" s="71"/>
      <c r="K91" s="34" t="s">
        <v>65</v>
      </c>
      <c r="L91" s="78">
        <v>91</v>
      </c>
      <c r="M91" s="78"/>
      <c r="N91" s="73"/>
      <c r="O91" s="80" t="s">
        <v>198</v>
      </c>
      <c r="P91" s="82">
        <v>43985.98871527778</v>
      </c>
      <c r="Q91" s="80" t="s">
        <v>440</v>
      </c>
      <c r="R91" s="84" t="s">
        <v>485</v>
      </c>
      <c r="S91" s="80"/>
      <c r="T91" s="80"/>
      <c r="U91" s="80" t="s">
        <v>537</v>
      </c>
      <c r="V91" s="80"/>
      <c r="W91" s="85" t="s">
        <v>624</v>
      </c>
      <c r="X91" s="82">
        <v>43985.98871527778</v>
      </c>
      <c r="Y91" s="88">
        <v>43985</v>
      </c>
      <c r="Z91" s="84" t="s">
        <v>793</v>
      </c>
      <c r="AA91" s="85" t="s">
        <v>988</v>
      </c>
      <c r="AB91" s="80"/>
      <c r="AC91" s="80"/>
      <c r="AD91" s="84" t="s">
        <v>1183</v>
      </c>
      <c r="AE91" s="80"/>
      <c r="AF91" s="80" t="b">
        <v>0</v>
      </c>
      <c r="AG91" s="80">
        <v>1</v>
      </c>
      <c r="AH91" s="84" t="s">
        <v>1316</v>
      </c>
      <c r="AI91" s="80" t="b">
        <v>0</v>
      </c>
      <c r="AJ91" s="80" t="s">
        <v>1332</v>
      </c>
      <c r="AK91" s="80"/>
      <c r="AL91" s="84" t="s">
        <v>1316</v>
      </c>
      <c r="AM91" s="80" t="b">
        <v>0</v>
      </c>
      <c r="AN91" s="80">
        <v>0</v>
      </c>
      <c r="AO91" s="84" t="s">
        <v>1316</v>
      </c>
      <c r="AP91" s="80" t="s">
        <v>1344</v>
      </c>
      <c r="AQ91" s="80" t="b">
        <v>0</v>
      </c>
      <c r="AR91" s="84" t="s">
        <v>1183</v>
      </c>
      <c r="AS91" s="80" t="s">
        <v>198</v>
      </c>
      <c r="AT91" s="80">
        <v>0</v>
      </c>
      <c r="AU91" s="80">
        <v>0</v>
      </c>
      <c r="AV91" s="80"/>
      <c r="AW91" s="80"/>
      <c r="AX91" s="80"/>
      <c r="AY91" s="80"/>
      <c r="AZ91" s="80"/>
      <c r="BA91" s="80"/>
      <c r="BB91" s="80"/>
      <c r="BC91" s="80"/>
      <c r="BD91">
        <v>1</v>
      </c>
      <c r="BE91" s="79" t="str">
        <f>REPLACE(INDEX(GroupVertices[Group],MATCH(Edges[[#This Row],[Vertex 1]],GroupVertices[Vertex],0)),1,1,"")</f>
        <v>4</v>
      </c>
      <c r="BF91" s="79" t="str">
        <f>REPLACE(INDEX(GroupVertices[Group],MATCH(Edges[[#This Row],[Vertex 2]],GroupVertices[Vertex],0)),1,1,"")</f>
        <v>4</v>
      </c>
      <c r="BG91" s="48">
        <v>0</v>
      </c>
      <c r="BH91" s="49">
        <v>0</v>
      </c>
      <c r="BI91" s="48">
        <v>0</v>
      </c>
      <c r="BJ91" s="49">
        <v>0</v>
      </c>
      <c r="BK91" s="48">
        <v>0</v>
      </c>
      <c r="BL91" s="49">
        <v>0</v>
      </c>
      <c r="BM91" s="48">
        <v>1</v>
      </c>
      <c r="BN91" s="49">
        <v>100</v>
      </c>
      <c r="BO91" s="48">
        <v>1</v>
      </c>
    </row>
    <row r="92" spans="1:67" ht="15">
      <c r="A92" s="65" t="s">
        <v>310</v>
      </c>
      <c r="B92" s="65" t="s">
        <v>360</v>
      </c>
      <c r="C92" s="66" t="s">
        <v>3090</v>
      </c>
      <c r="D92" s="67">
        <v>3</v>
      </c>
      <c r="E92" s="68" t="s">
        <v>132</v>
      </c>
      <c r="F92" s="69">
        <v>32</v>
      </c>
      <c r="G92" s="66"/>
      <c r="H92" s="70"/>
      <c r="I92" s="71"/>
      <c r="J92" s="71"/>
      <c r="K92" s="34" t="s">
        <v>65</v>
      </c>
      <c r="L92" s="78">
        <v>92</v>
      </c>
      <c r="M92" s="78"/>
      <c r="N92" s="73"/>
      <c r="O92" s="80" t="s">
        <v>426</v>
      </c>
      <c r="P92" s="82">
        <v>43985.98930555556</v>
      </c>
      <c r="Q92" s="80" t="s">
        <v>441</v>
      </c>
      <c r="R92" s="84" t="s">
        <v>486</v>
      </c>
      <c r="S92" s="80"/>
      <c r="T92" s="80"/>
      <c r="U92" s="80" t="s">
        <v>537</v>
      </c>
      <c r="V92" s="85" t="s">
        <v>549</v>
      </c>
      <c r="W92" s="85" t="s">
        <v>549</v>
      </c>
      <c r="X92" s="82">
        <v>43985.98930555556</v>
      </c>
      <c r="Y92" s="88">
        <v>43985</v>
      </c>
      <c r="Z92" s="84" t="s">
        <v>794</v>
      </c>
      <c r="AA92" s="85" t="s">
        <v>989</v>
      </c>
      <c r="AB92" s="80"/>
      <c r="AC92" s="80"/>
      <c r="AD92" s="84" t="s">
        <v>1184</v>
      </c>
      <c r="AE92" s="80"/>
      <c r="AF92" s="80" t="b">
        <v>0</v>
      </c>
      <c r="AG92" s="80">
        <v>0</v>
      </c>
      <c r="AH92" s="84" t="s">
        <v>1316</v>
      </c>
      <c r="AI92" s="80" t="b">
        <v>0</v>
      </c>
      <c r="AJ92" s="80" t="s">
        <v>1332</v>
      </c>
      <c r="AK92" s="80"/>
      <c r="AL92" s="84" t="s">
        <v>1316</v>
      </c>
      <c r="AM92" s="80" t="b">
        <v>0</v>
      </c>
      <c r="AN92" s="80">
        <v>3</v>
      </c>
      <c r="AO92" s="84" t="s">
        <v>1243</v>
      </c>
      <c r="AP92" s="80" t="s">
        <v>1344</v>
      </c>
      <c r="AQ92" s="80" t="b">
        <v>0</v>
      </c>
      <c r="AR92" s="84" t="s">
        <v>1243</v>
      </c>
      <c r="AS92" s="80" t="s">
        <v>198</v>
      </c>
      <c r="AT92" s="80">
        <v>0</v>
      </c>
      <c r="AU92" s="80">
        <v>0</v>
      </c>
      <c r="AV92" s="80"/>
      <c r="AW92" s="80"/>
      <c r="AX92" s="80"/>
      <c r="AY92" s="80"/>
      <c r="AZ92" s="80"/>
      <c r="BA92" s="80"/>
      <c r="BB92" s="80"/>
      <c r="BC92" s="80"/>
      <c r="BD92">
        <v>1</v>
      </c>
      <c r="BE92" s="79" t="str">
        <f>REPLACE(INDEX(GroupVertices[Group],MATCH(Edges[[#This Row],[Vertex 1]],GroupVertices[Vertex],0)),1,1,"")</f>
        <v>4</v>
      </c>
      <c r="BF92" s="79" t="str">
        <f>REPLACE(INDEX(GroupVertices[Group],MATCH(Edges[[#This Row],[Vertex 2]],GroupVertices[Vertex],0)),1,1,"")</f>
        <v>4</v>
      </c>
      <c r="BG92" s="48">
        <v>0</v>
      </c>
      <c r="BH92" s="49">
        <v>0</v>
      </c>
      <c r="BI92" s="48">
        <v>0</v>
      </c>
      <c r="BJ92" s="49">
        <v>0</v>
      </c>
      <c r="BK92" s="48">
        <v>0</v>
      </c>
      <c r="BL92" s="49">
        <v>0</v>
      </c>
      <c r="BM92" s="48">
        <v>1</v>
      </c>
      <c r="BN92" s="49">
        <v>100</v>
      </c>
      <c r="BO92" s="48">
        <v>1</v>
      </c>
    </row>
    <row r="93" spans="1:67" ht="15">
      <c r="A93" s="65" t="s">
        <v>312</v>
      </c>
      <c r="B93" s="65" t="s">
        <v>312</v>
      </c>
      <c r="C93" s="66" t="s">
        <v>3090</v>
      </c>
      <c r="D93" s="67">
        <v>3</v>
      </c>
      <c r="E93" s="68" t="s">
        <v>132</v>
      </c>
      <c r="F93" s="69">
        <v>32</v>
      </c>
      <c r="G93" s="66"/>
      <c r="H93" s="70"/>
      <c r="I93" s="71"/>
      <c r="J93" s="71"/>
      <c r="K93" s="34" t="s">
        <v>65</v>
      </c>
      <c r="L93" s="78">
        <v>93</v>
      </c>
      <c r="M93" s="78"/>
      <c r="N93" s="73"/>
      <c r="O93" s="80" t="s">
        <v>198</v>
      </c>
      <c r="P93" s="82">
        <v>43985.99255787037</v>
      </c>
      <c r="Q93" s="80" t="s">
        <v>442</v>
      </c>
      <c r="R93" s="84" t="s">
        <v>487</v>
      </c>
      <c r="S93" s="85" t="s">
        <v>521</v>
      </c>
      <c r="T93" s="80" t="s">
        <v>533</v>
      </c>
      <c r="U93" s="80" t="s">
        <v>537</v>
      </c>
      <c r="V93" s="80"/>
      <c r="W93" s="85" t="s">
        <v>626</v>
      </c>
      <c r="X93" s="82">
        <v>43985.99255787037</v>
      </c>
      <c r="Y93" s="88">
        <v>43985</v>
      </c>
      <c r="Z93" s="84" t="s">
        <v>795</v>
      </c>
      <c r="AA93" s="85" t="s">
        <v>990</v>
      </c>
      <c r="AB93" s="80"/>
      <c r="AC93" s="80"/>
      <c r="AD93" s="84" t="s">
        <v>1185</v>
      </c>
      <c r="AE93" s="80"/>
      <c r="AF93" s="80" t="b">
        <v>0</v>
      </c>
      <c r="AG93" s="80">
        <v>0</v>
      </c>
      <c r="AH93" s="84" t="s">
        <v>1316</v>
      </c>
      <c r="AI93" s="80" t="b">
        <v>1</v>
      </c>
      <c r="AJ93" s="80" t="s">
        <v>1332</v>
      </c>
      <c r="AK93" s="80"/>
      <c r="AL93" s="84" t="s">
        <v>1243</v>
      </c>
      <c r="AM93" s="80" t="b">
        <v>0</v>
      </c>
      <c r="AN93" s="80">
        <v>1</v>
      </c>
      <c r="AO93" s="84" t="s">
        <v>1316</v>
      </c>
      <c r="AP93" s="80" t="s">
        <v>1345</v>
      </c>
      <c r="AQ93" s="80" t="b">
        <v>0</v>
      </c>
      <c r="AR93" s="84" t="s">
        <v>1185</v>
      </c>
      <c r="AS93" s="80" t="s">
        <v>198</v>
      </c>
      <c r="AT93" s="80">
        <v>0</v>
      </c>
      <c r="AU93" s="80">
        <v>0</v>
      </c>
      <c r="AV93" s="80"/>
      <c r="AW93" s="80"/>
      <c r="AX93" s="80"/>
      <c r="AY93" s="80"/>
      <c r="AZ93" s="80"/>
      <c r="BA93" s="80"/>
      <c r="BB93" s="80"/>
      <c r="BC93" s="80"/>
      <c r="BD93">
        <v>1</v>
      </c>
      <c r="BE93" s="79" t="str">
        <f>REPLACE(INDEX(GroupVertices[Group],MATCH(Edges[[#This Row],[Vertex 1]],GroupVertices[Vertex],0)),1,1,"")</f>
        <v>3</v>
      </c>
      <c r="BF93" s="79" t="str">
        <f>REPLACE(INDEX(GroupVertices[Group],MATCH(Edges[[#This Row],[Vertex 2]],GroupVertices[Vertex],0)),1,1,"")</f>
        <v>3</v>
      </c>
      <c r="BG93" s="48">
        <v>0</v>
      </c>
      <c r="BH93" s="49">
        <v>0</v>
      </c>
      <c r="BI93" s="48">
        <v>0</v>
      </c>
      <c r="BJ93" s="49">
        <v>0</v>
      </c>
      <c r="BK93" s="48">
        <v>0</v>
      </c>
      <c r="BL93" s="49">
        <v>0</v>
      </c>
      <c r="BM93" s="48">
        <v>1</v>
      </c>
      <c r="BN93" s="49">
        <v>100</v>
      </c>
      <c r="BO93" s="48">
        <v>1</v>
      </c>
    </row>
    <row r="94" spans="1:67" ht="15">
      <c r="A94" s="65" t="s">
        <v>313</v>
      </c>
      <c r="B94" s="65" t="s">
        <v>413</v>
      </c>
      <c r="C94" s="66" t="s">
        <v>3090</v>
      </c>
      <c r="D94" s="67">
        <v>3</v>
      </c>
      <c r="E94" s="68" t="s">
        <v>132</v>
      </c>
      <c r="F94" s="69">
        <v>32</v>
      </c>
      <c r="G94" s="66"/>
      <c r="H94" s="70"/>
      <c r="I94" s="71"/>
      <c r="J94" s="71"/>
      <c r="K94" s="34" t="s">
        <v>65</v>
      </c>
      <c r="L94" s="78">
        <v>94</v>
      </c>
      <c r="M94" s="78"/>
      <c r="N94" s="73"/>
      <c r="O94" s="80" t="s">
        <v>425</v>
      </c>
      <c r="P94" s="82">
        <v>43985.993252314816</v>
      </c>
      <c r="Q94" s="80" t="s">
        <v>443</v>
      </c>
      <c r="R94" s="84" t="s">
        <v>488</v>
      </c>
      <c r="S94" s="85" t="s">
        <v>522</v>
      </c>
      <c r="T94" s="80" t="s">
        <v>533</v>
      </c>
      <c r="U94" s="80" t="s">
        <v>537</v>
      </c>
      <c r="V94" s="80"/>
      <c r="W94" s="85" t="s">
        <v>627</v>
      </c>
      <c r="X94" s="82">
        <v>43985.993252314816</v>
      </c>
      <c r="Y94" s="88">
        <v>43985</v>
      </c>
      <c r="Z94" s="84" t="s">
        <v>796</v>
      </c>
      <c r="AA94" s="85" t="s">
        <v>991</v>
      </c>
      <c r="AB94" s="80"/>
      <c r="AC94" s="80"/>
      <c r="AD94" s="84" t="s">
        <v>1186</v>
      </c>
      <c r="AE94" s="80"/>
      <c r="AF94" s="80" t="b">
        <v>0</v>
      </c>
      <c r="AG94" s="80">
        <v>2</v>
      </c>
      <c r="AH94" s="84" t="s">
        <v>1320</v>
      </c>
      <c r="AI94" s="80" t="b">
        <v>1</v>
      </c>
      <c r="AJ94" s="80" t="s">
        <v>1333</v>
      </c>
      <c r="AK94" s="80"/>
      <c r="AL94" s="84" t="s">
        <v>1187</v>
      </c>
      <c r="AM94" s="80" t="b">
        <v>0</v>
      </c>
      <c r="AN94" s="80">
        <v>0</v>
      </c>
      <c r="AO94" s="84" t="s">
        <v>1316</v>
      </c>
      <c r="AP94" s="80" t="s">
        <v>1344</v>
      </c>
      <c r="AQ94" s="80" t="b">
        <v>0</v>
      </c>
      <c r="AR94" s="84" t="s">
        <v>1186</v>
      </c>
      <c r="AS94" s="80" t="s">
        <v>198</v>
      </c>
      <c r="AT94" s="80">
        <v>0</v>
      </c>
      <c r="AU94" s="80">
        <v>0</v>
      </c>
      <c r="AV94" s="80"/>
      <c r="AW94" s="80"/>
      <c r="AX94" s="80"/>
      <c r="AY94" s="80"/>
      <c r="AZ94" s="80"/>
      <c r="BA94" s="80"/>
      <c r="BB94" s="80"/>
      <c r="BC94" s="80"/>
      <c r="BD94">
        <v>1</v>
      </c>
      <c r="BE94" s="79" t="str">
        <f>REPLACE(INDEX(GroupVertices[Group],MATCH(Edges[[#This Row],[Vertex 1]],GroupVertices[Vertex],0)),1,1,"")</f>
        <v>15</v>
      </c>
      <c r="BF94" s="79" t="str">
        <f>REPLACE(INDEX(GroupVertices[Group],MATCH(Edges[[#This Row],[Vertex 2]],GroupVertices[Vertex],0)),1,1,"")</f>
        <v>15</v>
      </c>
      <c r="BG94" s="48">
        <v>1</v>
      </c>
      <c r="BH94" s="49">
        <v>10</v>
      </c>
      <c r="BI94" s="48">
        <v>0</v>
      </c>
      <c r="BJ94" s="49">
        <v>0</v>
      </c>
      <c r="BK94" s="48">
        <v>0</v>
      </c>
      <c r="BL94" s="49">
        <v>0</v>
      </c>
      <c r="BM94" s="48">
        <v>9</v>
      </c>
      <c r="BN94" s="49">
        <v>90</v>
      </c>
      <c r="BO94" s="48">
        <v>10</v>
      </c>
    </row>
    <row r="95" spans="1:67" ht="15">
      <c r="A95" s="65" t="s">
        <v>313</v>
      </c>
      <c r="B95" s="65" t="s">
        <v>313</v>
      </c>
      <c r="C95" s="66" t="s">
        <v>3090</v>
      </c>
      <c r="D95" s="67">
        <v>3</v>
      </c>
      <c r="E95" s="68" t="s">
        <v>132</v>
      </c>
      <c r="F95" s="69">
        <v>32</v>
      </c>
      <c r="G95" s="66"/>
      <c r="H95" s="70"/>
      <c r="I95" s="71"/>
      <c r="J95" s="71"/>
      <c r="K95" s="34" t="s">
        <v>65</v>
      </c>
      <c r="L95" s="78">
        <v>95</v>
      </c>
      <c r="M95" s="78"/>
      <c r="N95" s="73"/>
      <c r="O95" s="80" t="s">
        <v>198</v>
      </c>
      <c r="P95" s="82">
        <v>43985.991875</v>
      </c>
      <c r="Q95" s="80" t="s">
        <v>444</v>
      </c>
      <c r="R95" s="84" t="s">
        <v>489</v>
      </c>
      <c r="S95" s="85" t="s">
        <v>523</v>
      </c>
      <c r="T95" s="80" t="s">
        <v>534</v>
      </c>
      <c r="U95" s="80" t="s">
        <v>537</v>
      </c>
      <c r="V95" s="80"/>
      <c r="W95" s="85" t="s">
        <v>627</v>
      </c>
      <c r="X95" s="82">
        <v>43985.991875</v>
      </c>
      <c r="Y95" s="88">
        <v>43985</v>
      </c>
      <c r="Z95" s="84" t="s">
        <v>797</v>
      </c>
      <c r="AA95" s="85" t="s">
        <v>522</v>
      </c>
      <c r="AB95" s="80"/>
      <c r="AC95" s="80"/>
      <c r="AD95" s="84" t="s">
        <v>1187</v>
      </c>
      <c r="AE95" s="80"/>
      <c r="AF95" s="80" t="b">
        <v>0</v>
      </c>
      <c r="AG95" s="80">
        <v>3</v>
      </c>
      <c r="AH95" s="84" t="s">
        <v>1316</v>
      </c>
      <c r="AI95" s="80" t="b">
        <v>0</v>
      </c>
      <c r="AJ95" s="80" t="s">
        <v>1332</v>
      </c>
      <c r="AK95" s="80"/>
      <c r="AL95" s="84" t="s">
        <v>1316</v>
      </c>
      <c r="AM95" s="80" t="b">
        <v>0</v>
      </c>
      <c r="AN95" s="80">
        <v>1</v>
      </c>
      <c r="AO95" s="84" t="s">
        <v>1316</v>
      </c>
      <c r="AP95" s="80" t="s">
        <v>1344</v>
      </c>
      <c r="AQ95" s="80" t="b">
        <v>0</v>
      </c>
      <c r="AR95" s="84" t="s">
        <v>1187</v>
      </c>
      <c r="AS95" s="80" t="s">
        <v>198</v>
      </c>
      <c r="AT95" s="80">
        <v>0</v>
      </c>
      <c r="AU95" s="80">
        <v>0</v>
      </c>
      <c r="AV95" s="80"/>
      <c r="AW95" s="80"/>
      <c r="AX95" s="80"/>
      <c r="AY95" s="80"/>
      <c r="AZ95" s="80"/>
      <c r="BA95" s="80"/>
      <c r="BB95" s="80"/>
      <c r="BC95" s="80"/>
      <c r="BD95">
        <v>1</v>
      </c>
      <c r="BE95" s="79" t="str">
        <f>REPLACE(INDEX(GroupVertices[Group],MATCH(Edges[[#This Row],[Vertex 1]],GroupVertices[Vertex],0)),1,1,"")</f>
        <v>15</v>
      </c>
      <c r="BF95" s="79" t="str">
        <f>REPLACE(INDEX(GroupVertices[Group],MATCH(Edges[[#This Row],[Vertex 2]],GroupVertices[Vertex],0)),1,1,"")</f>
        <v>15</v>
      </c>
      <c r="BG95" s="48">
        <v>0</v>
      </c>
      <c r="BH95" s="49">
        <v>0</v>
      </c>
      <c r="BI95" s="48">
        <v>0</v>
      </c>
      <c r="BJ95" s="49">
        <v>0</v>
      </c>
      <c r="BK95" s="48">
        <v>0</v>
      </c>
      <c r="BL95" s="49">
        <v>0</v>
      </c>
      <c r="BM95" s="48">
        <v>1</v>
      </c>
      <c r="BN95" s="49">
        <v>100</v>
      </c>
      <c r="BO95" s="48">
        <v>1</v>
      </c>
    </row>
    <row r="96" spans="1:67" ht="15">
      <c r="A96" s="65" t="s">
        <v>314</v>
      </c>
      <c r="B96" s="65" t="s">
        <v>314</v>
      </c>
      <c r="C96" s="66" t="s">
        <v>3090</v>
      </c>
      <c r="D96" s="67">
        <v>3</v>
      </c>
      <c r="E96" s="68" t="s">
        <v>132</v>
      </c>
      <c r="F96" s="69">
        <v>32</v>
      </c>
      <c r="G96" s="66"/>
      <c r="H96" s="70"/>
      <c r="I96" s="71"/>
      <c r="J96" s="71"/>
      <c r="K96" s="34" t="s">
        <v>65</v>
      </c>
      <c r="L96" s="78">
        <v>96</v>
      </c>
      <c r="M96" s="78"/>
      <c r="N96" s="73"/>
      <c r="O96" s="80" t="s">
        <v>198</v>
      </c>
      <c r="P96" s="82">
        <v>43985.98741898148</v>
      </c>
      <c r="Q96" s="80" t="s">
        <v>445</v>
      </c>
      <c r="R96" s="84" t="s">
        <v>490</v>
      </c>
      <c r="S96" s="85" t="s">
        <v>524</v>
      </c>
      <c r="T96" s="80" t="s">
        <v>533</v>
      </c>
      <c r="U96" s="80" t="s">
        <v>537</v>
      </c>
      <c r="V96" s="80"/>
      <c r="W96" s="85" t="s">
        <v>628</v>
      </c>
      <c r="X96" s="82">
        <v>43985.98741898148</v>
      </c>
      <c r="Y96" s="88">
        <v>43985</v>
      </c>
      <c r="Z96" s="84" t="s">
        <v>798</v>
      </c>
      <c r="AA96" s="85" t="s">
        <v>992</v>
      </c>
      <c r="AB96" s="80"/>
      <c r="AC96" s="80"/>
      <c r="AD96" s="84" t="s">
        <v>1188</v>
      </c>
      <c r="AE96" s="80"/>
      <c r="AF96" s="80" t="b">
        <v>0</v>
      </c>
      <c r="AG96" s="80">
        <v>0</v>
      </c>
      <c r="AH96" s="84" t="s">
        <v>1316</v>
      </c>
      <c r="AI96" s="80" t="b">
        <v>1</v>
      </c>
      <c r="AJ96" s="80" t="s">
        <v>1332</v>
      </c>
      <c r="AK96" s="80"/>
      <c r="AL96" s="84" t="s">
        <v>1338</v>
      </c>
      <c r="AM96" s="80" t="b">
        <v>0</v>
      </c>
      <c r="AN96" s="80">
        <v>1</v>
      </c>
      <c r="AO96" s="84" t="s">
        <v>1316</v>
      </c>
      <c r="AP96" s="80" t="s">
        <v>1344</v>
      </c>
      <c r="AQ96" s="80" t="b">
        <v>0</v>
      </c>
      <c r="AR96" s="84" t="s">
        <v>1188</v>
      </c>
      <c r="AS96" s="80" t="s">
        <v>198</v>
      </c>
      <c r="AT96" s="80">
        <v>0</v>
      </c>
      <c r="AU96" s="80">
        <v>0</v>
      </c>
      <c r="AV96" s="80"/>
      <c r="AW96" s="80"/>
      <c r="AX96" s="80"/>
      <c r="AY96" s="80"/>
      <c r="AZ96" s="80"/>
      <c r="BA96" s="80"/>
      <c r="BB96" s="80"/>
      <c r="BC96" s="80"/>
      <c r="BD96">
        <v>1</v>
      </c>
      <c r="BE96" s="79" t="str">
        <f>REPLACE(INDEX(GroupVertices[Group],MATCH(Edges[[#This Row],[Vertex 1]],GroupVertices[Vertex],0)),1,1,"")</f>
        <v>14</v>
      </c>
      <c r="BF96" s="79" t="str">
        <f>REPLACE(INDEX(GroupVertices[Group],MATCH(Edges[[#This Row],[Vertex 2]],GroupVertices[Vertex],0)),1,1,"")</f>
        <v>14</v>
      </c>
      <c r="BG96" s="48">
        <v>0</v>
      </c>
      <c r="BH96" s="49">
        <v>0</v>
      </c>
      <c r="BI96" s="48">
        <v>0</v>
      </c>
      <c r="BJ96" s="49">
        <v>0</v>
      </c>
      <c r="BK96" s="48">
        <v>0</v>
      </c>
      <c r="BL96" s="49">
        <v>0</v>
      </c>
      <c r="BM96" s="48">
        <v>1</v>
      </c>
      <c r="BN96" s="49">
        <v>100</v>
      </c>
      <c r="BO96" s="48">
        <v>1</v>
      </c>
    </row>
    <row r="97" spans="1:67" ht="15">
      <c r="A97" s="65" t="s">
        <v>315</v>
      </c>
      <c r="B97" s="65" t="s">
        <v>314</v>
      </c>
      <c r="C97" s="66" t="s">
        <v>3090</v>
      </c>
      <c r="D97" s="67">
        <v>3</v>
      </c>
      <c r="E97" s="68" t="s">
        <v>132</v>
      </c>
      <c r="F97" s="69">
        <v>32</v>
      </c>
      <c r="G97" s="66"/>
      <c r="H97" s="70"/>
      <c r="I97" s="71"/>
      <c r="J97" s="71"/>
      <c r="K97" s="34" t="s">
        <v>65</v>
      </c>
      <c r="L97" s="78">
        <v>97</v>
      </c>
      <c r="M97" s="78"/>
      <c r="N97" s="73"/>
      <c r="O97" s="80" t="s">
        <v>426</v>
      </c>
      <c r="P97" s="82">
        <v>43985.993784722225</v>
      </c>
      <c r="Q97" s="80" t="s">
        <v>445</v>
      </c>
      <c r="R97" s="84" t="s">
        <v>490</v>
      </c>
      <c r="S97" s="80"/>
      <c r="T97" s="80"/>
      <c r="U97" s="80" t="s">
        <v>537</v>
      </c>
      <c r="V97" s="80"/>
      <c r="W97" s="85" t="s">
        <v>629</v>
      </c>
      <c r="X97" s="82">
        <v>43985.993784722225</v>
      </c>
      <c r="Y97" s="88">
        <v>43985</v>
      </c>
      <c r="Z97" s="84" t="s">
        <v>799</v>
      </c>
      <c r="AA97" s="85" t="s">
        <v>993</v>
      </c>
      <c r="AB97" s="80"/>
      <c r="AC97" s="80"/>
      <c r="AD97" s="84" t="s">
        <v>1189</v>
      </c>
      <c r="AE97" s="80"/>
      <c r="AF97" s="80" t="b">
        <v>0</v>
      </c>
      <c r="AG97" s="80">
        <v>0</v>
      </c>
      <c r="AH97" s="84" t="s">
        <v>1316</v>
      </c>
      <c r="AI97" s="80" t="b">
        <v>1</v>
      </c>
      <c r="AJ97" s="80" t="s">
        <v>1332</v>
      </c>
      <c r="AK97" s="80"/>
      <c r="AL97" s="84" t="s">
        <v>1338</v>
      </c>
      <c r="AM97" s="80" t="b">
        <v>0</v>
      </c>
      <c r="AN97" s="80">
        <v>1</v>
      </c>
      <c r="AO97" s="84" t="s">
        <v>1188</v>
      </c>
      <c r="AP97" s="80" t="s">
        <v>1345</v>
      </c>
      <c r="AQ97" s="80" t="b">
        <v>0</v>
      </c>
      <c r="AR97" s="84" t="s">
        <v>1188</v>
      </c>
      <c r="AS97" s="80" t="s">
        <v>198</v>
      </c>
      <c r="AT97" s="80">
        <v>0</v>
      </c>
      <c r="AU97" s="80">
        <v>0</v>
      </c>
      <c r="AV97" s="80"/>
      <c r="AW97" s="80"/>
      <c r="AX97" s="80"/>
      <c r="AY97" s="80"/>
      <c r="AZ97" s="80"/>
      <c r="BA97" s="80"/>
      <c r="BB97" s="80"/>
      <c r="BC97" s="80"/>
      <c r="BD97">
        <v>1</v>
      </c>
      <c r="BE97" s="79" t="str">
        <f>REPLACE(INDEX(GroupVertices[Group],MATCH(Edges[[#This Row],[Vertex 1]],GroupVertices[Vertex],0)),1,1,"")</f>
        <v>14</v>
      </c>
      <c r="BF97" s="79" t="str">
        <f>REPLACE(INDEX(GroupVertices[Group],MATCH(Edges[[#This Row],[Vertex 2]],GroupVertices[Vertex],0)),1,1,"")</f>
        <v>14</v>
      </c>
      <c r="BG97" s="48">
        <v>0</v>
      </c>
      <c r="BH97" s="49">
        <v>0</v>
      </c>
      <c r="BI97" s="48">
        <v>0</v>
      </c>
      <c r="BJ97" s="49">
        <v>0</v>
      </c>
      <c r="BK97" s="48">
        <v>0</v>
      </c>
      <c r="BL97" s="49">
        <v>0</v>
      </c>
      <c r="BM97" s="48">
        <v>1</v>
      </c>
      <c r="BN97" s="49">
        <v>100</v>
      </c>
      <c r="BO97" s="48">
        <v>1</v>
      </c>
    </row>
    <row r="98" spans="1:67" ht="15">
      <c r="A98" s="65" t="s">
        <v>316</v>
      </c>
      <c r="B98" s="65" t="s">
        <v>405</v>
      </c>
      <c r="C98" s="66" t="s">
        <v>3090</v>
      </c>
      <c r="D98" s="67">
        <v>3</v>
      </c>
      <c r="E98" s="68" t="s">
        <v>132</v>
      </c>
      <c r="F98" s="69">
        <v>32</v>
      </c>
      <c r="G98" s="66"/>
      <c r="H98" s="70"/>
      <c r="I98" s="71"/>
      <c r="J98" s="71"/>
      <c r="K98" s="34" t="s">
        <v>65</v>
      </c>
      <c r="L98" s="78">
        <v>98</v>
      </c>
      <c r="M98" s="78"/>
      <c r="N98" s="73"/>
      <c r="O98" s="80" t="s">
        <v>426</v>
      </c>
      <c r="P98" s="82">
        <v>43985.996030092596</v>
      </c>
      <c r="Q98" s="80" t="s">
        <v>429</v>
      </c>
      <c r="R98" s="84" t="s">
        <v>474</v>
      </c>
      <c r="S98" s="80"/>
      <c r="T98" s="80"/>
      <c r="U98" s="80" t="s">
        <v>538</v>
      </c>
      <c r="V98" s="80"/>
      <c r="W98" s="85" t="s">
        <v>630</v>
      </c>
      <c r="X98" s="82">
        <v>43985.996030092596</v>
      </c>
      <c r="Y98" s="88">
        <v>43985</v>
      </c>
      <c r="Z98" s="84" t="s">
        <v>800</v>
      </c>
      <c r="AA98" s="85" t="s">
        <v>994</v>
      </c>
      <c r="AB98" s="80"/>
      <c r="AC98" s="80"/>
      <c r="AD98" s="84" t="s">
        <v>1190</v>
      </c>
      <c r="AE98" s="80"/>
      <c r="AF98" s="80" t="b">
        <v>0</v>
      </c>
      <c r="AG98" s="80">
        <v>0</v>
      </c>
      <c r="AH98" s="84" t="s">
        <v>1316</v>
      </c>
      <c r="AI98" s="80" t="b">
        <v>0</v>
      </c>
      <c r="AJ98" s="80" t="s">
        <v>1333</v>
      </c>
      <c r="AK98" s="80"/>
      <c r="AL98" s="84" t="s">
        <v>1316</v>
      </c>
      <c r="AM98" s="80" t="b">
        <v>0</v>
      </c>
      <c r="AN98" s="80">
        <v>116</v>
      </c>
      <c r="AO98" s="84" t="s">
        <v>1297</v>
      </c>
      <c r="AP98" s="80" t="s">
        <v>1344</v>
      </c>
      <c r="AQ98" s="80" t="b">
        <v>0</v>
      </c>
      <c r="AR98" s="84" t="s">
        <v>1297</v>
      </c>
      <c r="AS98" s="80" t="s">
        <v>198</v>
      </c>
      <c r="AT98" s="80">
        <v>0</v>
      </c>
      <c r="AU98" s="80">
        <v>0</v>
      </c>
      <c r="AV98" s="80"/>
      <c r="AW98" s="80"/>
      <c r="AX98" s="80"/>
      <c r="AY98" s="80"/>
      <c r="AZ98" s="80"/>
      <c r="BA98" s="80"/>
      <c r="BB98" s="80"/>
      <c r="BC98" s="80"/>
      <c r="BD98">
        <v>1</v>
      </c>
      <c r="BE98" s="79" t="str">
        <f>REPLACE(INDEX(GroupVertices[Group],MATCH(Edges[[#This Row],[Vertex 1]],GroupVertices[Vertex],0)),1,1,"")</f>
        <v>1</v>
      </c>
      <c r="BF98" s="79" t="str">
        <f>REPLACE(INDEX(GroupVertices[Group],MATCH(Edges[[#This Row],[Vertex 2]],GroupVertices[Vertex],0)),1,1,"")</f>
        <v>1</v>
      </c>
      <c r="BG98" s="48">
        <v>0</v>
      </c>
      <c r="BH98" s="49">
        <v>0</v>
      </c>
      <c r="BI98" s="48">
        <v>1</v>
      </c>
      <c r="BJ98" s="49">
        <v>2.3255813953488373</v>
      </c>
      <c r="BK98" s="48">
        <v>0</v>
      </c>
      <c r="BL98" s="49">
        <v>0</v>
      </c>
      <c r="BM98" s="48">
        <v>42</v>
      </c>
      <c r="BN98" s="49">
        <v>97.67441860465117</v>
      </c>
      <c r="BO98" s="48">
        <v>43</v>
      </c>
    </row>
    <row r="99" spans="1:67" ht="15">
      <c r="A99" s="65" t="s">
        <v>317</v>
      </c>
      <c r="B99" s="65" t="s">
        <v>405</v>
      </c>
      <c r="C99" s="66" t="s">
        <v>3090</v>
      </c>
      <c r="D99" s="67">
        <v>3</v>
      </c>
      <c r="E99" s="68" t="s">
        <v>132</v>
      </c>
      <c r="F99" s="69">
        <v>32</v>
      </c>
      <c r="G99" s="66"/>
      <c r="H99" s="70"/>
      <c r="I99" s="71"/>
      <c r="J99" s="71"/>
      <c r="K99" s="34" t="s">
        <v>65</v>
      </c>
      <c r="L99" s="78">
        <v>99</v>
      </c>
      <c r="M99" s="78"/>
      <c r="N99" s="73"/>
      <c r="O99" s="80" t="s">
        <v>426</v>
      </c>
      <c r="P99" s="82">
        <v>43985.99637731481</v>
      </c>
      <c r="Q99" s="80" t="s">
        <v>429</v>
      </c>
      <c r="R99" s="84" t="s">
        <v>474</v>
      </c>
      <c r="S99" s="80"/>
      <c r="T99" s="80"/>
      <c r="U99" s="80" t="s">
        <v>538</v>
      </c>
      <c r="V99" s="80"/>
      <c r="W99" s="85" t="s">
        <v>631</v>
      </c>
      <c r="X99" s="82">
        <v>43985.99637731481</v>
      </c>
      <c r="Y99" s="88">
        <v>43985</v>
      </c>
      <c r="Z99" s="84" t="s">
        <v>801</v>
      </c>
      <c r="AA99" s="85" t="s">
        <v>995</v>
      </c>
      <c r="AB99" s="80"/>
      <c r="AC99" s="80"/>
      <c r="AD99" s="84" t="s">
        <v>1191</v>
      </c>
      <c r="AE99" s="80"/>
      <c r="AF99" s="80" t="b">
        <v>0</v>
      </c>
      <c r="AG99" s="80">
        <v>0</v>
      </c>
      <c r="AH99" s="84" t="s">
        <v>1316</v>
      </c>
      <c r="AI99" s="80" t="b">
        <v>0</v>
      </c>
      <c r="AJ99" s="80" t="s">
        <v>1333</v>
      </c>
      <c r="AK99" s="80"/>
      <c r="AL99" s="84" t="s">
        <v>1316</v>
      </c>
      <c r="AM99" s="80" t="b">
        <v>0</v>
      </c>
      <c r="AN99" s="80">
        <v>116</v>
      </c>
      <c r="AO99" s="84" t="s">
        <v>1297</v>
      </c>
      <c r="AP99" s="80" t="s">
        <v>1345</v>
      </c>
      <c r="AQ99" s="80" t="b">
        <v>0</v>
      </c>
      <c r="AR99" s="84" t="s">
        <v>1297</v>
      </c>
      <c r="AS99" s="80" t="s">
        <v>198</v>
      </c>
      <c r="AT99" s="80">
        <v>0</v>
      </c>
      <c r="AU99" s="80">
        <v>0</v>
      </c>
      <c r="AV99" s="80"/>
      <c r="AW99" s="80"/>
      <c r="AX99" s="80"/>
      <c r="AY99" s="80"/>
      <c r="AZ99" s="80"/>
      <c r="BA99" s="80"/>
      <c r="BB99" s="80"/>
      <c r="BC99" s="80"/>
      <c r="BD99">
        <v>1</v>
      </c>
      <c r="BE99" s="79" t="str">
        <f>REPLACE(INDEX(GroupVertices[Group],MATCH(Edges[[#This Row],[Vertex 1]],GroupVertices[Vertex],0)),1,1,"")</f>
        <v>1</v>
      </c>
      <c r="BF99" s="79" t="str">
        <f>REPLACE(INDEX(GroupVertices[Group],MATCH(Edges[[#This Row],[Vertex 2]],GroupVertices[Vertex],0)),1,1,"")</f>
        <v>1</v>
      </c>
      <c r="BG99" s="48">
        <v>0</v>
      </c>
      <c r="BH99" s="49">
        <v>0</v>
      </c>
      <c r="BI99" s="48">
        <v>1</v>
      </c>
      <c r="BJ99" s="49">
        <v>2.3255813953488373</v>
      </c>
      <c r="BK99" s="48">
        <v>0</v>
      </c>
      <c r="BL99" s="49">
        <v>0</v>
      </c>
      <c r="BM99" s="48">
        <v>42</v>
      </c>
      <c r="BN99" s="49">
        <v>97.67441860465117</v>
      </c>
      <c r="BO99" s="48">
        <v>43</v>
      </c>
    </row>
    <row r="100" spans="1:67" ht="15">
      <c r="A100" s="65" t="s">
        <v>318</v>
      </c>
      <c r="B100" s="65" t="s">
        <v>405</v>
      </c>
      <c r="C100" s="66" t="s">
        <v>3090</v>
      </c>
      <c r="D100" s="67">
        <v>3</v>
      </c>
      <c r="E100" s="68" t="s">
        <v>132</v>
      </c>
      <c r="F100" s="69">
        <v>32</v>
      </c>
      <c r="G100" s="66"/>
      <c r="H100" s="70"/>
      <c r="I100" s="71"/>
      <c r="J100" s="71"/>
      <c r="K100" s="34" t="s">
        <v>65</v>
      </c>
      <c r="L100" s="78">
        <v>100</v>
      </c>
      <c r="M100" s="78"/>
      <c r="N100" s="73"/>
      <c r="O100" s="80" t="s">
        <v>426</v>
      </c>
      <c r="P100" s="82">
        <v>43986.00037037037</v>
      </c>
      <c r="Q100" s="80" t="s">
        <v>429</v>
      </c>
      <c r="R100" s="84" t="s">
        <v>474</v>
      </c>
      <c r="S100" s="80"/>
      <c r="T100" s="80"/>
      <c r="U100" s="80" t="s">
        <v>538</v>
      </c>
      <c r="V100" s="80"/>
      <c r="W100" s="85" t="s">
        <v>632</v>
      </c>
      <c r="X100" s="82">
        <v>43986.00037037037</v>
      </c>
      <c r="Y100" s="88">
        <v>43986</v>
      </c>
      <c r="Z100" s="84" t="s">
        <v>802</v>
      </c>
      <c r="AA100" s="85" t="s">
        <v>996</v>
      </c>
      <c r="AB100" s="80"/>
      <c r="AC100" s="80"/>
      <c r="AD100" s="84" t="s">
        <v>1192</v>
      </c>
      <c r="AE100" s="80"/>
      <c r="AF100" s="80" t="b">
        <v>0</v>
      </c>
      <c r="AG100" s="80">
        <v>0</v>
      </c>
      <c r="AH100" s="84" t="s">
        <v>1316</v>
      </c>
      <c r="AI100" s="80" t="b">
        <v>0</v>
      </c>
      <c r="AJ100" s="80" t="s">
        <v>1333</v>
      </c>
      <c r="AK100" s="80"/>
      <c r="AL100" s="84" t="s">
        <v>1316</v>
      </c>
      <c r="AM100" s="80" t="b">
        <v>0</v>
      </c>
      <c r="AN100" s="80">
        <v>116</v>
      </c>
      <c r="AO100" s="84" t="s">
        <v>1297</v>
      </c>
      <c r="AP100" s="80" t="s">
        <v>1344</v>
      </c>
      <c r="AQ100" s="80" t="b">
        <v>0</v>
      </c>
      <c r="AR100" s="84" t="s">
        <v>1297</v>
      </c>
      <c r="AS100" s="80" t="s">
        <v>198</v>
      </c>
      <c r="AT100" s="80">
        <v>0</v>
      </c>
      <c r="AU100" s="80">
        <v>0</v>
      </c>
      <c r="AV100" s="80"/>
      <c r="AW100" s="80"/>
      <c r="AX100" s="80"/>
      <c r="AY100" s="80"/>
      <c r="AZ100" s="80"/>
      <c r="BA100" s="80"/>
      <c r="BB100" s="80"/>
      <c r="BC100" s="80"/>
      <c r="BD100">
        <v>1</v>
      </c>
      <c r="BE100" s="79" t="str">
        <f>REPLACE(INDEX(GroupVertices[Group],MATCH(Edges[[#This Row],[Vertex 1]],GroupVertices[Vertex],0)),1,1,"")</f>
        <v>1</v>
      </c>
      <c r="BF100" s="79" t="str">
        <f>REPLACE(INDEX(GroupVertices[Group],MATCH(Edges[[#This Row],[Vertex 2]],GroupVertices[Vertex],0)),1,1,"")</f>
        <v>1</v>
      </c>
      <c r="BG100" s="48">
        <v>0</v>
      </c>
      <c r="BH100" s="49">
        <v>0</v>
      </c>
      <c r="BI100" s="48">
        <v>1</v>
      </c>
      <c r="BJ100" s="49">
        <v>2.3255813953488373</v>
      </c>
      <c r="BK100" s="48">
        <v>0</v>
      </c>
      <c r="BL100" s="49">
        <v>0</v>
      </c>
      <c r="BM100" s="48">
        <v>42</v>
      </c>
      <c r="BN100" s="49">
        <v>97.67441860465117</v>
      </c>
      <c r="BO100" s="48">
        <v>43</v>
      </c>
    </row>
    <row r="101" spans="1:67" ht="15">
      <c r="A101" s="65" t="s">
        <v>319</v>
      </c>
      <c r="B101" s="65" t="s">
        <v>319</v>
      </c>
      <c r="C101" s="66" t="s">
        <v>3090</v>
      </c>
      <c r="D101" s="67">
        <v>3</v>
      </c>
      <c r="E101" s="68" t="s">
        <v>132</v>
      </c>
      <c r="F101" s="69">
        <v>32</v>
      </c>
      <c r="G101" s="66"/>
      <c r="H101" s="70"/>
      <c r="I101" s="71"/>
      <c r="J101" s="71"/>
      <c r="K101" s="34" t="s">
        <v>65</v>
      </c>
      <c r="L101" s="78">
        <v>101</v>
      </c>
      <c r="M101" s="78"/>
      <c r="N101" s="73"/>
      <c r="O101" s="80" t="s">
        <v>198</v>
      </c>
      <c r="P101" s="82">
        <v>43986.001435185186</v>
      </c>
      <c r="Q101" s="80" t="s">
        <v>436</v>
      </c>
      <c r="R101" s="84" t="s">
        <v>481</v>
      </c>
      <c r="S101" s="80"/>
      <c r="T101" s="80"/>
      <c r="U101" s="80" t="s">
        <v>537</v>
      </c>
      <c r="V101" s="80"/>
      <c r="W101" s="85" t="s">
        <v>633</v>
      </c>
      <c r="X101" s="82">
        <v>43986.001435185186</v>
      </c>
      <c r="Y101" s="88">
        <v>43986</v>
      </c>
      <c r="Z101" s="84" t="s">
        <v>803</v>
      </c>
      <c r="AA101" s="85" t="s">
        <v>997</v>
      </c>
      <c r="AB101" s="80"/>
      <c r="AC101" s="80"/>
      <c r="AD101" s="84" t="s">
        <v>1193</v>
      </c>
      <c r="AE101" s="80"/>
      <c r="AF101" s="80" t="b">
        <v>0</v>
      </c>
      <c r="AG101" s="80">
        <v>0</v>
      </c>
      <c r="AH101" s="84" t="s">
        <v>1316</v>
      </c>
      <c r="AI101" s="80" t="b">
        <v>0</v>
      </c>
      <c r="AJ101" s="80" t="s">
        <v>1332</v>
      </c>
      <c r="AK101" s="80"/>
      <c r="AL101" s="84" t="s">
        <v>1316</v>
      </c>
      <c r="AM101" s="80" t="b">
        <v>0</v>
      </c>
      <c r="AN101" s="80">
        <v>0</v>
      </c>
      <c r="AO101" s="84" t="s">
        <v>1316</v>
      </c>
      <c r="AP101" s="80" t="s">
        <v>1344</v>
      </c>
      <c r="AQ101" s="80" t="b">
        <v>0</v>
      </c>
      <c r="AR101" s="84" t="s">
        <v>1193</v>
      </c>
      <c r="AS101" s="80" t="s">
        <v>198</v>
      </c>
      <c r="AT101" s="80">
        <v>0</v>
      </c>
      <c r="AU101" s="80">
        <v>0</v>
      </c>
      <c r="AV101" s="80"/>
      <c r="AW101" s="80"/>
      <c r="AX101" s="80"/>
      <c r="AY101" s="80"/>
      <c r="AZ101" s="80"/>
      <c r="BA101" s="80"/>
      <c r="BB101" s="80"/>
      <c r="BC101" s="80"/>
      <c r="BD101">
        <v>1</v>
      </c>
      <c r="BE101" s="79" t="str">
        <f>REPLACE(INDEX(GroupVertices[Group],MATCH(Edges[[#This Row],[Vertex 1]],GroupVertices[Vertex],0)),1,1,"")</f>
        <v>3</v>
      </c>
      <c r="BF101" s="79" t="str">
        <f>REPLACE(INDEX(GroupVertices[Group],MATCH(Edges[[#This Row],[Vertex 2]],GroupVertices[Vertex],0)),1,1,"")</f>
        <v>3</v>
      </c>
      <c r="BG101" s="48">
        <v>0</v>
      </c>
      <c r="BH101" s="49">
        <v>0</v>
      </c>
      <c r="BI101" s="48">
        <v>0</v>
      </c>
      <c r="BJ101" s="49">
        <v>0</v>
      </c>
      <c r="BK101" s="48">
        <v>0</v>
      </c>
      <c r="BL101" s="49">
        <v>0</v>
      </c>
      <c r="BM101" s="48">
        <v>1</v>
      </c>
      <c r="BN101" s="49">
        <v>100</v>
      </c>
      <c r="BO101" s="48">
        <v>1</v>
      </c>
    </row>
    <row r="102" spans="1:67" ht="15">
      <c r="A102" s="65" t="s">
        <v>320</v>
      </c>
      <c r="B102" s="65" t="s">
        <v>405</v>
      </c>
      <c r="C102" s="66" t="s">
        <v>3090</v>
      </c>
      <c r="D102" s="67">
        <v>3</v>
      </c>
      <c r="E102" s="68" t="s">
        <v>132</v>
      </c>
      <c r="F102" s="69">
        <v>32</v>
      </c>
      <c r="G102" s="66"/>
      <c r="H102" s="70"/>
      <c r="I102" s="71"/>
      <c r="J102" s="71"/>
      <c r="K102" s="34" t="s">
        <v>65</v>
      </c>
      <c r="L102" s="78">
        <v>102</v>
      </c>
      <c r="M102" s="78"/>
      <c r="N102" s="73"/>
      <c r="O102" s="80" t="s">
        <v>426</v>
      </c>
      <c r="P102" s="82">
        <v>43986.001550925925</v>
      </c>
      <c r="Q102" s="80" t="s">
        <v>429</v>
      </c>
      <c r="R102" s="84" t="s">
        <v>474</v>
      </c>
      <c r="S102" s="80"/>
      <c r="T102" s="80"/>
      <c r="U102" s="80" t="s">
        <v>538</v>
      </c>
      <c r="V102" s="80"/>
      <c r="W102" s="85" t="s">
        <v>634</v>
      </c>
      <c r="X102" s="82">
        <v>43986.001550925925</v>
      </c>
      <c r="Y102" s="88">
        <v>43986</v>
      </c>
      <c r="Z102" s="84" t="s">
        <v>804</v>
      </c>
      <c r="AA102" s="85" t="s">
        <v>998</v>
      </c>
      <c r="AB102" s="80"/>
      <c r="AC102" s="80"/>
      <c r="AD102" s="84" t="s">
        <v>1194</v>
      </c>
      <c r="AE102" s="80"/>
      <c r="AF102" s="80" t="b">
        <v>0</v>
      </c>
      <c r="AG102" s="80">
        <v>0</v>
      </c>
      <c r="AH102" s="84" t="s">
        <v>1316</v>
      </c>
      <c r="AI102" s="80" t="b">
        <v>0</v>
      </c>
      <c r="AJ102" s="80" t="s">
        <v>1333</v>
      </c>
      <c r="AK102" s="80"/>
      <c r="AL102" s="84" t="s">
        <v>1316</v>
      </c>
      <c r="AM102" s="80" t="b">
        <v>0</v>
      </c>
      <c r="AN102" s="80">
        <v>116</v>
      </c>
      <c r="AO102" s="84" t="s">
        <v>1297</v>
      </c>
      <c r="AP102" s="80" t="s">
        <v>1343</v>
      </c>
      <c r="AQ102" s="80" t="b">
        <v>0</v>
      </c>
      <c r="AR102" s="84" t="s">
        <v>1297</v>
      </c>
      <c r="AS102" s="80" t="s">
        <v>198</v>
      </c>
      <c r="AT102" s="80">
        <v>0</v>
      </c>
      <c r="AU102" s="80">
        <v>0</v>
      </c>
      <c r="AV102" s="80"/>
      <c r="AW102" s="80"/>
      <c r="AX102" s="80"/>
      <c r="AY102" s="80"/>
      <c r="AZ102" s="80"/>
      <c r="BA102" s="80"/>
      <c r="BB102" s="80"/>
      <c r="BC102" s="80"/>
      <c r="BD102">
        <v>1</v>
      </c>
      <c r="BE102" s="79" t="str">
        <f>REPLACE(INDEX(GroupVertices[Group],MATCH(Edges[[#This Row],[Vertex 1]],GroupVertices[Vertex],0)),1,1,"")</f>
        <v>1</v>
      </c>
      <c r="BF102" s="79" t="str">
        <f>REPLACE(INDEX(GroupVertices[Group],MATCH(Edges[[#This Row],[Vertex 2]],GroupVertices[Vertex],0)),1,1,"")</f>
        <v>1</v>
      </c>
      <c r="BG102" s="48">
        <v>0</v>
      </c>
      <c r="BH102" s="49">
        <v>0</v>
      </c>
      <c r="BI102" s="48">
        <v>1</v>
      </c>
      <c r="BJ102" s="49">
        <v>2.3255813953488373</v>
      </c>
      <c r="BK102" s="48">
        <v>0</v>
      </c>
      <c r="BL102" s="49">
        <v>0</v>
      </c>
      <c r="BM102" s="48">
        <v>42</v>
      </c>
      <c r="BN102" s="49">
        <v>97.67441860465117</v>
      </c>
      <c r="BO102" s="48">
        <v>43</v>
      </c>
    </row>
    <row r="103" spans="1:67" ht="15">
      <c r="A103" s="65" t="s">
        <v>321</v>
      </c>
      <c r="B103" s="65" t="s">
        <v>414</v>
      </c>
      <c r="C103" s="66" t="s">
        <v>3090</v>
      </c>
      <c r="D103" s="67">
        <v>3</v>
      </c>
      <c r="E103" s="68" t="s">
        <v>132</v>
      </c>
      <c r="F103" s="69">
        <v>32</v>
      </c>
      <c r="G103" s="66"/>
      <c r="H103" s="70"/>
      <c r="I103" s="71"/>
      <c r="J103" s="71"/>
      <c r="K103" s="34" t="s">
        <v>65</v>
      </c>
      <c r="L103" s="78">
        <v>103</v>
      </c>
      <c r="M103" s="78"/>
      <c r="N103" s="73"/>
      <c r="O103" s="80" t="s">
        <v>425</v>
      </c>
      <c r="P103" s="82">
        <v>43986.00305555556</v>
      </c>
      <c r="Q103" s="80" t="s">
        <v>446</v>
      </c>
      <c r="R103" s="84" t="s">
        <v>491</v>
      </c>
      <c r="S103" s="80"/>
      <c r="T103" s="80"/>
      <c r="U103" s="80" t="s">
        <v>537</v>
      </c>
      <c r="V103" s="80"/>
      <c r="W103" s="85" t="s">
        <v>635</v>
      </c>
      <c r="X103" s="82">
        <v>43986.00305555556</v>
      </c>
      <c r="Y103" s="88">
        <v>43986</v>
      </c>
      <c r="Z103" s="84" t="s">
        <v>805</v>
      </c>
      <c r="AA103" s="85" t="s">
        <v>999</v>
      </c>
      <c r="AB103" s="80"/>
      <c r="AC103" s="80"/>
      <c r="AD103" s="84" t="s">
        <v>1195</v>
      </c>
      <c r="AE103" s="84" t="s">
        <v>1305</v>
      </c>
      <c r="AF103" s="80" t="b">
        <v>0</v>
      </c>
      <c r="AG103" s="80">
        <v>0</v>
      </c>
      <c r="AH103" s="84" t="s">
        <v>1321</v>
      </c>
      <c r="AI103" s="80" t="b">
        <v>0</v>
      </c>
      <c r="AJ103" s="80" t="s">
        <v>1332</v>
      </c>
      <c r="AK103" s="80"/>
      <c r="AL103" s="84" t="s">
        <v>1316</v>
      </c>
      <c r="AM103" s="80" t="b">
        <v>0</v>
      </c>
      <c r="AN103" s="80">
        <v>0</v>
      </c>
      <c r="AO103" s="84" t="s">
        <v>1316</v>
      </c>
      <c r="AP103" s="80" t="s">
        <v>1343</v>
      </c>
      <c r="AQ103" s="80" t="b">
        <v>0</v>
      </c>
      <c r="AR103" s="84" t="s">
        <v>1305</v>
      </c>
      <c r="AS103" s="80" t="s">
        <v>198</v>
      </c>
      <c r="AT103" s="80">
        <v>0</v>
      </c>
      <c r="AU103" s="80">
        <v>0</v>
      </c>
      <c r="AV103" s="80"/>
      <c r="AW103" s="80"/>
      <c r="AX103" s="80"/>
      <c r="AY103" s="80"/>
      <c r="AZ103" s="80"/>
      <c r="BA103" s="80"/>
      <c r="BB103" s="80"/>
      <c r="BC103" s="80"/>
      <c r="BD103">
        <v>1</v>
      </c>
      <c r="BE103" s="79" t="str">
        <f>REPLACE(INDEX(GroupVertices[Group],MATCH(Edges[[#This Row],[Vertex 1]],GroupVertices[Vertex],0)),1,1,"")</f>
        <v>8</v>
      </c>
      <c r="BF103" s="79" t="str">
        <f>REPLACE(INDEX(GroupVertices[Group],MATCH(Edges[[#This Row],[Vertex 2]],GroupVertices[Vertex],0)),1,1,"")</f>
        <v>8</v>
      </c>
      <c r="BG103" s="48">
        <v>0</v>
      </c>
      <c r="BH103" s="49">
        <v>0</v>
      </c>
      <c r="BI103" s="48">
        <v>0</v>
      </c>
      <c r="BJ103" s="49">
        <v>0</v>
      </c>
      <c r="BK103" s="48">
        <v>0</v>
      </c>
      <c r="BL103" s="49">
        <v>0</v>
      </c>
      <c r="BM103" s="48">
        <v>2</v>
      </c>
      <c r="BN103" s="49">
        <v>100</v>
      </c>
      <c r="BO103" s="48">
        <v>2</v>
      </c>
    </row>
    <row r="104" spans="1:67" ht="15">
      <c r="A104" s="65" t="s">
        <v>321</v>
      </c>
      <c r="B104" s="65" t="s">
        <v>414</v>
      </c>
      <c r="C104" s="66" t="s">
        <v>3090</v>
      </c>
      <c r="D104" s="67">
        <v>3</v>
      </c>
      <c r="E104" s="68" t="s">
        <v>132</v>
      </c>
      <c r="F104" s="69">
        <v>32</v>
      </c>
      <c r="G104" s="66"/>
      <c r="H104" s="70"/>
      <c r="I104" s="71"/>
      <c r="J104" s="71"/>
      <c r="K104" s="34" t="s">
        <v>65</v>
      </c>
      <c r="L104" s="78">
        <v>104</v>
      </c>
      <c r="M104" s="78"/>
      <c r="N104" s="73"/>
      <c r="O104" s="80" t="s">
        <v>424</v>
      </c>
      <c r="P104" s="82">
        <v>43986.003229166665</v>
      </c>
      <c r="Q104" s="80" t="s">
        <v>447</v>
      </c>
      <c r="R104" s="84" t="s">
        <v>492</v>
      </c>
      <c r="S104" s="80"/>
      <c r="T104" s="80"/>
      <c r="U104" s="80" t="s">
        <v>537</v>
      </c>
      <c r="V104" s="80"/>
      <c r="W104" s="85" t="s">
        <v>635</v>
      </c>
      <c r="X104" s="82">
        <v>43986.003229166665</v>
      </c>
      <c r="Y104" s="88">
        <v>43986</v>
      </c>
      <c r="Z104" s="84" t="s">
        <v>806</v>
      </c>
      <c r="AA104" s="85" t="s">
        <v>1000</v>
      </c>
      <c r="AB104" s="80"/>
      <c r="AC104" s="80"/>
      <c r="AD104" s="84" t="s">
        <v>1196</v>
      </c>
      <c r="AE104" s="84" t="s">
        <v>1306</v>
      </c>
      <c r="AF104" s="80" t="b">
        <v>0</v>
      </c>
      <c r="AG104" s="80">
        <v>0</v>
      </c>
      <c r="AH104" s="84" t="s">
        <v>1322</v>
      </c>
      <c r="AI104" s="80" t="b">
        <v>0</v>
      </c>
      <c r="AJ104" s="80" t="s">
        <v>1332</v>
      </c>
      <c r="AK104" s="80"/>
      <c r="AL104" s="84" t="s">
        <v>1316</v>
      </c>
      <c r="AM104" s="80" t="b">
        <v>0</v>
      </c>
      <c r="AN104" s="80">
        <v>0</v>
      </c>
      <c r="AO104" s="84" t="s">
        <v>1316</v>
      </c>
      <c r="AP104" s="80" t="s">
        <v>1343</v>
      </c>
      <c r="AQ104" s="80" t="b">
        <v>0</v>
      </c>
      <c r="AR104" s="84" t="s">
        <v>1306</v>
      </c>
      <c r="AS104" s="80" t="s">
        <v>198</v>
      </c>
      <c r="AT104" s="80">
        <v>0</v>
      </c>
      <c r="AU104" s="80">
        <v>0</v>
      </c>
      <c r="AV104" s="80"/>
      <c r="AW104" s="80"/>
      <c r="AX104" s="80"/>
      <c r="AY104" s="80"/>
      <c r="AZ104" s="80"/>
      <c r="BA104" s="80"/>
      <c r="BB104" s="80"/>
      <c r="BC104" s="80"/>
      <c r="BD104">
        <v>1</v>
      </c>
      <c r="BE104" s="79" t="str">
        <f>REPLACE(INDEX(GroupVertices[Group],MATCH(Edges[[#This Row],[Vertex 1]],GroupVertices[Vertex],0)),1,1,"")</f>
        <v>8</v>
      </c>
      <c r="BF104" s="79" t="str">
        <f>REPLACE(INDEX(GroupVertices[Group],MATCH(Edges[[#This Row],[Vertex 2]],GroupVertices[Vertex],0)),1,1,"")</f>
        <v>8</v>
      </c>
      <c r="BG104" s="48"/>
      <c r="BH104" s="49"/>
      <c r="BI104" s="48"/>
      <c r="BJ104" s="49"/>
      <c r="BK104" s="48"/>
      <c r="BL104" s="49"/>
      <c r="BM104" s="48"/>
      <c r="BN104" s="49"/>
      <c r="BO104" s="48"/>
    </row>
    <row r="105" spans="1:67" ht="15">
      <c r="A105" s="65" t="s">
        <v>321</v>
      </c>
      <c r="B105" s="65" t="s">
        <v>415</v>
      </c>
      <c r="C105" s="66" t="s">
        <v>3090</v>
      </c>
      <c r="D105" s="67">
        <v>3</v>
      </c>
      <c r="E105" s="68" t="s">
        <v>132</v>
      </c>
      <c r="F105" s="69">
        <v>32</v>
      </c>
      <c r="G105" s="66"/>
      <c r="H105" s="70"/>
      <c r="I105" s="71"/>
      <c r="J105" s="71"/>
      <c r="K105" s="34" t="s">
        <v>65</v>
      </c>
      <c r="L105" s="78">
        <v>105</v>
      </c>
      <c r="M105" s="78"/>
      <c r="N105" s="73"/>
      <c r="O105" s="80" t="s">
        <v>425</v>
      </c>
      <c r="P105" s="82">
        <v>43986.003229166665</v>
      </c>
      <c r="Q105" s="80" t="s">
        <v>447</v>
      </c>
      <c r="R105" s="84" t="s">
        <v>492</v>
      </c>
      <c r="S105" s="80"/>
      <c r="T105" s="80"/>
      <c r="U105" s="80" t="s">
        <v>537</v>
      </c>
      <c r="V105" s="80"/>
      <c r="W105" s="85" t="s">
        <v>635</v>
      </c>
      <c r="X105" s="82">
        <v>43986.003229166665</v>
      </c>
      <c r="Y105" s="88">
        <v>43986</v>
      </c>
      <c r="Z105" s="84" t="s">
        <v>806</v>
      </c>
      <c r="AA105" s="85" t="s">
        <v>1000</v>
      </c>
      <c r="AB105" s="80"/>
      <c r="AC105" s="80"/>
      <c r="AD105" s="84" t="s">
        <v>1196</v>
      </c>
      <c r="AE105" s="84" t="s">
        <v>1306</v>
      </c>
      <c r="AF105" s="80" t="b">
        <v>0</v>
      </c>
      <c r="AG105" s="80">
        <v>0</v>
      </c>
      <c r="AH105" s="84" t="s">
        <v>1322</v>
      </c>
      <c r="AI105" s="80" t="b">
        <v>0</v>
      </c>
      <c r="AJ105" s="80" t="s">
        <v>1332</v>
      </c>
      <c r="AK105" s="80"/>
      <c r="AL105" s="84" t="s">
        <v>1316</v>
      </c>
      <c r="AM105" s="80" t="b">
        <v>0</v>
      </c>
      <c r="AN105" s="80">
        <v>0</v>
      </c>
      <c r="AO105" s="84" t="s">
        <v>1316</v>
      </c>
      <c r="AP105" s="80" t="s">
        <v>1343</v>
      </c>
      <c r="AQ105" s="80" t="b">
        <v>0</v>
      </c>
      <c r="AR105" s="84" t="s">
        <v>1306</v>
      </c>
      <c r="AS105" s="80" t="s">
        <v>198</v>
      </c>
      <c r="AT105" s="80">
        <v>0</v>
      </c>
      <c r="AU105" s="80">
        <v>0</v>
      </c>
      <c r="AV105" s="80"/>
      <c r="AW105" s="80"/>
      <c r="AX105" s="80"/>
      <c r="AY105" s="80"/>
      <c r="AZ105" s="80"/>
      <c r="BA105" s="80"/>
      <c r="BB105" s="80"/>
      <c r="BC105" s="80"/>
      <c r="BD105">
        <v>1</v>
      </c>
      <c r="BE105" s="79" t="str">
        <f>REPLACE(INDEX(GroupVertices[Group],MATCH(Edges[[#This Row],[Vertex 1]],GroupVertices[Vertex],0)),1,1,"")</f>
        <v>8</v>
      </c>
      <c r="BF105" s="79" t="str">
        <f>REPLACE(INDEX(GroupVertices[Group],MATCH(Edges[[#This Row],[Vertex 2]],GroupVertices[Vertex],0)),1,1,"")</f>
        <v>8</v>
      </c>
      <c r="BG105" s="48">
        <v>0</v>
      </c>
      <c r="BH105" s="49">
        <v>0</v>
      </c>
      <c r="BI105" s="48">
        <v>0</v>
      </c>
      <c r="BJ105" s="49">
        <v>0</v>
      </c>
      <c r="BK105" s="48">
        <v>0</v>
      </c>
      <c r="BL105" s="49">
        <v>0</v>
      </c>
      <c r="BM105" s="48">
        <v>3</v>
      </c>
      <c r="BN105" s="49">
        <v>100</v>
      </c>
      <c r="BO105" s="48">
        <v>3</v>
      </c>
    </row>
    <row r="106" spans="1:67" ht="15">
      <c r="A106" s="65" t="s">
        <v>322</v>
      </c>
      <c r="B106" s="65" t="s">
        <v>405</v>
      </c>
      <c r="C106" s="66" t="s">
        <v>3090</v>
      </c>
      <c r="D106" s="67">
        <v>3</v>
      </c>
      <c r="E106" s="68" t="s">
        <v>132</v>
      </c>
      <c r="F106" s="69">
        <v>32</v>
      </c>
      <c r="G106" s="66"/>
      <c r="H106" s="70"/>
      <c r="I106" s="71"/>
      <c r="J106" s="71"/>
      <c r="K106" s="34" t="s">
        <v>65</v>
      </c>
      <c r="L106" s="78">
        <v>106</v>
      </c>
      <c r="M106" s="78"/>
      <c r="N106" s="73"/>
      <c r="O106" s="80" t="s">
        <v>426</v>
      </c>
      <c r="P106" s="82">
        <v>43986.00650462963</v>
      </c>
      <c r="Q106" s="80" t="s">
        <v>429</v>
      </c>
      <c r="R106" s="84" t="s">
        <v>474</v>
      </c>
      <c r="S106" s="80"/>
      <c r="T106" s="80"/>
      <c r="U106" s="80" t="s">
        <v>538</v>
      </c>
      <c r="V106" s="80"/>
      <c r="W106" s="85" t="s">
        <v>636</v>
      </c>
      <c r="X106" s="82">
        <v>43986.00650462963</v>
      </c>
      <c r="Y106" s="88">
        <v>43986</v>
      </c>
      <c r="Z106" s="84" t="s">
        <v>807</v>
      </c>
      <c r="AA106" s="85" t="s">
        <v>1001</v>
      </c>
      <c r="AB106" s="80"/>
      <c r="AC106" s="80"/>
      <c r="AD106" s="84" t="s">
        <v>1197</v>
      </c>
      <c r="AE106" s="80"/>
      <c r="AF106" s="80" t="b">
        <v>0</v>
      </c>
      <c r="AG106" s="80">
        <v>0</v>
      </c>
      <c r="AH106" s="84" t="s">
        <v>1316</v>
      </c>
      <c r="AI106" s="80" t="b">
        <v>0</v>
      </c>
      <c r="AJ106" s="80" t="s">
        <v>1333</v>
      </c>
      <c r="AK106" s="80"/>
      <c r="AL106" s="84" t="s">
        <v>1316</v>
      </c>
      <c r="AM106" s="80" t="b">
        <v>0</v>
      </c>
      <c r="AN106" s="80">
        <v>116</v>
      </c>
      <c r="AO106" s="84" t="s">
        <v>1297</v>
      </c>
      <c r="AP106" s="80" t="s">
        <v>1343</v>
      </c>
      <c r="AQ106" s="80" t="b">
        <v>0</v>
      </c>
      <c r="AR106" s="84" t="s">
        <v>1297</v>
      </c>
      <c r="AS106" s="80" t="s">
        <v>198</v>
      </c>
      <c r="AT106" s="80">
        <v>0</v>
      </c>
      <c r="AU106" s="80">
        <v>0</v>
      </c>
      <c r="AV106" s="80"/>
      <c r="AW106" s="80"/>
      <c r="AX106" s="80"/>
      <c r="AY106" s="80"/>
      <c r="AZ106" s="80"/>
      <c r="BA106" s="80"/>
      <c r="BB106" s="80"/>
      <c r="BC106" s="80"/>
      <c r="BD106">
        <v>1</v>
      </c>
      <c r="BE106" s="79" t="str">
        <f>REPLACE(INDEX(GroupVertices[Group],MATCH(Edges[[#This Row],[Vertex 1]],GroupVertices[Vertex],0)),1,1,"")</f>
        <v>1</v>
      </c>
      <c r="BF106" s="79" t="str">
        <f>REPLACE(INDEX(GroupVertices[Group],MATCH(Edges[[#This Row],[Vertex 2]],GroupVertices[Vertex],0)),1,1,"")</f>
        <v>1</v>
      </c>
      <c r="BG106" s="48">
        <v>0</v>
      </c>
      <c r="BH106" s="49">
        <v>0</v>
      </c>
      <c r="BI106" s="48">
        <v>1</v>
      </c>
      <c r="BJ106" s="49">
        <v>2.3255813953488373</v>
      </c>
      <c r="BK106" s="48">
        <v>0</v>
      </c>
      <c r="BL106" s="49">
        <v>0</v>
      </c>
      <c r="BM106" s="48">
        <v>42</v>
      </c>
      <c r="BN106" s="49">
        <v>97.67441860465117</v>
      </c>
      <c r="BO106" s="48">
        <v>43</v>
      </c>
    </row>
    <row r="107" spans="1:67" ht="15">
      <c r="A107" s="65" t="s">
        <v>323</v>
      </c>
      <c r="B107" s="65" t="s">
        <v>405</v>
      </c>
      <c r="C107" s="66" t="s">
        <v>3090</v>
      </c>
      <c r="D107" s="67">
        <v>3</v>
      </c>
      <c r="E107" s="68" t="s">
        <v>132</v>
      </c>
      <c r="F107" s="69">
        <v>32</v>
      </c>
      <c r="G107" s="66"/>
      <c r="H107" s="70"/>
      <c r="I107" s="71"/>
      <c r="J107" s="71"/>
      <c r="K107" s="34" t="s">
        <v>65</v>
      </c>
      <c r="L107" s="78">
        <v>107</v>
      </c>
      <c r="M107" s="78"/>
      <c r="N107" s="73"/>
      <c r="O107" s="80" t="s">
        <v>426</v>
      </c>
      <c r="P107" s="82">
        <v>43986.01587962963</v>
      </c>
      <c r="Q107" s="80" t="s">
        <v>429</v>
      </c>
      <c r="R107" s="84" t="s">
        <v>474</v>
      </c>
      <c r="S107" s="80"/>
      <c r="T107" s="80"/>
      <c r="U107" s="80" t="s">
        <v>538</v>
      </c>
      <c r="V107" s="80"/>
      <c r="W107" s="85" t="s">
        <v>637</v>
      </c>
      <c r="X107" s="82">
        <v>43986.01587962963</v>
      </c>
      <c r="Y107" s="88">
        <v>43986</v>
      </c>
      <c r="Z107" s="84" t="s">
        <v>808</v>
      </c>
      <c r="AA107" s="85" t="s">
        <v>1002</v>
      </c>
      <c r="AB107" s="80"/>
      <c r="AC107" s="80"/>
      <c r="AD107" s="84" t="s">
        <v>1198</v>
      </c>
      <c r="AE107" s="80"/>
      <c r="AF107" s="80" t="b">
        <v>0</v>
      </c>
      <c r="AG107" s="80">
        <v>0</v>
      </c>
      <c r="AH107" s="84" t="s">
        <v>1316</v>
      </c>
      <c r="AI107" s="80" t="b">
        <v>0</v>
      </c>
      <c r="AJ107" s="80" t="s">
        <v>1333</v>
      </c>
      <c r="AK107" s="80"/>
      <c r="AL107" s="84" t="s">
        <v>1316</v>
      </c>
      <c r="AM107" s="80" t="b">
        <v>0</v>
      </c>
      <c r="AN107" s="80">
        <v>116</v>
      </c>
      <c r="AO107" s="84" t="s">
        <v>1297</v>
      </c>
      <c r="AP107" s="80" t="s">
        <v>1343</v>
      </c>
      <c r="AQ107" s="80" t="b">
        <v>0</v>
      </c>
      <c r="AR107" s="84" t="s">
        <v>1297</v>
      </c>
      <c r="AS107" s="80" t="s">
        <v>198</v>
      </c>
      <c r="AT107" s="80">
        <v>0</v>
      </c>
      <c r="AU107" s="80">
        <v>0</v>
      </c>
      <c r="AV107" s="80"/>
      <c r="AW107" s="80"/>
      <c r="AX107" s="80"/>
      <c r="AY107" s="80"/>
      <c r="AZ107" s="80"/>
      <c r="BA107" s="80"/>
      <c r="BB107" s="80"/>
      <c r="BC107" s="80"/>
      <c r="BD107">
        <v>1</v>
      </c>
      <c r="BE107" s="79" t="str">
        <f>REPLACE(INDEX(GroupVertices[Group],MATCH(Edges[[#This Row],[Vertex 1]],GroupVertices[Vertex],0)),1,1,"")</f>
        <v>1</v>
      </c>
      <c r="BF107" s="79" t="str">
        <f>REPLACE(INDEX(GroupVertices[Group],MATCH(Edges[[#This Row],[Vertex 2]],GroupVertices[Vertex],0)),1,1,"")</f>
        <v>1</v>
      </c>
      <c r="BG107" s="48">
        <v>0</v>
      </c>
      <c r="BH107" s="49">
        <v>0</v>
      </c>
      <c r="BI107" s="48">
        <v>1</v>
      </c>
      <c r="BJ107" s="49">
        <v>2.3255813953488373</v>
      </c>
      <c r="BK107" s="48">
        <v>0</v>
      </c>
      <c r="BL107" s="49">
        <v>0</v>
      </c>
      <c r="BM107" s="48">
        <v>42</v>
      </c>
      <c r="BN107" s="49">
        <v>97.67441860465117</v>
      </c>
      <c r="BO107" s="48">
        <v>43</v>
      </c>
    </row>
    <row r="108" spans="1:67" ht="15">
      <c r="A108" s="65" t="s">
        <v>324</v>
      </c>
      <c r="B108" s="65" t="s">
        <v>405</v>
      </c>
      <c r="C108" s="66" t="s">
        <v>3090</v>
      </c>
      <c r="D108" s="67">
        <v>3</v>
      </c>
      <c r="E108" s="68" t="s">
        <v>132</v>
      </c>
      <c r="F108" s="69">
        <v>32</v>
      </c>
      <c r="G108" s="66"/>
      <c r="H108" s="70"/>
      <c r="I108" s="71"/>
      <c r="J108" s="71"/>
      <c r="K108" s="34" t="s">
        <v>65</v>
      </c>
      <c r="L108" s="78">
        <v>108</v>
      </c>
      <c r="M108" s="78"/>
      <c r="N108" s="73"/>
      <c r="O108" s="80" t="s">
        <v>426</v>
      </c>
      <c r="P108" s="82">
        <v>43986.01729166666</v>
      </c>
      <c r="Q108" s="80" t="s">
        <v>429</v>
      </c>
      <c r="R108" s="84" t="s">
        <v>474</v>
      </c>
      <c r="S108" s="80"/>
      <c r="T108" s="80"/>
      <c r="U108" s="80" t="s">
        <v>538</v>
      </c>
      <c r="V108" s="80"/>
      <c r="W108" s="85" t="s">
        <v>638</v>
      </c>
      <c r="X108" s="82">
        <v>43986.01729166666</v>
      </c>
      <c r="Y108" s="88">
        <v>43986</v>
      </c>
      <c r="Z108" s="84" t="s">
        <v>809</v>
      </c>
      <c r="AA108" s="85" t="s">
        <v>1003</v>
      </c>
      <c r="AB108" s="80"/>
      <c r="AC108" s="80"/>
      <c r="AD108" s="84" t="s">
        <v>1199</v>
      </c>
      <c r="AE108" s="80"/>
      <c r="AF108" s="80" t="b">
        <v>0</v>
      </c>
      <c r="AG108" s="80">
        <v>0</v>
      </c>
      <c r="AH108" s="84" t="s">
        <v>1316</v>
      </c>
      <c r="AI108" s="80" t="b">
        <v>0</v>
      </c>
      <c r="AJ108" s="80" t="s">
        <v>1333</v>
      </c>
      <c r="AK108" s="80"/>
      <c r="AL108" s="84" t="s">
        <v>1316</v>
      </c>
      <c r="AM108" s="80" t="b">
        <v>0</v>
      </c>
      <c r="AN108" s="80">
        <v>116</v>
      </c>
      <c r="AO108" s="84" t="s">
        <v>1297</v>
      </c>
      <c r="AP108" s="80" t="s">
        <v>1344</v>
      </c>
      <c r="AQ108" s="80" t="b">
        <v>0</v>
      </c>
      <c r="AR108" s="84" t="s">
        <v>1297</v>
      </c>
      <c r="AS108" s="80" t="s">
        <v>198</v>
      </c>
      <c r="AT108" s="80">
        <v>0</v>
      </c>
      <c r="AU108" s="80">
        <v>0</v>
      </c>
      <c r="AV108" s="80"/>
      <c r="AW108" s="80"/>
      <c r="AX108" s="80"/>
      <c r="AY108" s="80"/>
      <c r="AZ108" s="80"/>
      <c r="BA108" s="80"/>
      <c r="BB108" s="80"/>
      <c r="BC108" s="80"/>
      <c r="BD108">
        <v>1</v>
      </c>
      <c r="BE108" s="79" t="str">
        <f>REPLACE(INDEX(GroupVertices[Group],MATCH(Edges[[#This Row],[Vertex 1]],GroupVertices[Vertex],0)),1,1,"")</f>
        <v>1</v>
      </c>
      <c r="BF108" s="79" t="str">
        <f>REPLACE(INDEX(GroupVertices[Group],MATCH(Edges[[#This Row],[Vertex 2]],GroupVertices[Vertex],0)),1,1,"")</f>
        <v>1</v>
      </c>
      <c r="BG108" s="48">
        <v>0</v>
      </c>
      <c r="BH108" s="49">
        <v>0</v>
      </c>
      <c r="BI108" s="48">
        <v>1</v>
      </c>
      <c r="BJ108" s="49">
        <v>2.3255813953488373</v>
      </c>
      <c r="BK108" s="48">
        <v>0</v>
      </c>
      <c r="BL108" s="49">
        <v>0</v>
      </c>
      <c r="BM108" s="48">
        <v>42</v>
      </c>
      <c r="BN108" s="49">
        <v>97.67441860465117</v>
      </c>
      <c r="BO108" s="48">
        <v>43</v>
      </c>
    </row>
    <row r="109" spans="1:67" ht="15">
      <c r="A109" s="65" t="s">
        <v>325</v>
      </c>
      <c r="B109" s="65" t="s">
        <v>325</v>
      </c>
      <c r="C109" s="66" t="s">
        <v>3090</v>
      </c>
      <c r="D109" s="67">
        <v>3</v>
      </c>
      <c r="E109" s="68" t="s">
        <v>132</v>
      </c>
      <c r="F109" s="69">
        <v>32</v>
      </c>
      <c r="G109" s="66"/>
      <c r="H109" s="70"/>
      <c r="I109" s="71"/>
      <c r="J109" s="71"/>
      <c r="K109" s="34" t="s">
        <v>65</v>
      </c>
      <c r="L109" s="78">
        <v>109</v>
      </c>
      <c r="M109" s="78"/>
      <c r="N109" s="73"/>
      <c r="O109" s="80" t="s">
        <v>198</v>
      </c>
      <c r="P109" s="82">
        <v>43986.02106481481</v>
      </c>
      <c r="Q109" s="80" t="s">
        <v>436</v>
      </c>
      <c r="R109" s="84" t="s">
        <v>481</v>
      </c>
      <c r="S109" s="80"/>
      <c r="T109" s="80"/>
      <c r="U109" s="80" t="s">
        <v>537</v>
      </c>
      <c r="V109" s="80"/>
      <c r="W109" s="85" t="s">
        <v>639</v>
      </c>
      <c r="X109" s="82">
        <v>43986.02106481481</v>
      </c>
      <c r="Y109" s="88">
        <v>43986</v>
      </c>
      <c r="Z109" s="84" t="s">
        <v>810</v>
      </c>
      <c r="AA109" s="85" t="s">
        <v>1004</v>
      </c>
      <c r="AB109" s="80"/>
      <c r="AC109" s="80"/>
      <c r="AD109" s="84" t="s">
        <v>1200</v>
      </c>
      <c r="AE109" s="80"/>
      <c r="AF109" s="80" t="b">
        <v>0</v>
      </c>
      <c r="AG109" s="80">
        <v>1</v>
      </c>
      <c r="AH109" s="84" t="s">
        <v>1316</v>
      </c>
      <c r="AI109" s="80" t="b">
        <v>0</v>
      </c>
      <c r="AJ109" s="80" t="s">
        <v>1332</v>
      </c>
      <c r="AK109" s="80"/>
      <c r="AL109" s="84" t="s">
        <v>1316</v>
      </c>
      <c r="AM109" s="80" t="b">
        <v>0</v>
      </c>
      <c r="AN109" s="80">
        <v>0</v>
      </c>
      <c r="AO109" s="84" t="s">
        <v>1316</v>
      </c>
      <c r="AP109" s="80" t="s">
        <v>1344</v>
      </c>
      <c r="AQ109" s="80" t="b">
        <v>0</v>
      </c>
      <c r="AR109" s="84" t="s">
        <v>1200</v>
      </c>
      <c r="AS109" s="80" t="s">
        <v>198</v>
      </c>
      <c r="AT109" s="80">
        <v>0</v>
      </c>
      <c r="AU109" s="80">
        <v>0</v>
      </c>
      <c r="AV109" s="80"/>
      <c r="AW109" s="80"/>
      <c r="AX109" s="80"/>
      <c r="AY109" s="80"/>
      <c r="AZ109" s="80"/>
      <c r="BA109" s="80"/>
      <c r="BB109" s="80"/>
      <c r="BC109" s="80"/>
      <c r="BD109">
        <v>1</v>
      </c>
      <c r="BE109" s="79" t="str">
        <f>REPLACE(INDEX(GroupVertices[Group],MATCH(Edges[[#This Row],[Vertex 1]],GroupVertices[Vertex],0)),1,1,"")</f>
        <v>3</v>
      </c>
      <c r="BF109" s="79" t="str">
        <f>REPLACE(INDEX(GroupVertices[Group],MATCH(Edges[[#This Row],[Vertex 2]],GroupVertices[Vertex],0)),1,1,"")</f>
        <v>3</v>
      </c>
      <c r="BG109" s="48">
        <v>0</v>
      </c>
      <c r="BH109" s="49">
        <v>0</v>
      </c>
      <c r="BI109" s="48">
        <v>0</v>
      </c>
      <c r="BJ109" s="49">
        <v>0</v>
      </c>
      <c r="BK109" s="48">
        <v>0</v>
      </c>
      <c r="BL109" s="49">
        <v>0</v>
      </c>
      <c r="BM109" s="48">
        <v>1</v>
      </c>
      <c r="BN109" s="49">
        <v>100</v>
      </c>
      <c r="BO109" s="48">
        <v>1</v>
      </c>
    </row>
    <row r="110" spans="1:67" ht="15">
      <c r="A110" s="65" t="s">
        <v>326</v>
      </c>
      <c r="B110" s="65" t="s">
        <v>405</v>
      </c>
      <c r="C110" s="66" t="s">
        <v>3090</v>
      </c>
      <c r="D110" s="67">
        <v>3</v>
      </c>
      <c r="E110" s="68" t="s">
        <v>132</v>
      </c>
      <c r="F110" s="69">
        <v>32</v>
      </c>
      <c r="G110" s="66"/>
      <c r="H110" s="70"/>
      <c r="I110" s="71"/>
      <c r="J110" s="71"/>
      <c r="K110" s="34" t="s">
        <v>65</v>
      </c>
      <c r="L110" s="78">
        <v>110</v>
      </c>
      <c r="M110" s="78"/>
      <c r="N110" s="73"/>
      <c r="O110" s="80" t="s">
        <v>426</v>
      </c>
      <c r="P110" s="82">
        <v>43986.025196759256</v>
      </c>
      <c r="Q110" s="80" t="s">
        <v>429</v>
      </c>
      <c r="R110" s="84" t="s">
        <v>474</v>
      </c>
      <c r="S110" s="80"/>
      <c r="T110" s="80"/>
      <c r="U110" s="80" t="s">
        <v>538</v>
      </c>
      <c r="V110" s="80"/>
      <c r="W110" s="85" t="s">
        <v>640</v>
      </c>
      <c r="X110" s="82">
        <v>43986.025196759256</v>
      </c>
      <c r="Y110" s="88">
        <v>43986</v>
      </c>
      <c r="Z110" s="84" t="s">
        <v>811</v>
      </c>
      <c r="AA110" s="85" t="s">
        <v>1005</v>
      </c>
      <c r="AB110" s="80"/>
      <c r="AC110" s="80"/>
      <c r="AD110" s="84" t="s">
        <v>1201</v>
      </c>
      <c r="AE110" s="80"/>
      <c r="AF110" s="80" t="b">
        <v>0</v>
      </c>
      <c r="AG110" s="80">
        <v>0</v>
      </c>
      <c r="AH110" s="84" t="s">
        <v>1316</v>
      </c>
      <c r="AI110" s="80" t="b">
        <v>0</v>
      </c>
      <c r="AJ110" s="80" t="s">
        <v>1333</v>
      </c>
      <c r="AK110" s="80"/>
      <c r="AL110" s="84" t="s">
        <v>1316</v>
      </c>
      <c r="AM110" s="80" t="b">
        <v>0</v>
      </c>
      <c r="AN110" s="80">
        <v>116</v>
      </c>
      <c r="AO110" s="84" t="s">
        <v>1297</v>
      </c>
      <c r="AP110" s="80" t="s">
        <v>1344</v>
      </c>
      <c r="AQ110" s="80" t="b">
        <v>0</v>
      </c>
      <c r="AR110" s="84" t="s">
        <v>1297</v>
      </c>
      <c r="AS110" s="80" t="s">
        <v>198</v>
      </c>
      <c r="AT110" s="80">
        <v>0</v>
      </c>
      <c r="AU110" s="80">
        <v>0</v>
      </c>
      <c r="AV110" s="80"/>
      <c r="AW110" s="80"/>
      <c r="AX110" s="80"/>
      <c r="AY110" s="80"/>
      <c r="AZ110" s="80"/>
      <c r="BA110" s="80"/>
      <c r="BB110" s="80"/>
      <c r="BC110" s="80"/>
      <c r="BD110">
        <v>1</v>
      </c>
      <c r="BE110" s="79" t="str">
        <f>REPLACE(INDEX(GroupVertices[Group],MATCH(Edges[[#This Row],[Vertex 1]],GroupVertices[Vertex],0)),1,1,"")</f>
        <v>1</v>
      </c>
      <c r="BF110" s="79" t="str">
        <f>REPLACE(INDEX(GroupVertices[Group],MATCH(Edges[[#This Row],[Vertex 2]],GroupVertices[Vertex],0)),1,1,"")</f>
        <v>1</v>
      </c>
      <c r="BG110" s="48">
        <v>0</v>
      </c>
      <c r="BH110" s="49">
        <v>0</v>
      </c>
      <c r="BI110" s="48">
        <v>1</v>
      </c>
      <c r="BJ110" s="49">
        <v>2.3255813953488373</v>
      </c>
      <c r="BK110" s="48">
        <v>0</v>
      </c>
      <c r="BL110" s="49">
        <v>0</v>
      </c>
      <c r="BM110" s="48">
        <v>42</v>
      </c>
      <c r="BN110" s="49">
        <v>97.67441860465117</v>
      </c>
      <c r="BO110" s="48">
        <v>43</v>
      </c>
    </row>
    <row r="111" spans="1:67" ht="15">
      <c r="A111" s="65" t="s">
        <v>327</v>
      </c>
      <c r="B111" s="65" t="s">
        <v>405</v>
      </c>
      <c r="C111" s="66" t="s">
        <v>3090</v>
      </c>
      <c r="D111" s="67">
        <v>3</v>
      </c>
      <c r="E111" s="68" t="s">
        <v>132</v>
      </c>
      <c r="F111" s="69">
        <v>32</v>
      </c>
      <c r="G111" s="66"/>
      <c r="H111" s="70"/>
      <c r="I111" s="71"/>
      <c r="J111" s="71"/>
      <c r="K111" s="34" t="s">
        <v>65</v>
      </c>
      <c r="L111" s="78">
        <v>111</v>
      </c>
      <c r="M111" s="78"/>
      <c r="N111" s="73"/>
      <c r="O111" s="80" t="s">
        <v>426</v>
      </c>
      <c r="P111" s="82">
        <v>43986.028969907406</v>
      </c>
      <c r="Q111" s="80" t="s">
        <v>429</v>
      </c>
      <c r="R111" s="84" t="s">
        <v>474</v>
      </c>
      <c r="S111" s="80"/>
      <c r="T111" s="80"/>
      <c r="U111" s="80" t="s">
        <v>538</v>
      </c>
      <c r="V111" s="80"/>
      <c r="W111" s="85" t="s">
        <v>641</v>
      </c>
      <c r="X111" s="82">
        <v>43986.028969907406</v>
      </c>
      <c r="Y111" s="88">
        <v>43986</v>
      </c>
      <c r="Z111" s="84" t="s">
        <v>812</v>
      </c>
      <c r="AA111" s="85" t="s">
        <v>1006</v>
      </c>
      <c r="AB111" s="80"/>
      <c r="AC111" s="80"/>
      <c r="AD111" s="84" t="s">
        <v>1202</v>
      </c>
      <c r="AE111" s="80"/>
      <c r="AF111" s="80" t="b">
        <v>0</v>
      </c>
      <c r="AG111" s="80">
        <v>0</v>
      </c>
      <c r="AH111" s="84" t="s">
        <v>1316</v>
      </c>
      <c r="AI111" s="80" t="b">
        <v>0</v>
      </c>
      <c r="AJ111" s="80" t="s">
        <v>1333</v>
      </c>
      <c r="AK111" s="80"/>
      <c r="AL111" s="84" t="s">
        <v>1316</v>
      </c>
      <c r="AM111" s="80" t="b">
        <v>0</v>
      </c>
      <c r="AN111" s="80">
        <v>116</v>
      </c>
      <c r="AO111" s="84" t="s">
        <v>1297</v>
      </c>
      <c r="AP111" s="80" t="s">
        <v>1344</v>
      </c>
      <c r="AQ111" s="80" t="b">
        <v>0</v>
      </c>
      <c r="AR111" s="84" t="s">
        <v>1297</v>
      </c>
      <c r="AS111" s="80" t="s">
        <v>198</v>
      </c>
      <c r="AT111" s="80">
        <v>0</v>
      </c>
      <c r="AU111" s="80">
        <v>0</v>
      </c>
      <c r="AV111" s="80"/>
      <c r="AW111" s="80"/>
      <c r="AX111" s="80"/>
      <c r="AY111" s="80"/>
      <c r="AZ111" s="80"/>
      <c r="BA111" s="80"/>
      <c r="BB111" s="80"/>
      <c r="BC111" s="80"/>
      <c r="BD111">
        <v>1</v>
      </c>
      <c r="BE111" s="79" t="str">
        <f>REPLACE(INDEX(GroupVertices[Group],MATCH(Edges[[#This Row],[Vertex 1]],GroupVertices[Vertex],0)),1,1,"")</f>
        <v>1</v>
      </c>
      <c r="BF111" s="79" t="str">
        <f>REPLACE(INDEX(GroupVertices[Group],MATCH(Edges[[#This Row],[Vertex 2]],GroupVertices[Vertex],0)),1,1,"")</f>
        <v>1</v>
      </c>
      <c r="BG111" s="48">
        <v>0</v>
      </c>
      <c r="BH111" s="49">
        <v>0</v>
      </c>
      <c r="BI111" s="48">
        <v>1</v>
      </c>
      <c r="BJ111" s="49">
        <v>2.3255813953488373</v>
      </c>
      <c r="BK111" s="48">
        <v>0</v>
      </c>
      <c r="BL111" s="49">
        <v>0</v>
      </c>
      <c r="BM111" s="48">
        <v>42</v>
      </c>
      <c r="BN111" s="49">
        <v>97.67441860465117</v>
      </c>
      <c r="BO111" s="48">
        <v>43</v>
      </c>
    </row>
    <row r="112" spans="1:67" ht="15">
      <c r="A112" s="65" t="s">
        <v>328</v>
      </c>
      <c r="B112" s="65" t="s">
        <v>401</v>
      </c>
      <c r="C112" s="66" t="s">
        <v>3090</v>
      </c>
      <c r="D112" s="67">
        <v>3</v>
      </c>
      <c r="E112" s="68" t="s">
        <v>132</v>
      </c>
      <c r="F112" s="69">
        <v>32</v>
      </c>
      <c r="G112" s="66"/>
      <c r="H112" s="70"/>
      <c r="I112" s="71"/>
      <c r="J112" s="71"/>
      <c r="K112" s="34" t="s">
        <v>65</v>
      </c>
      <c r="L112" s="78">
        <v>112</v>
      </c>
      <c r="M112" s="78"/>
      <c r="N112" s="73"/>
      <c r="O112" s="80" t="s">
        <v>426</v>
      </c>
      <c r="P112" s="82">
        <v>43986.031643518516</v>
      </c>
      <c r="Q112" s="80" t="s">
        <v>435</v>
      </c>
      <c r="R112" s="84" t="s">
        <v>480</v>
      </c>
      <c r="S112" s="80"/>
      <c r="T112" s="80"/>
      <c r="U112" s="80"/>
      <c r="V112" s="80"/>
      <c r="W112" s="85" t="s">
        <v>642</v>
      </c>
      <c r="X112" s="82">
        <v>43986.031643518516</v>
      </c>
      <c r="Y112" s="88">
        <v>43986</v>
      </c>
      <c r="Z112" s="84" t="s">
        <v>813</v>
      </c>
      <c r="AA112" s="85" t="s">
        <v>1007</v>
      </c>
      <c r="AB112" s="80"/>
      <c r="AC112" s="80"/>
      <c r="AD112" s="84" t="s">
        <v>1203</v>
      </c>
      <c r="AE112" s="80"/>
      <c r="AF112" s="80" t="b">
        <v>0</v>
      </c>
      <c r="AG112" s="80">
        <v>0</v>
      </c>
      <c r="AH112" s="84" t="s">
        <v>1316</v>
      </c>
      <c r="AI112" s="80" t="b">
        <v>1</v>
      </c>
      <c r="AJ112" s="80" t="s">
        <v>1333</v>
      </c>
      <c r="AK112" s="80"/>
      <c r="AL112" s="84" t="s">
        <v>1337</v>
      </c>
      <c r="AM112" s="80" t="b">
        <v>0</v>
      </c>
      <c r="AN112" s="80">
        <v>14</v>
      </c>
      <c r="AO112" s="84" t="s">
        <v>1293</v>
      </c>
      <c r="AP112" s="80" t="s">
        <v>1343</v>
      </c>
      <c r="AQ112" s="80" t="b">
        <v>0</v>
      </c>
      <c r="AR112" s="84" t="s">
        <v>1293</v>
      </c>
      <c r="AS112" s="80" t="s">
        <v>198</v>
      </c>
      <c r="AT112" s="80">
        <v>0</v>
      </c>
      <c r="AU112" s="80">
        <v>0</v>
      </c>
      <c r="AV112" s="80"/>
      <c r="AW112" s="80"/>
      <c r="AX112" s="80"/>
      <c r="AY112" s="80"/>
      <c r="AZ112" s="80"/>
      <c r="BA112" s="80"/>
      <c r="BB112" s="80"/>
      <c r="BC112" s="80"/>
      <c r="BD112">
        <v>1</v>
      </c>
      <c r="BE112" s="79" t="str">
        <f>REPLACE(INDEX(GroupVertices[Group],MATCH(Edges[[#This Row],[Vertex 1]],GroupVertices[Vertex],0)),1,1,"")</f>
        <v>2</v>
      </c>
      <c r="BF112" s="79" t="str">
        <f>REPLACE(INDEX(GroupVertices[Group],MATCH(Edges[[#This Row],[Vertex 2]],GroupVertices[Vertex],0)),1,1,"")</f>
        <v>2</v>
      </c>
      <c r="BG112" s="48">
        <v>0</v>
      </c>
      <c r="BH112" s="49">
        <v>0</v>
      </c>
      <c r="BI112" s="48">
        <v>0</v>
      </c>
      <c r="BJ112" s="49">
        <v>0</v>
      </c>
      <c r="BK112" s="48">
        <v>0</v>
      </c>
      <c r="BL112" s="49">
        <v>0</v>
      </c>
      <c r="BM112" s="48">
        <v>27</v>
      </c>
      <c r="BN112" s="49">
        <v>100</v>
      </c>
      <c r="BO112" s="48">
        <v>27</v>
      </c>
    </row>
    <row r="113" spans="1:67" ht="15">
      <c r="A113" s="65" t="s">
        <v>329</v>
      </c>
      <c r="B113" s="65" t="s">
        <v>329</v>
      </c>
      <c r="C113" s="66" t="s">
        <v>3091</v>
      </c>
      <c r="D113" s="67">
        <v>3</v>
      </c>
      <c r="E113" s="68" t="s">
        <v>136</v>
      </c>
      <c r="F113" s="69">
        <v>6</v>
      </c>
      <c r="G113" s="66"/>
      <c r="H113" s="70"/>
      <c r="I113" s="71"/>
      <c r="J113" s="71"/>
      <c r="K113" s="34" t="s">
        <v>65</v>
      </c>
      <c r="L113" s="78">
        <v>113</v>
      </c>
      <c r="M113" s="78"/>
      <c r="N113" s="73"/>
      <c r="O113" s="80" t="s">
        <v>198</v>
      </c>
      <c r="P113" s="82">
        <v>43985.9844212963</v>
      </c>
      <c r="Q113" s="80" t="s">
        <v>448</v>
      </c>
      <c r="R113" s="84" t="s">
        <v>493</v>
      </c>
      <c r="S113" s="85" t="s">
        <v>520</v>
      </c>
      <c r="T113" s="80" t="s">
        <v>533</v>
      </c>
      <c r="U113" s="80" t="s">
        <v>537</v>
      </c>
      <c r="V113" s="80"/>
      <c r="W113" s="85" t="s">
        <v>643</v>
      </c>
      <c r="X113" s="82">
        <v>43985.9844212963</v>
      </c>
      <c r="Y113" s="88">
        <v>43985</v>
      </c>
      <c r="Z113" s="84" t="s">
        <v>814</v>
      </c>
      <c r="AA113" s="85" t="s">
        <v>1008</v>
      </c>
      <c r="AB113" s="80"/>
      <c r="AC113" s="80"/>
      <c r="AD113" s="84" t="s">
        <v>1204</v>
      </c>
      <c r="AE113" s="80"/>
      <c r="AF113" s="80" t="b">
        <v>0</v>
      </c>
      <c r="AG113" s="80">
        <v>0</v>
      </c>
      <c r="AH113" s="84" t="s">
        <v>1316</v>
      </c>
      <c r="AI113" s="80" t="b">
        <v>1</v>
      </c>
      <c r="AJ113" s="80" t="s">
        <v>1332</v>
      </c>
      <c r="AK113" s="80"/>
      <c r="AL113" s="84" t="s">
        <v>1338</v>
      </c>
      <c r="AM113" s="80" t="b">
        <v>0</v>
      </c>
      <c r="AN113" s="80">
        <v>1</v>
      </c>
      <c r="AO113" s="84" t="s">
        <v>1316</v>
      </c>
      <c r="AP113" s="80" t="s">
        <v>1343</v>
      </c>
      <c r="AQ113" s="80" t="b">
        <v>0</v>
      </c>
      <c r="AR113" s="84" t="s">
        <v>1204</v>
      </c>
      <c r="AS113" s="80" t="s">
        <v>198</v>
      </c>
      <c r="AT113" s="80">
        <v>0</v>
      </c>
      <c r="AU113" s="80">
        <v>0</v>
      </c>
      <c r="AV113" s="80"/>
      <c r="AW113" s="80"/>
      <c r="AX113" s="80"/>
      <c r="AY113" s="80"/>
      <c r="AZ113" s="80"/>
      <c r="BA113" s="80"/>
      <c r="BB113" s="80"/>
      <c r="BC113" s="80"/>
      <c r="BD113">
        <v>3</v>
      </c>
      <c r="BE113" s="79" t="str">
        <f>REPLACE(INDEX(GroupVertices[Group],MATCH(Edges[[#This Row],[Vertex 1]],GroupVertices[Vertex],0)),1,1,"")</f>
        <v>3</v>
      </c>
      <c r="BF113" s="79" t="str">
        <f>REPLACE(INDEX(GroupVertices[Group],MATCH(Edges[[#This Row],[Vertex 2]],GroupVertices[Vertex],0)),1,1,"")</f>
        <v>3</v>
      </c>
      <c r="BG113" s="48">
        <v>0</v>
      </c>
      <c r="BH113" s="49">
        <v>0</v>
      </c>
      <c r="BI113" s="48">
        <v>0</v>
      </c>
      <c r="BJ113" s="49">
        <v>0</v>
      </c>
      <c r="BK113" s="48">
        <v>0</v>
      </c>
      <c r="BL113" s="49">
        <v>0</v>
      </c>
      <c r="BM113" s="48">
        <v>1</v>
      </c>
      <c r="BN113" s="49">
        <v>100</v>
      </c>
      <c r="BO113" s="48">
        <v>1</v>
      </c>
    </row>
    <row r="114" spans="1:67" ht="15">
      <c r="A114" s="65" t="s">
        <v>329</v>
      </c>
      <c r="B114" s="65" t="s">
        <v>329</v>
      </c>
      <c r="C114" s="66" t="s">
        <v>3091</v>
      </c>
      <c r="D114" s="67">
        <v>3</v>
      </c>
      <c r="E114" s="68" t="s">
        <v>136</v>
      </c>
      <c r="F114" s="69">
        <v>6</v>
      </c>
      <c r="G114" s="66"/>
      <c r="H114" s="70"/>
      <c r="I114" s="71"/>
      <c r="J114" s="71"/>
      <c r="K114" s="34" t="s">
        <v>65</v>
      </c>
      <c r="L114" s="78">
        <v>114</v>
      </c>
      <c r="M114" s="78"/>
      <c r="N114" s="73"/>
      <c r="O114" s="80" t="s">
        <v>198</v>
      </c>
      <c r="P114" s="82">
        <v>43985.98474537037</v>
      </c>
      <c r="Q114" s="80" t="s">
        <v>449</v>
      </c>
      <c r="R114" s="84" t="s">
        <v>494</v>
      </c>
      <c r="S114" s="85" t="s">
        <v>525</v>
      </c>
      <c r="T114" s="80" t="s">
        <v>533</v>
      </c>
      <c r="U114" s="80" t="s">
        <v>537</v>
      </c>
      <c r="V114" s="80"/>
      <c r="W114" s="85" t="s">
        <v>643</v>
      </c>
      <c r="X114" s="82">
        <v>43985.98474537037</v>
      </c>
      <c r="Y114" s="88">
        <v>43985</v>
      </c>
      <c r="Z114" s="84" t="s">
        <v>815</v>
      </c>
      <c r="AA114" s="85" t="s">
        <v>1009</v>
      </c>
      <c r="AB114" s="80"/>
      <c r="AC114" s="80"/>
      <c r="AD114" s="84" t="s">
        <v>1205</v>
      </c>
      <c r="AE114" s="80"/>
      <c r="AF114" s="80" t="b">
        <v>0</v>
      </c>
      <c r="AG114" s="80">
        <v>0</v>
      </c>
      <c r="AH114" s="84" t="s">
        <v>1316</v>
      </c>
      <c r="AI114" s="80" t="b">
        <v>1</v>
      </c>
      <c r="AJ114" s="80" t="s">
        <v>1332</v>
      </c>
      <c r="AK114" s="80"/>
      <c r="AL114" s="84" t="s">
        <v>1339</v>
      </c>
      <c r="AM114" s="80" t="b">
        <v>0</v>
      </c>
      <c r="AN114" s="80">
        <v>1</v>
      </c>
      <c r="AO114" s="84" t="s">
        <v>1316</v>
      </c>
      <c r="AP114" s="80" t="s">
        <v>1343</v>
      </c>
      <c r="AQ114" s="80" t="b">
        <v>0</v>
      </c>
      <c r="AR114" s="84" t="s">
        <v>1205</v>
      </c>
      <c r="AS114" s="80" t="s">
        <v>198</v>
      </c>
      <c r="AT114" s="80">
        <v>0</v>
      </c>
      <c r="AU114" s="80">
        <v>0</v>
      </c>
      <c r="AV114" s="80"/>
      <c r="AW114" s="80"/>
      <c r="AX114" s="80"/>
      <c r="AY114" s="80"/>
      <c r="AZ114" s="80"/>
      <c r="BA114" s="80"/>
      <c r="BB114" s="80"/>
      <c r="BC114" s="80"/>
      <c r="BD114">
        <v>3</v>
      </c>
      <c r="BE114" s="79" t="str">
        <f>REPLACE(INDEX(GroupVertices[Group],MATCH(Edges[[#This Row],[Vertex 1]],GroupVertices[Vertex],0)),1,1,"")</f>
        <v>3</v>
      </c>
      <c r="BF114" s="79" t="str">
        <f>REPLACE(INDEX(GroupVertices[Group],MATCH(Edges[[#This Row],[Vertex 2]],GroupVertices[Vertex],0)),1,1,"")</f>
        <v>3</v>
      </c>
      <c r="BG114" s="48">
        <v>0</v>
      </c>
      <c r="BH114" s="49">
        <v>0</v>
      </c>
      <c r="BI114" s="48">
        <v>0</v>
      </c>
      <c r="BJ114" s="49">
        <v>0</v>
      </c>
      <c r="BK114" s="48">
        <v>0</v>
      </c>
      <c r="BL114" s="49">
        <v>0</v>
      </c>
      <c r="BM114" s="48">
        <v>1</v>
      </c>
      <c r="BN114" s="49">
        <v>100</v>
      </c>
      <c r="BO114" s="48">
        <v>1</v>
      </c>
    </row>
    <row r="115" spans="1:67" ht="15">
      <c r="A115" s="65" t="s">
        <v>329</v>
      </c>
      <c r="B115" s="65" t="s">
        <v>329</v>
      </c>
      <c r="C115" s="66" t="s">
        <v>3091</v>
      </c>
      <c r="D115" s="67">
        <v>3</v>
      </c>
      <c r="E115" s="68" t="s">
        <v>136</v>
      </c>
      <c r="F115" s="69">
        <v>6</v>
      </c>
      <c r="G115" s="66"/>
      <c r="H115" s="70"/>
      <c r="I115" s="71"/>
      <c r="J115" s="71"/>
      <c r="K115" s="34" t="s">
        <v>65</v>
      </c>
      <c r="L115" s="78">
        <v>115</v>
      </c>
      <c r="M115" s="78"/>
      <c r="N115" s="73"/>
      <c r="O115" s="80" t="s">
        <v>198</v>
      </c>
      <c r="P115" s="82">
        <v>43985.987962962965</v>
      </c>
      <c r="Q115" s="80" t="s">
        <v>450</v>
      </c>
      <c r="R115" s="84" t="s">
        <v>495</v>
      </c>
      <c r="S115" s="85" t="s">
        <v>526</v>
      </c>
      <c r="T115" s="80" t="s">
        <v>533</v>
      </c>
      <c r="U115" s="80" t="s">
        <v>537</v>
      </c>
      <c r="V115" s="80"/>
      <c r="W115" s="85" t="s">
        <v>643</v>
      </c>
      <c r="X115" s="82">
        <v>43985.987962962965</v>
      </c>
      <c r="Y115" s="88">
        <v>43985</v>
      </c>
      <c r="Z115" s="84" t="s">
        <v>792</v>
      </c>
      <c r="AA115" s="85" t="s">
        <v>1010</v>
      </c>
      <c r="AB115" s="80"/>
      <c r="AC115" s="80"/>
      <c r="AD115" s="84" t="s">
        <v>1206</v>
      </c>
      <c r="AE115" s="80"/>
      <c r="AF115" s="80" t="b">
        <v>0</v>
      </c>
      <c r="AG115" s="80">
        <v>0</v>
      </c>
      <c r="AH115" s="84" t="s">
        <v>1316</v>
      </c>
      <c r="AI115" s="80" t="b">
        <v>1</v>
      </c>
      <c r="AJ115" s="80" t="s">
        <v>1332</v>
      </c>
      <c r="AK115" s="80"/>
      <c r="AL115" s="84" t="s">
        <v>1340</v>
      </c>
      <c r="AM115" s="80" t="b">
        <v>0</v>
      </c>
      <c r="AN115" s="80">
        <v>1</v>
      </c>
      <c r="AO115" s="84" t="s">
        <v>1316</v>
      </c>
      <c r="AP115" s="80" t="s">
        <v>1343</v>
      </c>
      <c r="AQ115" s="80" t="b">
        <v>0</v>
      </c>
      <c r="AR115" s="84" t="s">
        <v>1206</v>
      </c>
      <c r="AS115" s="80" t="s">
        <v>198</v>
      </c>
      <c r="AT115" s="80">
        <v>0</v>
      </c>
      <c r="AU115" s="80">
        <v>0</v>
      </c>
      <c r="AV115" s="80"/>
      <c r="AW115" s="80"/>
      <c r="AX115" s="80"/>
      <c r="AY115" s="80"/>
      <c r="AZ115" s="80"/>
      <c r="BA115" s="80"/>
      <c r="BB115" s="80"/>
      <c r="BC115" s="80"/>
      <c r="BD115">
        <v>3</v>
      </c>
      <c r="BE115" s="79" t="str">
        <f>REPLACE(INDEX(GroupVertices[Group],MATCH(Edges[[#This Row],[Vertex 1]],GroupVertices[Vertex],0)),1,1,"")</f>
        <v>3</v>
      </c>
      <c r="BF115" s="79" t="str">
        <f>REPLACE(INDEX(GroupVertices[Group],MATCH(Edges[[#This Row],[Vertex 2]],GroupVertices[Vertex],0)),1,1,"")</f>
        <v>3</v>
      </c>
      <c r="BG115" s="48">
        <v>0</v>
      </c>
      <c r="BH115" s="49">
        <v>0</v>
      </c>
      <c r="BI115" s="48">
        <v>0</v>
      </c>
      <c r="BJ115" s="49">
        <v>0</v>
      </c>
      <c r="BK115" s="48">
        <v>0</v>
      </c>
      <c r="BL115" s="49">
        <v>0</v>
      </c>
      <c r="BM115" s="48">
        <v>1</v>
      </c>
      <c r="BN115" s="49">
        <v>100</v>
      </c>
      <c r="BO115" s="48">
        <v>1</v>
      </c>
    </row>
    <row r="116" spans="1:67" ht="15">
      <c r="A116" s="65" t="s">
        <v>329</v>
      </c>
      <c r="B116" s="65" t="s">
        <v>329</v>
      </c>
      <c r="C116" s="66" t="s">
        <v>3091</v>
      </c>
      <c r="D116" s="67">
        <v>3</v>
      </c>
      <c r="E116" s="68" t="s">
        <v>136</v>
      </c>
      <c r="F116" s="69">
        <v>6</v>
      </c>
      <c r="G116" s="66"/>
      <c r="H116" s="70"/>
      <c r="I116" s="71"/>
      <c r="J116" s="71"/>
      <c r="K116" s="34" t="s">
        <v>65</v>
      </c>
      <c r="L116" s="78">
        <v>116</v>
      </c>
      <c r="M116" s="78"/>
      <c r="N116" s="73"/>
      <c r="O116" s="80" t="s">
        <v>426</v>
      </c>
      <c r="P116" s="82">
        <v>43986.031435185185</v>
      </c>
      <c r="Q116" s="80" t="s">
        <v>450</v>
      </c>
      <c r="R116" s="84" t="s">
        <v>495</v>
      </c>
      <c r="S116" s="85" t="s">
        <v>526</v>
      </c>
      <c r="T116" s="80" t="s">
        <v>533</v>
      </c>
      <c r="U116" s="80" t="s">
        <v>537</v>
      </c>
      <c r="V116" s="80"/>
      <c r="W116" s="85" t="s">
        <v>643</v>
      </c>
      <c r="X116" s="82">
        <v>43986.031435185185</v>
      </c>
      <c r="Y116" s="88">
        <v>43986</v>
      </c>
      <c r="Z116" s="84" t="s">
        <v>816</v>
      </c>
      <c r="AA116" s="85" t="s">
        <v>1011</v>
      </c>
      <c r="AB116" s="80"/>
      <c r="AC116" s="80"/>
      <c r="AD116" s="84" t="s">
        <v>1207</v>
      </c>
      <c r="AE116" s="80"/>
      <c r="AF116" s="80" t="b">
        <v>0</v>
      </c>
      <c r="AG116" s="80">
        <v>0</v>
      </c>
      <c r="AH116" s="84" t="s">
        <v>1316</v>
      </c>
      <c r="AI116" s="80" t="b">
        <v>1</v>
      </c>
      <c r="AJ116" s="80" t="s">
        <v>1332</v>
      </c>
      <c r="AK116" s="80"/>
      <c r="AL116" s="84" t="s">
        <v>1340</v>
      </c>
      <c r="AM116" s="80" t="b">
        <v>0</v>
      </c>
      <c r="AN116" s="80">
        <v>1</v>
      </c>
      <c r="AO116" s="84" t="s">
        <v>1206</v>
      </c>
      <c r="AP116" s="80" t="s">
        <v>1343</v>
      </c>
      <c r="AQ116" s="80" t="b">
        <v>0</v>
      </c>
      <c r="AR116" s="84" t="s">
        <v>1206</v>
      </c>
      <c r="AS116" s="80" t="s">
        <v>198</v>
      </c>
      <c r="AT116" s="80">
        <v>0</v>
      </c>
      <c r="AU116" s="80">
        <v>0</v>
      </c>
      <c r="AV116" s="80"/>
      <c r="AW116" s="80"/>
      <c r="AX116" s="80"/>
      <c r="AY116" s="80"/>
      <c r="AZ116" s="80"/>
      <c r="BA116" s="80"/>
      <c r="BB116" s="80"/>
      <c r="BC116" s="80"/>
      <c r="BD116">
        <v>3</v>
      </c>
      <c r="BE116" s="79" t="str">
        <f>REPLACE(INDEX(GroupVertices[Group],MATCH(Edges[[#This Row],[Vertex 1]],GroupVertices[Vertex],0)),1,1,"")</f>
        <v>3</v>
      </c>
      <c r="BF116" s="79" t="str">
        <f>REPLACE(INDEX(GroupVertices[Group],MATCH(Edges[[#This Row],[Vertex 2]],GroupVertices[Vertex],0)),1,1,"")</f>
        <v>3</v>
      </c>
      <c r="BG116" s="48">
        <v>0</v>
      </c>
      <c r="BH116" s="49">
        <v>0</v>
      </c>
      <c r="BI116" s="48">
        <v>0</v>
      </c>
      <c r="BJ116" s="49">
        <v>0</v>
      </c>
      <c r="BK116" s="48">
        <v>0</v>
      </c>
      <c r="BL116" s="49">
        <v>0</v>
      </c>
      <c r="BM116" s="48">
        <v>1</v>
      </c>
      <c r="BN116" s="49">
        <v>100</v>
      </c>
      <c r="BO116" s="48">
        <v>1</v>
      </c>
    </row>
    <row r="117" spans="1:67" ht="15">
      <c r="A117" s="65" t="s">
        <v>329</v>
      </c>
      <c r="B117" s="65" t="s">
        <v>329</v>
      </c>
      <c r="C117" s="66" t="s">
        <v>3091</v>
      </c>
      <c r="D117" s="67">
        <v>3</v>
      </c>
      <c r="E117" s="68" t="s">
        <v>136</v>
      </c>
      <c r="F117" s="69">
        <v>6</v>
      </c>
      <c r="G117" s="66"/>
      <c r="H117" s="70"/>
      <c r="I117" s="71"/>
      <c r="J117" s="71"/>
      <c r="K117" s="34" t="s">
        <v>65</v>
      </c>
      <c r="L117" s="78">
        <v>117</v>
      </c>
      <c r="M117" s="78"/>
      <c r="N117" s="73"/>
      <c r="O117" s="80" t="s">
        <v>426</v>
      </c>
      <c r="P117" s="82">
        <v>43986.031689814816</v>
      </c>
      <c r="Q117" s="80" t="s">
        <v>449</v>
      </c>
      <c r="R117" s="84" t="s">
        <v>494</v>
      </c>
      <c r="S117" s="85" t="s">
        <v>525</v>
      </c>
      <c r="T117" s="80" t="s">
        <v>533</v>
      </c>
      <c r="U117" s="80" t="s">
        <v>537</v>
      </c>
      <c r="V117" s="80"/>
      <c r="W117" s="85" t="s">
        <v>643</v>
      </c>
      <c r="X117" s="82">
        <v>43986.031689814816</v>
      </c>
      <c r="Y117" s="88">
        <v>43986</v>
      </c>
      <c r="Z117" s="84" t="s">
        <v>817</v>
      </c>
      <c r="AA117" s="85" t="s">
        <v>1012</v>
      </c>
      <c r="AB117" s="80"/>
      <c r="AC117" s="80"/>
      <c r="AD117" s="84" t="s">
        <v>1208</v>
      </c>
      <c r="AE117" s="80"/>
      <c r="AF117" s="80" t="b">
        <v>0</v>
      </c>
      <c r="AG117" s="80">
        <v>0</v>
      </c>
      <c r="AH117" s="84" t="s">
        <v>1316</v>
      </c>
      <c r="AI117" s="80" t="b">
        <v>1</v>
      </c>
      <c r="AJ117" s="80" t="s">
        <v>1332</v>
      </c>
      <c r="AK117" s="80"/>
      <c r="AL117" s="84" t="s">
        <v>1339</v>
      </c>
      <c r="AM117" s="80" t="b">
        <v>0</v>
      </c>
      <c r="AN117" s="80">
        <v>1</v>
      </c>
      <c r="AO117" s="84" t="s">
        <v>1205</v>
      </c>
      <c r="AP117" s="80" t="s">
        <v>1343</v>
      </c>
      <c r="AQ117" s="80" t="b">
        <v>0</v>
      </c>
      <c r="AR117" s="84" t="s">
        <v>1205</v>
      </c>
      <c r="AS117" s="80" t="s">
        <v>198</v>
      </c>
      <c r="AT117" s="80">
        <v>0</v>
      </c>
      <c r="AU117" s="80">
        <v>0</v>
      </c>
      <c r="AV117" s="80"/>
      <c r="AW117" s="80"/>
      <c r="AX117" s="80"/>
      <c r="AY117" s="80"/>
      <c r="AZ117" s="80"/>
      <c r="BA117" s="80"/>
      <c r="BB117" s="80"/>
      <c r="BC117" s="80"/>
      <c r="BD117">
        <v>3</v>
      </c>
      <c r="BE117" s="79" t="str">
        <f>REPLACE(INDEX(GroupVertices[Group],MATCH(Edges[[#This Row],[Vertex 1]],GroupVertices[Vertex],0)),1,1,"")</f>
        <v>3</v>
      </c>
      <c r="BF117" s="79" t="str">
        <f>REPLACE(INDEX(GroupVertices[Group],MATCH(Edges[[#This Row],[Vertex 2]],GroupVertices[Vertex],0)),1,1,"")</f>
        <v>3</v>
      </c>
      <c r="BG117" s="48">
        <v>0</v>
      </c>
      <c r="BH117" s="49">
        <v>0</v>
      </c>
      <c r="BI117" s="48">
        <v>0</v>
      </c>
      <c r="BJ117" s="49">
        <v>0</v>
      </c>
      <c r="BK117" s="48">
        <v>0</v>
      </c>
      <c r="BL117" s="49">
        <v>0</v>
      </c>
      <c r="BM117" s="48">
        <v>1</v>
      </c>
      <c r="BN117" s="49">
        <v>100</v>
      </c>
      <c r="BO117" s="48">
        <v>1</v>
      </c>
    </row>
    <row r="118" spans="1:67" ht="15">
      <c r="A118" s="65" t="s">
        <v>329</v>
      </c>
      <c r="B118" s="65" t="s">
        <v>329</v>
      </c>
      <c r="C118" s="66" t="s">
        <v>3091</v>
      </c>
      <c r="D118" s="67">
        <v>3</v>
      </c>
      <c r="E118" s="68" t="s">
        <v>136</v>
      </c>
      <c r="F118" s="69">
        <v>6</v>
      </c>
      <c r="G118" s="66"/>
      <c r="H118" s="70"/>
      <c r="I118" s="71"/>
      <c r="J118" s="71"/>
      <c r="K118" s="34" t="s">
        <v>65</v>
      </c>
      <c r="L118" s="78">
        <v>118</v>
      </c>
      <c r="M118" s="78"/>
      <c r="N118" s="73"/>
      <c r="O118" s="80" t="s">
        <v>426</v>
      </c>
      <c r="P118" s="82">
        <v>43986.031747685185</v>
      </c>
      <c r="Q118" s="80" t="s">
        <v>448</v>
      </c>
      <c r="R118" s="84" t="s">
        <v>493</v>
      </c>
      <c r="S118" s="85" t="s">
        <v>520</v>
      </c>
      <c r="T118" s="80" t="s">
        <v>533</v>
      </c>
      <c r="U118" s="80" t="s">
        <v>537</v>
      </c>
      <c r="V118" s="80"/>
      <c r="W118" s="85" t="s">
        <v>643</v>
      </c>
      <c r="X118" s="82">
        <v>43986.031747685185</v>
      </c>
      <c r="Y118" s="88">
        <v>43986</v>
      </c>
      <c r="Z118" s="84" t="s">
        <v>818</v>
      </c>
      <c r="AA118" s="85" t="s">
        <v>1013</v>
      </c>
      <c r="AB118" s="80"/>
      <c r="AC118" s="80"/>
      <c r="AD118" s="84" t="s">
        <v>1209</v>
      </c>
      <c r="AE118" s="80"/>
      <c r="AF118" s="80" t="b">
        <v>0</v>
      </c>
      <c r="AG118" s="80">
        <v>0</v>
      </c>
      <c r="AH118" s="84" t="s">
        <v>1316</v>
      </c>
      <c r="AI118" s="80" t="b">
        <v>1</v>
      </c>
      <c r="AJ118" s="80" t="s">
        <v>1332</v>
      </c>
      <c r="AK118" s="80"/>
      <c r="AL118" s="84" t="s">
        <v>1338</v>
      </c>
      <c r="AM118" s="80" t="b">
        <v>0</v>
      </c>
      <c r="AN118" s="80">
        <v>1</v>
      </c>
      <c r="AO118" s="84" t="s">
        <v>1204</v>
      </c>
      <c r="AP118" s="80" t="s">
        <v>1343</v>
      </c>
      <c r="AQ118" s="80" t="b">
        <v>0</v>
      </c>
      <c r="AR118" s="84" t="s">
        <v>1204</v>
      </c>
      <c r="AS118" s="80" t="s">
        <v>198</v>
      </c>
      <c r="AT118" s="80">
        <v>0</v>
      </c>
      <c r="AU118" s="80">
        <v>0</v>
      </c>
      <c r="AV118" s="80"/>
      <c r="AW118" s="80"/>
      <c r="AX118" s="80"/>
      <c r="AY118" s="80"/>
      <c r="AZ118" s="80"/>
      <c r="BA118" s="80"/>
      <c r="BB118" s="80"/>
      <c r="BC118" s="80"/>
      <c r="BD118">
        <v>3</v>
      </c>
      <c r="BE118" s="79" t="str">
        <f>REPLACE(INDEX(GroupVertices[Group],MATCH(Edges[[#This Row],[Vertex 1]],GroupVertices[Vertex],0)),1,1,"")</f>
        <v>3</v>
      </c>
      <c r="BF118" s="79" t="str">
        <f>REPLACE(INDEX(GroupVertices[Group],MATCH(Edges[[#This Row],[Vertex 2]],GroupVertices[Vertex],0)),1,1,"")</f>
        <v>3</v>
      </c>
      <c r="BG118" s="48">
        <v>0</v>
      </c>
      <c r="BH118" s="49">
        <v>0</v>
      </c>
      <c r="BI118" s="48">
        <v>0</v>
      </c>
      <c r="BJ118" s="49">
        <v>0</v>
      </c>
      <c r="BK118" s="48">
        <v>0</v>
      </c>
      <c r="BL118" s="49">
        <v>0</v>
      </c>
      <c r="BM118" s="48">
        <v>1</v>
      </c>
      <c r="BN118" s="49">
        <v>100</v>
      </c>
      <c r="BO118" s="48">
        <v>1</v>
      </c>
    </row>
    <row r="119" spans="1:67" ht="15">
      <c r="A119" s="65" t="s">
        <v>330</v>
      </c>
      <c r="B119" s="65" t="s">
        <v>405</v>
      </c>
      <c r="C119" s="66" t="s">
        <v>3090</v>
      </c>
      <c r="D119" s="67">
        <v>3</v>
      </c>
      <c r="E119" s="68" t="s">
        <v>132</v>
      </c>
      <c r="F119" s="69">
        <v>32</v>
      </c>
      <c r="G119" s="66"/>
      <c r="H119" s="70"/>
      <c r="I119" s="71"/>
      <c r="J119" s="71"/>
      <c r="K119" s="34" t="s">
        <v>65</v>
      </c>
      <c r="L119" s="78">
        <v>119</v>
      </c>
      <c r="M119" s="78"/>
      <c r="N119" s="73"/>
      <c r="O119" s="80" t="s">
        <v>426</v>
      </c>
      <c r="P119" s="82">
        <v>43986.03313657407</v>
      </c>
      <c r="Q119" s="80" t="s">
        <v>429</v>
      </c>
      <c r="R119" s="84" t="s">
        <v>474</v>
      </c>
      <c r="S119" s="80"/>
      <c r="T119" s="80"/>
      <c r="U119" s="80" t="s">
        <v>538</v>
      </c>
      <c r="V119" s="80"/>
      <c r="W119" s="85" t="s">
        <v>644</v>
      </c>
      <c r="X119" s="82">
        <v>43986.03313657407</v>
      </c>
      <c r="Y119" s="88">
        <v>43986</v>
      </c>
      <c r="Z119" s="84" t="s">
        <v>819</v>
      </c>
      <c r="AA119" s="85" t="s">
        <v>1014</v>
      </c>
      <c r="AB119" s="80"/>
      <c r="AC119" s="80"/>
      <c r="AD119" s="84" t="s">
        <v>1210</v>
      </c>
      <c r="AE119" s="80"/>
      <c r="AF119" s="80" t="b">
        <v>0</v>
      </c>
      <c r="AG119" s="80">
        <v>0</v>
      </c>
      <c r="AH119" s="84" t="s">
        <v>1316</v>
      </c>
      <c r="AI119" s="80" t="b">
        <v>0</v>
      </c>
      <c r="AJ119" s="80" t="s">
        <v>1333</v>
      </c>
      <c r="AK119" s="80"/>
      <c r="AL119" s="84" t="s">
        <v>1316</v>
      </c>
      <c r="AM119" s="80" t="b">
        <v>0</v>
      </c>
      <c r="AN119" s="80">
        <v>116</v>
      </c>
      <c r="AO119" s="84" t="s">
        <v>1297</v>
      </c>
      <c r="AP119" s="80" t="s">
        <v>1345</v>
      </c>
      <c r="AQ119" s="80" t="b">
        <v>0</v>
      </c>
      <c r="AR119" s="84" t="s">
        <v>1297</v>
      </c>
      <c r="AS119" s="80" t="s">
        <v>198</v>
      </c>
      <c r="AT119" s="80">
        <v>0</v>
      </c>
      <c r="AU119" s="80">
        <v>0</v>
      </c>
      <c r="AV119" s="80"/>
      <c r="AW119" s="80"/>
      <c r="AX119" s="80"/>
      <c r="AY119" s="80"/>
      <c r="AZ119" s="80"/>
      <c r="BA119" s="80"/>
      <c r="BB119" s="80"/>
      <c r="BC119" s="80"/>
      <c r="BD119">
        <v>1</v>
      </c>
      <c r="BE119" s="79" t="str">
        <f>REPLACE(INDEX(GroupVertices[Group],MATCH(Edges[[#This Row],[Vertex 1]],GroupVertices[Vertex],0)),1,1,"")</f>
        <v>1</v>
      </c>
      <c r="BF119" s="79" t="str">
        <f>REPLACE(INDEX(GroupVertices[Group],MATCH(Edges[[#This Row],[Vertex 2]],GroupVertices[Vertex],0)),1,1,"")</f>
        <v>1</v>
      </c>
      <c r="BG119" s="48">
        <v>0</v>
      </c>
      <c r="BH119" s="49">
        <v>0</v>
      </c>
      <c r="BI119" s="48">
        <v>1</v>
      </c>
      <c r="BJ119" s="49">
        <v>2.3255813953488373</v>
      </c>
      <c r="BK119" s="48">
        <v>0</v>
      </c>
      <c r="BL119" s="49">
        <v>0</v>
      </c>
      <c r="BM119" s="48">
        <v>42</v>
      </c>
      <c r="BN119" s="49">
        <v>97.67441860465117</v>
      </c>
      <c r="BO119" s="48">
        <v>43</v>
      </c>
    </row>
    <row r="120" spans="1:67" ht="15">
      <c r="A120" s="65" t="s">
        <v>331</v>
      </c>
      <c r="B120" s="65" t="s">
        <v>405</v>
      </c>
      <c r="C120" s="66" t="s">
        <v>3090</v>
      </c>
      <c r="D120" s="67">
        <v>3</v>
      </c>
      <c r="E120" s="68" t="s">
        <v>132</v>
      </c>
      <c r="F120" s="69">
        <v>32</v>
      </c>
      <c r="G120" s="66"/>
      <c r="H120" s="70"/>
      <c r="I120" s="71"/>
      <c r="J120" s="71"/>
      <c r="K120" s="34" t="s">
        <v>65</v>
      </c>
      <c r="L120" s="78">
        <v>120</v>
      </c>
      <c r="M120" s="78"/>
      <c r="N120" s="73"/>
      <c r="O120" s="80" t="s">
        <v>426</v>
      </c>
      <c r="P120" s="82">
        <v>43986.03554398148</v>
      </c>
      <c r="Q120" s="80" t="s">
        <v>429</v>
      </c>
      <c r="R120" s="84" t="s">
        <v>474</v>
      </c>
      <c r="S120" s="80"/>
      <c r="T120" s="80"/>
      <c r="U120" s="80" t="s">
        <v>538</v>
      </c>
      <c r="V120" s="80"/>
      <c r="W120" s="85" t="s">
        <v>645</v>
      </c>
      <c r="X120" s="82">
        <v>43986.03554398148</v>
      </c>
      <c r="Y120" s="88">
        <v>43986</v>
      </c>
      <c r="Z120" s="84" t="s">
        <v>820</v>
      </c>
      <c r="AA120" s="85" t="s">
        <v>1015</v>
      </c>
      <c r="AB120" s="80"/>
      <c r="AC120" s="80"/>
      <c r="AD120" s="84" t="s">
        <v>1211</v>
      </c>
      <c r="AE120" s="80"/>
      <c r="AF120" s="80" t="b">
        <v>0</v>
      </c>
      <c r="AG120" s="80">
        <v>0</v>
      </c>
      <c r="AH120" s="84" t="s">
        <v>1316</v>
      </c>
      <c r="AI120" s="80" t="b">
        <v>0</v>
      </c>
      <c r="AJ120" s="80" t="s">
        <v>1333</v>
      </c>
      <c r="AK120" s="80"/>
      <c r="AL120" s="84" t="s">
        <v>1316</v>
      </c>
      <c r="AM120" s="80" t="b">
        <v>0</v>
      </c>
      <c r="AN120" s="80">
        <v>116</v>
      </c>
      <c r="AO120" s="84" t="s">
        <v>1297</v>
      </c>
      <c r="AP120" s="80" t="s">
        <v>1343</v>
      </c>
      <c r="AQ120" s="80" t="b">
        <v>0</v>
      </c>
      <c r="AR120" s="84" t="s">
        <v>1297</v>
      </c>
      <c r="AS120" s="80" t="s">
        <v>198</v>
      </c>
      <c r="AT120" s="80">
        <v>0</v>
      </c>
      <c r="AU120" s="80">
        <v>0</v>
      </c>
      <c r="AV120" s="80"/>
      <c r="AW120" s="80"/>
      <c r="AX120" s="80"/>
      <c r="AY120" s="80"/>
      <c r="AZ120" s="80"/>
      <c r="BA120" s="80"/>
      <c r="BB120" s="80"/>
      <c r="BC120" s="80"/>
      <c r="BD120">
        <v>1</v>
      </c>
      <c r="BE120" s="79" t="str">
        <f>REPLACE(INDEX(GroupVertices[Group],MATCH(Edges[[#This Row],[Vertex 1]],GroupVertices[Vertex],0)),1,1,"")</f>
        <v>1</v>
      </c>
      <c r="BF120" s="79" t="str">
        <f>REPLACE(INDEX(GroupVertices[Group],MATCH(Edges[[#This Row],[Vertex 2]],GroupVertices[Vertex],0)),1,1,"")</f>
        <v>1</v>
      </c>
      <c r="BG120" s="48">
        <v>0</v>
      </c>
      <c r="BH120" s="49">
        <v>0</v>
      </c>
      <c r="BI120" s="48">
        <v>1</v>
      </c>
      <c r="BJ120" s="49">
        <v>2.3255813953488373</v>
      </c>
      <c r="BK120" s="48">
        <v>0</v>
      </c>
      <c r="BL120" s="49">
        <v>0</v>
      </c>
      <c r="BM120" s="48">
        <v>42</v>
      </c>
      <c r="BN120" s="49">
        <v>97.67441860465117</v>
      </c>
      <c r="BO120" s="48">
        <v>43</v>
      </c>
    </row>
    <row r="121" spans="1:67" ht="15">
      <c r="A121" s="65" t="s">
        <v>332</v>
      </c>
      <c r="B121" s="65" t="s">
        <v>405</v>
      </c>
      <c r="C121" s="66" t="s">
        <v>3090</v>
      </c>
      <c r="D121" s="67">
        <v>3</v>
      </c>
      <c r="E121" s="68" t="s">
        <v>132</v>
      </c>
      <c r="F121" s="69">
        <v>32</v>
      </c>
      <c r="G121" s="66"/>
      <c r="H121" s="70"/>
      <c r="I121" s="71"/>
      <c r="J121" s="71"/>
      <c r="K121" s="34" t="s">
        <v>65</v>
      </c>
      <c r="L121" s="78">
        <v>121</v>
      </c>
      <c r="M121" s="78"/>
      <c r="N121" s="73"/>
      <c r="O121" s="80" t="s">
        <v>426</v>
      </c>
      <c r="P121" s="82">
        <v>43986.03855324074</v>
      </c>
      <c r="Q121" s="80" t="s">
        <v>429</v>
      </c>
      <c r="R121" s="84" t="s">
        <v>474</v>
      </c>
      <c r="S121" s="80"/>
      <c r="T121" s="80"/>
      <c r="U121" s="80" t="s">
        <v>538</v>
      </c>
      <c r="V121" s="80"/>
      <c r="W121" s="85" t="s">
        <v>646</v>
      </c>
      <c r="X121" s="82">
        <v>43986.03855324074</v>
      </c>
      <c r="Y121" s="88">
        <v>43986</v>
      </c>
      <c r="Z121" s="84" t="s">
        <v>821</v>
      </c>
      <c r="AA121" s="85" t="s">
        <v>1016</v>
      </c>
      <c r="AB121" s="80"/>
      <c r="AC121" s="80"/>
      <c r="AD121" s="84" t="s">
        <v>1212</v>
      </c>
      <c r="AE121" s="80"/>
      <c r="AF121" s="80" t="b">
        <v>0</v>
      </c>
      <c r="AG121" s="80">
        <v>0</v>
      </c>
      <c r="AH121" s="84" t="s">
        <v>1316</v>
      </c>
      <c r="AI121" s="80" t="b">
        <v>0</v>
      </c>
      <c r="AJ121" s="80" t="s">
        <v>1333</v>
      </c>
      <c r="AK121" s="80"/>
      <c r="AL121" s="84" t="s">
        <v>1316</v>
      </c>
      <c r="AM121" s="80" t="b">
        <v>0</v>
      </c>
      <c r="AN121" s="80">
        <v>116</v>
      </c>
      <c r="AO121" s="84" t="s">
        <v>1297</v>
      </c>
      <c r="AP121" s="80" t="s">
        <v>1345</v>
      </c>
      <c r="AQ121" s="80" t="b">
        <v>0</v>
      </c>
      <c r="AR121" s="84" t="s">
        <v>1297</v>
      </c>
      <c r="AS121" s="80" t="s">
        <v>198</v>
      </c>
      <c r="AT121" s="80">
        <v>0</v>
      </c>
      <c r="AU121" s="80">
        <v>0</v>
      </c>
      <c r="AV121" s="80"/>
      <c r="AW121" s="80"/>
      <c r="AX121" s="80"/>
      <c r="AY121" s="80"/>
      <c r="AZ121" s="80"/>
      <c r="BA121" s="80"/>
      <c r="BB121" s="80"/>
      <c r="BC121" s="80"/>
      <c r="BD121">
        <v>1</v>
      </c>
      <c r="BE121" s="79" t="str">
        <f>REPLACE(INDEX(GroupVertices[Group],MATCH(Edges[[#This Row],[Vertex 1]],GroupVertices[Vertex],0)),1,1,"")</f>
        <v>1</v>
      </c>
      <c r="BF121" s="79" t="str">
        <f>REPLACE(INDEX(GroupVertices[Group],MATCH(Edges[[#This Row],[Vertex 2]],GroupVertices[Vertex],0)),1,1,"")</f>
        <v>1</v>
      </c>
      <c r="BG121" s="48">
        <v>0</v>
      </c>
      <c r="BH121" s="49">
        <v>0</v>
      </c>
      <c r="BI121" s="48">
        <v>1</v>
      </c>
      <c r="BJ121" s="49">
        <v>2.3255813953488373</v>
      </c>
      <c r="BK121" s="48">
        <v>0</v>
      </c>
      <c r="BL121" s="49">
        <v>0</v>
      </c>
      <c r="BM121" s="48">
        <v>42</v>
      </c>
      <c r="BN121" s="49">
        <v>97.67441860465117</v>
      </c>
      <c r="BO121" s="48">
        <v>43</v>
      </c>
    </row>
    <row r="122" spans="1:67" ht="15">
      <c r="A122" s="65" t="s">
        <v>333</v>
      </c>
      <c r="B122" s="65" t="s">
        <v>360</v>
      </c>
      <c r="C122" s="66" t="s">
        <v>3090</v>
      </c>
      <c r="D122" s="67">
        <v>3</v>
      </c>
      <c r="E122" s="68" t="s">
        <v>132</v>
      </c>
      <c r="F122" s="69">
        <v>32</v>
      </c>
      <c r="G122" s="66"/>
      <c r="H122" s="70"/>
      <c r="I122" s="71"/>
      <c r="J122" s="71"/>
      <c r="K122" s="34" t="s">
        <v>65</v>
      </c>
      <c r="L122" s="78">
        <v>122</v>
      </c>
      <c r="M122" s="78"/>
      <c r="N122" s="73"/>
      <c r="O122" s="80" t="s">
        <v>426</v>
      </c>
      <c r="P122" s="82">
        <v>43986.03988425926</v>
      </c>
      <c r="Q122" s="80" t="s">
        <v>441</v>
      </c>
      <c r="R122" s="84" t="s">
        <v>486</v>
      </c>
      <c r="S122" s="80"/>
      <c r="T122" s="80"/>
      <c r="U122" s="80" t="s">
        <v>537</v>
      </c>
      <c r="V122" s="85" t="s">
        <v>549</v>
      </c>
      <c r="W122" s="85" t="s">
        <v>549</v>
      </c>
      <c r="X122" s="82">
        <v>43986.03988425926</v>
      </c>
      <c r="Y122" s="88">
        <v>43986</v>
      </c>
      <c r="Z122" s="84" t="s">
        <v>822</v>
      </c>
      <c r="AA122" s="85" t="s">
        <v>1017</v>
      </c>
      <c r="AB122" s="80"/>
      <c r="AC122" s="80"/>
      <c r="AD122" s="84" t="s">
        <v>1213</v>
      </c>
      <c r="AE122" s="80"/>
      <c r="AF122" s="80" t="b">
        <v>0</v>
      </c>
      <c r="AG122" s="80">
        <v>0</v>
      </c>
      <c r="AH122" s="84" t="s">
        <v>1316</v>
      </c>
      <c r="AI122" s="80" t="b">
        <v>0</v>
      </c>
      <c r="AJ122" s="80" t="s">
        <v>1332</v>
      </c>
      <c r="AK122" s="80"/>
      <c r="AL122" s="84" t="s">
        <v>1316</v>
      </c>
      <c r="AM122" s="80" t="b">
        <v>0</v>
      </c>
      <c r="AN122" s="80">
        <v>3</v>
      </c>
      <c r="AO122" s="84" t="s">
        <v>1243</v>
      </c>
      <c r="AP122" s="80" t="s">
        <v>1345</v>
      </c>
      <c r="AQ122" s="80" t="b">
        <v>0</v>
      </c>
      <c r="AR122" s="84" t="s">
        <v>1243</v>
      </c>
      <c r="AS122" s="80" t="s">
        <v>198</v>
      </c>
      <c r="AT122" s="80">
        <v>0</v>
      </c>
      <c r="AU122" s="80">
        <v>0</v>
      </c>
      <c r="AV122" s="80"/>
      <c r="AW122" s="80"/>
      <c r="AX122" s="80"/>
      <c r="AY122" s="80"/>
      <c r="AZ122" s="80"/>
      <c r="BA122" s="80"/>
      <c r="BB122" s="80"/>
      <c r="BC122" s="80"/>
      <c r="BD122">
        <v>1</v>
      </c>
      <c r="BE122" s="79" t="str">
        <f>REPLACE(INDEX(GroupVertices[Group],MATCH(Edges[[#This Row],[Vertex 1]],GroupVertices[Vertex],0)),1,1,"")</f>
        <v>4</v>
      </c>
      <c r="BF122" s="79" t="str">
        <f>REPLACE(INDEX(GroupVertices[Group],MATCH(Edges[[#This Row],[Vertex 2]],GroupVertices[Vertex],0)),1,1,"")</f>
        <v>4</v>
      </c>
      <c r="BG122" s="48">
        <v>0</v>
      </c>
      <c r="BH122" s="49">
        <v>0</v>
      </c>
      <c r="BI122" s="48">
        <v>0</v>
      </c>
      <c r="BJ122" s="49">
        <v>0</v>
      </c>
      <c r="BK122" s="48">
        <v>0</v>
      </c>
      <c r="BL122" s="49">
        <v>0</v>
      </c>
      <c r="BM122" s="48">
        <v>1</v>
      </c>
      <c r="BN122" s="49">
        <v>100</v>
      </c>
      <c r="BO122" s="48">
        <v>1</v>
      </c>
    </row>
    <row r="123" spans="1:67" ht="15">
      <c r="A123" s="65" t="s">
        <v>334</v>
      </c>
      <c r="B123" s="65" t="s">
        <v>405</v>
      </c>
      <c r="C123" s="66" t="s">
        <v>3090</v>
      </c>
      <c r="D123" s="67">
        <v>3</v>
      </c>
      <c r="E123" s="68" t="s">
        <v>132</v>
      </c>
      <c r="F123" s="69">
        <v>32</v>
      </c>
      <c r="G123" s="66"/>
      <c r="H123" s="70"/>
      <c r="I123" s="71"/>
      <c r="J123" s="71"/>
      <c r="K123" s="34" t="s">
        <v>65</v>
      </c>
      <c r="L123" s="78">
        <v>123</v>
      </c>
      <c r="M123" s="78"/>
      <c r="N123" s="73"/>
      <c r="O123" s="80" t="s">
        <v>426</v>
      </c>
      <c r="P123" s="82">
        <v>43986.0412037037</v>
      </c>
      <c r="Q123" s="80" t="s">
        <v>429</v>
      </c>
      <c r="R123" s="84" t="s">
        <v>474</v>
      </c>
      <c r="S123" s="80"/>
      <c r="T123" s="80"/>
      <c r="U123" s="80" t="s">
        <v>538</v>
      </c>
      <c r="V123" s="80"/>
      <c r="W123" s="85" t="s">
        <v>647</v>
      </c>
      <c r="X123" s="82">
        <v>43986.0412037037</v>
      </c>
      <c r="Y123" s="88">
        <v>43986</v>
      </c>
      <c r="Z123" s="84" t="s">
        <v>823</v>
      </c>
      <c r="AA123" s="85" t="s">
        <v>1018</v>
      </c>
      <c r="AB123" s="80"/>
      <c r="AC123" s="80"/>
      <c r="AD123" s="84" t="s">
        <v>1214</v>
      </c>
      <c r="AE123" s="80"/>
      <c r="AF123" s="80" t="b">
        <v>0</v>
      </c>
      <c r="AG123" s="80">
        <v>0</v>
      </c>
      <c r="AH123" s="84" t="s">
        <v>1316</v>
      </c>
      <c r="AI123" s="80" t="b">
        <v>0</v>
      </c>
      <c r="AJ123" s="80" t="s">
        <v>1333</v>
      </c>
      <c r="AK123" s="80"/>
      <c r="AL123" s="84" t="s">
        <v>1316</v>
      </c>
      <c r="AM123" s="80" t="b">
        <v>0</v>
      </c>
      <c r="AN123" s="80">
        <v>116</v>
      </c>
      <c r="AO123" s="84" t="s">
        <v>1297</v>
      </c>
      <c r="AP123" s="80" t="s">
        <v>1343</v>
      </c>
      <c r="AQ123" s="80" t="b">
        <v>0</v>
      </c>
      <c r="AR123" s="84" t="s">
        <v>1297</v>
      </c>
      <c r="AS123" s="80" t="s">
        <v>198</v>
      </c>
      <c r="AT123" s="80">
        <v>0</v>
      </c>
      <c r="AU123" s="80">
        <v>0</v>
      </c>
      <c r="AV123" s="80"/>
      <c r="AW123" s="80"/>
      <c r="AX123" s="80"/>
      <c r="AY123" s="80"/>
      <c r="AZ123" s="80"/>
      <c r="BA123" s="80"/>
      <c r="BB123" s="80"/>
      <c r="BC123" s="80"/>
      <c r="BD123">
        <v>1</v>
      </c>
      <c r="BE123" s="79" t="str">
        <f>REPLACE(INDEX(GroupVertices[Group],MATCH(Edges[[#This Row],[Vertex 1]],GroupVertices[Vertex],0)),1,1,"")</f>
        <v>1</v>
      </c>
      <c r="BF123" s="79" t="str">
        <f>REPLACE(INDEX(GroupVertices[Group],MATCH(Edges[[#This Row],[Vertex 2]],GroupVertices[Vertex],0)),1,1,"")</f>
        <v>1</v>
      </c>
      <c r="BG123" s="48">
        <v>0</v>
      </c>
      <c r="BH123" s="49">
        <v>0</v>
      </c>
      <c r="BI123" s="48">
        <v>1</v>
      </c>
      <c r="BJ123" s="49">
        <v>2.3255813953488373</v>
      </c>
      <c r="BK123" s="48">
        <v>0</v>
      </c>
      <c r="BL123" s="49">
        <v>0</v>
      </c>
      <c r="BM123" s="48">
        <v>42</v>
      </c>
      <c r="BN123" s="49">
        <v>97.67441860465117</v>
      </c>
      <c r="BO123" s="48">
        <v>43</v>
      </c>
    </row>
    <row r="124" spans="1:67" ht="15">
      <c r="A124" s="65" t="s">
        <v>335</v>
      </c>
      <c r="B124" s="65" t="s">
        <v>405</v>
      </c>
      <c r="C124" s="66" t="s">
        <v>3090</v>
      </c>
      <c r="D124" s="67">
        <v>3</v>
      </c>
      <c r="E124" s="68" t="s">
        <v>132</v>
      </c>
      <c r="F124" s="69">
        <v>32</v>
      </c>
      <c r="G124" s="66"/>
      <c r="H124" s="70"/>
      <c r="I124" s="71"/>
      <c r="J124" s="71"/>
      <c r="K124" s="34" t="s">
        <v>65</v>
      </c>
      <c r="L124" s="78">
        <v>124</v>
      </c>
      <c r="M124" s="78"/>
      <c r="N124" s="73"/>
      <c r="O124" s="80" t="s">
        <v>426</v>
      </c>
      <c r="P124" s="82">
        <v>43986.05032407407</v>
      </c>
      <c r="Q124" s="80" t="s">
        <v>429</v>
      </c>
      <c r="R124" s="84" t="s">
        <v>474</v>
      </c>
      <c r="S124" s="80"/>
      <c r="T124" s="80"/>
      <c r="U124" s="80" t="s">
        <v>538</v>
      </c>
      <c r="V124" s="80"/>
      <c r="W124" s="85" t="s">
        <v>648</v>
      </c>
      <c r="X124" s="82">
        <v>43986.05032407407</v>
      </c>
      <c r="Y124" s="88">
        <v>43986</v>
      </c>
      <c r="Z124" s="84" t="s">
        <v>824</v>
      </c>
      <c r="AA124" s="85" t="s">
        <v>1019</v>
      </c>
      <c r="AB124" s="80"/>
      <c r="AC124" s="80"/>
      <c r="AD124" s="84" t="s">
        <v>1215</v>
      </c>
      <c r="AE124" s="80"/>
      <c r="AF124" s="80" t="b">
        <v>0</v>
      </c>
      <c r="AG124" s="80">
        <v>0</v>
      </c>
      <c r="AH124" s="84" t="s">
        <v>1316</v>
      </c>
      <c r="AI124" s="80" t="b">
        <v>0</v>
      </c>
      <c r="AJ124" s="80" t="s">
        <v>1333</v>
      </c>
      <c r="AK124" s="80"/>
      <c r="AL124" s="84" t="s">
        <v>1316</v>
      </c>
      <c r="AM124" s="80" t="b">
        <v>0</v>
      </c>
      <c r="AN124" s="80">
        <v>116</v>
      </c>
      <c r="AO124" s="84" t="s">
        <v>1297</v>
      </c>
      <c r="AP124" s="80" t="s">
        <v>1345</v>
      </c>
      <c r="AQ124" s="80" t="b">
        <v>0</v>
      </c>
      <c r="AR124" s="84" t="s">
        <v>1297</v>
      </c>
      <c r="AS124" s="80" t="s">
        <v>198</v>
      </c>
      <c r="AT124" s="80">
        <v>0</v>
      </c>
      <c r="AU124" s="80">
        <v>0</v>
      </c>
      <c r="AV124" s="80"/>
      <c r="AW124" s="80"/>
      <c r="AX124" s="80"/>
      <c r="AY124" s="80"/>
      <c r="AZ124" s="80"/>
      <c r="BA124" s="80"/>
      <c r="BB124" s="80"/>
      <c r="BC124" s="80"/>
      <c r="BD124">
        <v>1</v>
      </c>
      <c r="BE124" s="79" t="str">
        <f>REPLACE(INDEX(GroupVertices[Group],MATCH(Edges[[#This Row],[Vertex 1]],GroupVertices[Vertex],0)),1,1,"")</f>
        <v>1</v>
      </c>
      <c r="BF124" s="79" t="str">
        <f>REPLACE(INDEX(GroupVertices[Group],MATCH(Edges[[#This Row],[Vertex 2]],GroupVertices[Vertex],0)),1,1,"")</f>
        <v>1</v>
      </c>
      <c r="BG124" s="48">
        <v>0</v>
      </c>
      <c r="BH124" s="49">
        <v>0</v>
      </c>
      <c r="BI124" s="48">
        <v>1</v>
      </c>
      <c r="BJ124" s="49">
        <v>2.3255813953488373</v>
      </c>
      <c r="BK124" s="48">
        <v>0</v>
      </c>
      <c r="BL124" s="49">
        <v>0</v>
      </c>
      <c r="BM124" s="48">
        <v>42</v>
      </c>
      <c r="BN124" s="49">
        <v>97.67441860465117</v>
      </c>
      <c r="BO124" s="48">
        <v>43</v>
      </c>
    </row>
    <row r="125" spans="1:67" ht="15">
      <c r="A125" s="65" t="s">
        <v>336</v>
      </c>
      <c r="B125" s="65" t="s">
        <v>405</v>
      </c>
      <c r="C125" s="66" t="s">
        <v>3090</v>
      </c>
      <c r="D125" s="67">
        <v>3</v>
      </c>
      <c r="E125" s="68" t="s">
        <v>132</v>
      </c>
      <c r="F125" s="69">
        <v>32</v>
      </c>
      <c r="G125" s="66"/>
      <c r="H125" s="70"/>
      <c r="I125" s="71"/>
      <c r="J125" s="71"/>
      <c r="K125" s="34" t="s">
        <v>65</v>
      </c>
      <c r="L125" s="78">
        <v>125</v>
      </c>
      <c r="M125" s="78"/>
      <c r="N125" s="73"/>
      <c r="O125" s="80" t="s">
        <v>426</v>
      </c>
      <c r="P125" s="82">
        <v>43986.051030092596</v>
      </c>
      <c r="Q125" s="80" t="s">
        <v>429</v>
      </c>
      <c r="R125" s="84" t="s">
        <v>474</v>
      </c>
      <c r="S125" s="80"/>
      <c r="T125" s="80"/>
      <c r="U125" s="80" t="s">
        <v>538</v>
      </c>
      <c r="V125" s="80"/>
      <c r="W125" s="85" t="s">
        <v>649</v>
      </c>
      <c r="X125" s="82">
        <v>43986.051030092596</v>
      </c>
      <c r="Y125" s="88">
        <v>43986</v>
      </c>
      <c r="Z125" s="84" t="s">
        <v>825</v>
      </c>
      <c r="AA125" s="85" t="s">
        <v>1020</v>
      </c>
      <c r="AB125" s="80"/>
      <c r="AC125" s="80"/>
      <c r="AD125" s="84" t="s">
        <v>1216</v>
      </c>
      <c r="AE125" s="80"/>
      <c r="AF125" s="80" t="b">
        <v>0</v>
      </c>
      <c r="AG125" s="80">
        <v>0</v>
      </c>
      <c r="AH125" s="84" t="s">
        <v>1316</v>
      </c>
      <c r="AI125" s="80" t="b">
        <v>0</v>
      </c>
      <c r="AJ125" s="80" t="s">
        <v>1333</v>
      </c>
      <c r="AK125" s="80"/>
      <c r="AL125" s="84" t="s">
        <v>1316</v>
      </c>
      <c r="AM125" s="80" t="b">
        <v>0</v>
      </c>
      <c r="AN125" s="80">
        <v>116</v>
      </c>
      <c r="AO125" s="84" t="s">
        <v>1297</v>
      </c>
      <c r="AP125" s="80" t="s">
        <v>1344</v>
      </c>
      <c r="AQ125" s="80" t="b">
        <v>0</v>
      </c>
      <c r="AR125" s="84" t="s">
        <v>1297</v>
      </c>
      <c r="AS125" s="80" t="s">
        <v>198</v>
      </c>
      <c r="AT125" s="80">
        <v>0</v>
      </c>
      <c r="AU125" s="80">
        <v>0</v>
      </c>
      <c r="AV125" s="80"/>
      <c r="AW125" s="80"/>
      <c r="AX125" s="80"/>
      <c r="AY125" s="80"/>
      <c r="AZ125" s="80"/>
      <c r="BA125" s="80"/>
      <c r="BB125" s="80"/>
      <c r="BC125" s="80"/>
      <c r="BD125">
        <v>1</v>
      </c>
      <c r="BE125" s="79" t="str">
        <f>REPLACE(INDEX(GroupVertices[Group],MATCH(Edges[[#This Row],[Vertex 1]],GroupVertices[Vertex],0)),1,1,"")</f>
        <v>1</v>
      </c>
      <c r="BF125" s="79" t="str">
        <f>REPLACE(INDEX(GroupVertices[Group],MATCH(Edges[[#This Row],[Vertex 2]],GroupVertices[Vertex],0)),1,1,"")</f>
        <v>1</v>
      </c>
      <c r="BG125" s="48">
        <v>0</v>
      </c>
      <c r="BH125" s="49">
        <v>0</v>
      </c>
      <c r="BI125" s="48">
        <v>1</v>
      </c>
      <c r="BJ125" s="49">
        <v>2.3255813953488373</v>
      </c>
      <c r="BK125" s="48">
        <v>0</v>
      </c>
      <c r="BL125" s="49">
        <v>0</v>
      </c>
      <c r="BM125" s="48">
        <v>42</v>
      </c>
      <c r="BN125" s="49">
        <v>97.67441860465117</v>
      </c>
      <c r="BO125" s="48">
        <v>43</v>
      </c>
    </row>
    <row r="126" spans="1:67" ht="15">
      <c r="A126" s="65" t="s">
        <v>337</v>
      </c>
      <c r="B126" s="65" t="s">
        <v>405</v>
      </c>
      <c r="C126" s="66" t="s">
        <v>3090</v>
      </c>
      <c r="D126" s="67">
        <v>3</v>
      </c>
      <c r="E126" s="68" t="s">
        <v>132</v>
      </c>
      <c r="F126" s="69">
        <v>32</v>
      </c>
      <c r="G126" s="66"/>
      <c r="H126" s="70"/>
      <c r="I126" s="71"/>
      <c r="J126" s="71"/>
      <c r="K126" s="34" t="s">
        <v>65</v>
      </c>
      <c r="L126" s="78">
        <v>126</v>
      </c>
      <c r="M126" s="78"/>
      <c r="N126" s="73"/>
      <c r="O126" s="80" t="s">
        <v>426</v>
      </c>
      <c r="P126" s="82">
        <v>43986.06653935185</v>
      </c>
      <c r="Q126" s="80" t="s">
        <v>429</v>
      </c>
      <c r="R126" s="84" t="s">
        <v>474</v>
      </c>
      <c r="S126" s="80"/>
      <c r="T126" s="80"/>
      <c r="U126" s="80" t="s">
        <v>538</v>
      </c>
      <c r="V126" s="80"/>
      <c r="W126" s="85" t="s">
        <v>562</v>
      </c>
      <c r="X126" s="82">
        <v>43986.06653935185</v>
      </c>
      <c r="Y126" s="88">
        <v>43986</v>
      </c>
      <c r="Z126" s="84" t="s">
        <v>826</v>
      </c>
      <c r="AA126" s="85" t="s">
        <v>1021</v>
      </c>
      <c r="AB126" s="80"/>
      <c r="AC126" s="80"/>
      <c r="AD126" s="84" t="s">
        <v>1217</v>
      </c>
      <c r="AE126" s="80"/>
      <c r="AF126" s="80" t="b">
        <v>0</v>
      </c>
      <c r="AG126" s="80">
        <v>0</v>
      </c>
      <c r="AH126" s="84" t="s">
        <v>1316</v>
      </c>
      <c r="AI126" s="80" t="b">
        <v>0</v>
      </c>
      <c r="AJ126" s="80" t="s">
        <v>1333</v>
      </c>
      <c r="AK126" s="80"/>
      <c r="AL126" s="84" t="s">
        <v>1316</v>
      </c>
      <c r="AM126" s="80" t="b">
        <v>0</v>
      </c>
      <c r="AN126" s="80">
        <v>116</v>
      </c>
      <c r="AO126" s="84" t="s">
        <v>1297</v>
      </c>
      <c r="AP126" s="80" t="s">
        <v>1345</v>
      </c>
      <c r="AQ126" s="80" t="b">
        <v>0</v>
      </c>
      <c r="AR126" s="84" t="s">
        <v>1297</v>
      </c>
      <c r="AS126" s="80" t="s">
        <v>198</v>
      </c>
      <c r="AT126" s="80">
        <v>0</v>
      </c>
      <c r="AU126" s="80">
        <v>0</v>
      </c>
      <c r="AV126" s="80"/>
      <c r="AW126" s="80"/>
      <c r="AX126" s="80"/>
      <c r="AY126" s="80"/>
      <c r="AZ126" s="80"/>
      <c r="BA126" s="80"/>
      <c r="BB126" s="80"/>
      <c r="BC126" s="80"/>
      <c r="BD126">
        <v>1</v>
      </c>
      <c r="BE126" s="79" t="str">
        <f>REPLACE(INDEX(GroupVertices[Group],MATCH(Edges[[#This Row],[Vertex 1]],GroupVertices[Vertex],0)),1,1,"")</f>
        <v>1</v>
      </c>
      <c r="BF126" s="79" t="str">
        <f>REPLACE(INDEX(GroupVertices[Group],MATCH(Edges[[#This Row],[Vertex 2]],GroupVertices[Vertex],0)),1,1,"")</f>
        <v>1</v>
      </c>
      <c r="BG126" s="48">
        <v>0</v>
      </c>
      <c r="BH126" s="49">
        <v>0</v>
      </c>
      <c r="BI126" s="48">
        <v>1</v>
      </c>
      <c r="BJ126" s="49">
        <v>2.3255813953488373</v>
      </c>
      <c r="BK126" s="48">
        <v>0</v>
      </c>
      <c r="BL126" s="49">
        <v>0</v>
      </c>
      <c r="BM126" s="48">
        <v>42</v>
      </c>
      <c r="BN126" s="49">
        <v>97.67441860465117</v>
      </c>
      <c r="BO126" s="48">
        <v>43</v>
      </c>
    </row>
    <row r="127" spans="1:67" ht="15">
      <c r="A127" s="65" t="s">
        <v>338</v>
      </c>
      <c r="B127" s="65" t="s">
        <v>401</v>
      </c>
      <c r="C127" s="66" t="s">
        <v>3090</v>
      </c>
      <c r="D127" s="67">
        <v>3</v>
      </c>
      <c r="E127" s="68" t="s">
        <v>132</v>
      </c>
      <c r="F127" s="69">
        <v>32</v>
      </c>
      <c r="G127" s="66"/>
      <c r="H127" s="70"/>
      <c r="I127" s="71"/>
      <c r="J127" s="71"/>
      <c r="K127" s="34" t="s">
        <v>65</v>
      </c>
      <c r="L127" s="78">
        <v>127</v>
      </c>
      <c r="M127" s="78"/>
      <c r="N127" s="73"/>
      <c r="O127" s="80" t="s">
        <v>426</v>
      </c>
      <c r="P127" s="82">
        <v>43986.06978009259</v>
      </c>
      <c r="Q127" s="80" t="s">
        <v>435</v>
      </c>
      <c r="R127" s="84" t="s">
        <v>480</v>
      </c>
      <c r="S127" s="80"/>
      <c r="T127" s="80"/>
      <c r="U127" s="80"/>
      <c r="V127" s="80"/>
      <c r="W127" s="85" t="s">
        <v>562</v>
      </c>
      <c r="X127" s="82">
        <v>43986.06978009259</v>
      </c>
      <c r="Y127" s="88">
        <v>43986</v>
      </c>
      <c r="Z127" s="84" t="s">
        <v>827</v>
      </c>
      <c r="AA127" s="85" t="s">
        <v>1022</v>
      </c>
      <c r="AB127" s="80"/>
      <c r="AC127" s="80"/>
      <c r="AD127" s="84" t="s">
        <v>1218</v>
      </c>
      <c r="AE127" s="80"/>
      <c r="AF127" s="80" t="b">
        <v>0</v>
      </c>
      <c r="AG127" s="80">
        <v>0</v>
      </c>
      <c r="AH127" s="84" t="s">
        <v>1316</v>
      </c>
      <c r="AI127" s="80" t="b">
        <v>1</v>
      </c>
      <c r="AJ127" s="80" t="s">
        <v>1333</v>
      </c>
      <c r="AK127" s="80"/>
      <c r="AL127" s="84" t="s">
        <v>1337</v>
      </c>
      <c r="AM127" s="80" t="b">
        <v>0</v>
      </c>
      <c r="AN127" s="80">
        <v>14</v>
      </c>
      <c r="AO127" s="84" t="s">
        <v>1293</v>
      </c>
      <c r="AP127" s="80" t="s">
        <v>1345</v>
      </c>
      <c r="AQ127" s="80" t="b">
        <v>0</v>
      </c>
      <c r="AR127" s="84" t="s">
        <v>1293</v>
      </c>
      <c r="AS127" s="80" t="s">
        <v>198</v>
      </c>
      <c r="AT127" s="80">
        <v>0</v>
      </c>
      <c r="AU127" s="80">
        <v>0</v>
      </c>
      <c r="AV127" s="80"/>
      <c r="AW127" s="80"/>
      <c r="AX127" s="80"/>
      <c r="AY127" s="80"/>
      <c r="AZ127" s="80"/>
      <c r="BA127" s="80"/>
      <c r="BB127" s="80"/>
      <c r="BC127" s="80"/>
      <c r="BD127">
        <v>1</v>
      </c>
      <c r="BE127" s="79" t="str">
        <f>REPLACE(INDEX(GroupVertices[Group],MATCH(Edges[[#This Row],[Vertex 1]],GroupVertices[Vertex],0)),1,1,"")</f>
        <v>2</v>
      </c>
      <c r="BF127" s="79" t="str">
        <f>REPLACE(INDEX(GroupVertices[Group],MATCH(Edges[[#This Row],[Vertex 2]],GroupVertices[Vertex],0)),1,1,"")</f>
        <v>2</v>
      </c>
      <c r="BG127" s="48">
        <v>0</v>
      </c>
      <c r="BH127" s="49">
        <v>0</v>
      </c>
      <c r="BI127" s="48">
        <v>0</v>
      </c>
      <c r="BJ127" s="49">
        <v>0</v>
      </c>
      <c r="BK127" s="48">
        <v>0</v>
      </c>
      <c r="BL127" s="49">
        <v>0</v>
      </c>
      <c r="BM127" s="48">
        <v>27</v>
      </c>
      <c r="BN127" s="49">
        <v>100</v>
      </c>
      <c r="BO127" s="48">
        <v>27</v>
      </c>
    </row>
    <row r="128" spans="1:67" ht="15">
      <c r="A128" s="65" t="s">
        <v>339</v>
      </c>
      <c r="B128" s="65" t="s">
        <v>405</v>
      </c>
      <c r="C128" s="66" t="s">
        <v>3090</v>
      </c>
      <c r="D128" s="67">
        <v>3</v>
      </c>
      <c r="E128" s="68" t="s">
        <v>132</v>
      </c>
      <c r="F128" s="69">
        <v>32</v>
      </c>
      <c r="G128" s="66"/>
      <c r="H128" s="70"/>
      <c r="I128" s="71"/>
      <c r="J128" s="71"/>
      <c r="K128" s="34" t="s">
        <v>65</v>
      </c>
      <c r="L128" s="78">
        <v>128</v>
      </c>
      <c r="M128" s="78"/>
      <c r="N128" s="73"/>
      <c r="O128" s="80" t="s">
        <v>426</v>
      </c>
      <c r="P128" s="82">
        <v>43986.07087962963</v>
      </c>
      <c r="Q128" s="80" t="s">
        <v>429</v>
      </c>
      <c r="R128" s="84" t="s">
        <v>474</v>
      </c>
      <c r="S128" s="80"/>
      <c r="T128" s="80"/>
      <c r="U128" s="80" t="s">
        <v>538</v>
      </c>
      <c r="V128" s="80"/>
      <c r="W128" s="85" t="s">
        <v>650</v>
      </c>
      <c r="X128" s="82">
        <v>43986.07087962963</v>
      </c>
      <c r="Y128" s="88">
        <v>43986</v>
      </c>
      <c r="Z128" s="84" t="s">
        <v>828</v>
      </c>
      <c r="AA128" s="85" t="s">
        <v>1023</v>
      </c>
      <c r="AB128" s="80"/>
      <c r="AC128" s="80"/>
      <c r="AD128" s="84" t="s">
        <v>1219</v>
      </c>
      <c r="AE128" s="80"/>
      <c r="AF128" s="80" t="b">
        <v>0</v>
      </c>
      <c r="AG128" s="80">
        <v>0</v>
      </c>
      <c r="AH128" s="84" t="s">
        <v>1316</v>
      </c>
      <c r="AI128" s="80" t="b">
        <v>0</v>
      </c>
      <c r="AJ128" s="80" t="s">
        <v>1333</v>
      </c>
      <c r="AK128" s="80"/>
      <c r="AL128" s="84" t="s">
        <v>1316</v>
      </c>
      <c r="AM128" s="80" t="b">
        <v>0</v>
      </c>
      <c r="AN128" s="80">
        <v>116</v>
      </c>
      <c r="AO128" s="84" t="s">
        <v>1297</v>
      </c>
      <c r="AP128" s="80" t="s">
        <v>1343</v>
      </c>
      <c r="AQ128" s="80" t="b">
        <v>0</v>
      </c>
      <c r="AR128" s="84" t="s">
        <v>1297</v>
      </c>
      <c r="AS128" s="80" t="s">
        <v>198</v>
      </c>
      <c r="AT128" s="80">
        <v>0</v>
      </c>
      <c r="AU128" s="80">
        <v>0</v>
      </c>
      <c r="AV128" s="80"/>
      <c r="AW128" s="80"/>
      <c r="AX128" s="80"/>
      <c r="AY128" s="80"/>
      <c r="AZ128" s="80"/>
      <c r="BA128" s="80"/>
      <c r="BB128" s="80"/>
      <c r="BC128" s="80"/>
      <c r="BD128">
        <v>1</v>
      </c>
      <c r="BE128" s="79" t="str">
        <f>REPLACE(INDEX(GroupVertices[Group],MATCH(Edges[[#This Row],[Vertex 1]],GroupVertices[Vertex],0)),1,1,"")</f>
        <v>1</v>
      </c>
      <c r="BF128" s="79" t="str">
        <f>REPLACE(INDEX(GroupVertices[Group],MATCH(Edges[[#This Row],[Vertex 2]],GroupVertices[Vertex],0)),1,1,"")</f>
        <v>1</v>
      </c>
      <c r="BG128" s="48">
        <v>0</v>
      </c>
      <c r="BH128" s="49">
        <v>0</v>
      </c>
      <c r="BI128" s="48">
        <v>1</v>
      </c>
      <c r="BJ128" s="49">
        <v>2.3255813953488373</v>
      </c>
      <c r="BK128" s="48">
        <v>0</v>
      </c>
      <c r="BL128" s="49">
        <v>0</v>
      </c>
      <c r="BM128" s="48">
        <v>42</v>
      </c>
      <c r="BN128" s="49">
        <v>97.67441860465117</v>
      </c>
      <c r="BO128" s="48">
        <v>43</v>
      </c>
    </row>
    <row r="129" spans="1:67" ht="15">
      <c r="A129" s="65" t="s">
        <v>340</v>
      </c>
      <c r="B129" s="65" t="s">
        <v>405</v>
      </c>
      <c r="C129" s="66" t="s">
        <v>3090</v>
      </c>
      <c r="D129" s="67">
        <v>3</v>
      </c>
      <c r="E129" s="68" t="s">
        <v>132</v>
      </c>
      <c r="F129" s="69">
        <v>32</v>
      </c>
      <c r="G129" s="66"/>
      <c r="H129" s="70"/>
      <c r="I129" s="71"/>
      <c r="J129" s="71"/>
      <c r="K129" s="34" t="s">
        <v>65</v>
      </c>
      <c r="L129" s="78">
        <v>129</v>
      </c>
      <c r="M129" s="78"/>
      <c r="N129" s="73"/>
      <c r="O129" s="80" t="s">
        <v>426</v>
      </c>
      <c r="P129" s="82">
        <v>43986.07150462963</v>
      </c>
      <c r="Q129" s="80" t="s">
        <v>429</v>
      </c>
      <c r="R129" s="84" t="s">
        <v>474</v>
      </c>
      <c r="S129" s="80"/>
      <c r="T129" s="80"/>
      <c r="U129" s="80" t="s">
        <v>538</v>
      </c>
      <c r="V129" s="80"/>
      <c r="W129" s="85" t="s">
        <v>651</v>
      </c>
      <c r="X129" s="82">
        <v>43986.07150462963</v>
      </c>
      <c r="Y129" s="88">
        <v>43986</v>
      </c>
      <c r="Z129" s="84" t="s">
        <v>829</v>
      </c>
      <c r="AA129" s="85" t="s">
        <v>1024</v>
      </c>
      <c r="AB129" s="80"/>
      <c r="AC129" s="80"/>
      <c r="AD129" s="84" t="s">
        <v>1220</v>
      </c>
      <c r="AE129" s="80"/>
      <c r="AF129" s="80" t="b">
        <v>0</v>
      </c>
      <c r="AG129" s="80">
        <v>0</v>
      </c>
      <c r="AH129" s="84" t="s">
        <v>1316</v>
      </c>
      <c r="AI129" s="80" t="b">
        <v>0</v>
      </c>
      <c r="AJ129" s="80" t="s">
        <v>1333</v>
      </c>
      <c r="AK129" s="80"/>
      <c r="AL129" s="84" t="s">
        <v>1316</v>
      </c>
      <c r="AM129" s="80" t="b">
        <v>0</v>
      </c>
      <c r="AN129" s="80">
        <v>116</v>
      </c>
      <c r="AO129" s="84" t="s">
        <v>1297</v>
      </c>
      <c r="AP129" s="80" t="s">
        <v>1345</v>
      </c>
      <c r="AQ129" s="80" t="b">
        <v>0</v>
      </c>
      <c r="AR129" s="84" t="s">
        <v>1297</v>
      </c>
      <c r="AS129" s="80" t="s">
        <v>198</v>
      </c>
      <c r="AT129" s="80">
        <v>0</v>
      </c>
      <c r="AU129" s="80">
        <v>0</v>
      </c>
      <c r="AV129" s="80"/>
      <c r="AW129" s="80"/>
      <c r="AX129" s="80"/>
      <c r="AY129" s="80"/>
      <c r="AZ129" s="80"/>
      <c r="BA129" s="80"/>
      <c r="BB129" s="80"/>
      <c r="BC129" s="80"/>
      <c r="BD129">
        <v>1</v>
      </c>
      <c r="BE129" s="79" t="str">
        <f>REPLACE(INDEX(GroupVertices[Group],MATCH(Edges[[#This Row],[Vertex 1]],GroupVertices[Vertex],0)),1,1,"")</f>
        <v>1</v>
      </c>
      <c r="BF129" s="79" t="str">
        <f>REPLACE(INDEX(GroupVertices[Group],MATCH(Edges[[#This Row],[Vertex 2]],GroupVertices[Vertex],0)),1,1,"")</f>
        <v>1</v>
      </c>
      <c r="BG129" s="48">
        <v>0</v>
      </c>
      <c r="BH129" s="49">
        <v>0</v>
      </c>
      <c r="BI129" s="48">
        <v>1</v>
      </c>
      <c r="BJ129" s="49">
        <v>2.3255813953488373</v>
      </c>
      <c r="BK129" s="48">
        <v>0</v>
      </c>
      <c r="BL129" s="49">
        <v>0</v>
      </c>
      <c r="BM129" s="48">
        <v>42</v>
      </c>
      <c r="BN129" s="49">
        <v>97.67441860465117</v>
      </c>
      <c r="BO129" s="48">
        <v>43</v>
      </c>
    </row>
    <row r="130" spans="1:67" ht="15">
      <c r="A130" s="65" t="s">
        <v>341</v>
      </c>
      <c r="B130" s="65" t="s">
        <v>405</v>
      </c>
      <c r="C130" s="66" t="s">
        <v>3090</v>
      </c>
      <c r="D130" s="67">
        <v>3</v>
      </c>
      <c r="E130" s="68" t="s">
        <v>132</v>
      </c>
      <c r="F130" s="69">
        <v>32</v>
      </c>
      <c r="G130" s="66"/>
      <c r="H130" s="70"/>
      <c r="I130" s="71"/>
      <c r="J130" s="71"/>
      <c r="K130" s="34" t="s">
        <v>65</v>
      </c>
      <c r="L130" s="78">
        <v>130</v>
      </c>
      <c r="M130" s="78"/>
      <c r="N130" s="73"/>
      <c r="O130" s="80" t="s">
        <v>426</v>
      </c>
      <c r="P130" s="82">
        <v>43986.084282407406</v>
      </c>
      <c r="Q130" s="80" t="s">
        <v>429</v>
      </c>
      <c r="R130" s="84" t="s">
        <v>474</v>
      </c>
      <c r="S130" s="80"/>
      <c r="T130" s="80"/>
      <c r="U130" s="80" t="s">
        <v>538</v>
      </c>
      <c r="V130" s="80"/>
      <c r="W130" s="85" t="s">
        <v>652</v>
      </c>
      <c r="X130" s="82">
        <v>43986.084282407406</v>
      </c>
      <c r="Y130" s="88">
        <v>43986</v>
      </c>
      <c r="Z130" s="84" t="s">
        <v>830</v>
      </c>
      <c r="AA130" s="85" t="s">
        <v>1025</v>
      </c>
      <c r="AB130" s="80"/>
      <c r="AC130" s="80"/>
      <c r="AD130" s="84" t="s">
        <v>1221</v>
      </c>
      <c r="AE130" s="80"/>
      <c r="AF130" s="80" t="b">
        <v>0</v>
      </c>
      <c r="AG130" s="80">
        <v>0</v>
      </c>
      <c r="AH130" s="84" t="s">
        <v>1316</v>
      </c>
      <c r="AI130" s="80" t="b">
        <v>0</v>
      </c>
      <c r="AJ130" s="80" t="s">
        <v>1333</v>
      </c>
      <c r="AK130" s="80"/>
      <c r="AL130" s="84" t="s">
        <v>1316</v>
      </c>
      <c r="AM130" s="80" t="b">
        <v>0</v>
      </c>
      <c r="AN130" s="80">
        <v>116</v>
      </c>
      <c r="AO130" s="84" t="s">
        <v>1297</v>
      </c>
      <c r="AP130" s="80" t="s">
        <v>1345</v>
      </c>
      <c r="AQ130" s="80" t="b">
        <v>0</v>
      </c>
      <c r="AR130" s="84" t="s">
        <v>1297</v>
      </c>
      <c r="AS130" s="80" t="s">
        <v>198</v>
      </c>
      <c r="AT130" s="80">
        <v>0</v>
      </c>
      <c r="AU130" s="80">
        <v>0</v>
      </c>
      <c r="AV130" s="80"/>
      <c r="AW130" s="80"/>
      <c r="AX130" s="80"/>
      <c r="AY130" s="80"/>
      <c r="AZ130" s="80"/>
      <c r="BA130" s="80"/>
      <c r="BB130" s="80"/>
      <c r="BC130" s="80"/>
      <c r="BD130">
        <v>1</v>
      </c>
      <c r="BE130" s="79" t="str">
        <f>REPLACE(INDEX(GroupVertices[Group],MATCH(Edges[[#This Row],[Vertex 1]],GroupVertices[Vertex],0)),1,1,"")</f>
        <v>1</v>
      </c>
      <c r="BF130" s="79" t="str">
        <f>REPLACE(INDEX(GroupVertices[Group],MATCH(Edges[[#This Row],[Vertex 2]],GroupVertices[Vertex],0)),1,1,"")</f>
        <v>1</v>
      </c>
      <c r="BG130" s="48">
        <v>0</v>
      </c>
      <c r="BH130" s="49">
        <v>0</v>
      </c>
      <c r="BI130" s="48">
        <v>1</v>
      </c>
      <c r="BJ130" s="49">
        <v>2.3255813953488373</v>
      </c>
      <c r="BK130" s="48">
        <v>0</v>
      </c>
      <c r="BL130" s="49">
        <v>0</v>
      </c>
      <c r="BM130" s="48">
        <v>42</v>
      </c>
      <c r="BN130" s="49">
        <v>97.67441860465117</v>
      </c>
      <c r="BO130" s="48">
        <v>43</v>
      </c>
    </row>
    <row r="131" spans="1:67" ht="15">
      <c r="A131" s="65" t="s">
        <v>342</v>
      </c>
      <c r="B131" s="65" t="s">
        <v>405</v>
      </c>
      <c r="C131" s="66" t="s">
        <v>3090</v>
      </c>
      <c r="D131" s="67">
        <v>3</v>
      </c>
      <c r="E131" s="68" t="s">
        <v>132</v>
      </c>
      <c r="F131" s="69">
        <v>32</v>
      </c>
      <c r="G131" s="66"/>
      <c r="H131" s="70"/>
      <c r="I131" s="71"/>
      <c r="J131" s="71"/>
      <c r="K131" s="34" t="s">
        <v>65</v>
      </c>
      <c r="L131" s="78">
        <v>131</v>
      </c>
      <c r="M131" s="78"/>
      <c r="N131" s="73"/>
      <c r="O131" s="80" t="s">
        <v>426</v>
      </c>
      <c r="P131" s="82">
        <v>43986.0865162037</v>
      </c>
      <c r="Q131" s="80" t="s">
        <v>429</v>
      </c>
      <c r="R131" s="84" t="s">
        <v>474</v>
      </c>
      <c r="S131" s="80"/>
      <c r="T131" s="80"/>
      <c r="U131" s="80" t="s">
        <v>538</v>
      </c>
      <c r="V131" s="80"/>
      <c r="W131" s="85" t="s">
        <v>653</v>
      </c>
      <c r="X131" s="82">
        <v>43986.0865162037</v>
      </c>
      <c r="Y131" s="88">
        <v>43986</v>
      </c>
      <c r="Z131" s="84" t="s">
        <v>831</v>
      </c>
      <c r="AA131" s="85" t="s">
        <v>1026</v>
      </c>
      <c r="AB131" s="80"/>
      <c r="AC131" s="80"/>
      <c r="AD131" s="84" t="s">
        <v>1222</v>
      </c>
      <c r="AE131" s="80"/>
      <c r="AF131" s="80" t="b">
        <v>0</v>
      </c>
      <c r="AG131" s="80">
        <v>0</v>
      </c>
      <c r="AH131" s="84" t="s">
        <v>1316</v>
      </c>
      <c r="AI131" s="80" t="b">
        <v>0</v>
      </c>
      <c r="AJ131" s="80" t="s">
        <v>1333</v>
      </c>
      <c r="AK131" s="80"/>
      <c r="AL131" s="84" t="s">
        <v>1316</v>
      </c>
      <c r="AM131" s="80" t="b">
        <v>0</v>
      </c>
      <c r="AN131" s="80">
        <v>116</v>
      </c>
      <c r="AO131" s="84" t="s">
        <v>1297</v>
      </c>
      <c r="AP131" s="80" t="s">
        <v>1345</v>
      </c>
      <c r="AQ131" s="80" t="b">
        <v>0</v>
      </c>
      <c r="AR131" s="84" t="s">
        <v>1297</v>
      </c>
      <c r="AS131" s="80" t="s">
        <v>198</v>
      </c>
      <c r="AT131" s="80">
        <v>0</v>
      </c>
      <c r="AU131" s="80">
        <v>0</v>
      </c>
      <c r="AV131" s="80"/>
      <c r="AW131" s="80"/>
      <c r="AX131" s="80"/>
      <c r="AY131" s="80"/>
      <c r="AZ131" s="80"/>
      <c r="BA131" s="80"/>
      <c r="BB131" s="80"/>
      <c r="BC131" s="80"/>
      <c r="BD131">
        <v>1</v>
      </c>
      <c r="BE131" s="79" t="str">
        <f>REPLACE(INDEX(GroupVertices[Group],MATCH(Edges[[#This Row],[Vertex 1]],GroupVertices[Vertex],0)),1,1,"")</f>
        <v>1</v>
      </c>
      <c r="BF131" s="79" t="str">
        <f>REPLACE(INDEX(GroupVertices[Group],MATCH(Edges[[#This Row],[Vertex 2]],GroupVertices[Vertex],0)),1,1,"")</f>
        <v>1</v>
      </c>
      <c r="BG131" s="48">
        <v>0</v>
      </c>
      <c r="BH131" s="49">
        <v>0</v>
      </c>
      <c r="BI131" s="48">
        <v>1</v>
      </c>
      <c r="BJ131" s="49">
        <v>2.3255813953488373</v>
      </c>
      <c r="BK131" s="48">
        <v>0</v>
      </c>
      <c r="BL131" s="49">
        <v>0</v>
      </c>
      <c r="BM131" s="48">
        <v>42</v>
      </c>
      <c r="BN131" s="49">
        <v>97.67441860465117</v>
      </c>
      <c r="BO131" s="48">
        <v>43</v>
      </c>
    </row>
    <row r="132" spans="1:67" ht="15">
      <c r="A132" s="65" t="s">
        <v>343</v>
      </c>
      <c r="B132" s="65" t="s">
        <v>405</v>
      </c>
      <c r="C132" s="66" t="s">
        <v>3090</v>
      </c>
      <c r="D132" s="67">
        <v>3</v>
      </c>
      <c r="E132" s="68" t="s">
        <v>132</v>
      </c>
      <c r="F132" s="69">
        <v>32</v>
      </c>
      <c r="G132" s="66"/>
      <c r="H132" s="70"/>
      <c r="I132" s="71"/>
      <c r="J132" s="71"/>
      <c r="K132" s="34" t="s">
        <v>65</v>
      </c>
      <c r="L132" s="78">
        <v>132</v>
      </c>
      <c r="M132" s="78"/>
      <c r="N132" s="73"/>
      <c r="O132" s="80" t="s">
        <v>426</v>
      </c>
      <c r="P132" s="82">
        <v>43986.08678240741</v>
      </c>
      <c r="Q132" s="80" t="s">
        <v>429</v>
      </c>
      <c r="R132" s="84" t="s">
        <v>474</v>
      </c>
      <c r="S132" s="80"/>
      <c r="T132" s="80"/>
      <c r="U132" s="80" t="s">
        <v>538</v>
      </c>
      <c r="V132" s="80"/>
      <c r="W132" s="85" t="s">
        <v>654</v>
      </c>
      <c r="X132" s="82">
        <v>43986.08678240741</v>
      </c>
      <c r="Y132" s="88">
        <v>43986</v>
      </c>
      <c r="Z132" s="84" t="s">
        <v>832</v>
      </c>
      <c r="AA132" s="85" t="s">
        <v>1027</v>
      </c>
      <c r="AB132" s="80"/>
      <c r="AC132" s="80"/>
      <c r="AD132" s="84" t="s">
        <v>1223</v>
      </c>
      <c r="AE132" s="80"/>
      <c r="AF132" s="80" t="b">
        <v>0</v>
      </c>
      <c r="AG132" s="80">
        <v>0</v>
      </c>
      <c r="AH132" s="84" t="s">
        <v>1316</v>
      </c>
      <c r="AI132" s="80" t="b">
        <v>0</v>
      </c>
      <c r="AJ132" s="80" t="s">
        <v>1333</v>
      </c>
      <c r="AK132" s="80"/>
      <c r="AL132" s="84" t="s">
        <v>1316</v>
      </c>
      <c r="AM132" s="80" t="b">
        <v>0</v>
      </c>
      <c r="AN132" s="80">
        <v>116</v>
      </c>
      <c r="AO132" s="84" t="s">
        <v>1297</v>
      </c>
      <c r="AP132" s="80" t="s">
        <v>1345</v>
      </c>
      <c r="AQ132" s="80" t="b">
        <v>0</v>
      </c>
      <c r="AR132" s="84" t="s">
        <v>1297</v>
      </c>
      <c r="AS132" s="80" t="s">
        <v>198</v>
      </c>
      <c r="AT132" s="80">
        <v>0</v>
      </c>
      <c r="AU132" s="80">
        <v>0</v>
      </c>
      <c r="AV132" s="80"/>
      <c r="AW132" s="80"/>
      <c r="AX132" s="80"/>
      <c r="AY132" s="80"/>
      <c r="AZ132" s="80"/>
      <c r="BA132" s="80"/>
      <c r="BB132" s="80"/>
      <c r="BC132" s="80"/>
      <c r="BD132">
        <v>1</v>
      </c>
      <c r="BE132" s="79" t="str">
        <f>REPLACE(INDEX(GroupVertices[Group],MATCH(Edges[[#This Row],[Vertex 1]],GroupVertices[Vertex],0)),1,1,"")</f>
        <v>1</v>
      </c>
      <c r="BF132" s="79" t="str">
        <f>REPLACE(INDEX(GroupVertices[Group],MATCH(Edges[[#This Row],[Vertex 2]],GroupVertices[Vertex],0)),1,1,"")</f>
        <v>1</v>
      </c>
      <c r="BG132" s="48">
        <v>0</v>
      </c>
      <c r="BH132" s="49">
        <v>0</v>
      </c>
      <c r="BI132" s="48">
        <v>1</v>
      </c>
      <c r="BJ132" s="49">
        <v>2.3255813953488373</v>
      </c>
      <c r="BK132" s="48">
        <v>0</v>
      </c>
      <c r="BL132" s="49">
        <v>0</v>
      </c>
      <c r="BM132" s="48">
        <v>42</v>
      </c>
      <c r="BN132" s="49">
        <v>97.67441860465117</v>
      </c>
      <c r="BO132" s="48">
        <v>43</v>
      </c>
    </row>
    <row r="133" spans="1:67" ht="15">
      <c r="A133" s="65" t="s">
        <v>344</v>
      </c>
      <c r="B133" s="65" t="s">
        <v>401</v>
      </c>
      <c r="C133" s="66" t="s">
        <v>3090</v>
      </c>
      <c r="D133" s="67">
        <v>3</v>
      </c>
      <c r="E133" s="68" t="s">
        <v>132</v>
      </c>
      <c r="F133" s="69">
        <v>32</v>
      </c>
      <c r="G133" s="66"/>
      <c r="H133" s="70"/>
      <c r="I133" s="71"/>
      <c r="J133" s="71"/>
      <c r="K133" s="34" t="s">
        <v>65</v>
      </c>
      <c r="L133" s="78">
        <v>133</v>
      </c>
      <c r="M133" s="78"/>
      <c r="N133" s="73"/>
      <c r="O133" s="80" t="s">
        <v>426</v>
      </c>
      <c r="P133" s="82">
        <v>43986.09172453704</v>
      </c>
      <c r="Q133" s="80" t="s">
        <v>435</v>
      </c>
      <c r="R133" s="84" t="s">
        <v>480</v>
      </c>
      <c r="S133" s="80"/>
      <c r="T133" s="80"/>
      <c r="U133" s="80"/>
      <c r="V133" s="80"/>
      <c r="W133" s="85" t="s">
        <v>655</v>
      </c>
      <c r="X133" s="82">
        <v>43986.09172453704</v>
      </c>
      <c r="Y133" s="88">
        <v>43986</v>
      </c>
      <c r="Z133" s="84" t="s">
        <v>833</v>
      </c>
      <c r="AA133" s="85" t="s">
        <v>1028</v>
      </c>
      <c r="AB133" s="80"/>
      <c r="AC133" s="80"/>
      <c r="AD133" s="84" t="s">
        <v>1224</v>
      </c>
      <c r="AE133" s="80"/>
      <c r="AF133" s="80" t="b">
        <v>0</v>
      </c>
      <c r="AG133" s="80">
        <v>0</v>
      </c>
      <c r="AH133" s="84" t="s">
        <v>1316</v>
      </c>
      <c r="AI133" s="80" t="b">
        <v>1</v>
      </c>
      <c r="AJ133" s="80" t="s">
        <v>1333</v>
      </c>
      <c r="AK133" s="80"/>
      <c r="AL133" s="84" t="s">
        <v>1337</v>
      </c>
      <c r="AM133" s="80" t="b">
        <v>0</v>
      </c>
      <c r="AN133" s="80">
        <v>14</v>
      </c>
      <c r="AO133" s="84" t="s">
        <v>1293</v>
      </c>
      <c r="AP133" s="80" t="s">
        <v>1344</v>
      </c>
      <c r="AQ133" s="80" t="b">
        <v>0</v>
      </c>
      <c r="AR133" s="84" t="s">
        <v>1293</v>
      </c>
      <c r="AS133" s="80" t="s">
        <v>198</v>
      </c>
      <c r="AT133" s="80">
        <v>0</v>
      </c>
      <c r="AU133" s="80">
        <v>0</v>
      </c>
      <c r="AV133" s="80"/>
      <c r="AW133" s="80"/>
      <c r="AX133" s="80"/>
      <c r="AY133" s="80"/>
      <c r="AZ133" s="80"/>
      <c r="BA133" s="80"/>
      <c r="BB133" s="80"/>
      <c r="BC133" s="80"/>
      <c r="BD133">
        <v>1</v>
      </c>
      <c r="BE133" s="79" t="str">
        <f>REPLACE(INDEX(GroupVertices[Group],MATCH(Edges[[#This Row],[Vertex 1]],GroupVertices[Vertex],0)),1,1,"")</f>
        <v>5</v>
      </c>
      <c r="BF133" s="79" t="str">
        <f>REPLACE(INDEX(GroupVertices[Group],MATCH(Edges[[#This Row],[Vertex 2]],GroupVertices[Vertex],0)),1,1,"")</f>
        <v>2</v>
      </c>
      <c r="BG133" s="48">
        <v>0</v>
      </c>
      <c r="BH133" s="49">
        <v>0</v>
      </c>
      <c r="BI133" s="48">
        <v>0</v>
      </c>
      <c r="BJ133" s="49">
        <v>0</v>
      </c>
      <c r="BK133" s="48">
        <v>0</v>
      </c>
      <c r="BL133" s="49">
        <v>0</v>
      </c>
      <c r="BM133" s="48">
        <v>27</v>
      </c>
      <c r="BN133" s="49">
        <v>100</v>
      </c>
      <c r="BO133" s="48">
        <v>27</v>
      </c>
    </row>
    <row r="134" spans="1:67" ht="15">
      <c r="A134" s="65" t="s">
        <v>344</v>
      </c>
      <c r="B134" s="65" t="s">
        <v>399</v>
      </c>
      <c r="C134" s="66" t="s">
        <v>3090</v>
      </c>
      <c r="D134" s="67">
        <v>3</v>
      </c>
      <c r="E134" s="68" t="s">
        <v>132</v>
      </c>
      <c r="F134" s="69">
        <v>32</v>
      </c>
      <c r="G134" s="66"/>
      <c r="H134" s="70"/>
      <c r="I134" s="71"/>
      <c r="J134" s="71"/>
      <c r="K134" s="34" t="s">
        <v>65</v>
      </c>
      <c r="L134" s="78">
        <v>134</v>
      </c>
      <c r="M134" s="78"/>
      <c r="N134" s="73"/>
      <c r="O134" s="80" t="s">
        <v>426</v>
      </c>
      <c r="P134" s="82">
        <v>43986.09193287037</v>
      </c>
      <c r="Q134" s="80" t="s">
        <v>451</v>
      </c>
      <c r="R134" s="84" t="s">
        <v>496</v>
      </c>
      <c r="S134" s="80"/>
      <c r="T134" s="80"/>
      <c r="U134" s="80" t="s">
        <v>537</v>
      </c>
      <c r="V134" s="80"/>
      <c r="W134" s="85" t="s">
        <v>655</v>
      </c>
      <c r="X134" s="82">
        <v>43986.09193287037</v>
      </c>
      <c r="Y134" s="88">
        <v>43986</v>
      </c>
      <c r="Z134" s="84" t="s">
        <v>834</v>
      </c>
      <c r="AA134" s="85" t="s">
        <v>1029</v>
      </c>
      <c r="AB134" s="80"/>
      <c r="AC134" s="80"/>
      <c r="AD134" s="84" t="s">
        <v>1225</v>
      </c>
      <c r="AE134" s="80"/>
      <c r="AF134" s="80" t="b">
        <v>0</v>
      </c>
      <c r="AG134" s="80">
        <v>0</v>
      </c>
      <c r="AH134" s="84" t="s">
        <v>1316</v>
      </c>
      <c r="AI134" s="80" t="b">
        <v>0</v>
      </c>
      <c r="AJ134" s="80" t="s">
        <v>1333</v>
      </c>
      <c r="AK134" s="80"/>
      <c r="AL134" s="84" t="s">
        <v>1316</v>
      </c>
      <c r="AM134" s="80" t="b">
        <v>0</v>
      </c>
      <c r="AN134" s="80">
        <v>6</v>
      </c>
      <c r="AO134" s="84" t="s">
        <v>1291</v>
      </c>
      <c r="AP134" s="80" t="s">
        <v>1344</v>
      </c>
      <c r="AQ134" s="80" t="b">
        <v>0</v>
      </c>
      <c r="AR134" s="84" t="s">
        <v>1291</v>
      </c>
      <c r="AS134" s="80" t="s">
        <v>198</v>
      </c>
      <c r="AT134" s="80">
        <v>0</v>
      </c>
      <c r="AU134" s="80">
        <v>0</v>
      </c>
      <c r="AV134" s="80"/>
      <c r="AW134" s="80"/>
      <c r="AX134" s="80"/>
      <c r="AY134" s="80"/>
      <c r="AZ134" s="80"/>
      <c r="BA134" s="80"/>
      <c r="BB134" s="80"/>
      <c r="BC134" s="80"/>
      <c r="BD134">
        <v>1</v>
      </c>
      <c r="BE134" s="79" t="str">
        <f>REPLACE(INDEX(GroupVertices[Group],MATCH(Edges[[#This Row],[Vertex 1]],GroupVertices[Vertex],0)),1,1,"")</f>
        <v>5</v>
      </c>
      <c r="BF134" s="79" t="str">
        <f>REPLACE(INDEX(GroupVertices[Group],MATCH(Edges[[#This Row],[Vertex 2]],GroupVertices[Vertex],0)),1,1,"")</f>
        <v>5</v>
      </c>
      <c r="BG134" s="48">
        <v>1</v>
      </c>
      <c r="BH134" s="49">
        <v>5.882352941176471</v>
      </c>
      <c r="BI134" s="48">
        <v>0</v>
      </c>
      <c r="BJ134" s="49">
        <v>0</v>
      </c>
      <c r="BK134" s="48">
        <v>0</v>
      </c>
      <c r="BL134" s="49">
        <v>0</v>
      </c>
      <c r="BM134" s="48">
        <v>16</v>
      </c>
      <c r="BN134" s="49">
        <v>94.11764705882354</v>
      </c>
      <c r="BO134" s="48">
        <v>17</v>
      </c>
    </row>
    <row r="135" spans="1:67" ht="15">
      <c r="A135" s="65" t="s">
        <v>344</v>
      </c>
      <c r="B135" s="65" t="s">
        <v>405</v>
      </c>
      <c r="C135" s="66" t="s">
        <v>3090</v>
      </c>
      <c r="D135" s="67">
        <v>3</v>
      </c>
      <c r="E135" s="68" t="s">
        <v>132</v>
      </c>
      <c r="F135" s="69">
        <v>32</v>
      </c>
      <c r="G135" s="66"/>
      <c r="H135" s="70"/>
      <c r="I135" s="71"/>
      <c r="J135" s="71"/>
      <c r="K135" s="34" t="s">
        <v>65</v>
      </c>
      <c r="L135" s="78">
        <v>135</v>
      </c>
      <c r="M135" s="78"/>
      <c r="N135" s="73"/>
      <c r="O135" s="80" t="s">
        <v>425</v>
      </c>
      <c r="P135" s="82">
        <v>43986.09193287037</v>
      </c>
      <c r="Q135" s="80" t="s">
        <v>451</v>
      </c>
      <c r="R135" s="84" t="s">
        <v>496</v>
      </c>
      <c r="S135" s="80"/>
      <c r="T135" s="80"/>
      <c r="U135" s="80" t="s">
        <v>537</v>
      </c>
      <c r="V135" s="80"/>
      <c r="W135" s="85" t="s">
        <v>655</v>
      </c>
      <c r="X135" s="82">
        <v>43986.09193287037</v>
      </c>
      <c r="Y135" s="88">
        <v>43986</v>
      </c>
      <c r="Z135" s="84" t="s">
        <v>834</v>
      </c>
      <c r="AA135" s="85" t="s">
        <v>1029</v>
      </c>
      <c r="AB135" s="80"/>
      <c r="AC135" s="80"/>
      <c r="AD135" s="84" t="s">
        <v>1225</v>
      </c>
      <c r="AE135" s="80"/>
      <c r="AF135" s="80" t="b">
        <v>0</v>
      </c>
      <c r="AG135" s="80">
        <v>0</v>
      </c>
      <c r="AH135" s="84" t="s">
        <v>1316</v>
      </c>
      <c r="AI135" s="80" t="b">
        <v>0</v>
      </c>
      <c r="AJ135" s="80" t="s">
        <v>1333</v>
      </c>
      <c r="AK135" s="80"/>
      <c r="AL135" s="84" t="s">
        <v>1316</v>
      </c>
      <c r="AM135" s="80" t="b">
        <v>0</v>
      </c>
      <c r="AN135" s="80">
        <v>6</v>
      </c>
      <c r="AO135" s="84" t="s">
        <v>1291</v>
      </c>
      <c r="AP135" s="80" t="s">
        <v>1344</v>
      </c>
      <c r="AQ135" s="80" t="b">
        <v>0</v>
      </c>
      <c r="AR135" s="84" t="s">
        <v>1291</v>
      </c>
      <c r="AS135" s="80" t="s">
        <v>198</v>
      </c>
      <c r="AT135" s="80">
        <v>0</v>
      </c>
      <c r="AU135" s="80">
        <v>0</v>
      </c>
      <c r="AV135" s="80"/>
      <c r="AW135" s="80"/>
      <c r="AX135" s="80"/>
      <c r="AY135" s="80"/>
      <c r="AZ135" s="80"/>
      <c r="BA135" s="80"/>
      <c r="BB135" s="80"/>
      <c r="BC135" s="80"/>
      <c r="BD135">
        <v>1</v>
      </c>
      <c r="BE135" s="79" t="str">
        <f>REPLACE(INDEX(GroupVertices[Group],MATCH(Edges[[#This Row],[Vertex 1]],GroupVertices[Vertex],0)),1,1,"")</f>
        <v>5</v>
      </c>
      <c r="BF135" s="79" t="str">
        <f>REPLACE(INDEX(GroupVertices[Group],MATCH(Edges[[#This Row],[Vertex 2]],GroupVertices[Vertex],0)),1,1,"")</f>
        <v>1</v>
      </c>
      <c r="BG135" s="48"/>
      <c r="BH135" s="49"/>
      <c r="BI135" s="48"/>
      <c r="BJ135" s="49"/>
      <c r="BK135" s="48"/>
      <c r="BL135" s="49"/>
      <c r="BM135" s="48"/>
      <c r="BN135" s="49"/>
      <c r="BO135" s="48"/>
    </row>
    <row r="136" spans="1:67" ht="15">
      <c r="A136" s="65" t="s">
        <v>345</v>
      </c>
      <c r="B136" s="65" t="s">
        <v>405</v>
      </c>
      <c r="C136" s="66" t="s">
        <v>3090</v>
      </c>
      <c r="D136" s="67">
        <v>3</v>
      </c>
      <c r="E136" s="68" t="s">
        <v>132</v>
      </c>
      <c r="F136" s="69">
        <v>32</v>
      </c>
      <c r="G136" s="66"/>
      <c r="H136" s="70"/>
      <c r="I136" s="71"/>
      <c r="J136" s="71"/>
      <c r="K136" s="34" t="s">
        <v>65</v>
      </c>
      <c r="L136" s="78">
        <v>136</v>
      </c>
      <c r="M136" s="78"/>
      <c r="N136" s="73"/>
      <c r="O136" s="80" t="s">
        <v>426</v>
      </c>
      <c r="P136" s="82">
        <v>43986.10266203704</v>
      </c>
      <c r="Q136" s="80" t="s">
        <v>429</v>
      </c>
      <c r="R136" s="84" t="s">
        <v>474</v>
      </c>
      <c r="S136" s="80"/>
      <c r="T136" s="80"/>
      <c r="U136" s="80" t="s">
        <v>538</v>
      </c>
      <c r="V136" s="80"/>
      <c r="W136" s="85" t="s">
        <v>656</v>
      </c>
      <c r="X136" s="82">
        <v>43986.10266203704</v>
      </c>
      <c r="Y136" s="88">
        <v>43986</v>
      </c>
      <c r="Z136" s="84" t="s">
        <v>835</v>
      </c>
      <c r="AA136" s="85" t="s">
        <v>1030</v>
      </c>
      <c r="AB136" s="80"/>
      <c r="AC136" s="80"/>
      <c r="AD136" s="84" t="s">
        <v>1226</v>
      </c>
      <c r="AE136" s="80"/>
      <c r="AF136" s="80" t="b">
        <v>0</v>
      </c>
      <c r="AG136" s="80">
        <v>0</v>
      </c>
      <c r="AH136" s="84" t="s">
        <v>1316</v>
      </c>
      <c r="AI136" s="80" t="b">
        <v>0</v>
      </c>
      <c r="AJ136" s="80" t="s">
        <v>1333</v>
      </c>
      <c r="AK136" s="80"/>
      <c r="AL136" s="84" t="s">
        <v>1316</v>
      </c>
      <c r="AM136" s="80" t="b">
        <v>0</v>
      </c>
      <c r="AN136" s="80">
        <v>116</v>
      </c>
      <c r="AO136" s="84" t="s">
        <v>1297</v>
      </c>
      <c r="AP136" s="80" t="s">
        <v>1343</v>
      </c>
      <c r="AQ136" s="80" t="b">
        <v>0</v>
      </c>
      <c r="AR136" s="84" t="s">
        <v>1297</v>
      </c>
      <c r="AS136" s="80" t="s">
        <v>198</v>
      </c>
      <c r="AT136" s="80">
        <v>0</v>
      </c>
      <c r="AU136" s="80">
        <v>0</v>
      </c>
      <c r="AV136" s="80"/>
      <c r="AW136" s="80"/>
      <c r="AX136" s="80"/>
      <c r="AY136" s="80"/>
      <c r="AZ136" s="80"/>
      <c r="BA136" s="80"/>
      <c r="BB136" s="80"/>
      <c r="BC136" s="80"/>
      <c r="BD136">
        <v>1</v>
      </c>
      <c r="BE136" s="79" t="str">
        <f>REPLACE(INDEX(GroupVertices[Group],MATCH(Edges[[#This Row],[Vertex 1]],GroupVertices[Vertex],0)),1,1,"")</f>
        <v>1</v>
      </c>
      <c r="BF136" s="79" t="str">
        <f>REPLACE(INDEX(GroupVertices[Group],MATCH(Edges[[#This Row],[Vertex 2]],GroupVertices[Vertex],0)),1,1,"")</f>
        <v>1</v>
      </c>
      <c r="BG136" s="48">
        <v>0</v>
      </c>
      <c r="BH136" s="49">
        <v>0</v>
      </c>
      <c r="BI136" s="48">
        <v>1</v>
      </c>
      <c r="BJ136" s="49">
        <v>2.3255813953488373</v>
      </c>
      <c r="BK136" s="48">
        <v>0</v>
      </c>
      <c r="BL136" s="49">
        <v>0</v>
      </c>
      <c r="BM136" s="48">
        <v>42</v>
      </c>
      <c r="BN136" s="49">
        <v>97.67441860465117</v>
      </c>
      <c r="BO136" s="48">
        <v>43</v>
      </c>
    </row>
    <row r="137" spans="1:67" ht="15">
      <c r="A137" s="65" t="s">
        <v>346</v>
      </c>
      <c r="B137" s="65" t="s">
        <v>405</v>
      </c>
      <c r="C137" s="66" t="s">
        <v>3090</v>
      </c>
      <c r="D137" s="67">
        <v>3</v>
      </c>
      <c r="E137" s="68" t="s">
        <v>132</v>
      </c>
      <c r="F137" s="69">
        <v>32</v>
      </c>
      <c r="G137" s="66"/>
      <c r="H137" s="70"/>
      <c r="I137" s="71"/>
      <c r="J137" s="71"/>
      <c r="K137" s="34" t="s">
        <v>65</v>
      </c>
      <c r="L137" s="78">
        <v>137</v>
      </c>
      <c r="M137" s="78"/>
      <c r="N137" s="73"/>
      <c r="O137" s="80" t="s">
        <v>426</v>
      </c>
      <c r="P137" s="82">
        <v>43986.104467592595</v>
      </c>
      <c r="Q137" s="80" t="s">
        <v>429</v>
      </c>
      <c r="R137" s="84" t="s">
        <v>474</v>
      </c>
      <c r="S137" s="80"/>
      <c r="T137" s="80"/>
      <c r="U137" s="80" t="s">
        <v>538</v>
      </c>
      <c r="V137" s="80"/>
      <c r="W137" s="85" t="s">
        <v>657</v>
      </c>
      <c r="X137" s="82">
        <v>43986.104467592595</v>
      </c>
      <c r="Y137" s="88">
        <v>43986</v>
      </c>
      <c r="Z137" s="84" t="s">
        <v>836</v>
      </c>
      <c r="AA137" s="85" t="s">
        <v>1031</v>
      </c>
      <c r="AB137" s="80"/>
      <c r="AC137" s="80"/>
      <c r="AD137" s="84" t="s">
        <v>1227</v>
      </c>
      <c r="AE137" s="80"/>
      <c r="AF137" s="80" t="b">
        <v>0</v>
      </c>
      <c r="AG137" s="80">
        <v>0</v>
      </c>
      <c r="AH137" s="84" t="s">
        <v>1316</v>
      </c>
      <c r="AI137" s="80" t="b">
        <v>0</v>
      </c>
      <c r="AJ137" s="80" t="s">
        <v>1333</v>
      </c>
      <c r="AK137" s="80"/>
      <c r="AL137" s="84" t="s">
        <v>1316</v>
      </c>
      <c r="AM137" s="80" t="b">
        <v>0</v>
      </c>
      <c r="AN137" s="80">
        <v>116</v>
      </c>
      <c r="AO137" s="84" t="s">
        <v>1297</v>
      </c>
      <c r="AP137" s="80" t="s">
        <v>1345</v>
      </c>
      <c r="AQ137" s="80" t="b">
        <v>0</v>
      </c>
      <c r="AR137" s="84" t="s">
        <v>1297</v>
      </c>
      <c r="AS137" s="80" t="s">
        <v>198</v>
      </c>
      <c r="AT137" s="80">
        <v>0</v>
      </c>
      <c r="AU137" s="80">
        <v>0</v>
      </c>
      <c r="AV137" s="80"/>
      <c r="AW137" s="80"/>
      <c r="AX137" s="80"/>
      <c r="AY137" s="80"/>
      <c r="AZ137" s="80"/>
      <c r="BA137" s="80"/>
      <c r="BB137" s="80"/>
      <c r="BC137" s="80"/>
      <c r="BD137">
        <v>1</v>
      </c>
      <c r="BE137" s="79" t="str">
        <f>REPLACE(INDEX(GroupVertices[Group],MATCH(Edges[[#This Row],[Vertex 1]],GroupVertices[Vertex],0)),1,1,"")</f>
        <v>1</v>
      </c>
      <c r="BF137" s="79" t="str">
        <f>REPLACE(INDEX(GroupVertices[Group],MATCH(Edges[[#This Row],[Vertex 2]],GroupVertices[Vertex],0)),1,1,"")</f>
        <v>1</v>
      </c>
      <c r="BG137" s="48">
        <v>0</v>
      </c>
      <c r="BH137" s="49">
        <v>0</v>
      </c>
      <c r="BI137" s="48">
        <v>1</v>
      </c>
      <c r="BJ137" s="49">
        <v>2.3255813953488373</v>
      </c>
      <c r="BK137" s="48">
        <v>0</v>
      </c>
      <c r="BL137" s="49">
        <v>0</v>
      </c>
      <c r="BM137" s="48">
        <v>42</v>
      </c>
      <c r="BN137" s="49">
        <v>97.67441860465117</v>
      </c>
      <c r="BO137" s="48">
        <v>43</v>
      </c>
    </row>
    <row r="138" spans="1:67" ht="15">
      <c r="A138" s="65" t="s">
        <v>347</v>
      </c>
      <c r="B138" s="65" t="s">
        <v>405</v>
      </c>
      <c r="C138" s="66" t="s">
        <v>3090</v>
      </c>
      <c r="D138" s="67">
        <v>3</v>
      </c>
      <c r="E138" s="68" t="s">
        <v>132</v>
      </c>
      <c r="F138" s="69">
        <v>32</v>
      </c>
      <c r="G138" s="66"/>
      <c r="H138" s="70"/>
      <c r="I138" s="71"/>
      <c r="J138" s="71"/>
      <c r="K138" s="34" t="s">
        <v>65</v>
      </c>
      <c r="L138" s="78">
        <v>138</v>
      </c>
      <c r="M138" s="78"/>
      <c r="N138" s="73"/>
      <c r="O138" s="80" t="s">
        <v>426</v>
      </c>
      <c r="P138" s="82">
        <v>43986.109872685185</v>
      </c>
      <c r="Q138" s="80" t="s">
        <v>429</v>
      </c>
      <c r="R138" s="84" t="s">
        <v>474</v>
      </c>
      <c r="S138" s="80"/>
      <c r="T138" s="80"/>
      <c r="U138" s="80" t="s">
        <v>538</v>
      </c>
      <c r="V138" s="80"/>
      <c r="W138" s="85" t="s">
        <v>658</v>
      </c>
      <c r="X138" s="82">
        <v>43986.109872685185</v>
      </c>
      <c r="Y138" s="88">
        <v>43986</v>
      </c>
      <c r="Z138" s="84" t="s">
        <v>837</v>
      </c>
      <c r="AA138" s="85" t="s">
        <v>1032</v>
      </c>
      <c r="AB138" s="80"/>
      <c r="AC138" s="80"/>
      <c r="AD138" s="84" t="s">
        <v>1228</v>
      </c>
      <c r="AE138" s="80"/>
      <c r="AF138" s="80" t="b">
        <v>0</v>
      </c>
      <c r="AG138" s="80">
        <v>0</v>
      </c>
      <c r="AH138" s="84" t="s">
        <v>1316</v>
      </c>
      <c r="AI138" s="80" t="b">
        <v>0</v>
      </c>
      <c r="AJ138" s="80" t="s">
        <v>1333</v>
      </c>
      <c r="AK138" s="80"/>
      <c r="AL138" s="84" t="s">
        <v>1316</v>
      </c>
      <c r="AM138" s="80" t="b">
        <v>0</v>
      </c>
      <c r="AN138" s="80">
        <v>116</v>
      </c>
      <c r="AO138" s="84" t="s">
        <v>1297</v>
      </c>
      <c r="AP138" s="80" t="s">
        <v>1345</v>
      </c>
      <c r="AQ138" s="80" t="b">
        <v>0</v>
      </c>
      <c r="AR138" s="84" t="s">
        <v>1297</v>
      </c>
      <c r="AS138" s="80" t="s">
        <v>198</v>
      </c>
      <c r="AT138" s="80">
        <v>0</v>
      </c>
      <c r="AU138" s="80">
        <v>0</v>
      </c>
      <c r="AV138" s="80"/>
      <c r="AW138" s="80"/>
      <c r="AX138" s="80"/>
      <c r="AY138" s="80"/>
      <c r="AZ138" s="80"/>
      <c r="BA138" s="80"/>
      <c r="BB138" s="80"/>
      <c r="BC138" s="80"/>
      <c r="BD138">
        <v>1</v>
      </c>
      <c r="BE138" s="79" t="str">
        <f>REPLACE(INDEX(GroupVertices[Group],MATCH(Edges[[#This Row],[Vertex 1]],GroupVertices[Vertex],0)),1,1,"")</f>
        <v>1</v>
      </c>
      <c r="BF138" s="79" t="str">
        <f>REPLACE(INDEX(GroupVertices[Group],MATCH(Edges[[#This Row],[Vertex 2]],GroupVertices[Vertex],0)),1,1,"")</f>
        <v>1</v>
      </c>
      <c r="BG138" s="48">
        <v>0</v>
      </c>
      <c r="BH138" s="49">
        <v>0</v>
      </c>
      <c r="BI138" s="48">
        <v>1</v>
      </c>
      <c r="BJ138" s="49">
        <v>2.3255813953488373</v>
      </c>
      <c r="BK138" s="48">
        <v>0</v>
      </c>
      <c r="BL138" s="49">
        <v>0</v>
      </c>
      <c r="BM138" s="48">
        <v>42</v>
      </c>
      <c r="BN138" s="49">
        <v>97.67441860465117</v>
      </c>
      <c r="BO138" s="48">
        <v>43</v>
      </c>
    </row>
    <row r="139" spans="1:67" ht="15">
      <c r="A139" s="65" t="s">
        <v>348</v>
      </c>
      <c r="B139" s="65" t="s">
        <v>348</v>
      </c>
      <c r="C139" s="66" t="s">
        <v>3090</v>
      </c>
      <c r="D139" s="67">
        <v>3</v>
      </c>
      <c r="E139" s="68" t="s">
        <v>132</v>
      </c>
      <c r="F139" s="69">
        <v>32</v>
      </c>
      <c r="G139" s="66"/>
      <c r="H139" s="70"/>
      <c r="I139" s="71"/>
      <c r="J139" s="71"/>
      <c r="K139" s="34" t="s">
        <v>65</v>
      </c>
      <c r="L139" s="78">
        <v>139</v>
      </c>
      <c r="M139" s="78"/>
      <c r="N139" s="73"/>
      <c r="O139" s="80" t="s">
        <v>198</v>
      </c>
      <c r="P139" s="82">
        <v>43986.11048611111</v>
      </c>
      <c r="Q139" s="80" t="s">
        <v>436</v>
      </c>
      <c r="R139" s="84" t="s">
        <v>481</v>
      </c>
      <c r="S139" s="80"/>
      <c r="T139" s="80"/>
      <c r="U139" s="80" t="s">
        <v>537</v>
      </c>
      <c r="V139" s="80"/>
      <c r="W139" s="85" t="s">
        <v>659</v>
      </c>
      <c r="X139" s="82">
        <v>43986.11048611111</v>
      </c>
      <c r="Y139" s="88">
        <v>43986</v>
      </c>
      <c r="Z139" s="84" t="s">
        <v>838</v>
      </c>
      <c r="AA139" s="85" t="s">
        <v>1033</v>
      </c>
      <c r="AB139" s="80"/>
      <c r="AC139" s="80"/>
      <c r="AD139" s="84" t="s">
        <v>1229</v>
      </c>
      <c r="AE139" s="84" t="s">
        <v>1307</v>
      </c>
      <c r="AF139" s="80" t="b">
        <v>0</v>
      </c>
      <c r="AG139" s="80">
        <v>1</v>
      </c>
      <c r="AH139" s="84" t="s">
        <v>1323</v>
      </c>
      <c r="AI139" s="80" t="b">
        <v>0</v>
      </c>
      <c r="AJ139" s="80" t="s">
        <v>1332</v>
      </c>
      <c r="AK139" s="80"/>
      <c r="AL139" s="84" t="s">
        <v>1316</v>
      </c>
      <c r="AM139" s="80" t="b">
        <v>0</v>
      </c>
      <c r="AN139" s="80">
        <v>1</v>
      </c>
      <c r="AO139" s="84" t="s">
        <v>1316</v>
      </c>
      <c r="AP139" s="80" t="s">
        <v>1344</v>
      </c>
      <c r="AQ139" s="80" t="b">
        <v>0</v>
      </c>
      <c r="AR139" s="84" t="s">
        <v>1307</v>
      </c>
      <c r="AS139" s="80" t="s">
        <v>198</v>
      </c>
      <c r="AT139" s="80">
        <v>0</v>
      </c>
      <c r="AU139" s="80">
        <v>0</v>
      </c>
      <c r="AV139" s="80"/>
      <c r="AW139" s="80"/>
      <c r="AX139" s="80"/>
      <c r="AY139" s="80"/>
      <c r="AZ139" s="80"/>
      <c r="BA139" s="80"/>
      <c r="BB139" s="80"/>
      <c r="BC139" s="80"/>
      <c r="BD139">
        <v>1</v>
      </c>
      <c r="BE139" s="79" t="str">
        <f>REPLACE(INDEX(GroupVertices[Group],MATCH(Edges[[#This Row],[Vertex 1]],GroupVertices[Vertex],0)),1,1,"")</f>
        <v>13</v>
      </c>
      <c r="BF139" s="79" t="str">
        <f>REPLACE(INDEX(GroupVertices[Group],MATCH(Edges[[#This Row],[Vertex 2]],GroupVertices[Vertex],0)),1,1,"")</f>
        <v>13</v>
      </c>
      <c r="BG139" s="48">
        <v>0</v>
      </c>
      <c r="BH139" s="49">
        <v>0</v>
      </c>
      <c r="BI139" s="48">
        <v>0</v>
      </c>
      <c r="BJ139" s="49">
        <v>0</v>
      </c>
      <c r="BK139" s="48">
        <v>0</v>
      </c>
      <c r="BL139" s="49">
        <v>0</v>
      </c>
      <c r="BM139" s="48">
        <v>1</v>
      </c>
      <c r="BN139" s="49">
        <v>100</v>
      </c>
      <c r="BO139" s="48">
        <v>1</v>
      </c>
    </row>
    <row r="140" spans="1:67" ht="15">
      <c r="A140" s="65" t="s">
        <v>349</v>
      </c>
      <c r="B140" s="65" t="s">
        <v>348</v>
      </c>
      <c r="C140" s="66" t="s">
        <v>3090</v>
      </c>
      <c r="D140" s="67">
        <v>3</v>
      </c>
      <c r="E140" s="68" t="s">
        <v>132</v>
      </c>
      <c r="F140" s="69">
        <v>32</v>
      </c>
      <c r="G140" s="66"/>
      <c r="H140" s="70"/>
      <c r="I140" s="71"/>
      <c r="J140" s="71"/>
      <c r="K140" s="34" t="s">
        <v>65</v>
      </c>
      <c r="L140" s="78">
        <v>140</v>
      </c>
      <c r="M140" s="78"/>
      <c r="N140" s="73"/>
      <c r="O140" s="80" t="s">
        <v>426</v>
      </c>
      <c r="P140" s="82">
        <v>43986.113912037035</v>
      </c>
      <c r="Q140" s="80" t="s">
        <v>436</v>
      </c>
      <c r="R140" s="84" t="s">
        <v>481</v>
      </c>
      <c r="S140" s="80"/>
      <c r="T140" s="80"/>
      <c r="U140" s="80" t="s">
        <v>537</v>
      </c>
      <c r="V140" s="80"/>
      <c r="W140" s="85" t="s">
        <v>660</v>
      </c>
      <c r="X140" s="82">
        <v>43986.113912037035</v>
      </c>
      <c r="Y140" s="88">
        <v>43986</v>
      </c>
      <c r="Z140" s="84" t="s">
        <v>839</v>
      </c>
      <c r="AA140" s="85" t="s">
        <v>1034</v>
      </c>
      <c r="AB140" s="80"/>
      <c r="AC140" s="80"/>
      <c r="AD140" s="84" t="s">
        <v>1230</v>
      </c>
      <c r="AE140" s="80"/>
      <c r="AF140" s="80" t="b">
        <v>0</v>
      </c>
      <c r="AG140" s="80">
        <v>0</v>
      </c>
      <c r="AH140" s="84" t="s">
        <v>1316</v>
      </c>
      <c r="AI140" s="80" t="b">
        <v>0</v>
      </c>
      <c r="AJ140" s="80" t="s">
        <v>1332</v>
      </c>
      <c r="AK140" s="80"/>
      <c r="AL140" s="84" t="s">
        <v>1316</v>
      </c>
      <c r="AM140" s="80" t="b">
        <v>0</v>
      </c>
      <c r="AN140" s="80">
        <v>1</v>
      </c>
      <c r="AO140" s="84" t="s">
        <v>1229</v>
      </c>
      <c r="AP140" s="80" t="s">
        <v>1346</v>
      </c>
      <c r="AQ140" s="80" t="b">
        <v>0</v>
      </c>
      <c r="AR140" s="84" t="s">
        <v>1229</v>
      </c>
      <c r="AS140" s="80" t="s">
        <v>198</v>
      </c>
      <c r="AT140" s="80">
        <v>0</v>
      </c>
      <c r="AU140" s="80">
        <v>0</v>
      </c>
      <c r="AV140" s="80"/>
      <c r="AW140" s="80"/>
      <c r="AX140" s="80"/>
      <c r="AY140" s="80"/>
      <c r="AZ140" s="80"/>
      <c r="BA140" s="80"/>
      <c r="BB140" s="80"/>
      <c r="BC140" s="80"/>
      <c r="BD140">
        <v>1</v>
      </c>
      <c r="BE140" s="79" t="str">
        <f>REPLACE(INDEX(GroupVertices[Group],MATCH(Edges[[#This Row],[Vertex 1]],GroupVertices[Vertex],0)),1,1,"")</f>
        <v>13</v>
      </c>
      <c r="BF140" s="79" t="str">
        <f>REPLACE(INDEX(GroupVertices[Group],MATCH(Edges[[#This Row],[Vertex 2]],GroupVertices[Vertex],0)),1,1,"")</f>
        <v>13</v>
      </c>
      <c r="BG140" s="48">
        <v>0</v>
      </c>
      <c r="BH140" s="49">
        <v>0</v>
      </c>
      <c r="BI140" s="48">
        <v>0</v>
      </c>
      <c r="BJ140" s="49">
        <v>0</v>
      </c>
      <c r="BK140" s="48">
        <v>0</v>
      </c>
      <c r="BL140" s="49">
        <v>0</v>
      </c>
      <c r="BM140" s="48">
        <v>1</v>
      </c>
      <c r="BN140" s="49">
        <v>100</v>
      </c>
      <c r="BO140" s="48">
        <v>1</v>
      </c>
    </row>
    <row r="141" spans="1:67" ht="15">
      <c r="A141" s="65" t="s">
        <v>350</v>
      </c>
      <c r="B141" s="65" t="s">
        <v>416</v>
      </c>
      <c r="C141" s="66" t="s">
        <v>3090</v>
      </c>
      <c r="D141" s="67">
        <v>3</v>
      </c>
      <c r="E141" s="68" t="s">
        <v>132</v>
      </c>
      <c r="F141" s="69">
        <v>32</v>
      </c>
      <c r="G141" s="66"/>
      <c r="H141" s="70"/>
      <c r="I141" s="71"/>
      <c r="J141" s="71"/>
      <c r="K141" s="34" t="s">
        <v>65</v>
      </c>
      <c r="L141" s="78">
        <v>141</v>
      </c>
      <c r="M141" s="78"/>
      <c r="N141" s="73"/>
      <c r="O141" s="80" t="s">
        <v>425</v>
      </c>
      <c r="P141" s="82">
        <v>43986.11861111111</v>
      </c>
      <c r="Q141" s="80" t="s">
        <v>452</v>
      </c>
      <c r="R141" s="84" t="s">
        <v>497</v>
      </c>
      <c r="S141" s="80"/>
      <c r="T141" s="80"/>
      <c r="U141" s="80" t="s">
        <v>537</v>
      </c>
      <c r="V141" s="80"/>
      <c r="W141" s="85" t="s">
        <v>661</v>
      </c>
      <c r="X141" s="82">
        <v>43986.11861111111</v>
      </c>
      <c r="Y141" s="88">
        <v>43986</v>
      </c>
      <c r="Z141" s="84" t="s">
        <v>840</v>
      </c>
      <c r="AA141" s="85" t="s">
        <v>1035</v>
      </c>
      <c r="AB141" s="80"/>
      <c r="AC141" s="80"/>
      <c r="AD141" s="84" t="s">
        <v>1231</v>
      </c>
      <c r="AE141" s="80"/>
      <c r="AF141" s="80" t="b">
        <v>0</v>
      </c>
      <c r="AG141" s="80">
        <v>0</v>
      </c>
      <c r="AH141" s="84" t="s">
        <v>1324</v>
      </c>
      <c r="AI141" s="80" t="b">
        <v>0</v>
      </c>
      <c r="AJ141" s="80" t="s">
        <v>1332</v>
      </c>
      <c r="AK141" s="80"/>
      <c r="AL141" s="84" t="s">
        <v>1316</v>
      </c>
      <c r="AM141" s="80" t="b">
        <v>0</v>
      </c>
      <c r="AN141" s="80">
        <v>0</v>
      </c>
      <c r="AO141" s="84" t="s">
        <v>1316</v>
      </c>
      <c r="AP141" s="80" t="s">
        <v>1344</v>
      </c>
      <c r="AQ141" s="80" t="b">
        <v>0</v>
      </c>
      <c r="AR141" s="84" t="s">
        <v>1231</v>
      </c>
      <c r="AS141" s="80" t="s">
        <v>198</v>
      </c>
      <c r="AT141" s="80">
        <v>0</v>
      </c>
      <c r="AU141" s="80">
        <v>0</v>
      </c>
      <c r="AV141" s="80"/>
      <c r="AW141" s="80"/>
      <c r="AX141" s="80"/>
      <c r="AY141" s="80"/>
      <c r="AZ141" s="80"/>
      <c r="BA141" s="80"/>
      <c r="BB141" s="80"/>
      <c r="BC141" s="80"/>
      <c r="BD141">
        <v>1</v>
      </c>
      <c r="BE141" s="79" t="str">
        <f>REPLACE(INDEX(GroupVertices[Group],MATCH(Edges[[#This Row],[Vertex 1]],GroupVertices[Vertex],0)),1,1,"")</f>
        <v>6</v>
      </c>
      <c r="BF141" s="79" t="str">
        <f>REPLACE(INDEX(GroupVertices[Group],MATCH(Edges[[#This Row],[Vertex 2]],GroupVertices[Vertex],0)),1,1,"")</f>
        <v>6</v>
      </c>
      <c r="BG141" s="48">
        <v>0</v>
      </c>
      <c r="BH141" s="49">
        <v>0</v>
      </c>
      <c r="BI141" s="48">
        <v>0</v>
      </c>
      <c r="BJ141" s="49">
        <v>0</v>
      </c>
      <c r="BK141" s="48">
        <v>0</v>
      </c>
      <c r="BL141" s="49">
        <v>0</v>
      </c>
      <c r="BM141" s="48">
        <v>2</v>
      </c>
      <c r="BN141" s="49">
        <v>100</v>
      </c>
      <c r="BO141" s="48">
        <v>2</v>
      </c>
    </row>
    <row r="142" spans="1:67" ht="15">
      <c r="A142" s="65" t="s">
        <v>351</v>
      </c>
      <c r="B142" s="65" t="s">
        <v>405</v>
      </c>
      <c r="C142" s="66" t="s">
        <v>3090</v>
      </c>
      <c r="D142" s="67">
        <v>3</v>
      </c>
      <c r="E142" s="68" t="s">
        <v>132</v>
      </c>
      <c r="F142" s="69">
        <v>32</v>
      </c>
      <c r="G142" s="66"/>
      <c r="H142" s="70"/>
      <c r="I142" s="71"/>
      <c r="J142" s="71"/>
      <c r="K142" s="34" t="s">
        <v>65</v>
      </c>
      <c r="L142" s="78">
        <v>142</v>
      </c>
      <c r="M142" s="78"/>
      <c r="N142" s="73"/>
      <c r="O142" s="80" t="s">
        <v>426</v>
      </c>
      <c r="P142" s="82">
        <v>43986.12706018519</v>
      </c>
      <c r="Q142" s="80" t="s">
        <v>429</v>
      </c>
      <c r="R142" s="84" t="s">
        <v>474</v>
      </c>
      <c r="S142" s="80"/>
      <c r="T142" s="80"/>
      <c r="U142" s="80" t="s">
        <v>538</v>
      </c>
      <c r="V142" s="80"/>
      <c r="W142" s="85" t="s">
        <v>662</v>
      </c>
      <c r="X142" s="82">
        <v>43986.12706018519</v>
      </c>
      <c r="Y142" s="88">
        <v>43986</v>
      </c>
      <c r="Z142" s="84" t="s">
        <v>841</v>
      </c>
      <c r="AA142" s="85" t="s">
        <v>1036</v>
      </c>
      <c r="AB142" s="80"/>
      <c r="AC142" s="80"/>
      <c r="AD142" s="84" t="s">
        <v>1232</v>
      </c>
      <c r="AE142" s="80"/>
      <c r="AF142" s="80" t="b">
        <v>0</v>
      </c>
      <c r="AG142" s="80">
        <v>0</v>
      </c>
      <c r="AH142" s="84" t="s">
        <v>1316</v>
      </c>
      <c r="AI142" s="80" t="b">
        <v>0</v>
      </c>
      <c r="AJ142" s="80" t="s">
        <v>1333</v>
      </c>
      <c r="AK142" s="80"/>
      <c r="AL142" s="84" t="s">
        <v>1316</v>
      </c>
      <c r="AM142" s="80" t="b">
        <v>0</v>
      </c>
      <c r="AN142" s="80">
        <v>116</v>
      </c>
      <c r="AO142" s="84" t="s">
        <v>1297</v>
      </c>
      <c r="AP142" s="80" t="s">
        <v>1345</v>
      </c>
      <c r="AQ142" s="80" t="b">
        <v>0</v>
      </c>
      <c r="AR142" s="84" t="s">
        <v>1297</v>
      </c>
      <c r="AS142" s="80" t="s">
        <v>198</v>
      </c>
      <c r="AT142" s="80">
        <v>0</v>
      </c>
      <c r="AU142" s="80">
        <v>0</v>
      </c>
      <c r="AV142" s="80"/>
      <c r="AW142" s="80"/>
      <c r="AX142" s="80"/>
      <c r="AY142" s="80"/>
      <c r="AZ142" s="80"/>
      <c r="BA142" s="80"/>
      <c r="BB142" s="80"/>
      <c r="BC142" s="80"/>
      <c r="BD142">
        <v>1</v>
      </c>
      <c r="BE142" s="79" t="str">
        <f>REPLACE(INDEX(GroupVertices[Group],MATCH(Edges[[#This Row],[Vertex 1]],GroupVertices[Vertex],0)),1,1,"")</f>
        <v>1</v>
      </c>
      <c r="BF142" s="79" t="str">
        <f>REPLACE(INDEX(GroupVertices[Group],MATCH(Edges[[#This Row],[Vertex 2]],GroupVertices[Vertex],0)),1,1,"")</f>
        <v>1</v>
      </c>
      <c r="BG142" s="48">
        <v>0</v>
      </c>
      <c r="BH142" s="49">
        <v>0</v>
      </c>
      <c r="BI142" s="48">
        <v>1</v>
      </c>
      <c r="BJ142" s="49">
        <v>2.3255813953488373</v>
      </c>
      <c r="BK142" s="48">
        <v>0</v>
      </c>
      <c r="BL142" s="49">
        <v>0</v>
      </c>
      <c r="BM142" s="48">
        <v>42</v>
      </c>
      <c r="BN142" s="49">
        <v>97.67441860465117</v>
      </c>
      <c r="BO142" s="48">
        <v>43</v>
      </c>
    </row>
    <row r="143" spans="1:67" ht="15">
      <c r="A143" s="65" t="s">
        <v>352</v>
      </c>
      <c r="B143" s="65" t="s">
        <v>405</v>
      </c>
      <c r="C143" s="66" t="s">
        <v>3090</v>
      </c>
      <c r="D143" s="67">
        <v>3</v>
      </c>
      <c r="E143" s="68" t="s">
        <v>132</v>
      </c>
      <c r="F143" s="69">
        <v>32</v>
      </c>
      <c r="G143" s="66"/>
      <c r="H143" s="70"/>
      <c r="I143" s="71"/>
      <c r="J143" s="71"/>
      <c r="K143" s="34" t="s">
        <v>65</v>
      </c>
      <c r="L143" s="78">
        <v>143</v>
      </c>
      <c r="M143" s="78"/>
      <c r="N143" s="73"/>
      <c r="O143" s="80" t="s">
        <v>426</v>
      </c>
      <c r="P143" s="82">
        <v>43986.13071759259</v>
      </c>
      <c r="Q143" s="80" t="s">
        <v>429</v>
      </c>
      <c r="R143" s="84" t="s">
        <v>474</v>
      </c>
      <c r="S143" s="80"/>
      <c r="T143" s="80"/>
      <c r="U143" s="80" t="s">
        <v>538</v>
      </c>
      <c r="V143" s="80"/>
      <c r="W143" s="85" t="s">
        <v>663</v>
      </c>
      <c r="X143" s="82">
        <v>43986.13071759259</v>
      </c>
      <c r="Y143" s="88">
        <v>43986</v>
      </c>
      <c r="Z143" s="84" t="s">
        <v>842</v>
      </c>
      <c r="AA143" s="85" t="s">
        <v>1037</v>
      </c>
      <c r="AB143" s="80"/>
      <c r="AC143" s="80"/>
      <c r="AD143" s="84" t="s">
        <v>1233</v>
      </c>
      <c r="AE143" s="80"/>
      <c r="AF143" s="80" t="b">
        <v>0</v>
      </c>
      <c r="AG143" s="80">
        <v>0</v>
      </c>
      <c r="AH143" s="84" t="s">
        <v>1316</v>
      </c>
      <c r="AI143" s="80" t="b">
        <v>0</v>
      </c>
      <c r="AJ143" s="80" t="s">
        <v>1333</v>
      </c>
      <c r="AK143" s="80"/>
      <c r="AL143" s="84" t="s">
        <v>1316</v>
      </c>
      <c r="AM143" s="80" t="b">
        <v>0</v>
      </c>
      <c r="AN143" s="80">
        <v>116</v>
      </c>
      <c r="AO143" s="84" t="s">
        <v>1297</v>
      </c>
      <c r="AP143" s="80" t="s">
        <v>1344</v>
      </c>
      <c r="AQ143" s="80" t="b">
        <v>0</v>
      </c>
      <c r="AR143" s="84" t="s">
        <v>1297</v>
      </c>
      <c r="AS143" s="80" t="s">
        <v>198</v>
      </c>
      <c r="AT143" s="80">
        <v>0</v>
      </c>
      <c r="AU143" s="80">
        <v>0</v>
      </c>
      <c r="AV143" s="80"/>
      <c r="AW143" s="80"/>
      <c r="AX143" s="80"/>
      <c r="AY143" s="80"/>
      <c r="AZ143" s="80"/>
      <c r="BA143" s="80"/>
      <c r="BB143" s="80"/>
      <c r="BC143" s="80"/>
      <c r="BD143">
        <v>1</v>
      </c>
      <c r="BE143" s="79" t="str">
        <f>REPLACE(INDEX(GroupVertices[Group],MATCH(Edges[[#This Row],[Vertex 1]],GroupVertices[Vertex],0)),1,1,"")</f>
        <v>1</v>
      </c>
      <c r="BF143" s="79" t="str">
        <f>REPLACE(INDEX(GroupVertices[Group],MATCH(Edges[[#This Row],[Vertex 2]],GroupVertices[Vertex],0)),1,1,"")</f>
        <v>1</v>
      </c>
      <c r="BG143" s="48">
        <v>0</v>
      </c>
      <c r="BH143" s="49">
        <v>0</v>
      </c>
      <c r="BI143" s="48">
        <v>1</v>
      </c>
      <c r="BJ143" s="49">
        <v>2.3255813953488373</v>
      </c>
      <c r="BK143" s="48">
        <v>0</v>
      </c>
      <c r="BL143" s="49">
        <v>0</v>
      </c>
      <c r="BM143" s="48">
        <v>42</v>
      </c>
      <c r="BN143" s="49">
        <v>97.67441860465117</v>
      </c>
      <c r="BO143" s="48">
        <v>43</v>
      </c>
    </row>
    <row r="144" spans="1:67" ht="15">
      <c r="A144" s="65" t="s">
        <v>353</v>
      </c>
      <c r="B144" s="65" t="s">
        <v>405</v>
      </c>
      <c r="C144" s="66" t="s">
        <v>3090</v>
      </c>
      <c r="D144" s="67">
        <v>3</v>
      </c>
      <c r="E144" s="68" t="s">
        <v>132</v>
      </c>
      <c r="F144" s="69">
        <v>32</v>
      </c>
      <c r="G144" s="66"/>
      <c r="H144" s="70"/>
      <c r="I144" s="71"/>
      <c r="J144" s="71"/>
      <c r="K144" s="34" t="s">
        <v>65</v>
      </c>
      <c r="L144" s="78">
        <v>144</v>
      </c>
      <c r="M144" s="78"/>
      <c r="N144" s="73"/>
      <c r="O144" s="80" t="s">
        <v>426</v>
      </c>
      <c r="P144" s="82">
        <v>43986.134097222224</v>
      </c>
      <c r="Q144" s="80" t="s">
        <v>429</v>
      </c>
      <c r="R144" s="84" t="s">
        <v>474</v>
      </c>
      <c r="S144" s="80"/>
      <c r="T144" s="80"/>
      <c r="U144" s="80" t="s">
        <v>538</v>
      </c>
      <c r="V144" s="80"/>
      <c r="W144" s="85" t="s">
        <v>664</v>
      </c>
      <c r="X144" s="82">
        <v>43986.134097222224</v>
      </c>
      <c r="Y144" s="88">
        <v>43986</v>
      </c>
      <c r="Z144" s="84" t="s">
        <v>843</v>
      </c>
      <c r="AA144" s="85" t="s">
        <v>1038</v>
      </c>
      <c r="AB144" s="80"/>
      <c r="AC144" s="80"/>
      <c r="AD144" s="84" t="s">
        <v>1234</v>
      </c>
      <c r="AE144" s="80"/>
      <c r="AF144" s="80" t="b">
        <v>0</v>
      </c>
      <c r="AG144" s="80">
        <v>0</v>
      </c>
      <c r="AH144" s="84" t="s">
        <v>1316</v>
      </c>
      <c r="AI144" s="80" t="b">
        <v>0</v>
      </c>
      <c r="AJ144" s="80" t="s">
        <v>1333</v>
      </c>
      <c r="AK144" s="80"/>
      <c r="AL144" s="84" t="s">
        <v>1316</v>
      </c>
      <c r="AM144" s="80" t="b">
        <v>0</v>
      </c>
      <c r="AN144" s="80">
        <v>116</v>
      </c>
      <c r="AO144" s="84" t="s">
        <v>1297</v>
      </c>
      <c r="AP144" s="80" t="s">
        <v>1344</v>
      </c>
      <c r="AQ144" s="80" t="b">
        <v>0</v>
      </c>
      <c r="AR144" s="84" t="s">
        <v>1297</v>
      </c>
      <c r="AS144" s="80" t="s">
        <v>198</v>
      </c>
      <c r="AT144" s="80">
        <v>0</v>
      </c>
      <c r="AU144" s="80">
        <v>0</v>
      </c>
      <c r="AV144" s="80"/>
      <c r="AW144" s="80"/>
      <c r="AX144" s="80"/>
      <c r="AY144" s="80"/>
      <c r="AZ144" s="80"/>
      <c r="BA144" s="80"/>
      <c r="BB144" s="80"/>
      <c r="BC144" s="80"/>
      <c r="BD144">
        <v>1</v>
      </c>
      <c r="BE144" s="79" t="str">
        <f>REPLACE(INDEX(GroupVertices[Group],MATCH(Edges[[#This Row],[Vertex 1]],GroupVertices[Vertex],0)),1,1,"")</f>
        <v>1</v>
      </c>
      <c r="BF144" s="79" t="str">
        <f>REPLACE(INDEX(GroupVertices[Group],MATCH(Edges[[#This Row],[Vertex 2]],GroupVertices[Vertex],0)),1,1,"")</f>
        <v>1</v>
      </c>
      <c r="BG144" s="48">
        <v>0</v>
      </c>
      <c r="BH144" s="49">
        <v>0</v>
      </c>
      <c r="BI144" s="48">
        <v>1</v>
      </c>
      <c r="BJ144" s="49">
        <v>2.3255813953488373</v>
      </c>
      <c r="BK144" s="48">
        <v>0</v>
      </c>
      <c r="BL144" s="49">
        <v>0</v>
      </c>
      <c r="BM144" s="48">
        <v>42</v>
      </c>
      <c r="BN144" s="49">
        <v>97.67441860465117</v>
      </c>
      <c r="BO144" s="48">
        <v>43</v>
      </c>
    </row>
    <row r="145" spans="1:67" ht="15">
      <c r="A145" s="65" t="s">
        <v>354</v>
      </c>
      <c r="B145" s="65" t="s">
        <v>405</v>
      </c>
      <c r="C145" s="66" t="s">
        <v>3090</v>
      </c>
      <c r="D145" s="67">
        <v>3</v>
      </c>
      <c r="E145" s="68" t="s">
        <v>132</v>
      </c>
      <c r="F145" s="69">
        <v>32</v>
      </c>
      <c r="G145" s="66"/>
      <c r="H145" s="70"/>
      <c r="I145" s="71"/>
      <c r="J145" s="71"/>
      <c r="K145" s="34" t="s">
        <v>65</v>
      </c>
      <c r="L145" s="78">
        <v>145</v>
      </c>
      <c r="M145" s="78"/>
      <c r="N145" s="73"/>
      <c r="O145" s="80" t="s">
        <v>426</v>
      </c>
      <c r="P145" s="82">
        <v>43986.1391087963</v>
      </c>
      <c r="Q145" s="80" t="s">
        <v>429</v>
      </c>
      <c r="R145" s="84" t="s">
        <v>474</v>
      </c>
      <c r="S145" s="80"/>
      <c r="T145" s="80"/>
      <c r="U145" s="80" t="s">
        <v>538</v>
      </c>
      <c r="V145" s="80"/>
      <c r="W145" s="85" t="s">
        <v>665</v>
      </c>
      <c r="X145" s="82">
        <v>43986.1391087963</v>
      </c>
      <c r="Y145" s="88">
        <v>43986</v>
      </c>
      <c r="Z145" s="84" t="s">
        <v>844</v>
      </c>
      <c r="AA145" s="85" t="s">
        <v>1039</v>
      </c>
      <c r="AB145" s="80"/>
      <c r="AC145" s="80"/>
      <c r="AD145" s="84" t="s">
        <v>1235</v>
      </c>
      <c r="AE145" s="80"/>
      <c r="AF145" s="80" t="b">
        <v>0</v>
      </c>
      <c r="AG145" s="80">
        <v>0</v>
      </c>
      <c r="AH145" s="84" t="s">
        <v>1316</v>
      </c>
      <c r="AI145" s="80" t="b">
        <v>0</v>
      </c>
      <c r="AJ145" s="80" t="s">
        <v>1333</v>
      </c>
      <c r="AK145" s="80"/>
      <c r="AL145" s="84" t="s">
        <v>1316</v>
      </c>
      <c r="AM145" s="80" t="b">
        <v>0</v>
      </c>
      <c r="AN145" s="80">
        <v>116</v>
      </c>
      <c r="AO145" s="84" t="s">
        <v>1297</v>
      </c>
      <c r="AP145" s="80" t="s">
        <v>1344</v>
      </c>
      <c r="AQ145" s="80" t="b">
        <v>0</v>
      </c>
      <c r="AR145" s="84" t="s">
        <v>1297</v>
      </c>
      <c r="AS145" s="80" t="s">
        <v>198</v>
      </c>
      <c r="AT145" s="80">
        <v>0</v>
      </c>
      <c r="AU145" s="80">
        <v>0</v>
      </c>
      <c r="AV145" s="80"/>
      <c r="AW145" s="80"/>
      <c r="AX145" s="80"/>
      <c r="AY145" s="80"/>
      <c r="AZ145" s="80"/>
      <c r="BA145" s="80"/>
      <c r="BB145" s="80"/>
      <c r="BC145" s="80"/>
      <c r="BD145">
        <v>1</v>
      </c>
      <c r="BE145" s="79" t="str">
        <f>REPLACE(INDEX(GroupVertices[Group],MATCH(Edges[[#This Row],[Vertex 1]],GroupVertices[Vertex],0)),1,1,"")</f>
        <v>1</v>
      </c>
      <c r="BF145" s="79" t="str">
        <f>REPLACE(INDEX(GroupVertices[Group],MATCH(Edges[[#This Row],[Vertex 2]],GroupVertices[Vertex],0)),1,1,"")</f>
        <v>1</v>
      </c>
      <c r="BG145" s="48">
        <v>0</v>
      </c>
      <c r="BH145" s="49">
        <v>0</v>
      </c>
      <c r="BI145" s="48">
        <v>1</v>
      </c>
      <c r="BJ145" s="49">
        <v>2.3255813953488373</v>
      </c>
      <c r="BK145" s="48">
        <v>0</v>
      </c>
      <c r="BL145" s="49">
        <v>0</v>
      </c>
      <c r="BM145" s="48">
        <v>42</v>
      </c>
      <c r="BN145" s="49">
        <v>97.67441860465117</v>
      </c>
      <c r="BO145" s="48">
        <v>43</v>
      </c>
    </row>
    <row r="146" spans="1:67" ht="15">
      <c r="A146" s="65" t="s">
        <v>355</v>
      </c>
      <c r="B146" s="65" t="s">
        <v>405</v>
      </c>
      <c r="C146" s="66" t="s">
        <v>3090</v>
      </c>
      <c r="D146" s="67">
        <v>3</v>
      </c>
      <c r="E146" s="68" t="s">
        <v>132</v>
      </c>
      <c r="F146" s="69">
        <v>32</v>
      </c>
      <c r="G146" s="66"/>
      <c r="H146" s="70"/>
      <c r="I146" s="71"/>
      <c r="J146" s="71"/>
      <c r="K146" s="34" t="s">
        <v>65</v>
      </c>
      <c r="L146" s="78">
        <v>146</v>
      </c>
      <c r="M146" s="78"/>
      <c r="N146" s="73"/>
      <c r="O146" s="80" t="s">
        <v>426</v>
      </c>
      <c r="P146" s="82">
        <v>43986.14079861111</v>
      </c>
      <c r="Q146" s="80" t="s">
        <v>429</v>
      </c>
      <c r="R146" s="84" t="s">
        <v>474</v>
      </c>
      <c r="S146" s="80"/>
      <c r="T146" s="80"/>
      <c r="U146" s="80" t="s">
        <v>538</v>
      </c>
      <c r="V146" s="80"/>
      <c r="W146" s="85" t="s">
        <v>666</v>
      </c>
      <c r="X146" s="82">
        <v>43986.14079861111</v>
      </c>
      <c r="Y146" s="88">
        <v>43986</v>
      </c>
      <c r="Z146" s="84" t="s">
        <v>845</v>
      </c>
      <c r="AA146" s="85" t="s">
        <v>1040</v>
      </c>
      <c r="AB146" s="80"/>
      <c r="AC146" s="80"/>
      <c r="AD146" s="84" t="s">
        <v>1236</v>
      </c>
      <c r="AE146" s="80"/>
      <c r="AF146" s="80" t="b">
        <v>0</v>
      </c>
      <c r="AG146" s="80">
        <v>0</v>
      </c>
      <c r="AH146" s="84" t="s">
        <v>1316</v>
      </c>
      <c r="AI146" s="80" t="b">
        <v>0</v>
      </c>
      <c r="AJ146" s="80" t="s">
        <v>1333</v>
      </c>
      <c r="AK146" s="80"/>
      <c r="AL146" s="84" t="s">
        <v>1316</v>
      </c>
      <c r="AM146" s="80" t="b">
        <v>0</v>
      </c>
      <c r="AN146" s="80">
        <v>116</v>
      </c>
      <c r="AO146" s="84" t="s">
        <v>1297</v>
      </c>
      <c r="AP146" s="80" t="s">
        <v>1343</v>
      </c>
      <c r="AQ146" s="80" t="b">
        <v>0</v>
      </c>
      <c r="AR146" s="84" t="s">
        <v>1297</v>
      </c>
      <c r="AS146" s="80" t="s">
        <v>198</v>
      </c>
      <c r="AT146" s="80">
        <v>0</v>
      </c>
      <c r="AU146" s="80">
        <v>0</v>
      </c>
      <c r="AV146" s="80"/>
      <c r="AW146" s="80"/>
      <c r="AX146" s="80"/>
      <c r="AY146" s="80"/>
      <c r="AZ146" s="80"/>
      <c r="BA146" s="80"/>
      <c r="BB146" s="80"/>
      <c r="BC146" s="80"/>
      <c r="BD146">
        <v>1</v>
      </c>
      <c r="BE146" s="79" t="str">
        <f>REPLACE(INDEX(GroupVertices[Group],MATCH(Edges[[#This Row],[Vertex 1]],GroupVertices[Vertex],0)),1,1,"")</f>
        <v>1</v>
      </c>
      <c r="BF146" s="79" t="str">
        <f>REPLACE(INDEX(GroupVertices[Group],MATCH(Edges[[#This Row],[Vertex 2]],GroupVertices[Vertex],0)),1,1,"")</f>
        <v>1</v>
      </c>
      <c r="BG146" s="48">
        <v>0</v>
      </c>
      <c r="BH146" s="49">
        <v>0</v>
      </c>
      <c r="BI146" s="48">
        <v>1</v>
      </c>
      <c r="BJ146" s="49">
        <v>2.3255813953488373</v>
      </c>
      <c r="BK146" s="48">
        <v>0</v>
      </c>
      <c r="BL146" s="49">
        <v>0</v>
      </c>
      <c r="BM146" s="48">
        <v>42</v>
      </c>
      <c r="BN146" s="49">
        <v>97.67441860465117</v>
      </c>
      <c r="BO146" s="48">
        <v>43</v>
      </c>
    </row>
    <row r="147" spans="1:67" ht="15">
      <c r="A147" s="65" t="s">
        <v>356</v>
      </c>
      <c r="B147" s="65" t="s">
        <v>371</v>
      </c>
      <c r="C147" s="66" t="s">
        <v>3090</v>
      </c>
      <c r="D147" s="67">
        <v>3</v>
      </c>
      <c r="E147" s="68" t="s">
        <v>132</v>
      </c>
      <c r="F147" s="69">
        <v>32</v>
      </c>
      <c r="G147" s="66"/>
      <c r="H147" s="70"/>
      <c r="I147" s="71"/>
      <c r="J147" s="71"/>
      <c r="K147" s="34" t="s">
        <v>65</v>
      </c>
      <c r="L147" s="78">
        <v>147</v>
      </c>
      <c r="M147" s="78"/>
      <c r="N147" s="73"/>
      <c r="O147" s="80" t="s">
        <v>426</v>
      </c>
      <c r="P147" s="82">
        <v>43986.14399305556</v>
      </c>
      <c r="Q147" s="80" t="s">
        <v>453</v>
      </c>
      <c r="R147" s="84" t="s">
        <v>498</v>
      </c>
      <c r="S147" s="80"/>
      <c r="T147" s="80"/>
      <c r="U147" s="80" t="s">
        <v>541</v>
      </c>
      <c r="V147" s="80"/>
      <c r="W147" s="85" t="s">
        <v>667</v>
      </c>
      <c r="X147" s="82">
        <v>43986.14399305556</v>
      </c>
      <c r="Y147" s="88">
        <v>43986</v>
      </c>
      <c r="Z147" s="84" t="s">
        <v>846</v>
      </c>
      <c r="AA147" s="85" t="s">
        <v>1041</v>
      </c>
      <c r="AB147" s="80"/>
      <c r="AC147" s="80"/>
      <c r="AD147" s="84" t="s">
        <v>1237</v>
      </c>
      <c r="AE147" s="80"/>
      <c r="AF147" s="80" t="b">
        <v>0</v>
      </c>
      <c r="AG147" s="80">
        <v>0</v>
      </c>
      <c r="AH147" s="84" t="s">
        <v>1316</v>
      </c>
      <c r="AI147" s="80" t="b">
        <v>1</v>
      </c>
      <c r="AJ147" s="80" t="s">
        <v>1333</v>
      </c>
      <c r="AK147" s="80"/>
      <c r="AL147" s="84" t="s">
        <v>1341</v>
      </c>
      <c r="AM147" s="80" t="b">
        <v>0</v>
      </c>
      <c r="AN147" s="80">
        <v>2</v>
      </c>
      <c r="AO147" s="84" t="s">
        <v>1255</v>
      </c>
      <c r="AP147" s="80" t="s">
        <v>1345</v>
      </c>
      <c r="AQ147" s="80" t="b">
        <v>0</v>
      </c>
      <c r="AR147" s="84" t="s">
        <v>1255</v>
      </c>
      <c r="AS147" s="80" t="s">
        <v>198</v>
      </c>
      <c r="AT147" s="80">
        <v>0</v>
      </c>
      <c r="AU147" s="80">
        <v>0</v>
      </c>
      <c r="AV147" s="80"/>
      <c r="AW147" s="80"/>
      <c r="AX147" s="80"/>
      <c r="AY147" s="80"/>
      <c r="AZ147" s="80"/>
      <c r="BA147" s="80"/>
      <c r="BB147" s="80"/>
      <c r="BC147" s="80"/>
      <c r="BD147">
        <v>1</v>
      </c>
      <c r="BE147" s="79" t="str">
        <f>REPLACE(INDEX(GroupVertices[Group],MATCH(Edges[[#This Row],[Vertex 1]],GroupVertices[Vertex],0)),1,1,"")</f>
        <v>2</v>
      </c>
      <c r="BF147" s="79" t="str">
        <f>REPLACE(INDEX(GroupVertices[Group],MATCH(Edges[[#This Row],[Vertex 2]],GroupVertices[Vertex],0)),1,1,"")</f>
        <v>2</v>
      </c>
      <c r="BG147" s="48">
        <v>0</v>
      </c>
      <c r="BH147" s="49">
        <v>0</v>
      </c>
      <c r="BI147" s="48">
        <v>0</v>
      </c>
      <c r="BJ147" s="49">
        <v>0</v>
      </c>
      <c r="BK147" s="48">
        <v>0</v>
      </c>
      <c r="BL147" s="49">
        <v>0</v>
      </c>
      <c r="BM147" s="48">
        <v>16</v>
      </c>
      <c r="BN147" s="49">
        <v>100</v>
      </c>
      <c r="BO147" s="48">
        <v>16</v>
      </c>
    </row>
    <row r="148" spans="1:67" ht="15">
      <c r="A148" s="65" t="s">
        <v>357</v>
      </c>
      <c r="B148" s="65" t="s">
        <v>405</v>
      </c>
      <c r="C148" s="66" t="s">
        <v>3090</v>
      </c>
      <c r="D148" s="67">
        <v>3</v>
      </c>
      <c r="E148" s="68" t="s">
        <v>132</v>
      </c>
      <c r="F148" s="69">
        <v>32</v>
      </c>
      <c r="G148" s="66"/>
      <c r="H148" s="70"/>
      <c r="I148" s="71"/>
      <c r="J148" s="71"/>
      <c r="K148" s="34" t="s">
        <v>65</v>
      </c>
      <c r="L148" s="78">
        <v>148</v>
      </c>
      <c r="M148" s="78"/>
      <c r="N148" s="73"/>
      <c r="O148" s="80" t="s">
        <v>426</v>
      </c>
      <c r="P148" s="82">
        <v>43986.14454861111</v>
      </c>
      <c r="Q148" s="80" t="s">
        <v>429</v>
      </c>
      <c r="R148" s="84" t="s">
        <v>474</v>
      </c>
      <c r="S148" s="80"/>
      <c r="T148" s="80"/>
      <c r="U148" s="80" t="s">
        <v>538</v>
      </c>
      <c r="V148" s="80"/>
      <c r="W148" s="85" t="s">
        <v>668</v>
      </c>
      <c r="X148" s="82">
        <v>43986.14454861111</v>
      </c>
      <c r="Y148" s="88">
        <v>43986</v>
      </c>
      <c r="Z148" s="84" t="s">
        <v>847</v>
      </c>
      <c r="AA148" s="85" t="s">
        <v>1042</v>
      </c>
      <c r="AB148" s="80"/>
      <c r="AC148" s="80"/>
      <c r="AD148" s="84" t="s">
        <v>1238</v>
      </c>
      <c r="AE148" s="80"/>
      <c r="AF148" s="80" t="b">
        <v>0</v>
      </c>
      <c r="AG148" s="80">
        <v>0</v>
      </c>
      <c r="AH148" s="84" t="s">
        <v>1316</v>
      </c>
      <c r="AI148" s="80" t="b">
        <v>0</v>
      </c>
      <c r="AJ148" s="80" t="s">
        <v>1333</v>
      </c>
      <c r="AK148" s="80"/>
      <c r="AL148" s="84" t="s">
        <v>1316</v>
      </c>
      <c r="AM148" s="80" t="b">
        <v>0</v>
      </c>
      <c r="AN148" s="80">
        <v>116</v>
      </c>
      <c r="AO148" s="84" t="s">
        <v>1297</v>
      </c>
      <c r="AP148" s="80" t="s">
        <v>1345</v>
      </c>
      <c r="AQ148" s="80" t="b">
        <v>0</v>
      </c>
      <c r="AR148" s="84" t="s">
        <v>1297</v>
      </c>
      <c r="AS148" s="80" t="s">
        <v>198</v>
      </c>
      <c r="AT148" s="80">
        <v>0</v>
      </c>
      <c r="AU148" s="80">
        <v>0</v>
      </c>
      <c r="AV148" s="80"/>
      <c r="AW148" s="80"/>
      <c r="AX148" s="80"/>
      <c r="AY148" s="80"/>
      <c r="AZ148" s="80"/>
      <c r="BA148" s="80"/>
      <c r="BB148" s="80"/>
      <c r="BC148" s="80"/>
      <c r="BD148">
        <v>1</v>
      </c>
      <c r="BE148" s="79" t="str">
        <f>REPLACE(INDEX(GroupVertices[Group],MATCH(Edges[[#This Row],[Vertex 1]],GroupVertices[Vertex],0)),1,1,"")</f>
        <v>1</v>
      </c>
      <c r="BF148" s="79" t="str">
        <f>REPLACE(INDEX(GroupVertices[Group],MATCH(Edges[[#This Row],[Vertex 2]],GroupVertices[Vertex],0)),1,1,"")</f>
        <v>1</v>
      </c>
      <c r="BG148" s="48">
        <v>0</v>
      </c>
      <c r="BH148" s="49">
        <v>0</v>
      </c>
      <c r="BI148" s="48">
        <v>1</v>
      </c>
      <c r="BJ148" s="49">
        <v>2.3255813953488373</v>
      </c>
      <c r="BK148" s="48">
        <v>0</v>
      </c>
      <c r="BL148" s="49">
        <v>0</v>
      </c>
      <c r="BM148" s="48">
        <v>42</v>
      </c>
      <c r="BN148" s="49">
        <v>97.67441860465117</v>
      </c>
      <c r="BO148" s="48">
        <v>43</v>
      </c>
    </row>
    <row r="149" spans="1:67" ht="15">
      <c r="A149" s="65" t="s">
        <v>358</v>
      </c>
      <c r="B149" s="65" t="s">
        <v>417</v>
      </c>
      <c r="C149" s="66" t="s">
        <v>3090</v>
      </c>
      <c r="D149" s="67">
        <v>3</v>
      </c>
      <c r="E149" s="68" t="s">
        <v>132</v>
      </c>
      <c r="F149" s="69">
        <v>32</v>
      </c>
      <c r="G149" s="66"/>
      <c r="H149" s="70"/>
      <c r="I149" s="71"/>
      <c r="J149" s="71"/>
      <c r="K149" s="34" t="s">
        <v>65</v>
      </c>
      <c r="L149" s="78">
        <v>149</v>
      </c>
      <c r="M149" s="78"/>
      <c r="N149" s="73"/>
      <c r="O149" s="80" t="s">
        <v>424</v>
      </c>
      <c r="P149" s="82">
        <v>43985.335694444446</v>
      </c>
      <c r="Q149" s="80" t="s">
        <v>454</v>
      </c>
      <c r="R149" s="84" t="s">
        <v>499</v>
      </c>
      <c r="S149" s="80"/>
      <c r="T149" s="80"/>
      <c r="U149" s="80" t="s">
        <v>537</v>
      </c>
      <c r="V149" s="80"/>
      <c r="W149" s="85" t="s">
        <v>669</v>
      </c>
      <c r="X149" s="82">
        <v>43985.335694444446</v>
      </c>
      <c r="Y149" s="88">
        <v>43985</v>
      </c>
      <c r="Z149" s="84" t="s">
        <v>848</v>
      </c>
      <c r="AA149" s="85" t="s">
        <v>1043</v>
      </c>
      <c r="AB149" s="80"/>
      <c r="AC149" s="80"/>
      <c r="AD149" s="84" t="s">
        <v>1239</v>
      </c>
      <c r="AE149" s="84" t="s">
        <v>1302</v>
      </c>
      <c r="AF149" s="80" t="b">
        <v>0</v>
      </c>
      <c r="AG149" s="80">
        <v>13</v>
      </c>
      <c r="AH149" s="84" t="s">
        <v>1317</v>
      </c>
      <c r="AI149" s="80" t="b">
        <v>0</v>
      </c>
      <c r="AJ149" s="80" t="s">
        <v>1333</v>
      </c>
      <c r="AK149" s="80"/>
      <c r="AL149" s="84" t="s">
        <v>1316</v>
      </c>
      <c r="AM149" s="80" t="b">
        <v>0</v>
      </c>
      <c r="AN149" s="80">
        <v>1</v>
      </c>
      <c r="AO149" s="84" t="s">
        <v>1316</v>
      </c>
      <c r="AP149" s="80" t="s">
        <v>1345</v>
      </c>
      <c r="AQ149" s="80" t="b">
        <v>0</v>
      </c>
      <c r="AR149" s="84" t="s">
        <v>1302</v>
      </c>
      <c r="AS149" s="80" t="s">
        <v>198</v>
      </c>
      <c r="AT149" s="80">
        <v>0</v>
      </c>
      <c r="AU149" s="80">
        <v>0</v>
      </c>
      <c r="AV149" s="80"/>
      <c r="AW149" s="80"/>
      <c r="AX149" s="80"/>
      <c r="AY149" s="80"/>
      <c r="AZ149" s="80"/>
      <c r="BA149" s="80"/>
      <c r="BB149" s="80"/>
      <c r="BC149" s="80"/>
      <c r="BD149">
        <v>1</v>
      </c>
      <c r="BE149" s="79" t="str">
        <f>REPLACE(INDEX(GroupVertices[Group],MATCH(Edges[[#This Row],[Vertex 1]],GroupVertices[Vertex],0)),1,1,"")</f>
        <v>2</v>
      </c>
      <c r="BF149" s="79" t="str">
        <f>REPLACE(INDEX(GroupVertices[Group],MATCH(Edges[[#This Row],[Vertex 2]],GroupVertices[Vertex],0)),1,1,"")</f>
        <v>2</v>
      </c>
      <c r="BG149" s="48">
        <v>2</v>
      </c>
      <c r="BH149" s="49">
        <v>12.5</v>
      </c>
      <c r="BI149" s="48">
        <v>1</v>
      </c>
      <c r="BJ149" s="49">
        <v>6.25</v>
      </c>
      <c r="BK149" s="48">
        <v>0</v>
      </c>
      <c r="BL149" s="49">
        <v>0</v>
      </c>
      <c r="BM149" s="48">
        <v>13</v>
      </c>
      <c r="BN149" s="49">
        <v>81.25</v>
      </c>
      <c r="BO149" s="48">
        <v>16</v>
      </c>
    </row>
    <row r="150" spans="1:67" ht="15">
      <c r="A150" s="65" t="s">
        <v>359</v>
      </c>
      <c r="B150" s="65" t="s">
        <v>417</v>
      </c>
      <c r="C150" s="66" t="s">
        <v>3090</v>
      </c>
      <c r="D150" s="67">
        <v>3</v>
      </c>
      <c r="E150" s="68" t="s">
        <v>132</v>
      </c>
      <c r="F150" s="69">
        <v>32</v>
      </c>
      <c r="G150" s="66"/>
      <c r="H150" s="70"/>
      <c r="I150" s="71"/>
      <c r="J150" s="71"/>
      <c r="K150" s="34" t="s">
        <v>65</v>
      </c>
      <c r="L150" s="78">
        <v>150</v>
      </c>
      <c r="M150" s="78"/>
      <c r="N150" s="73"/>
      <c r="O150" s="80" t="s">
        <v>427</v>
      </c>
      <c r="P150" s="82">
        <v>43986.14375</v>
      </c>
      <c r="Q150" s="80" t="s">
        <v>454</v>
      </c>
      <c r="R150" s="84" t="s">
        <v>499</v>
      </c>
      <c r="S150" s="80"/>
      <c r="T150" s="80"/>
      <c r="U150" s="80" t="s">
        <v>537</v>
      </c>
      <c r="V150" s="80"/>
      <c r="W150" s="85" t="s">
        <v>670</v>
      </c>
      <c r="X150" s="82">
        <v>43986.14375</v>
      </c>
      <c r="Y150" s="88">
        <v>43986</v>
      </c>
      <c r="Z150" s="84" t="s">
        <v>849</v>
      </c>
      <c r="AA150" s="85" t="s">
        <v>1044</v>
      </c>
      <c r="AB150" s="80"/>
      <c r="AC150" s="80"/>
      <c r="AD150" s="84" t="s">
        <v>1240</v>
      </c>
      <c r="AE150" s="80"/>
      <c r="AF150" s="80" t="b">
        <v>0</v>
      </c>
      <c r="AG150" s="80">
        <v>0</v>
      </c>
      <c r="AH150" s="84" t="s">
        <v>1316</v>
      </c>
      <c r="AI150" s="80" t="b">
        <v>0</v>
      </c>
      <c r="AJ150" s="80" t="s">
        <v>1333</v>
      </c>
      <c r="AK150" s="80"/>
      <c r="AL150" s="84" t="s">
        <v>1316</v>
      </c>
      <c r="AM150" s="80" t="b">
        <v>0</v>
      </c>
      <c r="AN150" s="80">
        <v>1</v>
      </c>
      <c r="AO150" s="84" t="s">
        <v>1239</v>
      </c>
      <c r="AP150" s="80" t="s">
        <v>1343</v>
      </c>
      <c r="AQ150" s="80" t="b">
        <v>0</v>
      </c>
      <c r="AR150" s="84" t="s">
        <v>1239</v>
      </c>
      <c r="AS150" s="80" t="s">
        <v>198</v>
      </c>
      <c r="AT150" s="80">
        <v>0</v>
      </c>
      <c r="AU150" s="80">
        <v>0</v>
      </c>
      <c r="AV150" s="80"/>
      <c r="AW150" s="80"/>
      <c r="AX150" s="80"/>
      <c r="AY150" s="80"/>
      <c r="AZ150" s="80"/>
      <c r="BA150" s="80"/>
      <c r="BB150" s="80"/>
      <c r="BC150" s="80"/>
      <c r="BD150">
        <v>1</v>
      </c>
      <c r="BE150" s="79" t="str">
        <f>REPLACE(INDEX(GroupVertices[Group],MATCH(Edges[[#This Row],[Vertex 1]],GroupVertices[Vertex],0)),1,1,"")</f>
        <v>2</v>
      </c>
      <c r="BF150" s="79" t="str">
        <f>REPLACE(INDEX(GroupVertices[Group],MATCH(Edges[[#This Row],[Vertex 2]],GroupVertices[Vertex],0)),1,1,"")</f>
        <v>2</v>
      </c>
      <c r="BG150" s="48"/>
      <c r="BH150" s="49"/>
      <c r="BI150" s="48"/>
      <c r="BJ150" s="49"/>
      <c r="BK150" s="48"/>
      <c r="BL150" s="49"/>
      <c r="BM150" s="48"/>
      <c r="BN150" s="49"/>
      <c r="BO150" s="48"/>
    </row>
    <row r="151" spans="1:67" ht="15">
      <c r="A151" s="65" t="s">
        <v>358</v>
      </c>
      <c r="B151" s="65" t="s">
        <v>405</v>
      </c>
      <c r="C151" s="66" t="s">
        <v>3090</v>
      </c>
      <c r="D151" s="67">
        <v>3</v>
      </c>
      <c r="E151" s="68" t="s">
        <v>132</v>
      </c>
      <c r="F151" s="69">
        <v>32</v>
      </c>
      <c r="G151" s="66"/>
      <c r="H151" s="70"/>
      <c r="I151" s="71"/>
      <c r="J151" s="71"/>
      <c r="K151" s="34" t="s">
        <v>65</v>
      </c>
      <c r="L151" s="78">
        <v>151</v>
      </c>
      <c r="M151" s="78"/>
      <c r="N151" s="73"/>
      <c r="O151" s="80" t="s">
        <v>425</v>
      </c>
      <c r="P151" s="82">
        <v>43985.335694444446</v>
      </c>
      <c r="Q151" s="80" t="s">
        <v>454</v>
      </c>
      <c r="R151" s="84" t="s">
        <v>499</v>
      </c>
      <c r="S151" s="80"/>
      <c r="T151" s="80"/>
      <c r="U151" s="80" t="s">
        <v>537</v>
      </c>
      <c r="V151" s="80"/>
      <c r="W151" s="85" t="s">
        <v>669</v>
      </c>
      <c r="X151" s="82">
        <v>43985.335694444446</v>
      </c>
      <c r="Y151" s="88">
        <v>43985</v>
      </c>
      <c r="Z151" s="84" t="s">
        <v>848</v>
      </c>
      <c r="AA151" s="85" t="s">
        <v>1043</v>
      </c>
      <c r="AB151" s="80"/>
      <c r="AC151" s="80"/>
      <c r="AD151" s="84" t="s">
        <v>1239</v>
      </c>
      <c r="AE151" s="84" t="s">
        <v>1302</v>
      </c>
      <c r="AF151" s="80" t="b">
        <v>0</v>
      </c>
      <c r="AG151" s="80">
        <v>13</v>
      </c>
      <c r="AH151" s="84" t="s">
        <v>1317</v>
      </c>
      <c r="AI151" s="80" t="b">
        <v>0</v>
      </c>
      <c r="AJ151" s="80" t="s">
        <v>1333</v>
      </c>
      <c r="AK151" s="80"/>
      <c r="AL151" s="84" t="s">
        <v>1316</v>
      </c>
      <c r="AM151" s="80" t="b">
        <v>0</v>
      </c>
      <c r="AN151" s="80">
        <v>1</v>
      </c>
      <c r="AO151" s="84" t="s">
        <v>1316</v>
      </c>
      <c r="AP151" s="80" t="s">
        <v>1345</v>
      </c>
      <c r="AQ151" s="80" t="b">
        <v>0</v>
      </c>
      <c r="AR151" s="84" t="s">
        <v>1302</v>
      </c>
      <c r="AS151" s="80" t="s">
        <v>198</v>
      </c>
      <c r="AT151" s="80">
        <v>0</v>
      </c>
      <c r="AU151" s="80">
        <v>0</v>
      </c>
      <c r="AV151" s="80"/>
      <c r="AW151" s="80"/>
      <c r="AX151" s="80"/>
      <c r="AY151" s="80"/>
      <c r="AZ151" s="80"/>
      <c r="BA151" s="80"/>
      <c r="BB151" s="80"/>
      <c r="BC151" s="80"/>
      <c r="BD151">
        <v>1</v>
      </c>
      <c r="BE151" s="79" t="str">
        <f>REPLACE(INDEX(GroupVertices[Group],MATCH(Edges[[#This Row],[Vertex 1]],GroupVertices[Vertex],0)),1,1,"")</f>
        <v>2</v>
      </c>
      <c r="BF151" s="79" t="str">
        <f>REPLACE(INDEX(GroupVertices[Group],MATCH(Edges[[#This Row],[Vertex 2]],GroupVertices[Vertex],0)),1,1,"")</f>
        <v>1</v>
      </c>
      <c r="BG151" s="48"/>
      <c r="BH151" s="49"/>
      <c r="BI151" s="48"/>
      <c r="BJ151" s="49"/>
      <c r="BK151" s="48"/>
      <c r="BL151" s="49"/>
      <c r="BM151" s="48"/>
      <c r="BN151" s="49"/>
      <c r="BO151" s="48"/>
    </row>
    <row r="152" spans="1:67" ht="15">
      <c r="A152" s="65" t="s">
        <v>359</v>
      </c>
      <c r="B152" s="65" t="s">
        <v>358</v>
      </c>
      <c r="C152" s="66" t="s">
        <v>3090</v>
      </c>
      <c r="D152" s="67">
        <v>3</v>
      </c>
      <c r="E152" s="68" t="s">
        <v>132</v>
      </c>
      <c r="F152" s="69">
        <v>32</v>
      </c>
      <c r="G152" s="66"/>
      <c r="H152" s="70"/>
      <c r="I152" s="71"/>
      <c r="J152" s="71"/>
      <c r="K152" s="34" t="s">
        <v>65</v>
      </c>
      <c r="L152" s="78">
        <v>152</v>
      </c>
      <c r="M152" s="78"/>
      <c r="N152" s="73"/>
      <c r="O152" s="80" t="s">
        <v>426</v>
      </c>
      <c r="P152" s="82">
        <v>43986.14375</v>
      </c>
      <c r="Q152" s="80" t="s">
        <v>454</v>
      </c>
      <c r="R152" s="84" t="s">
        <v>499</v>
      </c>
      <c r="S152" s="80"/>
      <c r="T152" s="80"/>
      <c r="U152" s="80" t="s">
        <v>537</v>
      </c>
      <c r="V152" s="80"/>
      <c r="W152" s="85" t="s">
        <v>670</v>
      </c>
      <c r="X152" s="82">
        <v>43986.14375</v>
      </c>
      <c r="Y152" s="88">
        <v>43986</v>
      </c>
      <c r="Z152" s="84" t="s">
        <v>849</v>
      </c>
      <c r="AA152" s="85" t="s">
        <v>1044</v>
      </c>
      <c r="AB152" s="80"/>
      <c r="AC152" s="80"/>
      <c r="AD152" s="84" t="s">
        <v>1240</v>
      </c>
      <c r="AE152" s="80"/>
      <c r="AF152" s="80" t="b">
        <v>0</v>
      </c>
      <c r="AG152" s="80">
        <v>0</v>
      </c>
      <c r="AH152" s="84" t="s">
        <v>1316</v>
      </c>
      <c r="AI152" s="80" t="b">
        <v>0</v>
      </c>
      <c r="AJ152" s="80" t="s">
        <v>1333</v>
      </c>
      <c r="AK152" s="80"/>
      <c r="AL152" s="84" t="s">
        <v>1316</v>
      </c>
      <c r="AM152" s="80" t="b">
        <v>0</v>
      </c>
      <c r="AN152" s="80">
        <v>1</v>
      </c>
      <c r="AO152" s="84" t="s">
        <v>1239</v>
      </c>
      <c r="AP152" s="80" t="s">
        <v>1343</v>
      </c>
      <c r="AQ152" s="80" t="b">
        <v>0</v>
      </c>
      <c r="AR152" s="84" t="s">
        <v>1239</v>
      </c>
      <c r="AS152" s="80" t="s">
        <v>198</v>
      </c>
      <c r="AT152" s="80">
        <v>0</v>
      </c>
      <c r="AU152" s="80">
        <v>0</v>
      </c>
      <c r="AV152" s="80"/>
      <c r="AW152" s="80"/>
      <c r="AX152" s="80"/>
      <c r="AY152" s="80"/>
      <c r="AZ152" s="80"/>
      <c r="BA152" s="80"/>
      <c r="BB152" s="80"/>
      <c r="BC152" s="80"/>
      <c r="BD152">
        <v>1</v>
      </c>
      <c r="BE152" s="79" t="str">
        <f>REPLACE(INDEX(GroupVertices[Group],MATCH(Edges[[#This Row],[Vertex 1]],GroupVertices[Vertex],0)),1,1,"")</f>
        <v>2</v>
      </c>
      <c r="BF152" s="79" t="str">
        <f>REPLACE(INDEX(GroupVertices[Group],MATCH(Edges[[#This Row],[Vertex 2]],GroupVertices[Vertex],0)),1,1,"")</f>
        <v>2</v>
      </c>
      <c r="BG152" s="48"/>
      <c r="BH152" s="49"/>
      <c r="BI152" s="48"/>
      <c r="BJ152" s="49"/>
      <c r="BK152" s="48"/>
      <c r="BL152" s="49"/>
      <c r="BM152" s="48"/>
      <c r="BN152" s="49"/>
      <c r="BO152" s="48"/>
    </row>
    <row r="153" spans="1:67" ht="15">
      <c r="A153" s="65" t="s">
        <v>359</v>
      </c>
      <c r="B153" s="65" t="s">
        <v>405</v>
      </c>
      <c r="C153" s="66" t="s">
        <v>3090</v>
      </c>
      <c r="D153" s="67">
        <v>3</v>
      </c>
      <c r="E153" s="68" t="s">
        <v>132</v>
      </c>
      <c r="F153" s="69">
        <v>32</v>
      </c>
      <c r="G153" s="66"/>
      <c r="H153" s="70"/>
      <c r="I153" s="71"/>
      <c r="J153" s="71"/>
      <c r="K153" s="34" t="s">
        <v>65</v>
      </c>
      <c r="L153" s="78">
        <v>153</v>
      </c>
      <c r="M153" s="78"/>
      <c r="N153" s="73"/>
      <c r="O153" s="80" t="s">
        <v>425</v>
      </c>
      <c r="P153" s="82">
        <v>43986.14375</v>
      </c>
      <c r="Q153" s="80" t="s">
        <v>454</v>
      </c>
      <c r="R153" s="84" t="s">
        <v>499</v>
      </c>
      <c r="S153" s="80"/>
      <c r="T153" s="80"/>
      <c r="U153" s="80" t="s">
        <v>537</v>
      </c>
      <c r="V153" s="80"/>
      <c r="W153" s="85" t="s">
        <v>670</v>
      </c>
      <c r="X153" s="82">
        <v>43986.14375</v>
      </c>
      <c r="Y153" s="88">
        <v>43986</v>
      </c>
      <c r="Z153" s="84" t="s">
        <v>849</v>
      </c>
      <c r="AA153" s="85" t="s">
        <v>1044</v>
      </c>
      <c r="AB153" s="80"/>
      <c r="AC153" s="80"/>
      <c r="AD153" s="84" t="s">
        <v>1240</v>
      </c>
      <c r="AE153" s="80"/>
      <c r="AF153" s="80" t="b">
        <v>0</v>
      </c>
      <c r="AG153" s="80">
        <v>0</v>
      </c>
      <c r="AH153" s="84" t="s">
        <v>1316</v>
      </c>
      <c r="AI153" s="80" t="b">
        <v>0</v>
      </c>
      <c r="AJ153" s="80" t="s">
        <v>1333</v>
      </c>
      <c r="AK153" s="80"/>
      <c r="AL153" s="84" t="s">
        <v>1316</v>
      </c>
      <c r="AM153" s="80" t="b">
        <v>0</v>
      </c>
      <c r="AN153" s="80">
        <v>1</v>
      </c>
      <c r="AO153" s="84" t="s">
        <v>1239</v>
      </c>
      <c r="AP153" s="80" t="s">
        <v>1343</v>
      </c>
      <c r="AQ153" s="80" t="b">
        <v>0</v>
      </c>
      <c r="AR153" s="84" t="s">
        <v>1239</v>
      </c>
      <c r="AS153" s="80" t="s">
        <v>198</v>
      </c>
      <c r="AT153" s="80">
        <v>0</v>
      </c>
      <c r="AU153" s="80">
        <v>0</v>
      </c>
      <c r="AV153" s="80"/>
      <c r="AW153" s="80"/>
      <c r="AX153" s="80"/>
      <c r="AY153" s="80"/>
      <c r="AZ153" s="80"/>
      <c r="BA153" s="80"/>
      <c r="BB153" s="80"/>
      <c r="BC153" s="80"/>
      <c r="BD153">
        <v>1</v>
      </c>
      <c r="BE153" s="79" t="str">
        <f>REPLACE(INDEX(GroupVertices[Group],MATCH(Edges[[#This Row],[Vertex 1]],GroupVertices[Vertex],0)),1,1,"")</f>
        <v>2</v>
      </c>
      <c r="BF153" s="79" t="str">
        <f>REPLACE(INDEX(GroupVertices[Group],MATCH(Edges[[#This Row],[Vertex 2]],GroupVertices[Vertex],0)),1,1,"")</f>
        <v>1</v>
      </c>
      <c r="BG153" s="48">
        <v>2</v>
      </c>
      <c r="BH153" s="49">
        <v>12.5</v>
      </c>
      <c r="BI153" s="48">
        <v>1</v>
      </c>
      <c r="BJ153" s="49">
        <v>6.25</v>
      </c>
      <c r="BK153" s="48">
        <v>0</v>
      </c>
      <c r="BL153" s="49">
        <v>0</v>
      </c>
      <c r="BM153" s="48">
        <v>13</v>
      </c>
      <c r="BN153" s="49">
        <v>81.25</v>
      </c>
      <c r="BO153" s="48">
        <v>16</v>
      </c>
    </row>
    <row r="154" spans="1:67" ht="15">
      <c r="A154" s="65" t="s">
        <v>359</v>
      </c>
      <c r="B154" s="65" t="s">
        <v>371</v>
      </c>
      <c r="C154" s="66" t="s">
        <v>3090</v>
      </c>
      <c r="D154" s="67">
        <v>3</v>
      </c>
      <c r="E154" s="68" t="s">
        <v>132</v>
      </c>
      <c r="F154" s="69">
        <v>32</v>
      </c>
      <c r="G154" s="66"/>
      <c r="H154" s="70"/>
      <c r="I154" s="71"/>
      <c r="J154" s="71"/>
      <c r="K154" s="34" t="s">
        <v>65</v>
      </c>
      <c r="L154" s="78">
        <v>154</v>
      </c>
      <c r="M154" s="78"/>
      <c r="N154" s="73"/>
      <c r="O154" s="80" t="s">
        <v>426</v>
      </c>
      <c r="P154" s="82">
        <v>43986.143900462965</v>
      </c>
      <c r="Q154" s="80" t="s">
        <v>455</v>
      </c>
      <c r="R154" s="84" t="s">
        <v>500</v>
      </c>
      <c r="S154" s="85" t="s">
        <v>520</v>
      </c>
      <c r="T154" s="80" t="s">
        <v>533</v>
      </c>
      <c r="U154" s="80" t="s">
        <v>537</v>
      </c>
      <c r="V154" s="80"/>
      <c r="W154" s="85" t="s">
        <v>670</v>
      </c>
      <c r="X154" s="82">
        <v>43986.143900462965</v>
      </c>
      <c r="Y154" s="88">
        <v>43986</v>
      </c>
      <c r="Z154" s="84" t="s">
        <v>850</v>
      </c>
      <c r="AA154" s="85" t="s">
        <v>1045</v>
      </c>
      <c r="AB154" s="80"/>
      <c r="AC154" s="80"/>
      <c r="AD154" s="84" t="s">
        <v>1241</v>
      </c>
      <c r="AE154" s="80"/>
      <c r="AF154" s="80" t="b">
        <v>0</v>
      </c>
      <c r="AG154" s="80">
        <v>0</v>
      </c>
      <c r="AH154" s="84" t="s">
        <v>1316</v>
      </c>
      <c r="AI154" s="80" t="b">
        <v>1</v>
      </c>
      <c r="AJ154" s="80" t="s">
        <v>1333</v>
      </c>
      <c r="AK154" s="80"/>
      <c r="AL154" s="84" t="s">
        <v>1338</v>
      </c>
      <c r="AM154" s="80" t="b">
        <v>0</v>
      </c>
      <c r="AN154" s="80">
        <v>1</v>
      </c>
      <c r="AO154" s="84" t="s">
        <v>1254</v>
      </c>
      <c r="AP154" s="80" t="s">
        <v>1343</v>
      </c>
      <c r="AQ154" s="80" t="b">
        <v>0</v>
      </c>
      <c r="AR154" s="84" t="s">
        <v>1254</v>
      </c>
      <c r="AS154" s="80" t="s">
        <v>198</v>
      </c>
      <c r="AT154" s="80">
        <v>0</v>
      </c>
      <c r="AU154" s="80">
        <v>0</v>
      </c>
      <c r="AV154" s="80"/>
      <c r="AW154" s="80"/>
      <c r="AX154" s="80"/>
      <c r="AY154" s="80"/>
      <c r="AZ154" s="80"/>
      <c r="BA154" s="80"/>
      <c r="BB154" s="80"/>
      <c r="BC154" s="80"/>
      <c r="BD154">
        <v>1</v>
      </c>
      <c r="BE154" s="79" t="str">
        <f>REPLACE(INDEX(GroupVertices[Group],MATCH(Edges[[#This Row],[Vertex 1]],GroupVertices[Vertex],0)),1,1,"")</f>
        <v>2</v>
      </c>
      <c r="BF154" s="79" t="str">
        <f>REPLACE(INDEX(GroupVertices[Group],MATCH(Edges[[#This Row],[Vertex 2]],GroupVertices[Vertex],0)),1,1,"")</f>
        <v>2</v>
      </c>
      <c r="BG154" s="48">
        <v>0</v>
      </c>
      <c r="BH154" s="49">
        <v>0</v>
      </c>
      <c r="BI154" s="48">
        <v>1</v>
      </c>
      <c r="BJ154" s="49">
        <v>20</v>
      </c>
      <c r="BK154" s="48">
        <v>0</v>
      </c>
      <c r="BL154" s="49">
        <v>0</v>
      </c>
      <c r="BM154" s="48">
        <v>4</v>
      </c>
      <c r="BN154" s="49">
        <v>80</v>
      </c>
      <c r="BO154" s="48">
        <v>5</v>
      </c>
    </row>
    <row r="155" spans="1:67" ht="15">
      <c r="A155" s="65" t="s">
        <v>359</v>
      </c>
      <c r="B155" s="65" t="s">
        <v>401</v>
      </c>
      <c r="C155" s="66" t="s">
        <v>3090</v>
      </c>
      <c r="D155" s="67">
        <v>3</v>
      </c>
      <c r="E155" s="68" t="s">
        <v>132</v>
      </c>
      <c r="F155" s="69">
        <v>32</v>
      </c>
      <c r="G155" s="66"/>
      <c r="H155" s="70"/>
      <c r="I155" s="71"/>
      <c r="J155" s="71"/>
      <c r="K155" s="34" t="s">
        <v>65</v>
      </c>
      <c r="L155" s="78">
        <v>155</v>
      </c>
      <c r="M155" s="78"/>
      <c r="N155" s="73"/>
      <c r="O155" s="80" t="s">
        <v>426</v>
      </c>
      <c r="P155" s="82">
        <v>43986.14460648148</v>
      </c>
      <c r="Q155" s="80" t="s">
        <v>435</v>
      </c>
      <c r="R155" s="84" t="s">
        <v>480</v>
      </c>
      <c r="S155" s="80"/>
      <c r="T155" s="80"/>
      <c r="U155" s="80"/>
      <c r="V155" s="80"/>
      <c r="W155" s="85" t="s">
        <v>670</v>
      </c>
      <c r="X155" s="82">
        <v>43986.14460648148</v>
      </c>
      <c r="Y155" s="88">
        <v>43986</v>
      </c>
      <c r="Z155" s="84" t="s">
        <v>851</v>
      </c>
      <c r="AA155" s="85" t="s">
        <v>1046</v>
      </c>
      <c r="AB155" s="80"/>
      <c r="AC155" s="80"/>
      <c r="AD155" s="84" t="s">
        <v>1242</v>
      </c>
      <c r="AE155" s="80"/>
      <c r="AF155" s="80" t="b">
        <v>0</v>
      </c>
      <c r="AG155" s="80">
        <v>0</v>
      </c>
      <c r="AH155" s="84" t="s">
        <v>1316</v>
      </c>
      <c r="AI155" s="80" t="b">
        <v>1</v>
      </c>
      <c r="AJ155" s="80" t="s">
        <v>1333</v>
      </c>
      <c r="AK155" s="80"/>
      <c r="AL155" s="84" t="s">
        <v>1337</v>
      </c>
      <c r="AM155" s="80" t="b">
        <v>0</v>
      </c>
      <c r="AN155" s="80">
        <v>14</v>
      </c>
      <c r="AO155" s="84" t="s">
        <v>1293</v>
      </c>
      <c r="AP155" s="80" t="s">
        <v>1343</v>
      </c>
      <c r="AQ155" s="80" t="b">
        <v>0</v>
      </c>
      <c r="AR155" s="84" t="s">
        <v>1293</v>
      </c>
      <c r="AS155" s="80" t="s">
        <v>198</v>
      </c>
      <c r="AT155" s="80">
        <v>0</v>
      </c>
      <c r="AU155" s="80">
        <v>0</v>
      </c>
      <c r="AV155" s="80"/>
      <c r="AW155" s="80"/>
      <c r="AX155" s="80"/>
      <c r="AY155" s="80"/>
      <c r="AZ155" s="80"/>
      <c r="BA155" s="80"/>
      <c r="BB155" s="80"/>
      <c r="BC155" s="80"/>
      <c r="BD155">
        <v>1</v>
      </c>
      <c r="BE155" s="79" t="str">
        <f>REPLACE(INDEX(GroupVertices[Group],MATCH(Edges[[#This Row],[Vertex 1]],GroupVertices[Vertex],0)),1,1,"")</f>
        <v>2</v>
      </c>
      <c r="BF155" s="79" t="str">
        <f>REPLACE(INDEX(GroupVertices[Group],MATCH(Edges[[#This Row],[Vertex 2]],GroupVertices[Vertex],0)),1,1,"")</f>
        <v>2</v>
      </c>
      <c r="BG155" s="48">
        <v>0</v>
      </c>
      <c r="BH155" s="49">
        <v>0</v>
      </c>
      <c r="BI155" s="48">
        <v>0</v>
      </c>
      <c r="BJ155" s="49">
        <v>0</v>
      </c>
      <c r="BK155" s="48">
        <v>0</v>
      </c>
      <c r="BL155" s="49">
        <v>0</v>
      </c>
      <c r="BM155" s="48">
        <v>27</v>
      </c>
      <c r="BN155" s="49">
        <v>100</v>
      </c>
      <c r="BO155" s="48">
        <v>27</v>
      </c>
    </row>
    <row r="156" spans="1:67" ht="15">
      <c r="A156" s="65" t="s">
        <v>360</v>
      </c>
      <c r="B156" s="65" t="s">
        <v>360</v>
      </c>
      <c r="C156" s="66" t="s">
        <v>3090</v>
      </c>
      <c r="D156" s="67">
        <v>3</v>
      </c>
      <c r="E156" s="68" t="s">
        <v>132</v>
      </c>
      <c r="F156" s="69">
        <v>32</v>
      </c>
      <c r="G156" s="66"/>
      <c r="H156" s="70"/>
      <c r="I156" s="71"/>
      <c r="J156" s="71"/>
      <c r="K156" s="34" t="s">
        <v>65</v>
      </c>
      <c r="L156" s="78">
        <v>156</v>
      </c>
      <c r="M156" s="78"/>
      <c r="N156" s="73"/>
      <c r="O156" s="80" t="s">
        <v>198</v>
      </c>
      <c r="P156" s="82">
        <v>43985.97650462963</v>
      </c>
      <c r="Q156" s="80" t="s">
        <v>441</v>
      </c>
      <c r="R156" s="84" t="s">
        <v>486</v>
      </c>
      <c r="S156" s="80"/>
      <c r="T156" s="80"/>
      <c r="U156" s="80" t="s">
        <v>537</v>
      </c>
      <c r="V156" s="85" t="s">
        <v>549</v>
      </c>
      <c r="W156" s="85" t="s">
        <v>549</v>
      </c>
      <c r="X156" s="82">
        <v>43985.97650462963</v>
      </c>
      <c r="Y156" s="88">
        <v>43985</v>
      </c>
      <c r="Z156" s="84" t="s">
        <v>852</v>
      </c>
      <c r="AA156" s="85" t="s">
        <v>1047</v>
      </c>
      <c r="AB156" s="80"/>
      <c r="AC156" s="80"/>
      <c r="AD156" s="84" t="s">
        <v>1243</v>
      </c>
      <c r="AE156" s="80"/>
      <c r="AF156" s="80" t="b">
        <v>0</v>
      </c>
      <c r="AG156" s="80">
        <v>5</v>
      </c>
      <c r="AH156" s="84" t="s">
        <v>1316</v>
      </c>
      <c r="AI156" s="80" t="b">
        <v>0</v>
      </c>
      <c r="AJ156" s="80" t="s">
        <v>1332</v>
      </c>
      <c r="AK156" s="80"/>
      <c r="AL156" s="84" t="s">
        <v>1316</v>
      </c>
      <c r="AM156" s="80" t="b">
        <v>0</v>
      </c>
      <c r="AN156" s="80">
        <v>3</v>
      </c>
      <c r="AO156" s="84" t="s">
        <v>1316</v>
      </c>
      <c r="AP156" s="80" t="s">
        <v>1344</v>
      </c>
      <c r="AQ156" s="80" t="b">
        <v>0</v>
      </c>
      <c r="AR156" s="84" t="s">
        <v>1243</v>
      </c>
      <c r="AS156" s="80" t="s">
        <v>198</v>
      </c>
      <c r="AT156" s="80">
        <v>0</v>
      </c>
      <c r="AU156" s="80">
        <v>0</v>
      </c>
      <c r="AV156" s="80"/>
      <c r="AW156" s="80"/>
      <c r="AX156" s="80"/>
      <c r="AY156" s="80"/>
      <c r="AZ156" s="80"/>
      <c r="BA156" s="80"/>
      <c r="BB156" s="80"/>
      <c r="BC156" s="80"/>
      <c r="BD156">
        <v>1</v>
      </c>
      <c r="BE156" s="79" t="str">
        <f>REPLACE(INDEX(GroupVertices[Group],MATCH(Edges[[#This Row],[Vertex 1]],GroupVertices[Vertex],0)),1,1,"")</f>
        <v>4</v>
      </c>
      <c r="BF156" s="79" t="str">
        <f>REPLACE(INDEX(GroupVertices[Group],MATCH(Edges[[#This Row],[Vertex 2]],GroupVertices[Vertex],0)),1,1,"")</f>
        <v>4</v>
      </c>
      <c r="BG156" s="48">
        <v>0</v>
      </c>
      <c r="BH156" s="49">
        <v>0</v>
      </c>
      <c r="BI156" s="48">
        <v>0</v>
      </c>
      <c r="BJ156" s="49">
        <v>0</v>
      </c>
      <c r="BK156" s="48">
        <v>0</v>
      </c>
      <c r="BL156" s="49">
        <v>0</v>
      </c>
      <c r="BM156" s="48">
        <v>1</v>
      </c>
      <c r="BN156" s="49">
        <v>100</v>
      </c>
      <c r="BO156" s="48">
        <v>1</v>
      </c>
    </row>
    <row r="157" spans="1:67" ht="15">
      <c r="A157" s="65" t="s">
        <v>361</v>
      </c>
      <c r="B157" s="65" t="s">
        <v>360</v>
      </c>
      <c r="C157" s="66" t="s">
        <v>3090</v>
      </c>
      <c r="D157" s="67">
        <v>3</v>
      </c>
      <c r="E157" s="68" t="s">
        <v>132</v>
      </c>
      <c r="F157" s="69">
        <v>32</v>
      </c>
      <c r="G157" s="66"/>
      <c r="H157" s="70"/>
      <c r="I157" s="71"/>
      <c r="J157" s="71"/>
      <c r="K157" s="34" t="s">
        <v>65</v>
      </c>
      <c r="L157" s="78">
        <v>157</v>
      </c>
      <c r="M157" s="78"/>
      <c r="N157" s="73"/>
      <c r="O157" s="80" t="s">
        <v>426</v>
      </c>
      <c r="P157" s="82">
        <v>43986.14642361111</v>
      </c>
      <c r="Q157" s="80" t="s">
        <v>441</v>
      </c>
      <c r="R157" s="84" t="s">
        <v>486</v>
      </c>
      <c r="S157" s="80"/>
      <c r="T157" s="80"/>
      <c r="U157" s="80" t="s">
        <v>537</v>
      </c>
      <c r="V157" s="85" t="s">
        <v>549</v>
      </c>
      <c r="W157" s="85" t="s">
        <v>549</v>
      </c>
      <c r="X157" s="82">
        <v>43986.14642361111</v>
      </c>
      <c r="Y157" s="88">
        <v>43986</v>
      </c>
      <c r="Z157" s="84" t="s">
        <v>853</v>
      </c>
      <c r="AA157" s="85" t="s">
        <v>1048</v>
      </c>
      <c r="AB157" s="80"/>
      <c r="AC157" s="80"/>
      <c r="AD157" s="84" t="s">
        <v>1244</v>
      </c>
      <c r="AE157" s="80"/>
      <c r="AF157" s="80" t="b">
        <v>0</v>
      </c>
      <c r="AG157" s="80">
        <v>0</v>
      </c>
      <c r="AH157" s="84" t="s">
        <v>1316</v>
      </c>
      <c r="AI157" s="80" t="b">
        <v>0</v>
      </c>
      <c r="AJ157" s="80" t="s">
        <v>1332</v>
      </c>
      <c r="AK157" s="80"/>
      <c r="AL157" s="84" t="s">
        <v>1316</v>
      </c>
      <c r="AM157" s="80" t="b">
        <v>0</v>
      </c>
      <c r="AN157" s="80">
        <v>3</v>
      </c>
      <c r="AO157" s="84" t="s">
        <v>1243</v>
      </c>
      <c r="AP157" s="80" t="s">
        <v>1344</v>
      </c>
      <c r="AQ157" s="80" t="b">
        <v>0</v>
      </c>
      <c r="AR157" s="84" t="s">
        <v>1243</v>
      </c>
      <c r="AS157" s="80" t="s">
        <v>198</v>
      </c>
      <c r="AT157" s="80">
        <v>0</v>
      </c>
      <c r="AU157" s="80">
        <v>0</v>
      </c>
      <c r="AV157" s="80"/>
      <c r="AW157" s="80"/>
      <c r="AX157" s="80"/>
      <c r="AY157" s="80"/>
      <c r="AZ157" s="80"/>
      <c r="BA157" s="80"/>
      <c r="BB157" s="80"/>
      <c r="BC157" s="80"/>
      <c r="BD157">
        <v>1</v>
      </c>
      <c r="BE157" s="79" t="str">
        <f>REPLACE(INDEX(GroupVertices[Group],MATCH(Edges[[#This Row],[Vertex 1]],GroupVertices[Vertex],0)),1,1,"")</f>
        <v>4</v>
      </c>
      <c r="BF157" s="79" t="str">
        <f>REPLACE(INDEX(GroupVertices[Group],MATCH(Edges[[#This Row],[Vertex 2]],GroupVertices[Vertex],0)),1,1,"")</f>
        <v>4</v>
      </c>
      <c r="BG157" s="48">
        <v>0</v>
      </c>
      <c r="BH157" s="49">
        <v>0</v>
      </c>
      <c r="BI157" s="48">
        <v>0</v>
      </c>
      <c r="BJ157" s="49">
        <v>0</v>
      </c>
      <c r="BK157" s="48">
        <v>0</v>
      </c>
      <c r="BL157" s="49">
        <v>0</v>
      </c>
      <c r="BM157" s="48">
        <v>1</v>
      </c>
      <c r="BN157" s="49">
        <v>100</v>
      </c>
      <c r="BO157" s="48">
        <v>1</v>
      </c>
    </row>
    <row r="158" spans="1:67" ht="15">
      <c r="A158" s="65" t="s">
        <v>362</v>
      </c>
      <c r="B158" s="65" t="s">
        <v>405</v>
      </c>
      <c r="C158" s="66" t="s">
        <v>3090</v>
      </c>
      <c r="D158" s="67">
        <v>3</v>
      </c>
      <c r="E158" s="68" t="s">
        <v>132</v>
      </c>
      <c r="F158" s="69">
        <v>32</v>
      </c>
      <c r="G158" s="66"/>
      <c r="H158" s="70"/>
      <c r="I158" s="71"/>
      <c r="J158" s="71"/>
      <c r="K158" s="34" t="s">
        <v>65</v>
      </c>
      <c r="L158" s="78">
        <v>158</v>
      </c>
      <c r="M158" s="78"/>
      <c r="N158" s="73"/>
      <c r="O158" s="80" t="s">
        <v>425</v>
      </c>
      <c r="P158" s="82">
        <v>43986.019155092596</v>
      </c>
      <c r="Q158" s="80" t="s">
        <v>456</v>
      </c>
      <c r="R158" s="84" t="s">
        <v>501</v>
      </c>
      <c r="S158" s="80"/>
      <c r="T158" s="80"/>
      <c r="U158" s="80" t="s">
        <v>537</v>
      </c>
      <c r="V158" s="80"/>
      <c r="W158" s="85" t="s">
        <v>671</v>
      </c>
      <c r="X158" s="82">
        <v>43986.019155092596</v>
      </c>
      <c r="Y158" s="88">
        <v>43986</v>
      </c>
      <c r="Z158" s="84" t="s">
        <v>854</v>
      </c>
      <c r="AA158" s="85" t="s">
        <v>1049</v>
      </c>
      <c r="AB158" s="80"/>
      <c r="AC158" s="80"/>
      <c r="AD158" s="84" t="s">
        <v>1245</v>
      </c>
      <c r="AE158" s="84" t="s">
        <v>1302</v>
      </c>
      <c r="AF158" s="80" t="b">
        <v>0</v>
      </c>
      <c r="AG158" s="80">
        <v>5</v>
      </c>
      <c r="AH158" s="84" t="s">
        <v>1317</v>
      </c>
      <c r="AI158" s="80" t="b">
        <v>0</v>
      </c>
      <c r="AJ158" s="80" t="s">
        <v>1333</v>
      </c>
      <c r="AK158" s="80"/>
      <c r="AL158" s="84" t="s">
        <v>1316</v>
      </c>
      <c r="AM158" s="80" t="b">
        <v>0</v>
      </c>
      <c r="AN158" s="80">
        <v>1</v>
      </c>
      <c r="AO158" s="84" t="s">
        <v>1316</v>
      </c>
      <c r="AP158" s="80" t="s">
        <v>1343</v>
      </c>
      <c r="AQ158" s="80" t="b">
        <v>0</v>
      </c>
      <c r="AR158" s="84" t="s">
        <v>1302</v>
      </c>
      <c r="AS158" s="80" t="s">
        <v>198</v>
      </c>
      <c r="AT158" s="80">
        <v>0</v>
      </c>
      <c r="AU158" s="80">
        <v>0</v>
      </c>
      <c r="AV158" s="80"/>
      <c r="AW158" s="80"/>
      <c r="AX158" s="80"/>
      <c r="AY158" s="80"/>
      <c r="AZ158" s="80"/>
      <c r="BA158" s="80"/>
      <c r="BB158" s="80"/>
      <c r="BC158" s="80"/>
      <c r="BD158">
        <v>1</v>
      </c>
      <c r="BE158" s="79" t="str">
        <f>REPLACE(INDEX(GroupVertices[Group],MATCH(Edges[[#This Row],[Vertex 1]],GroupVertices[Vertex],0)),1,1,"")</f>
        <v>12</v>
      </c>
      <c r="BF158" s="79" t="str">
        <f>REPLACE(INDEX(GroupVertices[Group],MATCH(Edges[[#This Row],[Vertex 2]],GroupVertices[Vertex],0)),1,1,"")</f>
        <v>1</v>
      </c>
      <c r="BG158" s="48">
        <v>2</v>
      </c>
      <c r="BH158" s="49">
        <v>16.666666666666668</v>
      </c>
      <c r="BI158" s="48">
        <v>0</v>
      </c>
      <c r="BJ158" s="49">
        <v>0</v>
      </c>
      <c r="BK158" s="48">
        <v>0</v>
      </c>
      <c r="BL158" s="49">
        <v>0</v>
      </c>
      <c r="BM158" s="48">
        <v>10</v>
      </c>
      <c r="BN158" s="49">
        <v>83.33333333333333</v>
      </c>
      <c r="BO158" s="48">
        <v>12</v>
      </c>
    </row>
    <row r="159" spans="1:67" ht="15">
      <c r="A159" s="65" t="s">
        <v>363</v>
      </c>
      <c r="B159" s="65" t="s">
        <v>362</v>
      </c>
      <c r="C159" s="66" t="s">
        <v>3090</v>
      </c>
      <c r="D159" s="67">
        <v>3</v>
      </c>
      <c r="E159" s="68" t="s">
        <v>132</v>
      </c>
      <c r="F159" s="69">
        <v>32</v>
      </c>
      <c r="G159" s="66"/>
      <c r="H159" s="70"/>
      <c r="I159" s="71"/>
      <c r="J159" s="71"/>
      <c r="K159" s="34" t="s">
        <v>65</v>
      </c>
      <c r="L159" s="78">
        <v>159</v>
      </c>
      <c r="M159" s="78"/>
      <c r="N159" s="73"/>
      <c r="O159" s="80" t="s">
        <v>426</v>
      </c>
      <c r="P159" s="82">
        <v>43986.15457175926</v>
      </c>
      <c r="Q159" s="80" t="s">
        <v>456</v>
      </c>
      <c r="R159" s="84" t="s">
        <v>501</v>
      </c>
      <c r="S159" s="80"/>
      <c r="T159" s="80"/>
      <c r="U159" s="80" t="s">
        <v>537</v>
      </c>
      <c r="V159" s="80"/>
      <c r="W159" s="85" t="s">
        <v>672</v>
      </c>
      <c r="X159" s="82">
        <v>43986.15457175926</v>
      </c>
      <c r="Y159" s="88">
        <v>43986</v>
      </c>
      <c r="Z159" s="84" t="s">
        <v>855</v>
      </c>
      <c r="AA159" s="85" t="s">
        <v>1050</v>
      </c>
      <c r="AB159" s="80"/>
      <c r="AC159" s="80"/>
      <c r="AD159" s="84" t="s">
        <v>1246</v>
      </c>
      <c r="AE159" s="80"/>
      <c r="AF159" s="80" t="b">
        <v>0</v>
      </c>
      <c r="AG159" s="80">
        <v>0</v>
      </c>
      <c r="AH159" s="84" t="s">
        <v>1316</v>
      </c>
      <c r="AI159" s="80" t="b">
        <v>0</v>
      </c>
      <c r="AJ159" s="80" t="s">
        <v>1333</v>
      </c>
      <c r="AK159" s="80"/>
      <c r="AL159" s="84" t="s">
        <v>1316</v>
      </c>
      <c r="AM159" s="80" t="b">
        <v>0</v>
      </c>
      <c r="AN159" s="80">
        <v>1</v>
      </c>
      <c r="AO159" s="84" t="s">
        <v>1245</v>
      </c>
      <c r="AP159" s="80" t="s">
        <v>1344</v>
      </c>
      <c r="AQ159" s="80" t="b">
        <v>0</v>
      </c>
      <c r="AR159" s="84" t="s">
        <v>1245</v>
      </c>
      <c r="AS159" s="80" t="s">
        <v>198</v>
      </c>
      <c r="AT159" s="80">
        <v>0</v>
      </c>
      <c r="AU159" s="80">
        <v>0</v>
      </c>
      <c r="AV159" s="80"/>
      <c r="AW159" s="80"/>
      <c r="AX159" s="80"/>
      <c r="AY159" s="80"/>
      <c r="AZ159" s="80"/>
      <c r="BA159" s="80"/>
      <c r="BB159" s="80"/>
      <c r="BC159" s="80"/>
      <c r="BD159">
        <v>1</v>
      </c>
      <c r="BE159" s="79" t="str">
        <f>REPLACE(INDEX(GroupVertices[Group],MATCH(Edges[[#This Row],[Vertex 1]],GroupVertices[Vertex],0)),1,1,"")</f>
        <v>12</v>
      </c>
      <c r="BF159" s="79" t="str">
        <f>REPLACE(INDEX(GroupVertices[Group],MATCH(Edges[[#This Row],[Vertex 2]],GroupVertices[Vertex],0)),1,1,"")</f>
        <v>12</v>
      </c>
      <c r="BG159" s="48"/>
      <c r="BH159" s="49"/>
      <c r="BI159" s="48"/>
      <c r="BJ159" s="49"/>
      <c r="BK159" s="48"/>
      <c r="BL159" s="49"/>
      <c r="BM159" s="48"/>
      <c r="BN159" s="49"/>
      <c r="BO159" s="48"/>
    </row>
    <row r="160" spans="1:67" ht="15">
      <c r="A160" s="65" t="s">
        <v>363</v>
      </c>
      <c r="B160" s="65" t="s">
        <v>405</v>
      </c>
      <c r="C160" s="66" t="s">
        <v>3090</v>
      </c>
      <c r="D160" s="67">
        <v>3</v>
      </c>
      <c r="E160" s="68" t="s">
        <v>132</v>
      </c>
      <c r="F160" s="69">
        <v>32</v>
      </c>
      <c r="G160" s="66"/>
      <c r="H160" s="70"/>
      <c r="I160" s="71"/>
      <c r="J160" s="71"/>
      <c r="K160" s="34" t="s">
        <v>65</v>
      </c>
      <c r="L160" s="78">
        <v>160</v>
      </c>
      <c r="M160" s="78"/>
      <c r="N160" s="73"/>
      <c r="O160" s="80" t="s">
        <v>425</v>
      </c>
      <c r="P160" s="82">
        <v>43986.15457175926</v>
      </c>
      <c r="Q160" s="80" t="s">
        <v>456</v>
      </c>
      <c r="R160" s="84" t="s">
        <v>501</v>
      </c>
      <c r="S160" s="80"/>
      <c r="T160" s="80"/>
      <c r="U160" s="80" t="s">
        <v>537</v>
      </c>
      <c r="V160" s="80"/>
      <c r="W160" s="85" t="s">
        <v>672</v>
      </c>
      <c r="X160" s="82">
        <v>43986.15457175926</v>
      </c>
      <c r="Y160" s="88">
        <v>43986</v>
      </c>
      <c r="Z160" s="84" t="s">
        <v>855</v>
      </c>
      <c r="AA160" s="85" t="s">
        <v>1050</v>
      </c>
      <c r="AB160" s="80"/>
      <c r="AC160" s="80"/>
      <c r="AD160" s="84" t="s">
        <v>1246</v>
      </c>
      <c r="AE160" s="80"/>
      <c r="AF160" s="80" t="b">
        <v>0</v>
      </c>
      <c r="AG160" s="80">
        <v>0</v>
      </c>
      <c r="AH160" s="84" t="s">
        <v>1316</v>
      </c>
      <c r="AI160" s="80" t="b">
        <v>0</v>
      </c>
      <c r="AJ160" s="80" t="s">
        <v>1333</v>
      </c>
      <c r="AK160" s="80"/>
      <c r="AL160" s="84" t="s">
        <v>1316</v>
      </c>
      <c r="AM160" s="80" t="b">
        <v>0</v>
      </c>
      <c r="AN160" s="80">
        <v>1</v>
      </c>
      <c r="AO160" s="84" t="s">
        <v>1245</v>
      </c>
      <c r="AP160" s="80" t="s">
        <v>1344</v>
      </c>
      <c r="AQ160" s="80" t="b">
        <v>0</v>
      </c>
      <c r="AR160" s="84" t="s">
        <v>1245</v>
      </c>
      <c r="AS160" s="80" t="s">
        <v>198</v>
      </c>
      <c r="AT160" s="80">
        <v>0</v>
      </c>
      <c r="AU160" s="80">
        <v>0</v>
      </c>
      <c r="AV160" s="80"/>
      <c r="AW160" s="80"/>
      <c r="AX160" s="80"/>
      <c r="AY160" s="80"/>
      <c r="AZ160" s="80"/>
      <c r="BA160" s="80"/>
      <c r="BB160" s="80"/>
      <c r="BC160" s="80"/>
      <c r="BD160">
        <v>1</v>
      </c>
      <c r="BE160" s="79" t="str">
        <f>REPLACE(INDEX(GroupVertices[Group],MATCH(Edges[[#This Row],[Vertex 1]],GroupVertices[Vertex],0)),1,1,"")</f>
        <v>12</v>
      </c>
      <c r="BF160" s="79" t="str">
        <f>REPLACE(INDEX(GroupVertices[Group],MATCH(Edges[[#This Row],[Vertex 2]],GroupVertices[Vertex],0)),1,1,"")</f>
        <v>1</v>
      </c>
      <c r="BG160" s="48">
        <v>2</v>
      </c>
      <c r="BH160" s="49">
        <v>16.666666666666668</v>
      </c>
      <c r="BI160" s="48">
        <v>0</v>
      </c>
      <c r="BJ160" s="49">
        <v>0</v>
      </c>
      <c r="BK160" s="48">
        <v>0</v>
      </c>
      <c r="BL160" s="49">
        <v>0</v>
      </c>
      <c r="BM160" s="48">
        <v>10</v>
      </c>
      <c r="BN160" s="49">
        <v>83.33333333333333</v>
      </c>
      <c r="BO160" s="48">
        <v>12</v>
      </c>
    </row>
    <row r="161" spans="1:67" ht="15">
      <c r="A161" s="65" t="s">
        <v>364</v>
      </c>
      <c r="B161" s="65" t="s">
        <v>364</v>
      </c>
      <c r="C161" s="66" t="s">
        <v>3090</v>
      </c>
      <c r="D161" s="67">
        <v>3</v>
      </c>
      <c r="E161" s="68" t="s">
        <v>132</v>
      </c>
      <c r="F161" s="69">
        <v>32</v>
      </c>
      <c r="G161" s="66"/>
      <c r="H161" s="70"/>
      <c r="I161" s="71"/>
      <c r="J161" s="71"/>
      <c r="K161" s="34" t="s">
        <v>65</v>
      </c>
      <c r="L161" s="78">
        <v>161</v>
      </c>
      <c r="M161" s="78"/>
      <c r="N161" s="73"/>
      <c r="O161" s="80" t="s">
        <v>198</v>
      </c>
      <c r="P161" s="82">
        <v>43986.154652777775</v>
      </c>
      <c r="Q161" s="80" t="s">
        <v>457</v>
      </c>
      <c r="R161" s="84" t="s">
        <v>502</v>
      </c>
      <c r="S161" s="85" t="s">
        <v>524</v>
      </c>
      <c r="T161" s="80" t="s">
        <v>533</v>
      </c>
      <c r="U161" s="80" t="s">
        <v>537</v>
      </c>
      <c r="V161" s="80"/>
      <c r="W161" s="85" t="s">
        <v>673</v>
      </c>
      <c r="X161" s="82">
        <v>43986.154652777775</v>
      </c>
      <c r="Y161" s="88">
        <v>43986</v>
      </c>
      <c r="Z161" s="84" t="s">
        <v>856</v>
      </c>
      <c r="AA161" s="85" t="s">
        <v>1051</v>
      </c>
      <c r="AB161" s="80"/>
      <c r="AC161" s="80"/>
      <c r="AD161" s="84" t="s">
        <v>1247</v>
      </c>
      <c r="AE161" s="80"/>
      <c r="AF161" s="80" t="b">
        <v>0</v>
      </c>
      <c r="AG161" s="80">
        <v>0</v>
      </c>
      <c r="AH161" s="84" t="s">
        <v>1316</v>
      </c>
      <c r="AI161" s="80" t="b">
        <v>1</v>
      </c>
      <c r="AJ161" s="80" t="s">
        <v>1332</v>
      </c>
      <c r="AK161" s="80"/>
      <c r="AL161" s="84" t="s">
        <v>1338</v>
      </c>
      <c r="AM161" s="80" t="b">
        <v>0</v>
      </c>
      <c r="AN161" s="80">
        <v>0</v>
      </c>
      <c r="AO161" s="84" t="s">
        <v>1316</v>
      </c>
      <c r="AP161" s="80" t="s">
        <v>1344</v>
      </c>
      <c r="AQ161" s="80" t="b">
        <v>0</v>
      </c>
      <c r="AR161" s="84" t="s">
        <v>1247</v>
      </c>
      <c r="AS161" s="80" t="s">
        <v>198</v>
      </c>
      <c r="AT161" s="80">
        <v>0</v>
      </c>
      <c r="AU161" s="80">
        <v>0</v>
      </c>
      <c r="AV161" s="80"/>
      <c r="AW161" s="80"/>
      <c r="AX161" s="80"/>
      <c r="AY161" s="80"/>
      <c r="AZ161" s="80"/>
      <c r="BA161" s="80"/>
      <c r="BB161" s="80"/>
      <c r="BC161" s="80"/>
      <c r="BD161">
        <v>1</v>
      </c>
      <c r="BE161" s="79" t="str">
        <f>REPLACE(INDEX(GroupVertices[Group],MATCH(Edges[[#This Row],[Vertex 1]],GroupVertices[Vertex],0)),1,1,"")</f>
        <v>3</v>
      </c>
      <c r="BF161" s="79" t="str">
        <f>REPLACE(INDEX(GroupVertices[Group],MATCH(Edges[[#This Row],[Vertex 2]],GroupVertices[Vertex],0)),1,1,"")</f>
        <v>3</v>
      </c>
      <c r="BG161" s="48">
        <v>0</v>
      </c>
      <c r="BH161" s="49">
        <v>0</v>
      </c>
      <c r="BI161" s="48">
        <v>0</v>
      </c>
      <c r="BJ161" s="49">
        <v>0</v>
      </c>
      <c r="BK161" s="48">
        <v>0</v>
      </c>
      <c r="BL161" s="49">
        <v>0</v>
      </c>
      <c r="BM161" s="48">
        <v>1</v>
      </c>
      <c r="BN161" s="49">
        <v>100</v>
      </c>
      <c r="BO161" s="48">
        <v>1</v>
      </c>
    </row>
    <row r="162" spans="1:67" ht="15">
      <c r="A162" s="65" t="s">
        <v>365</v>
      </c>
      <c r="B162" s="65" t="s">
        <v>399</v>
      </c>
      <c r="C162" s="66" t="s">
        <v>3090</v>
      </c>
      <c r="D162" s="67">
        <v>3</v>
      </c>
      <c r="E162" s="68" t="s">
        <v>132</v>
      </c>
      <c r="F162" s="69">
        <v>32</v>
      </c>
      <c r="G162" s="66"/>
      <c r="H162" s="70"/>
      <c r="I162" s="71"/>
      <c r="J162" s="71"/>
      <c r="K162" s="34" t="s">
        <v>65</v>
      </c>
      <c r="L162" s="78">
        <v>162</v>
      </c>
      <c r="M162" s="78"/>
      <c r="N162" s="73"/>
      <c r="O162" s="80" t="s">
        <v>426</v>
      </c>
      <c r="P162" s="82">
        <v>43986.162314814814</v>
      </c>
      <c r="Q162" s="80" t="s">
        <v>451</v>
      </c>
      <c r="R162" s="84" t="s">
        <v>496</v>
      </c>
      <c r="S162" s="80"/>
      <c r="T162" s="80"/>
      <c r="U162" s="80" t="s">
        <v>537</v>
      </c>
      <c r="V162" s="80"/>
      <c r="W162" s="85" t="s">
        <v>674</v>
      </c>
      <c r="X162" s="82">
        <v>43986.162314814814</v>
      </c>
      <c r="Y162" s="88">
        <v>43986</v>
      </c>
      <c r="Z162" s="84" t="s">
        <v>857</v>
      </c>
      <c r="AA162" s="85" t="s">
        <v>1052</v>
      </c>
      <c r="AB162" s="80"/>
      <c r="AC162" s="80"/>
      <c r="AD162" s="84" t="s">
        <v>1248</v>
      </c>
      <c r="AE162" s="80"/>
      <c r="AF162" s="80" t="b">
        <v>0</v>
      </c>
      <c r="AG162" s="80">
        <v>0</v>
      </c>
      <c r="AH162" s="84" t="s">
        <v>1316</v>
      </c>
      <c r="AI162" s="80" t="b">
        <v>0</v>
      </c>
      <c r="AJ162" s="80" t="s">
        <v>1333</v>
      </c>
      <c r="AK162" s="80"/>
      <c r="AL162" s="84" t="s">
        <v>1316</v>
      </c>
      <c r="AM162" s="80" t="b">
        <v>0</v>
      </c>
      <c r="AN162" s="80">
        <v>6</v>
      </c>
      <c r="AO162" s="84" t="s">
        <v>1291</v>
      </c>
      <c r="AP162" s="80" t="s">
        <v>1344</v>
      </c>
      <c r="AQ162" s="80" t="b">
        <v>0</v>
      </c>
      <c r="AR162" s="84" t="s">
        <v>1291</v>
      </c>
      <c r="AS162" s="80" t="s">
        <v>198</v>
      </c>
      <c r="AT162" s="80">
        <v>0</v>
      </c>
      <c r="AU162" s="80">
        <v>0</v>
      </c>
      <c r="AV162" s="80"/>
      <c r="AW162" s="80"/>
      <c r="AX162" s="80"/>
      <c r="AY162" s="80"/>
      <c r="AZ162" s="80"/>
      <c r="BA162" s="80"/>
      <c r="BB162" s="80"/>
      <c r="BC162" s="80"/>
      <c r="BD162">
        <v>1</v>
      </c>
      <c r="BE162" s="79" t="str">
        <f>REPLACE(INDEX(GroupVertices[Group],MATCH(Edges[[#This Row],[Vertex 1]],GroupVertices[Vertex],0)),1,1,"")</f>
        <v>5</v>
      </c>
      <c r="BF162" s="79" t="str">
        <f>REPLACE(INDEX(GroupVertices[Group],MATCH(Edges[[#This Row],[Vertex 2]],GroupVertices[Vertex],0)),1,1,"")</f>
        <v>5</v>
      </c>
      <c r="BG162" s="48"/>
      <c r="BH162" s="49"/>
      <c r="BI162" s="48"/>
      <c r="BJ162" s="49"/>
      <c r="BK162" s="48"/>
      <c r="BL162" s="49"/>
      <c r="BM162" s="48"/>
      <c r="BN162" s="49"/>
      <c r="BO162" s="48"/>
    </row>
    <row r="163" spans="1:67" ht="15">
      <c r="A163" s="65" t="s">
        <v>365</v>
      </c>
      <c r="B163" s="65" t="s">
        <v>405</v>
      </c>
      <c r="C163" s="66" t="s">
        <v>3090</v>
      </c>
      <c r="D163" s="67">
        <v>3</v>
      </c>
      <c r="E163" s="68" t="s">
        <v>132</v>
      </c>
      <c r="F163" s="69">
        <v>32</v>
      </c>
      <c r="G163" s="66"/>
      <c r="H163" s="70"/>
      <c r="I163" s="71"/>
      <c r="J163" s="71"/>
      <c r="K163" s="34" t="s">
        <v>65</v>
      </c>
      <c r="L163" s="78">
        <v>163</v>
      </c>
      <c r="M163" s="78"/>
      <c r="N163" s="73"/>
      <c r="O163" s="80" t="s">
        <v>425</v>
      </c>
      <c r="P163" s="82">
        <v>43986.162314814814</v>
      </c>
      <c r="Q163" s="80" t="s">
        <v>451</v>
      </c>
      <c r="R163" s="84" t="s">
        <v>496</v>
      </c>
      <c r="S163" s="80"/>
      <c r="T163" s="80"/>
      <c r="U163" s="80" t="s">
        <v>537</v>
      </c>
      <c r="V163" s="80"/>
      <c r="W163" s="85" t="s">
        <v>674</v>
      </c>
      <c r="X163" s="82">
        <v>43986.162314814814</v>
      </c>
      <c r="Y163" s="88">
        <v>43986</v>
      </c>
      <c r="Z163" s="84" t="s">
        <v>857</v>
      </c>
      <c r="AA163" s="85" t="s">
        <v>1052</v>
      </c>
      <c r="AB163" s="80"/>
      <c r="AC163" s="80"/>
      <c r="AD163" s="84" t="s">
        <v>1248</v>
      </c>
      <c r="AE163" s="80"/>
      <c r="AF163" s="80" t="b">
        <v>0</v>
      </c>
      <c r="AG163" s="80">
        <v>0</v>
      </c>
      <c r="AH163" s="84" t="s">
        <v>1316</v>
      </c>
      <c r="AI163" s="80" t="b">
        <v>0</v>
      </c>
      <c r="AJ163" s="80" t="s">
        <v>1333</v>
      </c>
      <c r="AK163" s="80"/>
      <c r="AL163" s="84" t="s">
        <v>1316</v>
      </c>
      <c r="AM163" s="80" t="b">
        <v>0</v>
      </c>
      <c r="AN163" s="80">
        <v>6</v>
      </c>
      <c r="AO163" s="84" t="s">
        <v>1291</v>
      </c>
      <c r="AP163" s="80" t="s">
        <v>1344</v>
      </c>
      <c r="AQ163" s="80" t="b">
        <v>0</v>
      </c>
      <c r="AR163" s="84" t="s">
        <v>1291</v>
      </c>
      <c r="AS163" s="80" t="s">
        <v>198</v>
      </c>
      <c r="AT163" s="80">
        <v>0</v>
      </c>
      <c r="AU163" s="80">
        <v>0</v>
      </c>
      <c r="AV163" s="80"/>
      <c r="AW163" s="80"/>
      <c r="AX163" s="80"/>
      <c r="AY163" s="80"/>
      <c r="AZ163" s="80"/>
      <c r="BA163" s="80"/>
      <c r="BB163" s="80"/>
      <c r="BC163" s="80"/>
      <c r="BD163">
        <v>1</v>
      </c>
      <c r="BE163" s="79" t="str">
        <f>REPLACE(INDEX(GroupVertices[Group],MATCH(Edges[[#This Row],[Vertex 1]],GroupVertices[Vertex],0)),1,1,"")</f>
        <v>5</v>
      </c>
      <c r="BF163" s="79" t="str">
        <f>REPLACE(INDEX(GroupVertices[Group],MATCH(Edges[[#This Row],[Vertex 2]],GroupVertices[Vertex],0)),1,1,"")</f>
        <v>1</v>
      </c>
      <c r="BG163" s="48">
        <v>1</v>
      </c>
      <c r="BH163" s="49">
        <v>5.882352941176471</v>
      </c>
      <c r="BI163" s="48">
        <v>0</v>
      </c>
      <c r="BJ163" s="49">
        <v>0</v>
      </c>
      <c r="BK163" s="48">
        <v>0</v>
      </c>
      <c r="BL163" s="49">
        <v>0</v>
      </c>
      <c r="BM163" s="48">
        <v>16</v>
      </c>
      <c r="BN163" s="49">
        <v>94.11764705882354</v>
      </c>
      <c r="BO163" s="48">
        <v>17</v>
      </c>
    </row>
    <row r="164" spans="1:67" ht="15">
      <c r="A164" s="65" t="s">
        <v>366</v>
      </c>
      <c r="B164" s="65" t="s">
        <v>399</v>
      </c>
      <c r="C164" s="66" t="s">
        <v>3090</v>
      </c>
      <c r="D164" s="67">
        <v>3</v>
      </c>
      <c r="E164" s="68" t="s">
        <v>132</v>
      </c>
      <c r="F164" s="69">
        <v>32</v>
      </c>
      <c r="G164" s="66"/>
      <c r="H164" s="70"/>
      <c r="I164" s="71"/>
      <c r="J164" s="71"/>
      <c r="K164" s="34" t="s">
        <v>65</v>
      </c>
      <c r="L164" s="78">
        <v>164</v>
      </c>
      <c r="M164" s="78"/>
      <c r="N164" s="73"/>
      <c r="O164" s="80" t="s">
        <v>426</v>
      </c>
      <c r="P164" s="82">
        <v>43986.162569444445</v>
      </c>
      <c r="Q164" s="80" t="s">
        <v>451</v>
      </c>
      <c r="R164" s="84" t="s">
        <v>496</v>
      </c>
      <c r="S164" s="80"/>
      <c r="T164" s="80"/>
      <c r="U164" s="80" t="s">
        <v>537</v>
      </c>
      <c r="V164" s="80"/>
      <c r="W164" s="85" t="s">
        <v>675</v>
      </c>
      <c r="X164" s="82">
        <v>43986.162569444445</v>
      </c>
      <c r="Y164" s="88">
        <v>43986</v>
      </c>
      <c r="Z164" s="84" t="s">
        <v>858</v>
      </c>
      <c r="AA164" s="85" t="s">
        <v>1053</v>
      </c>
      <c r="AB164" s="80"/>
      <c r="AC164" s="80"/>
      <c r="AD164" s="84" t="s">
        <v>1249</v>
      </c>
      <c r="AE164" s="80"/>
      <c r="AF164" s="80" t="b">
        <v>0</v>
      </c>
      <c r="AG164" s="80">
        <v>0</v>
      </c>
      <c r="AH164" s="84" t="s">
        <v>1316</v>
      </c>
      <c r="AI164" s="80" t="b">
        <v>0</v>
      </c>
      <c r="AJ164" s="80" t="s">
        <v>1333</v>
      </c>
      <c r="AK164" s="80"/>
      <c r="AL164" s="84" t="s">
        <v>1316</v>
      </c>
      <c r="AM164" s="80" t="b">
        <v>0</v>
      </c>
      <c r="AN164" s="80">
        <v>6</v>
      </c>
      <c r="AO164" s="84" t="s">
        <v>1291</v>
      </c>
      <c r="AP164" s="80" t="s">
        <v>1344</v>
      </c>
      <c r="AQ164" s="80" t="b">
        <v>0</v>
      </c>
      <c r="AR164" s="84" t="s">
        <v>1291</v>
      </c>
      <c r="AS164" s="80" t="s">
        <v>198</v>
      </c>
      <c r="AT164" s="80">
        <v>0</v>
      </c>
      <c r="AU164" s="80">
        <v>0</v>
      </c>
      <c r="AV164" s="80"/>
      <c r="AW164" s="80"/>
      <c r="AX164" s="80"/>
      <c r="AY164" s="80"/>
      <c r="AZ164" s="80"/>
      <c r="BA164" s="80"/>
      <c r="BB164" s="80"/>
      <c r="BC164" s="80"/>
      <c r="BD164">
        <v>1</v>
      </c>
      <c r="BE164" s="79" t="str">
        <f>REPLACE(INDEX(GroupVertices[Group],MATCH(Edges[[#This Row],[Vertex 1]],GroupVertices[Vertex],0)),1,1,"")</f>
        <v>5</v>
      </c>
      <c r="BF164" s="79" t="str">
        <f>REPLACE(INDEX(GroupVertices[Group],MATCH(Edges[[#This Row],[Vertex 2]],GroupVertices[Vertex],0)),1,1,"")</f>
        <v>5</v>
      </c>
      <c r="BG164" s="48"/>
      <c r="BH164" s="49"/>
      <c r="BI164" s="48"/>
      <c r="BJ164" s="49"/>
      <c r="BK164" s="48"/>
      <c r="BL164" s="49"/>
      <c r="BM164" s="48"/>
      <c r="BN164" s="49"/>
      <c r="BO164" s="48"/>
    </row>
    <row r="165" spans="1:67" ht="15">
      <c r="A165" s="65" t="s">
        <v>366</v>
      </c>
      <c r="B165" s="65" t="s">
        <v>405</v>
      </c>
      <c r="C165" s="66" t="s">
        <v>3090</v>
      </c>
      <c r="D165" s="67">
        <v>3</v>
      </c>
      <c r="E165" s="68" t="s">
        <v>132</v>
      </c>
      <c r="F165" s="69">
        <v>32</v>
      </c>
      <c r="G165" s="66"/>
      <c r="H165" s="70"/>
      <c r="I165" s="71"/>
      <c r="J165" s="71"/>
      <c r="K165" s="34" t="s">
        <v>65</v>
      </c>
      <c r="L165" s="78">
        <v>165</v>
      </c>
      <c r="M165" s="78"/>
      <c r="N165" s="73"/>
      <c r="O165" s="80" t="s">
        <v>425</v>
      </c>
      <c r="P165" s="82">
        <v>43986.162569444445</v>
      </c>
      <c r="Q165" s="80" t="s">
        <v>451</v>
      </c>
      <c r="R165" s="84" t="s">
        <v>496</v>
      </c>
      <c r="S165" s="80"/>
      <c r="T165" s="80"/>
      <c r="U165" s="80" t="s">
        <v>537</v>
      </c>
      <c r="V165" s="80"/>
      <c r="W165" s="85" t="s">
        <v>675</v>
      </c>
      <c r="X165" s="82">
        <v>43986.162569444445</v>
      </c>
      <c r="Y165" s="88">
        <v>43986</v>
      </c>
      <c r="Z165" s="84" t="s">
        <v>858</v>
      </c>
      <c r="AA165" s="85" t="s">
        <v>1053</v>
      </c>
      <c r="AB165" s="80"/>
      <c r="AC165" s="80"/>
      <c r="AD165" s="84" t="s">
        <v>1249</v>
      </c>
      <c r="AE165" s="80"/>
      <c r="AF165" s="80" t="b">
        <v>0</v>
      </c>
      <c r="AG165" s="80">
        <v>0</v>
      </c>
      <c r="AH165" s="84" t="s">
        <v>1316</v>
      </c>
      <c r="AI165" s="80" t="b">
        <v>0</v>
      </c>
      <c r="AJ165" s="80" t="s">
        <v>1333</v>
      </c>
      <c r="AK165" s="80"/>
      <c r="AL165" s="84" t="s">
        <v>1316</v>
      </c>
      <c r="AM165" s="80" t="b">
        <v>0</v>
      </c>
      <c r="AN165" s="80">
        <v>6</v>
      </c>
      <c r="AO165" s="84" t="s">
        <v>1291</v>
      </c>
      <c r="AP165" s="80" t="s">
        <v>1344</v>
      </c>
      <c r="AQ165" s="80" t="b">
        <v>0</v>
      </c>
      <c r="AR165" s="84" t="s">
        <v>1291</v>
      </c>
      <c r="AS165" s="80" t="s">
        <v>198</v>
      </c>
      <c r="AT165" s="80">
        <v>0</v>
      </c>
      <c r="AU165" s="80">
        <v>0</v>
      </c>
      <c r="AV165" s="80"/>
      <c r="AW165" s="80"/>
      <c r="AX165" s="80"/>
      <c r="AY165" s="80"/>
      <c r="AZ165" s="80"/>
      <c r="BA165" s="80"/>
      <c r="BB165" s="80"/>
      <c r="BC165" s="80"/>
      <c r="BD165">
        <v>1</v>
      </c>
      <c r="BE165" s="79" t="str">
        <f>REPLACE(INDEX(GroupVertices[Group],MATCH(Edges[[#This Row],[Vertex 1]],GroupVertices[Vertex],0)),1,1,"")</f>
        <v>5</v>
      </c>
      <c r="BF165" s="79" t="str">
        <f>REPLACE(INDEX(GroupVertices[Group],MATCH(Edges[[#This Row],[Vertex 2]],GroupVertices[Vertex],0)),1,1,"")</f>
        <v>1</v>
      </c>
      <c r="BG165" s="48">
        <v>1</v>
      </c>
      <c r="BH165" s="49">
        <v>5.882352941176471</v>
      </c>
      <c r="BI165" s="48">
        <v>0</v>
      </c>
      <c r="BJ165" s="49">
        <v>0</v>
      </c>
      <c r="BK165" s="48">
        <v>0</v>
      </c>
      <c r="BL165" s="49">
        <v>0</v>
      </c>
      <c r="BM165" s="48">
        <v>16</v>
      </c>
      <c r="BN165" s="49">
        <v>94.11764705882354</v>
      </c>
      <c r="BO165" s="48">
        <v>17</v>
      </c>
    </row>
    <row r="166" spans="1:67" ht="15">
      <c r="A166" s="65" t="s">
        <v>367</v>
      </c>
      <c r="B166" s="65" t="s">
        <v>399</v>
      </c>
      <c r="C166" s="66" t="s">
        <v>3090</v>
      </c>
      <c r="D166" s="67">
        <v>3</v>
      </c>
      <c r="E166" s="68" t="s">
        <v>132</v>
      </c>
      <c r="F166" s="69">
        <v>32</v>
      </c>
      <c r="G166" s="66"/>
      <c r="H166" s="70"/>
      <c r="I166" s="71"/>
      <c r="J166" s="71"/>
      <c r="K166" s="34" t="s">
        <v>65</v>
      </c>
      <c r="L166" s="78">
        <v>166</v>
      </c>
      <c r="M166" s="78"/>
      <c r="N166" s="73"/>
      <c r="O166" s="80" t="s">
        <v>426</v>
      </c>
      <c r="P166" s="82">
        <v>43986.164131944446</v>
      </c>
      <c r="Q166" s="80" t="s">
        <v>451</v>
      </c>
      <c r="R166" s="84" t="s">
        <v>496</v>
      </c>
      <c r="S166" s="80"/>
      <c r="T166" s="80"/>
      <c r="U166" s="80" t="s">
        <v>537</v>
      </c>
      <c r="V166" s="80"/>
      <c r="W166" s="85" t="s">
        <v>676</v>
      </c>
      <c r="X166" s="82">
        <v>43986.164131944446</v>
      </c>
      <c r="Y166" s="88">
        <v>43986</v>
      </c>
      <c r="Z166" s="84" t="s">
        <v>859</v>
      </c>
      <c r="AA166" s="85" t="s">
        <v>1054</v>
      </c>
      <c r="AB166" s="80"/>
      <c r="AC166" s="80"/>
      <c r="AD166" s="84" t="s">
        <v>1250</v>
      </c>
      <c r="AE166" s="80"/>
      <c r="AF166" s="80" t="b">
        <v>0</v>
      </c>
      <c r="AG166" s="80">
        <v>0</v>
      </c>
      <c r="AH166" s="84" t="s">
        <v>1316</v>
      </c>
      <c r="AI166" s="80" t="b">
        <v>0</v>
      </c>
      <c r="AJ166" s="80" t="s">
        <v>1333</v>
      </c>
      <c r="AK166" s="80"/>
      <c r="AL166" s="84" t="s">
        <v>1316</v>
      </c>
      <c r="AM166" s="80" t="b">
        <v>0</v>
      </c>
      <c r="AN166" s="80">
        <v>6</v>
      </c>
      <c r="AO166" s="84" t="s">
        <v>1291</v>
      </c>
      <c r="AP166" s="80" t="s">
        <v>1343</v>
      </c>
      <c r="AQ166" s="80" t="b">
        <v>0</v>
      </c>
      <c r="AR166" s="84" t="s">
        <v>1291</v>
      </c>
      <c r="AS166" s="80" t="s">
        <v>198</v>
      </c>
      <c r="AT166" s="80">
        <v>0</v>
      </c>
      <c r="AU166" s="80">
        <v>0</v>
      </c>
      <c r="AV166" s="80"/>
      <c r="AW166" s="80"/>
      <c r="AX166" s="80"/>
      <c r="AY166" s="80"/>
      <c r="AZ166" s="80"/>
      <c r="BA166" s="80"/>
      <c r="BB166" s="80"/>
      <c r="BC166" s="80"/>
      <c r="BD166">
        <v>1</v>
      </c>
      <c r="BE166" s="79" t="str">
        <f>REPLACE(INDEX(GroupVertices[Group],MATCH(Edges[[#This Row],[Vertex 1]],GroupVertices[Vertex],0)),1,1,"")</f>
        <v>5</v>
      </c>
      <c r="BF166" s="79" t="str">
        <f>REPLACE(INDEX(GroupVertices[Group],MATCH(Edges[[#This Row],[Vertex 2]],GroupVertices[Vertex],0)),1,1,"")</f>
        <v>5</v>
      </c>
      <c r="BG166" s="48"/>
      <c r="BH166" s="49"/>
      <c r="BI166" s="48"/>
      <c r="BJ166" s="49"/>
      <c r="BK166" s="48"/>
      <c r="BL166" s="49"/>
      <c r="BM166" s="48"/>
      <c r="BN166" s="49"/>
      <c r="BO166" s="48"/>
    </row>
    <row r="167" spans="1:67" ht="15">
      <c r="A167" s="65" t="s">
        <v>367</v>
      </c>
      <c r="B167" s="65" t="s">
        <v>405</v>
      </c>
      <c r="C167" s="66" t="s">
        <v>3090</v>
      </c>
      <c r="D167" s="67">
        <v>3</v>
      </c>
      <c r="E167" s="68" t="s">
        <v>132</v>
      </c>
      <c r="F167" s="69">
        <v>32</v>
      </c>
      <c r="G167" s="66"/>
      <c r="H167" s="70"/>
      <c r="I167" s="71"/>
      <c r="J167" s="71"/>
      <c r="K167" s="34" t="s">
        <v>65</v>
      </c>
      <c r="L167" s="78">
        <v>167</v>
      </c>
      <c r="M167" s="78"/>
      <c r="N167" s="73"/>
      <c r="O167" s="80" t="s">
        <v>425</v>
      </c>
      <c r="P167" s="82">
        <v>43986.164131944446</v>
      </c>
      <c r="Q167" s="80" t="s">
        <v>451</v>
      </c>
      <c r="R167" s="84" t="s">
        <v>496</v>
      </c>
      <c r="S167" s="80"/>
      <c r="T167" s="80"/>
      <c r="U167" s="80" t="s">
        <v>537</v>
      </c>
      <c r="V167" s="80"/>
      <c r="W167" s="85" t="s">
        <v>676</v>
      </c>
      <c r="X167" s="82">
        <v>43986.164131944446</v>
      </c>
      <c r="Y167" s="88">
        <v>43986</v>
      </c>
      <c r="Z167" s="84" t="s">
        <v>859</v>
      </c>
      <c r="AA167" s="85" t="s">
        <v>1054</v>
      </c>
      <c r="AB167" s="80"/>
      <c r="AC167" s="80"/>
      <c r="AD167" s="84" t="s">
        <v>1250</v>
      </c>
      <c r="AE167" s="80"/>
      <c r="AF167" s="80" t="b">
        <v>0</v>
      </c>
      <c r="AG167" s="80">
        <v>0</v>
      </c>
      <c r="AH167" s="84" t="s">
        <v>1316</v>
      </c>
      <c r="AI167" s="80" t="b">
        <v>0</v>
      </c>
      <c r="AJ167" s="80" t="s">
        <v>1333</v>
      </c>
      <c r="AK167" s="80"/>
      <c r="AL167" s="84" t="s">
        <v>1316</v>
      </c>
      <c r="AM167" s="80" t="b">
        <v>0</v>
      </c>
      <c r="AN167" s="80">
        <v>6</v>
      </c>
      <c r="AO167" s="84" t="s">
        <v>1291</v>
      </c>
      <c r="AP167" s="80" t="s">
        <v>1343</v>
      </c>
      <c r="AQ167" s="80" t="b">
        <v>0</v>
      </c>
      <c r="AR167" s="84" t="s">
        <v>1291</v>
      </c>
      <c r="AS167" s="80" t="s">
        <v>198</v>
      </c>
      <c r="AT167" s="80">
        <v>0</v>
      </c>
      <c r="AU167" s="80">
        <v>0</v>
      </c>
      <c r="AV167" s="80"/>
      <c r="AW167" s="80"/>
      <c r="AX167" s="80"/>
      <c r="AY167" s="80"/>
      <c r="AZ167" s="80"/>
      <c r="BA167" s="80"/>
      <c r="BB167" s="80"/>
      <c r="BC167" s="80"/>
      <c r="BD167">
        <v>1</v>
      </c>
      <c r="BE167" s="79" t="str">
        <f>REPLACE(INDEX(GroupVertices[Group],MATCH(Edges[[#This Row],[Vertex 1]],GroupVertices[Vertex],0)),1,1,"")</f>
        <v>5</v>
      </c>
      <c r="BF167" s="79" t="str">
        <f>REPLACE(INDEX(GroupVertices[Group],MATCH(Edges[[#This Row],[Vertex 2]],GroupVertices[Vertex],0)),1,1,"")</f>
        <v>1</v>
      </c>
      <c r="BG167" s="48">
        <v>1</v>
      </c>
      <c r="BH167" s="49">
        <v>5.882352941176471</v>
      </c>
      <c r="BI167" s="48">
        <v>0</v>
      </c>
      <c r="BJ167" s="49">
        <v>0</v>
      </c>
      <c r="BK167" s="48">
        <v>0</v>
      </c>
      <c r="BL167" s="49">
        <v>0</v>
      </c>
      <c r="BM167" s="48">
        <v>16</v>
      </c>
      <c r="BN167" s="49">
        <v>94.11764705882354</v>
      </c>
      <c r="BO167" s="48">
        <v>17</v>
      </c>
    </row>
    <row r="168" spans="1:67" ht="15">
      <c r="A168" s="65" t="s">
        <v>368</v>
      </c>
      <c r="B168" s="65" t="s">
        <v>399</v>
      </c>
      <c r="C168" s="66" t="s">
        <v>3090</v>
      </c>
      <c r="D168" s="67">
        <v>3</v>
      </c>
      <c r="E168" s="68" t="s">
        <v>132</v>
      </c>
      <c r="F168" s="69">
        <v>32</v>
      </c>
      <c r="G168" s="66"/>
      <c r="H168" s="70"/>
      <c r="I168" s="71"/>
      <c r="J168" s="71"/>
      <c r="K168" s="34" t="s">
        <v>65</v>
      </c>
      <c r="L168" s="78">
        <v>168</v>
      </c>
      <c r="M168" s="78"/>
      <c r="N168" s="73"/>
      <c r="O168" s="80" t="s">
        <v>426</v>
      </c>
      <c r="P168" s="82">
        <v>43986.16509259259</v>
      </c>
      <c r="Q168" s="80" t="s">
        <v>451</v>
      </c>
      <c r="R168" s="84" t="s">
        <v>496</v>
      </c>
      <c r="S168" s="80"/>
      <c r="T168" s="80"/>
      <c r="U168" s="80" t="s">
        <v>537</v>
      </c>
      <c r="V168" s="80"/>
      <c r="W168" s="85" t="s">
        <v>677</v>
      </c>
      <c r="X168" s="82">
        <v>43986.16509259259</v>
      </c>
      <c r="Y168" s="88">
        <v>43986</v>
      </c>
      <c r="Z168" s="84" t="s">
        <v>860</v>
      </c>
      <c r="AA168" s="85" t="s">
        <v>1055</v>
      </c>
      <c r="AB168" s="80"/>
      <c r="AC168" s="80"/>
      <c r="AD168" s="84" t="s">
        <v>1251</v>
      </c>
      <c r="AE168" s="80"/>
      <c r="AF168" s="80" t="b">
        <v>0</v>
      </c>
      <c r="AG168" s="80">
        <v>0</v>
      </c>
      <c r="AH168" s="84" t="s">
        <v>1316</v>
      </c>
      <c r="AI168" s="80" t="b">
        <v>0</v>
      </c>
      <c r="AJ168" s="80" t="s">
        <v>1333</v>
      </c>
      <c r="AK168" s="80"/>
      <c r="AL168" s="84" t="s">
        <v>1316</v>
      </c>
      <c r="AM168" s="80" t="b">
        <v>0</v>
      </c>
      <c r="AN168" s="80">
        <v>6</v>
      </c>
      <c r="AO168" s="84" t="s">
        <v>1291</v>
      </c>
      <c r="AP168" s="80" t="s">
        <v>1344</v>
      </c>
      <c r="AQ168" s="80" t="b">
        <v>0</v>
      </c>
      <c r="AR168" s="84" t="s">
        <v>1291</v>
      </c>
      <c r="AS168" s="80" t="s">
        <v>198</v>
      </c>
      <c r="AT168" s="80">
        <v>0</v>
      </c>
      <c r="AU168" s="80">
        <v>0</v>
      </c>
      <c r="AV168" s="80"/>
      <c r="AW168" s="80"/>
      <c r="AX168" s="80"/>
      <c r="AY168" s="80"/>
      <c r="AZ168" s="80"/>
      <c r="BA168" s="80"/>
      <c r="BB168" s="80"/>
      <c r="BC168" s="80"/>
      <c r="BD168">
        <v>1</v>
      </c>
      <c r="BE168" s="79" t="str">
        <f>REPLACE(INDEX(GroupVertices[Group],MATCH(Edges[[#This Row],[Vertex 1]],GroupVertices[Vertex],0)),1,1,"")</f>
        <v>5</v>
      </c>
      <c r="BF168" s="79" t="str">
        <f>REPLACE(INDEX(GroupVertices[Group],MATCH(Edges[[#This Row],[Vertex 2]],GroupVertices[Vertex],0)),1,1,"")</f>
        <v>5</v>
      </c>
      <c r="BG168" s="48"/>
      <c r="BH168" s="49"/>
      <c r="BI168" s="48"/>
      <c r="BJ168" s="49"/>
      <c r="BK168" s="48"/>
      <c r="BL168" s="49"/>
      <c r="BM168" s="48"/>
      <c r="BN168" s="49"/>
      <c r="BO168" s="48"/>
    </row>
    <row r="169" spans="1:67" ht="15">
      <c r="A169" s="65" t="s">
        <v>368</v>
      </c>
      <c r="B169" s="65" t="s">
        <v>405</v>
      </c>
      <c r="C169" s="66" t="s">
        <v>3090</v>
      </c>
      <c r="D169" s="67">
        <v>3</v>
      </c>
      <c r="E169" s="68" t="s">
        <v>132</v>
      </c>
      <c r="F169" s="69">
        <v>32</v>
      </c>
      <c r="G169" s="66"/>
      <c r="H169" s="70"/>
      <c r="I169" s="71"/>
      <c r="J169" s="71"/>
      <c r="K169" s="34" t="s">
        <v>65</v>
      </c>
      <c r="L169" s="78">
        <v>169</v>
      </c>
      <c r="M169" s="78"/>
      <c r="N169" s="73"/>
      <c r="O169" s="80" t="s">
        <v>425</v>
      </c>
      <c r="P169" s="82">
        <v>43986.16509259259</v>
      </c>
      <c r="Q169" s="80" t="s">
        <v>451</v>
      </c>
      <c r="R169" s="84" t="s">
        <v>496</v>
      </c>
      <c r="S169" s="80"/>
      <c r="T169" s="80"/>
      <c r="U169" s="80" t="s">
        <v>537</v>
      </c>
      <c r="V169" s="80"/>
      <c r="W169" s="85" t="s">
        <v>677</v>
      </c>
      <c r="X169" s="82">
        <v>43986.16509259259</v>
      </c>
      <c r="Y169" s="88">
        <v>43986</v>
      </c>
      <c r="Z169" s="84" t="s">
        <v>860</v>
      </c>
      <c r="AA169" s="85" t="s">
        <v>1055</v>
      </c>
      <c r="AB169" s="80"/>
      <c r="AC169" s="80"/>
      <c r="AD169" s="84" t="s">
        <v>1251</v>
      </c>
      <c r="AE169" s="80"/>
      <c r="AF169" s="80" t="b">
        <v>0</v>
      </c>
      <c r="AG169" s="80">
        <v>0</v>
      </c>
      <c r="AH169" s="84" t="s">
        <v>1316</v>
      </c>
      <c r="AI169" s="80" t="b">
        <v>0</v>
      </c>
      <c r="AJ169" s="80" t="s">
        <v>1333</v>
      </c>
      <c r="AK169" s="80"/>
      <c r="AL169" s="84" t="s">
        <v>1316</v>
      </c>
      <c r="AM169" s="80" t="b">
        <v>0</v>
      </c>
      <c r="AN169" s="80">
        <v>6</v>
      </c>
      <c r="AO169" s="84" t="s">
        <v>1291</v>
      </c>
      <c r="AP169" s="80" t="s">
        <v>1344</v>
      </c>
      <c r="AQ169" s="80" t="b">
        <v>0</v>
      </c>
      <c r="AR169" s="84" t="s">
        <v>1291</v>
      </c>
      <c r="AS169" s="80" t="s">
        <v>198</v>
      </c>
      <c r="AT169" s="80">
        <v>0</v>
      </c>
      <c r="AU169" s="80">
        <v>0</v>
      </c>
      <c r="AV169" s="80"/>
      <c r="AW169" s="80"/>
      <c r="AX169" s="80"/>
      <c r="AY169" s="80"/>
      <c r="AZ169" s="80"/>
      <c r="BA169" s="80"/>
      <c r="BB169" s="80"/>
      <c r="BC169" s="80"/>
      <c r="BD169">
        <v>1</v>
      </c>
      <c r="BE169" s="79" t="str">
        <f>REPLACE(INDEX(GroupVertices[Group],MATCH(Edges[[#This Row],[Vertex 1]],GroupVertices[Vertex],0)),1,1,"")</f>
        <v>5</v>
      </c>
      <c r="BF169" s="79" t="str">
        <f>REPLACE(INDEX(GroupVertices[Group],MATCH(Edges[[#This Row],[Vertex 2]],GroupVertices[Vertex],0)),1,1,"")</f>
        <v>1</v>
      </c>
      <c r="BG169" s="48">
        <v>1</v>
      </c>
      <c r="BH169" s="49">
        <v>5.882352941176471</v>
      </c>
      <c r="BI169" s="48">
        <v>0</v>
      </c>
      <c r="BJ169" s="49">
        <v>0</v>
      </c>
      <c r="BK169" s="48">
        <v>0</v>
      </c>
      <c r="BL169" s="49">
        <v>0</v>
      </c>
      <c r="BM169" s="48">
        <v>16</v>
      </c>
      <c r="BN169" s="49">
        <v>94.11764705882354</v>
      </c>
      <c r="BO169" s="48">
        <v>17</v>
      </c>
    </row>
    <row r="170" spans="1:67" ht="15">
      <c r="A170" s="65" t="s">
        <v>369</v>
      </c>
      <c r="B170" s="65" t="s">
        <v>405</v>
      </c>
      <c r="C170" s="66" t="s">
        <v>3090</v>
      </c>
      <c r="D170" s="67">
        <v>3</v>
      </c>
      <c r="E170" s="68" t="s">
        <v>132</v>
      </c>
      <c r="F170" s="69">
        <v>32</v>
      </c>
      <c r="G170" s="66"/>
      <c r="H170" s="70"/>
      <c r="I170" s="71"/>
      <c r="J170" s="71"/>
      <c r="K170" s="34" t="s">
        <v>65</v>
      </c>
      <c r="L170" s="78">
        <v>170</v>
      </c>
      <c r="M170" s="78"/>
      <c r="N170" s="73"/>
      <c r="O170" s="80" t="s">
        <v>426</v>
      </c>
      <c r="P170" s="82">
        <v>43986.171331018515</v>
      </c>
      <c r="Q170" s="80" t="s">
        <v>429</v>
      </c>
      <c r="R170" s="84" t="s">
        <v>474</v>
      </c>
      <c r="S170" s="80"/>
      <c r="T170" s="80"/>
      <c r="U170" s="80" t="s">
        <v>538</v>
      </c>
      <c r="V170" s="80"/>
      <c r="W170" s="85" t="s">
        <v>678</v>
      </c>
      <c r="X170" s="82">
        <v>43986.171331018515</v>
      </c>
      <c r="Y170" s="88">
        <v>43986</v>
      </c>
      <c r="Z170" s="84" t="s">
        <v>861</v>
      </c>
      <c r="AA170" s="85" t="s">
        <v>1056</v>
      </c>
      <c r="AB170" s="80"/>
      <c r="AC170" s="80"/>
      <c r="AD170" s="84" t="s">
        <v>1252</v>
      </c>
      <c r="AE170" s="80"/>
      <c r="AF170" s="80" t="b">
        <v>0</v>
      </c>
      <c r="AG170" s="80">
        <v>0</v>
      </c>
      <c r="AH170" s="84" t="s">
        <v>1316</v>
      </c>
      <c r="AI170" s="80" t="b">
        <v>0</v>
      </c>
      <c r="AJ170" s="80" t="s">
        <v>1333</v>
      </c>
      <c r="AK170" s="80"/>
      <c r="AL170" s="84" t="s">
        <v>1316</v>
      </c>
      <c r="AM170" s="80" t="b">
        <v>0</v>
      </c>
      <c r="AN170" s="80">
        <v>116</v>
      </c>
      <c r="AO170" s="84" t="s">
        <v>1297</v>
      </c>
      <c r="AP170" s="80" t="s">
        <v>1345</v>
      </c>
      <c r="AQ170" s="80" t="b">
        <v>0</v>
      </c>
      <c r="AR170" s="84" t="s">
        <v>1297</v>
      </c>
      <c r="AS170" s="80" t="s">
        <v>198</v>
      </c>
      <c r="AT170" s="80">
        <v>0</v>
      </c>
      <c r="AU170" s="80">
        <v>0</v>
      </c>
      <c r="AV170" s="80"/>
      <c r="AW170" s="80"/>
      <c r="AX170" s="80"/>
      <c r="AY170" s="80"/>
      <c r="AZ170" s="80"/>
      <c r="BA170" s="80"/>
      <c r="BB170" s="80"/>
      <c r="BC170" s="80"/>
      <c r="BD170">
        <v>1</v>
      </c>
      <c r="BE170" s="79" t="str">
        <f>REPLACE(INDEX(GroupVertices[Group],MATCH(Edges[[#This Row],[Vertex 1]],GroupVertices[Vertex],0)),1,1,"")</f>
        <v>1</v>
      </c>
      <c r="BF170" s="79" t="str">
        <f>REPLACE(INDEX(GroupVertices[Group],MATCH(Edges[[#This Row],[Vertex 2]],GroupVertices[Vertex],0)),1,1,"")</f>
        <v>1</v>
      </c>
      <c r="BG170" s="48">
        <v>0</v>
      </c>
      <c r="BH170" s="49">
        <v>0</v>
      </c>
      <c r="BI170" s="48">
        <v>1</v>
      </c>
      <c r="BJ170" s="49">
        <v>2.3255813953488373</v>
      </c>
      <c r="BK170" s="48">
        <v>0</v>
      </c>
      <c r="BL170" s="49">
        <v>0</v>
      </c>
      <c r="BM170" s="48">
        <v>42</v>
      </c>
      <c r="BN170" s="49">
        <v>97.67441860465117</v>
      </c>
      <c r="BO170" s="48">
        <v>43</v>
      </c>
    </row>
    <row r="171" spans="1:67" ht="15">
      <c r="A171" s="65" t="s">
        <v>370</v>
      </c>
      <c r="B171" s="65" t="s">
        <v>405</v>
      </c>
      <c r="C171" s="66" t="s">
        <v>3090</v>
      </c>
      <c r="D171" s="67">
        <v>3</v>
      </c>
      <c r="E171" s="68" t="s">
        <v>132</v>
      </c>
      <c r="F171" s="69">
        <v>32</v>
      </c>
      <c r="G171" s="66"/>
      <c r="H171" s="70"/>
      <c r="I171" s="71"/>
      <c r="J171" s="71"/>
      <c r="K171" s="34" t="s">
        <v>65</v>
      </c>
      <c r="L171" s="78">
        <v>171</v>
      </c>
      <c r="M171" s="78"/>
      <c r="N171" s="73"/>
      <c r="O171" s="80" t="s">
        <v>426</v>
      </c>
      <c r="P171" s="82">
        <v>43986.172581018516</v>
      </c>
      <c r="Q171" s="80" t="s">
        <v>429</v>
      </c>
      <c r="R171" s="84" t="s">
        <v>474</v>
      </c>
      <c r="S171" s="80"/>
      <c r="T171" s="80"/>
      <c r="U171" s="80" t="s">
        <v>538</v>
      </c>
      <c r="V171" s="80"/>
      <c r="W171" s="85" t="s">
        <v>679</v>
      </c>
      <c r="X171" s="82">
        <v>43986.172581018516</v>
      </c>
      <c r="Y171" s="88">
        <v>43986</v>
      </c>
      <c r="Z171" s="84" t="s">
        <v>862</v>
      </c>
      <c r="AA171" s="85" t="s">
        <v>1057</v>
      </c>
      <c r="AB171" s="80"/>
      <c r="AC171" s="80"/>
      <c r="AD171" s="84" t="s">
        <v>1253</v>
      </c>
      <c r="AE171" s="80"/>
      <c r="AF171" s="80" t="b">
        <v>0</v>
      </c>
      <c r="AG171" s="80">
        <v>0</v>
      </c>
      <c r="AH171" s="84" t="s">
        <v>1316</v>
      </c>
      <c r="AI171" s="80" t="b">
        <v>0</v>
      </c>
      <c r="AJ171" s="80" t="s">
        <v>1333</v>
      </c>
      <c r="AK171" s="80"/>
      <c r="AL171" s="84" t="s">
        <v>1316</v>
      </c>
      <c r="AM171" s="80" t="b">
        <v>0</v>
      </c>
      <c r="AN171" s="80">
        <v>116</v>
      </c>
      <c r="AO171" s="84" t="s">
        <v>1297</v>
      </c>
      <c r="AP171" s="80" t="s">
        <v>1346</v>
      </c>
      <c r="AQ171" s="80" t="b">
        <v>0</v>
      </c>
      <c r="AR171" s="84" t="s">
        <v>1297</v>
      </c>
      <c r="AS171" s="80" t="s">
        <v>198</v>
      </c>
      <c r="AT171" s="80">
        <v>0</v>
      </c>
      <c r="AU171" s="80">
        <v>0</v>
      </c>
      <c r="AV171" s="80"/>
      <c r="AW171" s="80"/>
      <c r="AX171" s="80"/>
      <c r="AY171" s="80"/>
      <c r="AZ171" s="80"/>
      <c r="BA171" s="80"/>
      <c r="BB171" s="80"/>
      <c r="BC171" s="80"/>
      <c r="BD171">
        <v>1</v>
      </c>
      <c r="BE171" s="79" t="str">
        <f>REPLACE(INDEX(GroupVertices[Group],MATCH(Edges[[#This Row],[Vertex 1]],GroupVertices[Vertex],0)),1,1,"")</f>
        <v>1</v>
      </c>
      <c r="BF171" s="79" t="str">
        <f>REPLACE(INDEX(GroupVertices[Group],MATCH(Edges[[#This Row],[Vertex 2]],GroupVertices[Vertex],0)),1,1,"")</f>
        <v>1</v>
      </c>
      <c r="BG171" s="48">
        <v>0</v>
      </c>
      <c r="BH171" s="49">
        <v>0</v>
      </c>
      <c r="BI171" s="48">
        <v>1</v>
      </c>
      <c r="BJ171" s="49">
        <v>2.3255813953488373</v>
      </c>
      <c r="BK171" s="48">
        <v>0</v>
      </c>
      <c r="BL171" s="49">
        <v>0</v>
      </c>
      <c r="BM171" s="48">
        <v>42</v>
      </c>
      <c r="BN171" s="49">
        <v>97.67441860465117</v>
      </c>
      <c r="BO171" s="48">
        <v>43</v>
      </c>
    </row>
    <row r="172" spans="1:67" ht="15">
      <c r="A172" s="65" t="s">
        <v>371</v>
      </c>
      <c r="B172" s="65" t="s">
        <v>371</v>
      </c>
      <c r="C172" s="66" t="s">
        <v>3092</v>
      </c>
      <c r="D172" s="67">
        <v>3</v>
      </c>
      <c r="E172" s="68" t="s">
        <v>136</v>
      </c>
      <c r="F172" s="69">
        <v>19</v>
      </c>
      <c r="G172" s="66"/>
      <c r="H172" s="70"/>
      <c r="I172" s="71"/>
      <c r="J172" s="71"/>
      <c r="K172" s="34" t="s">
        <v>65</v>
      </c>
      <c r="L172" s="78">
        <v>172</v>
      </c>
      <c r="M172" s="78"/>
      <c r="N172" s="73"/>
      <c r="O172" s="80" t="s">
        <v>198</v>
      </c>
      <c r="P172" s="82">
        <v>43985.99421296296</v>
      </c>
      <c r="Q172" s="80" t="s">
        <v>455</v>
      </c>
      <c r="R172" s="84" t="s">
        <v>500</v>
      </c>
      <c r="S172" s="85" t="s">
        <v>520</v>
      </c>
      <c r="T172" s="80" t="s">
        <v>533</v>
      </c>
      <c r="U172" s="80" t="s">
        <v>537</v>
      </c>
      <c r="V172" s="80"/>
      <c r="W172" s="85" t="s">
        <v>680</v>
      </c>
      <c r="X172" s="82">
        <v>43985.99421296296</v>
      </c>
      <c r="Y172" s="88">
        <v>43985</v>
      </c>
      <c r="Z172" s="84" t="s">
        <v>863</v>
      </c>
      <c r="AA172" s="85" t="s">
        <v>1058</v>
      </c>
      <c r="AB172" s="80"/>
      <c r="AC172" s="80"/>
      <c r="AD172" s="84" t="s">
        <v>1254</v>
      </c>
      <c r="AE172" s="80"/>
      <c r="AF172" s="80" t="b">
        <v>0</v>
      </c>
      <c r="AG172" s="80">
        <v>9</v>
      </c>
      <c r="AH172" s="84" t="s">
        <v>1316</v>
      </c>
      <c r="AI172" s="80" t="b">
        <v>1</v>
      </c>
      <c r="AJ172" s="80" t="s">
        <v>1333</v>
      </c>
      <c r="AK172" s="80"/>
      <c r="AL172" s="84" t="s">
        <v>1338</v>
      </c>
      <c r="AM172" s="80" t="b">
        <v>0</v>
      </c>
      <c r="AN172" s="80">
        <v>1</v>
      </c>
      <c r="AO172" s="84" t="s">
        <v>1316</v>
      </c>
      <c r="AP172" s="80" t="s">
        <v>1343</v>
      </c>
      <c r="AQ172" s="80" t="b">
        <v>0</v>
      </c>
      <c r="AR172" s="84" t="s">
        <v>1254</v>
      </c>
      <c r="AS172" s="80" t="s">
        <v>198</v>
      </c>
      <c r="AT172" s="80">
        <v>0</v>
      </c>
      <c r="AU172" s="80">
        <v>0</v>
      </c>
      <c r="AV172" s="80"/>
      <c r="AW172" s="80"/>
      <c r="AX172" s="80"/>
      <c r="AY172" s="80"/>
      <c r="AZ172" s="80"/>
      <c r="BA172" s="80"/>
      <c r="BB172" s="80"/>
      <c r="BC172" s="80"/>
      <c r="BD172">
        <v>2</v>
      </c>
      <c r="BE172" s="79" t="str">
        <f>REPLACE(INDEX(GroupVertices[Group],MATCH(Edges[[#This Row],[Vertex 1]],GroupVertices[Vertex],0)),1,1,"")</f>
        <v>2</v>
      </c>
      <c r="BF172" s="79" t="str">
        <f>REPLACE(INDEX(GroupVertices[Group],MATCH(Edges[[#This Row],[Vertex 2]],GroupVertices[Vertex],0)),1,1,"")</f>
        <v>2</v>
      </c>
      <c r="BG172" s="48">
        <v>0</v>
      </c>
      <c r="BH172" s="49">
        <v>0</v>
      </c>
      <c r="BI172" s="48">
        <v>1</v>
      </c>
      <c r="BJ172" s="49">
        <v>20</v>
      </c>
      <c r="BK172" s="48">
        <v>0</v>
      </c>
      <c r="BL172" s="49">
        <v>0</v>
      </c>
      <c r="BM172" s="48">
        <v>4</v>
      </c>
      <c r="BN172" s="49">
        <v>80</v>
      </c>
      <c r="BO172" s="48">
        <v>5</v>
      </c>
    </row>
    <row r="173" spans="1:67" ht="15">
      <c r="A173" s="65" t="s">
        <v>371</v>
      </c>
      <c r="B173" s="65" t="s">
        <v>371</v>
      </c>
      <c r="C173" s="66" t="s">
        <v>3092</v>
      </c>
      <c r="D173" s="67">
        <v>3</v>
      </c>
      <c r="E173" s="68" t="s">
        <v>136</v>
      </c>
      <c r="F173" s="69">
        <v>19</v>
      </c>
      <c r="G173" s="66"/>
      <c r="H173" s="70"/>
      <c r="I173" s="71"/>
      <c r="J173" s="71"/>
      <c r="K173" s="34" t="s">
        <v>65</v>
      </c>
      <c r="L173" s="78">
        <v>173</v>
      </c>
      <c r="M173" s="78"/>
      <c r="N173" s="73"/>
      <c r="O173" s="80" t="s">
        <v>198</v>
      </c>
      <c r="P173" s="82">
        <v>43986.140185185184</v>
      </c>
      <c r="Q173" s="80" t="s">
        <v>453</v>
      </c>
      <c r="R173" s="84" t="s">
        <v>498</v>
      </c>
      <c r="S173" s="85" t="s">
        <v>527</v>
      </c>
      <c r="T173" s="80" t="s">
        <v>533</v>
      </c>
      <c r="U173" s="80" t="s">
        <v>542</v>
      </c>
      <c r="V173" s="85" t="s">
        <v>550</v>
      </c>
      <c r="W173" s="85" t="s">
        <v>550</v>
      </c>
      <c r="X173" s="82">
        <v>43986.140185185184</v>
      </c>
      <c r="Y173" s="88">
        <v>43986</v>
      </c>
      <c r="Z173" s="84" t="s">
        <v>864</v>
      </c>
      <c r="AA173" s="85" t="s">
        <v>1059</v>
      </c>
      <c r="AB173" s="80"/>
      <c r="AC173" s="80"/>
      <c r="AD173" s="84" t="s">
        <v>1255</v>
      </c>
      <c r="AE173" s="80"/>
      <c r="AF173" s="80" t="b">
        <v>0</v>
      </c>
      <c r="AG173" s="80">
        <v>1</v>
      </c>
      <c r="AH173" s="84" t="s">
        <v>1316</v>
      </c>
      <c r="AI173" s="80" t="b">
        <v>1</v>
      </c>
      <c r="AJ173" s="80" t="s">
        <v>1333</v>
      </c>
      <c r="AK173" s="80"/>
      <c r="AL173" s="84" t="s">
        <v>1341</v>
      </c>
      <c r="AM173" s="80" t="b">
        <v>0</v>
      </c>
      <c r="AN173" s="80">
        <v>2</v>
      </c>
      <c r="AO173" s="84" t="s">
        <v>1316</v>
      </c>
      <c r="AP173" s="80" t="s">
        <v>1343</v>
      </c>
      <c r="AQ173" s="80" t="b">
        <v>0</v>
      </c>
      <c r="AR173" s="84" t="s">
        <v>1255</v>
      </c>
      <c r="AS173" s="80" t="s">
        <v>198</v>
      </c>
      <c r="AT173" s="80">
        <v>0</v>
      </c>
      <c r="AU173" s="80">
        <v>0</v>
      </c>
      <c r="AV173" s="80"/>
      <c r="AW173" s="80"/>
      <c r="AX173" s="80"/>
      <c r="AY173" s="80"/>
      <c r="AZ173" s="80"/>
      <c r="BA173" s="80"/>
      <c r="BB173" s="80"/>
      <c r="BC173" s="80"/>
      <c r="BD173">
        <v>2</v>
      </c>
      <c r="BE173" s="79" t="str">
        <f>REPLACE(INDEX(GroupVertices[Group],MATCH(Edges[[#This Row],[Vertex 1]],GroupVertices[Vertex],0)),1,1,"")</f>
        <v>2</v>
      </c>
      <c r="BF173" s="79" t="str">
        <f>REPLACE(INDEX(GroupVertices[Group],MATCH(Edges[[#This Row],[Vertex 2]],GroupVertices[Vertex],0)),1,1,"")</f>
        <v>2</v>
      </c>
      <c r="BG173" s="48">
        <v>0</v>
      </c>
      <c r="BH173" s="49">
        <v>0</v>
      </c>
      <c r="BI173" s="48">
        <v>0</v>
      </c>
      <c r="BJ173" s="49">
        <v>0</v>
      </c>
      <c r="BK173" s="48">
        <v>0</v>
      </c>
      <c r="BL173" s="49">
        <v>0</v>
      </c>
      <c r="BM173" s="48">
        <v>16</v>
      </c>
      <c r="BN173" s="49">
        <v>100</v>
      </c>
      <c r="BO173" s="48">
        <v>16</v>
      </c>
    </row>
    <row r="174" spans="1:67" ht="15">
      <c r="A174" s="65" t="s">
        <v>372</v>
      </c>
      <c r="B174" s="65" t="s">
        <v>371</v>
      </c>
      <c r="C174" s="66" t="s">
        <v>3090</v>
      </c>
      <c r="D174" s="67">
        <v>3</v>
      </c>
      <c r="E174" s="68" t="s">
        <v>132</v>
      </c>
      <c r="F174" s="69">
        <v>32</v>
      </c>
      <c r="G174" s="66"/>
      <c r="H174" s="70"/>
      <c r="I174" s="71"/>
      <c r="J174" s="71"/>
      <c r="K174" s="34" t="s">
        <v>65</v>
      </c>
      <c r="L174" s="78">
        <v>174</v>
      </c>
      <c r="M174" s="78"/>
      <c r="N174" s="73"/>
      <c r="O174" s="80" t="s">
        <v>426</v>
      </c>
      <c r="P174" s="82">
        <v>43986.178981481484</v>
      </c>
      <c r="Q174" s="80" t="s">
        <v>453</v>
      </c>
      <c r="R174" s="84" t="s">
        <v>498</v>
      </c>
      <c r="S174" s="80"/>
      <c r="T174" s="80"/>
      <c r="U174" s="80" t="s">
        <v>541</v>
      </c>
      <c r="V174" s="80"/>
      <c r="W174" s="85" t="s">
        <v>681</v>
      </c>
      <c r="X174" s="82">
        <v>43986.178981481484</v>
      </c>
      <c r="Y174" s="88">
        <v>43986</v>
      </c>
      <c r="Z174" s="84" t="s">
        <v>865</v>
      </c>
      <c r="AA174" s="85" t="s">
        <v>1060</v>
      </c>
      <c r="AB174" s="80"/>
      <c r="AC174" s="80"/>
      <c r="AD174" s="84" t="s">
        <v>1256</v>
      </c>
      <c r="AE174" s="80"/>
      <c r="AF174" s="80" t="b">
        <v>0</v>
      </c>
      <c r="AG174" s="80">
        <v>0</v>
      </c>
      <c r="AH174" s="84" t="s">
        <v>1316</v>
      </c>
      <c r="AI174" s="80" t="b">
        <v>1</v>
      </c>
      <c r="AJ174" s="80" t="s">
        <v>1333</v>
      </c>
      <c r="AK174" s="80"/>
      <c r="AL174" s="84" t="s">
        <v>1341</v>
      </c>
      <c r="AM174" s="80" t="b">
        <v>0</v>
      </c>
      <c r="AN174" s="80">
        <v>2</v>
      </c>
      <c r="AO174" s="84" t="s">
        <v>1255</v>
      </c>
      <c r="AP174" s="80" t="s">
        <v>1343</v>
      </c>
      <c r="AQ174" s="80" t="b">
        <v>0</v>
      </c>
      <c r="AR174" s="84" t="s">
        <v>1255</v>
      </c>
      <c r="AS174" s="80" t="s">
        <v>198</v>
      </c>
      <c r="AT174" s="80">
        <v>0</v>
      </c>
      <c r="AU174" s="80">
        <v>0</v>
      </c>
      <c r="AV174" s="80"/>
      <c r="AW174" s="80"/>
      <c r="AX174" s="80"/>
      <c r="AY174" s="80"/>
      <c r="AZ174" s="80"/>
      <c r="BA174" s="80"/>
      <c r="BB174" s="80"/>
      <c r="BC174" s="80"/>
      <c r="BD174">
        <v>1</v>
      </c>
      <c r="BE174" s="79" t="str">
        <f>REPLACE(INDEX(GroupVertices[Group],MATCH(Edges[[#This Row],[Vertex 1]],GroupVertices[Vertex],0)),1,1,"")</f>
        <v>2</v>
      </c>
      <c r="BF174" s="79" t="str">
        <f>REPLACE(INDEX(GroupVertices[Group],MATCH(Edges[[#This Row],[Vertex 2]],GroupVertices[Vertex],0)),1,1,"")</f>
        <v>2</v>
      </c>
      <c r="BG174" s="48">
        <v>0</v>
      </c>
      <c r="BH174" s="49">
        <v>0</v>
      </c>
      <c r="BI174" s="48">
        <v>0</v>
      </c>
      <c r="BJ174" s="49">
        <v>0</v>
      </c>
      <c r="BK174" s="48">
        <v>0</v>
      </c>
      <c r="BL174" s="49">
        <v>0</v>
      </c>
      <c r="BM174" s="48">
        <v>16</v>
      </c>
      <c r="BN174" s="49">
        <v>100</v>
      </c>
      <c r="BO174" s="48">
        <v>16</v>
      </c>
    </row>
    <row r="175" spans="1:67" ht="15">
      <c r="A175" s="65" t="s">
        <v>373</v>
      </c>
      <c r="B175" s="65" t="s">
        <v>405</v>
      </c>
      <c r="C175" s="66" t="s">
        <v>3090</v>
      </c>
      <c r="D175" s="67">
        <v>3</v>
      </c>
      <c r="E175" s="68" t="s">
        <v>132</v>
      </c>
      <c r="F175" s="69">
        <v>32</v>
      </c>
      <c r="G175" s="66"/>
      <c r="H175" s="70"/>
      <c r="I175" s="71"/>
      <c r="J175" s="71"/>
      <c r="K175" s="34" t="s">
        <v>65</v>
      </c>
      <c r="L175" s="78">
        <v>175</v>
      </c>
      <c r="M175" s="78"/>
      <c r="N175" s="73"/>
      <c r="O175" s="80" t="s">
        <v>426</v>
      </c>
      <c r="P175" s="82">
        <v>43986.18064814815</v>
      </c>
      <c r="Q175" s="80" t="s">
        <v>429</v>
      </c>
      <c r="R175" s="84" t="s">
        <v>474</v>
      </c>
      <c r="S175" s="80"/>
      <c r="T175" s="80"/>
      <c r="U175" s="80" t="s">
        <v>538</v>
      </c>
      <c r="V175" s="80"/>
      <c r="W175" s="85" t="s">
        <v>682</v>
      </c>
      <c r="X175" s="82">
        <v>43986.18064814815</v>
      </c>
      <c r="Y175" s="88">
        <v>43986</v>
      </c>
      <c r="Z175" s="84" t="s">
        <v>866</v>
      </c>
      <c r="AA175" s="85" t="s">
        <v>1061</v>
      </c>
      <c r="AB175" s="80"/>
      <c r="AC175" s="80"/>
      <c r="AD175" s="84" t="s">
        <v>1257</v>
      </c>
      <c r="AE175" s="80"/>
      <c r="AF175" s="80" t="b">
        <v>0</v>
      </c>
      <c r="AG175" s="80">
        <v>0</v>
      </c>
      <c r="AH175" s="84" t="s">
        <v>1316</v>
      </c>
      <c r="AI175" s="80" t="b">
        <v>0</v>
      </c>
      <c r="AJ175" s="80" t="s">
        <v>1333</v>
      </c>
      <c r="AK175" s="80"/>
      <c r="AL175" s="84" t="s">
        <v>1316</v>
      </c>
      <c r="AM175" s="80" t="b">
        <v>0</v>
      </c>
      <c r="AN175" s="80">
        <v>116</v>
      </c>
      <c r="AO175" s="84" t="s">
        <v>1297</v>
      </c>
      <c r="AP175" s="80" t="s">
        <v>1344</v>
      </c>
      <c r="AQ175" s="80" t="b">
        <v>0</v>
      </c>
      <c r="AR175" s="84" t="s">
        <v>1297</v>
      </c>
      <c r="AS175" s="80" t="s">
        <v>198</v>
      </c>
      <c r="AT175" s="80">
        <v>0</v>
      </c>
      <c r="AU175" s="80">
        <v>0</v>
      </c>
      <c r="AV175" s="80"/>
      <c r="AW175" s="80"/>
      <c r="AX175" s="80"/>
      <c r="AY175" s="80"/>
      <c r="AZ175" s="80"/>
      <c r="BA175" s="80"/>
      <c r="BB175" s="80"/>
      <c r="BC175" s="80"/>
      <c r="BD175">
        <v>1</v>
      </c>
      <c r="BE175" s="79" t="str">
        <f>REPLACE(INDEX(GroupVertices[Group],MATCH(Edges[[#This Row],[Vertex 1]],GroupVertices[Vertex],0)),1,1,"")</f>
        <v>1</v>
      </c>
      <c r="BF175" s="79" t="str">
        <f>REPLACE(INDEX(GroupVertices[Group],MATCH(Edges[[#This Row],[Vertex 2]],GroupVertices[Vertex],0)),1,1,"")</f>
        <v>1</v>
      </c>
      <c r="BG175" s="48">
        <v>0</v>
      </c>
      <c r="BH175" s="49">
        <v>0</v>
      </c>
      <c r="BI175" s="48">
        <v>1</v>
      </c>
      <c r="BJ175" s="49">
        <v>2.3255813953488373</v>
      </c>
      <c r="BK175" s="48">
        <v>0</v>
      </c>
      <c r="BL175" s="49">
        <v>0</v>
      </c>
      <c r="BM175" s="48">
        <v>42</v>
      </c>
      <c r="BN175" s="49">
        <v>97.67441860465117</v>
      </c>
      <c r="BO175" s="48">
        <v>43</v>
      </c>
    </row>
    <row r="176" spans="1:67" ht="15">
      <c r="A176" s="65" t="s">
        <v>374</v>
      </c>
      <c r="B176" s="65" t="s">
        <v>405</v>
      </c>
      <c r="C176" s="66" t="s">
        <v>3090</v>
      </c>
      <c r="D176" s="67">
        <v>3</v>
      </c>
      <c r="E176" s="68" t="s">
        <v>132</v>
      </c>
      <c r="F176" s="69">
        <v>32</v>
      </c>
      <c r="G176" s="66"/>
      <c r="H176" s="70"/>
      <c r="I176" s="71"/>
      <c r="J176" s="71"/>
      <c r="K176" s="34" t="s">
        <v>65</v>
      </c>
      <c r="L176" s="78">
        <v>176</v>
      </c>
      <c r="M176" s="78"/>
      <c r="N176" s="73"/>
      <c r="O176" s="80" t="s">
        <v>426</v>
      </c>
      <c r="P176" s="82">
        <v>43986.18127314815</v>
      </c>
      <c r="Q176" s="80" t="s">
        <v>429</v>
      </c>
      <c r="R176" s="84" t="s">
        <v>474</v>
      </c>
      <c r="S176" s="80"/>
      <c r="T176" s="80"/>
      <c r="U176" s="80" t="s">
        <v>538</v>
      </c>
      <c r="V176" s="80"/>
      <c r="W176" s="85" t="s">
        <v>683</v>
      </c>
      <c r="X176" s="82">
        <v>43986.18127314815</v>
      </c>
      <c r="Y176" s="88">
        <v>43986</v>
      </c>
      <c r="Z176" s="84" t="s">
        <v>867</v>
      </c>
      <c r="AA176" s="85" t="s">
        <v>1062</v>
      </c>
      <c r="AB176" s="80"/>
      <c r="AC176" s="80"/>
      <c r="AD176" s="84" t="s">
        <v>1258</v>
      </c>
      <c r="AE176" s="80"/>
      <c r="AF176" s="80" t="b">
        <v>0</v>
      </c>
      <c r="AG176" s="80">
        <v>0</v>
      </c>
      <c r="AH176" s="84" t="s">
        <v>1316</v>
      </c>
      <c r="AI176" s="80" t="b">
        <v>0</v>
      </c>
      <c r="AJ176" s="80" t="s">
        <v>1333</v>
      </c>
      <c r="AK176" s="80"/>
      <c r="AL176" s="84" t="s">
        <v>1316</v>
      </c>
      <c r="AM176" s="80" t="b">
        <v>0</v>
      </c>
      <c r="AN176" s="80">
        <v>116</v>
      </c>
      <c r="AO176" s="84" t="s">
        <v>1297</v>
      </c>
      <c r="AP176" s="80" t="s">
        <v>1344</v>
      </c>
      <c r="AQ176" s="80" t="b">
        <v>0</v>
      </c>
      <c r="AR176" s="84" t="s">
        <v>1297</v>
      </c>
      <c r="AS176" s="80" t="s">
        <v>198</v>
      </c>
      <c r="AT176" s="80">
        <v>0</v>
      </c>
      <c r="AU176" s="80">
        <v>0</v>
      </c>
      <c r="AV176" s="80"/>
      <c r="AW176" s="80"/>
      <c r="AX176" s="80"/>
      <c r="AY176" s="80"/>
      <c r="AZ176" s="80"/>
      <c r="BA176" s="80"/>
      <c r="BB176" s="80"/>
      <c r="BC176" s="80"/>
      <c r="BD176">
        <v>1</v>
      </c>
      <c r="BE176" s="79" t="str">
        <f>REPLACE(INDEX(GroupVertices[Group],MATCH(Edges[[#This Row],[Vertex 1]],GroupVertices[Vertex],0)),1,1,"")</f>
        <v>1</v>
      </c>
      <c r="BF176" s="79" t="str">
        <f>REPLACE(INDEX(GroupVertices[Group],MATCH(Edges[[#This Row],[Vertex 2]],GroupVertices[Vertex],0)),1,1,"")</f>
        <v>1</v>
      </c>
      <c r="BG176" s="48">
        <v>0</v>
      </c>
      <c r="BH176" s="49">
        <v>0</v>
      </c>
      <c r="BI176" s="48">
        <v>1</v>
      </c>
      <c r="BJ176" s="49">
        <v>2.3255813953488373</v>
      </c>
      <c r="BK176" s="48">
        <v>0</v>
      </c>
      <c r="BL176" s="49">
        <v>0</v>
      </c>
      <c r="BM176" s="48">
        <v>42</v>
      </c>
      <c r="BN176" s="49">
        <v>97.67441860465117</v>
      </c>
      <c r="BO176" s="48">
        <v>43</v>
      </c>
    </row>
    <row r="177" spans="1:67" ht="15">
      <c r="A177" s="65" t="s">
        <v>375</v>
      </c>
      <c r="B177" s="65" t="s">
        <v>405</v>
      </c>
      <c r="C177" s="66" t="s">
        <v>3090</v>
      </c>
      <c r="D177" s="67">
        <v>3</v>
      </c>
      <c r="E177" s="68" t="s">
        <v>132</v>
      </c>
      <c r="F177" s="69">
        <v>32</v>
      </c>
      <c r="G177" s="66"/>
      <c r="H177" s="70"/>
      <c r="I177" s="71"/>
      <c r="J177" s="71"/>
      <c r="K177" s="34" t="s">
        <v>65</v>
      </c>
      <c r="L177" s="78">
        <v>177</v>
      </c>
      <c r="M177" s="78"/>
      <c r="N177" s="73"/>
      <c r="O177" s="80" t="s">
        <v>426</v>
      </c>
      <c r="P177" s="82">
        <v>43986.18733796296</v>
      </c>
      <c r="Q177" s="80" t="s">
        <v>429</v>
      </c>
      <c r="R177" s="84" t="s">
        <v>474</v>
      </c>
      <c r="S177" s="80"/>
      <c r="T177" s="80"/>
      <c r="U177" s="80" t="s">
        <v>538</v>
      </c>
      <c r="V177" s="80"/>
      <c r="W177" s="85" t="s">
        <v>684</v>
      </c>
      <c r="X177" s="82">
        <v>43986.18733796296</v>
      </c>
      <c r="Y177" s="88">
        <v>43986</v>
      </c>
      <c r="Z177" s="84" t="s">
        <v>868</v>
      </c>
      <c r="AA177" s="85" t="s">
        <v>1063</v>
      </c>
      <c r="AB177" s="80"/>
      <c r="AC177" s="80"/>
      <c r="AD177" s="84" t="s">
        <v>1259</v>
      </c>
      <c r="AE177" s="80"/>
      <c r="AF177" s="80" t="b">
        <v>0</v>
      </c>
      <c r="AG177" s="80">
        <v>0</v>
      </c>
      <c r="AH177" s="84" t="s">
        <v>1316</v>
      </c>
      <c r="AI177" s="80" t="b">
        <v>0</v>
      </c>
      <c r="AJ177" s="80" t="s">
        <v>1333</v>
      </c>
      <c r="AK177" s="80"/>
      <c r="AL177" s="84" t="s">
        <v>1316</v>
      </c>
      <c r="AM177" s="80" t="b">
        <v>0</v>
      </c>
      <c r="AN177" s="80">
        <v>116</v>
      </c>
      <c r="AO177" s="84" t="s">
        <v>1297</v>
      </c>
      <c r="AP177" s="80" t="s">
        <v>1344</v>
      </c>
      <c r="AQ177" s="80" t="b">
        <v>0</v>
      </c>
      <c r="AR177" s="84" t="s">
        <v>1297</v>
      </c>
      <c r="AS177" s="80" t="s">
        <v>198</v>
      </c>
      <c r="AT177" s="80">
        <v>0</v>
      </c>
      <c r="AU177" s="80">
        <v>0</v>
      </c>
      <c r="AV177" s="80"/>
      <c r="AW177" s="80"/>
      <c r="AX177" s="80"/>
      <c r="AY177" s="80"/>
      <c r="AZ177" s="80"/>
      <c r="BA177" s="80"/>
      <c r="BB177" s="80"/>
      <c r="BC177" s="80"/>
      <c r="BD177">
        <v>1</v>
      </c>
      <c r="BE177" s="79" t="str">
        <f>REPLACE(INDEX(GroupVertices[Group],MATCH(Edges[[#This Row],[Vertex 1]],GroupVertices[Vertex],0)),1,1,"")</f>
        <v>1</v>
      </c>
      <c r="BF177" s="79" t="str">
        <f>REPLACE(INDEX(GroupVertices[Group],MATCH(Edges[[#This Row],[Vertex 2]],GroupVertices[Vertex],0)),1,1,"")</f>
        <v>1</v>
      </c>
      <c r="BG177" s="48">
        <v>0</v>
      </c>
      <c r="BH177" s="49">
        <v>0</v>
      </c>
      <c r="BI177" s="48">
        <v>1</v>
      </c>
      <c r="BJ177" s="49">
        <v>2.3255813953488373</v>
      </c>
      <c r="BK177" s="48">
        <v>0</v>
      </c>
      <c r="BL177" s="49">
        <v>0</v>
      </c>
      <c r="BM177" s="48">
        <v>42</v>
      </c>
      <c r="BN177" s="49">
        <v>97.67441860465117</v>
      </c>
      <c r="BO177" s="48">
        <v>43</v>
      </c>
    </row>
    <row r="178" spans="1:67" ht="15">
      <c r="A178" s="65" t="s">
        <v>376</v>
      </c>
      <c r="B178" s="65" t="s">
        <v>379</v>
      </c>
      <c r="C178" s="66" t="s">
        <v>3090</v>
      </c>
      <c r="D178" s="67">
        <v>3</v>
      </c>
      <c r="E178" s="68" t="s">
        <v>132</v>
      </c>
      <c r="F178" s="69">
        <v>32</v>
      </c>
      <c r="G178" s="66"/>
      <c r="H178" s="70"/>
      <c r="I178" s="71"/>
      <c r="J178" s="71"/>
      <c r="K178" s="34" t="s">
        <v>65</v>
      </c>
      <c r="L178" s="78">
        <v>178</v>
      </c>
      <c r="M178" s="78"/>
      <c r="N178" s="73"/>
      <c r="O178" s="80" t="s">
        <v>426</v>
      </c>
      <c r="P178" s="82">
        <v>43986.1875</v>
      </c>
      <c r="Q178" s="80" t="s">
        <v>458</v>
      </c>
      <c r="R178" s="84" t="s">
        <v>503</v>
      </c>
      <c r="S178" s="80"/>
      <c r="T178" s="80"/>
      <c r="U178" s="80" t="s">
        <v>537</v>
      </c>
      <c r="V178" s="80"/>
      <c r="W178" s="85" t="s">
        <v>685</v>
      </c>
      <c r="X178" s="82">
        <v>43986.1875</v>
      </c>
      <c r="Y178" s="88">
        <v>43986</v>
      </c>
      <c r="Z178" s="84" t="s">
        <v>869</v>
      </c>
      <c r="AA178" s="85" t="s">
        <v>1064</v>
      </c>
      <c r="AB178" s="80"/>
      <c r="AC178" s="80"/>
      <c r="AD178" s="84" t="s">
        <v>1260</v>
      </c>
      <c r="AE178" s="80"/>
      <c r="AF178" s="80" t="b">
        <v>0</v>
      </c>
      <c r="AG178" s="80">
        <v>0</v>
      </c>
      <c r="AH178" s="84" t="s">
        <v>1316</v>
      </c>
      <c r="AI178" s="80" t="b">
        <v>0</v>
      </c>
      <c r="AJ178" s="80" t="s">
        <v>1333</v>
      </c>
      <c r="AK178" s="80"/>
      <c r="AL178" s="84" t="s">
        <v>1316</v>
      </c>
      <c r="AM178" s="80" t="b">
        <v>0</v>
      </c>
      <c r="AN178" s="80">
        <v>1</v>
      </c>
      <c r="AO178" s="84" t="s">
        <v>1264</v>
      </c>
      <c r="AP178" s="80" t="s">
        <v>1344</v>
      </c>
      <c r="AQ178" s="80" t="b">
        <v>0</v>
      </c>
      <c r="AR178" s="84" t="s">
        <v>1264</v>
      </c>
      <c r="AS178" s="80" t="s">
        <v>198</v>
      </c>
      <c r="AT178" s="80">
        <v>0</v>
      </c>
      <c r="AU178" s="80">
        <v>0</v>
      </c>
      <c r="AV178" s="80"/>
      <c r="AW178" s="80"/>
      <c r="AX178" s="80"/>
      <c r="AY178" s="80"/>
      <c r="AZ178" s="80"/>
      <c r="BA178" s="80"/>
      <c r="BB178" s="80"/>
      <c r="BC178" s="80"/>
      <c r="BD178">
        <v>1</v>
      </c>
      <c r="BE178" s="79" t="str">
        <f>REPLACE(INDEX(GroupVertices[Group],MATCH(Edges[[#This Row],[Vertex 1]],GroupVertices[Vertex],0)),1,1,"")</f>
        <v>7</v>
      </c>
      <c r="BF178" s="79" t="str">
        <f>REPLACE(INDEX(GroupVertices[Group],MATCH(Edges[[#This Row],[Vertex 2]],GroupVertices[Vertex],0)),1,1,"")</f>
        <v>7</v>
      </c>
      <c r="BG178" s="48">
        <v>0</v>
      </c>
      <c r="BH178" s="49">
        <v>0</v>
      </c>
      <c r="BI178" s="48">
        <v>1</v>
      </c>
      <c r="BJ178" s="49">
        <v>14.285714285714286</v>
      </c>
      <c r="BK178" s="48">
        <v>0</v>
      </c>
      <c r="BL178" s="49">
        <v>0</v>
      </c>
      <c r="BM178" s="48">
        <v>6</v>
      </c>
      <c r="BN178" s="49">
        <v>85.71428571428571</v>
      </c>
      <c r="BO178" s="48">
        <v>7</v>
      </c>
    </row>
    <row r="179" spans="1:67" ht="15">
      <c r="A179" s="65" t="s">
        <v>377</v>
      </c>
      <c r="B179" s="65" t="s">
        <v>401</v>
      </c>
      <c r="C179" s="66" t="s">
        <v>3090</v>
      </c>
      <c r="D179" s="67">
        <v>3</v>
      </c>
      <c r="E179" s="68" t="s">
        <v>132</v>
      </c>
      <c r="F179" s="69">
        <v>32</v>
      </c>
      <c r="G179" s="66"/>
      <c r="H179" s="70"/>
      <c r="I179" s="71"/>
      <c r="J179" s="71"/>
      <c r="K179" s="34" t="s">
        <v>65</v>
      </c>
      <c r="L179" s="78">
        <v>179</v>
      </c>
      <c r="M179" s="78"/>
      <c r="N179" s="73"/>
      <c r="O179" s="80" t="s">
        <v>426</v>
      </c>
      <c r="P179" s="82">
        <v>43986.19349537037</v>
      </c>
      <c r="Q179" s="80" t="s">
        <v>435</v>
      </c>
      <c r="R179" s="84" t="s">
        <v>480</v>
      </c>
      <c r="S179" s="80"/>
      <c r="T179" s="80"/>
      <c r="U179" s="80"/>
      <c r="V179" s="80"/>
      <c r="W179" s="85" t="s">
        <v>686</v>
      </c>
      <c r="X179" s="82">
        <v>43986.19349537037</v>
      </c>
      <c r="Y179" s="88">
        <v>43986</v>
      </c>
      <c r="Z179" s="84" t="s">
        <v>870</v>
      </c>
      <c r="AA179" s="85" t="s">
        <v>1065</v>
      </c>
      <c r="AB179" s="80"/>
      <c r="AC179" s="80"/>
      <c r="AD179" s="84" t="s">
        <v>1261</v>
      </c>
      <c r="AE179" s="80"/>
      <c r="AF179" s="80" t="b">
        <v>0</v>
      </c>
      <c r="AG179" s="80">
        <v>0</v>
      </c>
      <c r="AH179" s="84" t="s">
        <v>1316</v>
      </c>
      <c r="AI179" s="80" t="b">
        <v>1</v>
      </c>
      <c r="AJ179" s="80" t="s">
        <v>1333</v>
      </c>
      <c r="AK179" s="80"/>
      <c r="AL179" s="84" t="s">
        <v>1337</v>
      </c>
      <c r="AM179" s="80" t="b">
        <v>0</v>
      </c>
      <c r="AN179" s="80">
        <v>14</v>
      </c>
      <c r="AO179" s="84" t="s">
        <v>1293</v>
      </c>
      <c r="AP179" s="80" t="s">
        <v>1343</v>
      </c>
      <c r="AQ179" s="80" t="b">
        <v>0</v>
      </c>
      <c r="AR179" s="84" t="s">
        <v>1293</v>
      </c>
      <c r="AS179" s="80" t="s">
        <v>198</v>
      </c>
      <c r="AT179" s="80">
        <v>0</v>
      </c>
      <c r="AU179" s="80">
        <v>0</v>
      </c>
      <c r="AV179" s="80"/>
      <c r="AW179" s="80"/>
      <c r="AX179" s="80"/>
      <c r="AY179" s="80"/>
      <c r="AZ179" s="80"/>
      <c r="BA179" s="80"/>
      <c r="BB179" s="80"/>
      <c r="BC179" s="80"/>
      <c r="BD179">
        <v>1</v>
      </c>
      <c r="BE179" s="79" t="str">
        <f>REPLACE(INDEX(GroupVertices[Group],MATCH(Edges[[#This Row],[Vertex 1]],GroupVertices[Vertex],0)),1,1,"")</f>
        <v>2</v>
      </c>
      <c r="BF179" s="79" t="str">
        <f>REPLACE(INDEX(GroupVertices[Group],MATCH(Edges[[#This Row],[Vertex 2]],GroupVertices[Vertex],0)),1,1,"")</f>
        <v>2</v>
      </c>
      <c r="BG179" s="48">
        <v>0</v>
      </c>
      <c r="BH179" s="49">
        <v>0</v>
      </c>
      <c r="BI179" s="48">
        <v>0</v>
      </c>
      <c r="BJ179" s="49">
        <v>0</v>
      </c>
      <c r="BK179" s="48">
        <v>0</v>
      </c>
      <c r="BL179" s="49">
        <v>0</v>
      </c>
      <c r="BM179" s="48">
        <v>27</v>
      </c>
      <c r="BN179" s="49">
        <v>100</v>
      </c>
      <c r="BO179" s="48">
        <v>27</v>
      </c>
    </row>
    <row r="180" spans="1:67" ht="15">
      <c r="A180" s="65" t="s">
        <v>377</v>
      </c>
      <c r="B180" s="65" t="s">
        <v>405</v>
      </c>
      <c r="C180" s="66" t="s">
        <v>3090</v>
      </c>
      <c r="D180" s="67">
        <v>3</v>
      </c>
      <c r="E180" s="68" t="s">
        <v>132</v>
      </c>
      <c r="F180" s="69">
        <v>32</v>
      </c>
      <c r="G180" s="66"/>
      <c r="H180" s="70"/>
      <c r="I180" s="71"/>
      <c r="J180" s="71"/>
      <c r="K180" s="34" t="s">
        <v>65</v>
      </c>
      <c r="L180" s="78">
        <v>180</v>
      </c>
      <c r="M180" s="78"/>
      <c r="N180" s="73"/>
      <c r="O180" s="80" t="s">
        <v>426</v>
      </c>
      <c r="P180" s="82">
        <v>43986.19480324074</v>
      </c>
      <c r="Q180" s="80" t="s">
        <v>429</v>
      </c>
      <c r="R180" s="84" t="s">
        <v>474</v>
      </c>
      <c r="S180" s="80"/>
      <c r="T180" s="80"/>
      <c r="U180" s="80" t="s">
        <v>538</v>
      </c>
      <c r="V180" s="80"/>
      <c r="W180" s="85" t="s">
        <v>686</v>
      </c>
      <c r="X180" s="82">
        <v>43986.19480324074</v>
      </c>
      <c r="Y180" s="88">
        <v>43986</v>
      </c>
      <c r="Z180" s="84" t="s">
        <v>871</v>
      </c>
      <c r="AA180" s="85" t="s">
        <v>1066</v>
      </c>
      <c r="AB180" s="80"/>
      <c r="AC180" s="80"/>
      <c r="AD180" s="84" t="s">
        <v>1262</v>
      </c>
      <c r="AE180" s="80"/>
      <c r="AF180" s="80" t="b">
        <v>0</v>
      </c>
      <c r="AG180" s="80">
        <v>0</v>
      </c>
      <c r="AH180" s="84" t="s">
        <v>1316</v>
      </c>
      <c r="AI180" s="80" t="b">
        <v>0</v>
      </c>
      <c r="AJ180" s="80" t="s">
        <v>1333</v>
      </c>
      <c r="AK180" s="80"/>
      <c r="AL180" s="84" t="s">
        <v>1316</v>
      </c>
      <c r="AM180" s="80" t="b">
        <v>0</v>
      </c>
      <c r="AN180" s="80">
        <v>116</v>
      </c>
      <c r="AO180" s="84" t="s">
        <v>1297</v>
      </c>
      <c r="AP180" s="80" t="s">
        <v>1343</v>
      </c>
      <c r="AQ180" s="80" t="b">
        <v>0</v>
      </c>
      <c r="AR180" s="84" t="s">
        <v>1297</v>
      </c>
      <c r="AS180" s="80" t="s">
        <v>198</v>
      </c>
      <c r="AT180" s="80">
        <v>0</v>
      </c>
      <c r="AU180" s="80">
        <v>0</v>
      </c>
      <c r="AV180" s="80"/>
      <c r="AW180" s="80"/>
      <c r="AX180" s="80"/>
      <c r="AY180" s="80"/>
      <c r="AZ180" s="80"/>
      <c r="BA180" s="80"/>
      <c r="BB180" s="80"/>
      <c r="BC180" s="80"/>
      <c r="BD180">
        <v>1</v>
      </c>
      <c r="BE180" s="79" t="str">
        <f>REPLACE(INDEX(GroupVertices[Group],MATCH(Edges[[#This Row],[Vertex 1]],GroupVertices[Vertex],0)),1,1,"")</f>
        <v>2</v>
      </c>
      <c r="BF180" s="79" t="str">
        <f>REPLACE(INDEX(GroupVertices[Group],MATCH(Edges[[#This Row],[Vertex 2]],GroupVertices[Vertex],0)),1,1,"")</f>
        <v>1</v>
      </c>
      <c r="BG180" s="48">
        <v>0</v>
      </c>
      <c r="BH180" s="49">
        <v>0</v>
      </c>
      <c r="BI180" s="48">
        <v>1</v>
      </c>
      <c r="BJ180" s="49">
        <v>2.3255813953488373</v>
      </c>
      <c r="BK180" s="48">
        <v>0</v>
      </c>
      <c r="BL180" s="49">
        <v>0</v>
      </c>
      <c r="BM180" s="48">
        <v>42</v>
      </c>
      <c r="BN180" s="49">
        <v>97.67441860465117</v>
      </c>
      <c r="BO180" s="48">
        <v>43</v>
      </c>
    </row>
    <row r="181" spans="1:67" ht="15">
      <c r="A181" s="65" t="s">
        <v>378</v>
      </c>
      <c r="B181" s="65" t="s">
        <v>405</v>
      </c>
      <c r="C181" s="66" t="s">
        <v>3090</v>
      </c>
      <c r="D181" s="67">
        <v>3</v>
      </c>
      <c r="E181" s="68" t="s">
        <v>132</v>
      </c>
      <c r="F181" s="69">
        <v>32</v>
      </c>
      <c r="G181" s="66"/>
      <c r="H181" s="70"/>
      <c r="I181" s="71"/>
      <c r="J181" s="71"/>
      <c r="K181" s="34" t="s">
        <v>65</v>
      </c>
      <c r="L181" s="78">
        <v>181</v>
      </c>
      <c r="M181" s="78"/>
      <c r="N181" s="73"/>
      <c r="O181" s="80" t="s">
        <v>426</v>
      </c>
      <c r="P181" s="82">
        <v>43986.199641203704</v>
      </c>
      <c r="Q181" s="80" t="s">
        <v>429</v>
      </c>
      <c r="R181" s="84" t="s">
        <v>474</v>
      </c>
      <c r="S181" s="80"/>
      <c r="T181" s="80"/>
      <c r="U181" s="80" t="s">
        <v>538</v>
      </c>
      <c r="V181" s="80"/>
      <c r="W181" s="85" t="s">
        <v>687</v>
      </c>
      <c r="X181" s="82">
        <v>43986.199641203704</v>
      </c>
      <c r="Y181" s="88">
        <v>43986</v>
      </c>
      <c r="Z181" s="84" t="s">
        <v>872</v>
      </c>
      <c r="AA181" s="85" t="s">
        <v>1067</v>
      </c>
      <c r="AB181" s="80"/>
      <c r="AC181" s="80"/>
      <c r="AD181" s="84" t="s">
        <v>1263</v>
      </c>
      <c r="AE181" s="80"/>
      <c r="AF181" s="80" t="b">
        <v>0</v>
      </c>
      <c r="AG181" s="80">
        <v>0</v>
      </c>
      <c r="AH181" s="84" t="s">
        <v>1316</v>
      </c>
      <c r="AI181" s="80" t="b">
        <v>0</v>
      </c>
      <c r="AJ181" s="80" t="s">
        <v>1333</v>
      </c>
      <c r="AK181" s="80"/>
      <c r="AL181" s="84" t="s">
        <v>1316</v>
      </c>
      <c r="AM181" s="80" t="b">
        <v>0</v>
      </c>
      <c r="AN181" s="80">
        <v>116</v>
      </c>
      <c r="AO181" s="84" t="s">
        <v>1297</v>
      </c>
      <c r="AP181" s="80" t="s">
        <v>1344</v>
      </c>
      <c r="AQ181" s="80" t="b">
        <v>0</v>
      </c>
      <c r="AR181" s="84" t="s">
        <v>1297</v>
      </c>
      <c r="AS181" s="80" t="s">
        <v>198</v>
      </c>
      <c r="AT181" s="80">
        <v>0</v>
      </c>
      <c r="AU181" s="80">
        <v>0</v>
      </c>
      <c r="AV181" s="80"/>
      <c r="AW181" s="80"/>
      <c r="AX181" s="80"/>
      <c r="AY181" s="80"/>
      <c r="AZ181" s="80"/>
      <c r="BA181" s="80"/>
      <c r="BB181" s="80"/>
      <c r="BC181" s="80"/>
      <c r="BD181">
        <v>1</v>
      </c>
      <c r="BE181" s="79" t="str">
        <f>REPLACE(INDEX(GroupVertices[Group],MATCH(Edges[[#This Row],[Vertex 1]],GroupVertices[Vertex],0)),1,1,"")</f>
        <v>1</v>
      </c>
      <c r="BF181" s="79" t="str">
        <f>REPLACE(INDEX(GroupVertices[Group],MATCH(Edges[[#This Row],[Vertex 2]],GroupVertices[Vertex],0)),1,1,"")</f>
        <v>1</v>
      </c>
      <c r="BG181" s="48">
        <v>0</v>
      </c>
      <c r="BH181" s="49">
        <v>0</v>
      </c>
      <c r="BI181" s="48">
        <v>1</v>
      </c>
      <c r="BJ181" s="49">
        <v>2.3255813953488373</v>
      </c>
      <c r="BK181" s="48">
        <v>0</v>
      </c>
      <c r="BL181" s="49">
        <v>0</v>
      </c>
      <c r="BM181" s="48">
        <v>42</v>
      </c>
      <c r="BN181" s="49">
        <v>97.67441860465117</v>
      </c>
      <c r="BO181" s="48">
        <v>43</v>
      </c>
    </row>
    <row r="182" spans="1:67" ht="15">
      <c r="A182" s="65" t="s">
        <v>379</v>
      </c>
      <c r="B182" s="65" t="s">
        <v>379</v>
      </c>
      <c r="C182" s="66" t="s">
        <v>3090</v>
      </c>
      <c r="D182" s="67">
        <v>3</v>
      </c>
      <c r="E182" s="68" t="s">
        <v>132</v>
      </c>
      <c r="F182" s="69">
        <v>32</v>
      </c>
      <c r="G182" s="66"/>
      <c r="H182" s="70"/>
      <c r="I182" s="71"/>
      <c r="J182" s="71"/>
      <c r="K182" s="34" t="s">
        <v>65</v>
      </c>
      <c r="L182" s="78">
        <v>182</v>
      </c>
      <c r="M182" s="78"/>
      <c r="N182" s="73"/>
      <c r="O182" s="80" t="s">
        <v>198</v>
      </c>
      <c r="P182" s="82">
        <v>43986.17732638889</v>
      </c>
      <c r="Q182" s="80" t="s">
        <v>458</v>
      </c>
      <c r="R182" s="84" t="s">
        <v>503</v>
      </c>
      <c r="S182" s="80"/>
      <c r="T182" s="80"/>
      <c r="U182" s="80" t="s">
        <v>537</v>
      </c>
      <c r="V182" s="80"/>
      <c r="W182" s="85" t="s">
        <v>688</v>
      </c>
      <c r="X182" s="82">
        <v>43986.17732638889</v>
      </c>
      <c r="Y182" s="88">
        <v>43986</v>
      </c>
      <c r="Z182" s="84" t="s">
        <v>873</v>
      </c>
      <c r="AA182" s="85" t="s">
        <v>1068</v>
      </c>
      <c r="AB182" s="80"/>
      <c r="AC182" s="80"/>
      <c r="AD182" s="84" t="s">
        <v>1264</v>
      </c>
      <c r="AE182" s="80"/>
      <c r="AF182" s="80" t="b">
        <v>0</v>
      </c>
      <c r="AG182" s="80">
        <v>1</v>
      </c>
      <c r="AH182" s="84" t="s">
        <v>1316</v>
      </c>
      <c r="AI182" s="80" t="b">
        <v>0</v>
      </c>
      <c r="AJ182" s="80" t="s">
        <v>1333</v>
      </c>
      <c r="AK182" s="80"/>
      <c r="AL182" s="84" t="s">
        <v>1316</v>
      </c>
      <c r="AM182" s="80" t="b">
        <v>0</v>
      </c>
      <c r="AN182" s="80">
        <v>1</v>
      </c>
      <c r="AO182" s="84" t="s">
        <v>1316</v>
      </c>
      <c r="AP182" s="80" t="s">
        <v>1344</v>
      </c>
      <c r="AQ182" s="80" t="b">
        <v>0</v>
      </c>
      <c r="AR182" s="84" t="s">
        <v>1264</v>
      </c>
      <c r="AS182" s="80" t="s">
        <v>198</v>
      </c>
      <c r="AT182" s="80">
        <v>0</v>
      </c>
      <c r="AU182" s="80">
        <v>0</v>
      </c>
      <c r="AV182" s="80"/>
      <c r="AW182" s="80"/>
      <c r="AX182" s="80"/>
      <c r="AY182" s="80"/>
      <c r="AZ182" s="80"/>
      <c r="BA182" s="80"/>
      <c r="BB182" s="80"/>
      <c r="BC182" s="80"/>
      <c r="BD182">
        <v>1</v>
      </c>
      <c r="BE182" s="79" t="str">
        <f>REPLACE(INDEX(GroupVertices[Group],MATCH(Edges[[#This Row],[Vertex 1]],GroupVertices[Vertex],0)),1,1,"")</f>
        <v>7</v>
      </c>
      <c r="BF182" s="79" t="str">
        <f>REPLACE(INDEX(GroupVertices[Group],MATCH(Edges[[#This Row],[Vertex 2]],GroupVertices[Vertex],0)),1,1,"")</f>
        <v>7</v>
      </c>
      <c r="BG182" s="48">
        <v>0</v>
      </c>
      <c r="BH182" s="49">
        <v>0</v>
      </c>
      <c r="BI182" s="48">
        <v>1</v>
      </c>
      <c r="BJ182" s="49">
        <v>14.285714285714286</v>
      </c>
      <c r="BK182" s="48">
        <v>0</v>
      </c>
      <c r="BL182" s="49">
        <v>0</v>
      </c>
      <c r="BM182" s="48">
        <v>6</v>
      </c>
      <c r="BN182" s="49">
        <v>85.71428571428571</v>
      </c>
      <c r="BO182" s="48">
        <v>7</v>
      </c>
    </row>
    <row r="183" spans="1:67" ht="15">
      <c r="A183" s="65" t="s">
        <v>380</v>
      </c>
      <c r="B183" s="65" t="s">
        <v>379</v>
      </c>
      <c r="C183" s="66" t="s">
        <v>3090</v>
      </c>
      <c r="D183" s="67">
        <v>3</v>
      </c>
      <c r="E183" s="68" t="s">
        <v>132</v>
      </c>
      <c r="F183" s="69">
        <v>32</v>
      </c>
      <c r="G183" s="66"/>
      <c r="H183" s="70"/>
      <c r="I183" s="71"/>
      <c r="J183" s="71"/>
      <c r="K183" s="34" t="s">
        <v>65</v>
      </c>
      <c r="L183" s="78">
        <v>183</v>
      </c>
      <c r="M183" s="78"/>
      <c r="N183" s="73"/>
      <c r="O183" s="80" t="s">
        <v>425</v>
      </c>
      <c r="P183" s="82">
        <v>43986.20006944444</v>
      </c>
      <c r="Q183" s="80" t="s">
        <v>459</v>
      </c>
      <c r="R183" s="84" t="s">
        <v>504</v>
      </c>
      <c r="S183" s="80"/>
      <c r="T183" s="80"/>
      <c r="U183" s="80" t="s">
        <v>537</v>
      </c>
      <c r="V183" s="85" t="s">
        <v>551</v>
      </c>
      <c r="W183" s="85" t="s">
        <v>551</v>
      </c>
      <c r="X183" s="82">
        <v>43986.20006944444</v>
      </c>
      <c r="Y183" s="88">
        <v>43986</v>
      </c>
      <c r="Z183" s="84" t="s">
        <v>874</v>
      </c>
      <c r="AA183" s="85" t="s">
        <v>1069</v>
      </c>
      <c r="AB183" s="80"/>
      <c r="AC183" s="80"/>
      <c r="AD183" s="84" t="s">
        <v>1265</v>
      </c>
      <c r="AE183" s="84" t="s">
        <v>1264</v>
      </c>
      <c r="AF183" s="80" t="b">
        <v>0</v>
      </c>
      <c r="AG183" s="80">
        <v>1</v>
      </c>
      <c r="AH183" s="84" t="s">
        <v>1325</v>
      </c>
      <c r="AI183" s="80" t="b">
        <v>0</v>
      </c>
      <c r="AJ183" s="80" t="s">
        <v>1333</v>
      </c>
      <c r="AK183" s="80"/>
      <c r="AL183" s="84" t="s">
        <v>1316</v>
      </c>
      <c r="AM183" s="80" t="b">
        <v>0</v>
      </c>
      <c r="AN183" s="80">
        <v>0</v>
      </c>
      <c r="AO183" s="84" t="s">
        <v>1316</v>
      </c>
      <c r="AP183" s="80" t="s">
        <v>1344</v>
      </c>
      <c r="AQ183" s="80" t="b">
        <v>0</v>
      </c>
      <c r="AR183" s="84" t="s">
        <v>1264</v>
      </c>
      <c r="AS183" s="80" t="s">
        <v>198</v>
      </c>
      <c r="AT183" s="80">
        <v>0</v>
      </c>
      <c r="AU183" s="80">
        <v>0</v>
      </c>
      <c r="AV183" s="80"/>
      <c r="AW183" s="80"/>
      <c r="AX183" s="80"/>
      <c r="AY183" s="80"/>
      <c r="AZ183" s="80"/>
      <c r="BA183" s="80"/>
      <c r="BB183" s="80"/>
      <c r="BC183" s="80"/>
      <c r="BD183">
        <v>1</v>
      </c>
      <c r="BE183" s="79" t="str">
        <f>REPLACE(INDEX(GroupVertices[Group],MATCH(Edges[[#This Row],[Vertex 1]],GroupVertices[Vertex],0)),1,1,"")</f>
        <v>7</v>
      </c>
      <c r="BF183" s="79" t="str">
        <f>REPLACE(INDEX(GroupVertices[Group],MATCH(Edges[[#This Row],[Vertex 2]],GroupVertices[Vertex],0)),1,1,"")</f>
        <v>7</v>
      </c>
      <c r="BG183" s="48">
        <v>0</v>
      </c>
      <c r="BH183" s="49">
        <v>0</v>
      </c>
      <c r="BI183" s="48">
        <v>0</v>
      </c>
      <c r="BJ183" s="49">
        <v>0</v>
      </c>
      <c r="BK183" s="48">
        <v>0</v>
      </c>
      <c r="BL183" s="49">
        <v>0</v>
      </c>
      <c r="BM183" s="48">
        <v>9</v>
      </c>
      <c r="BN183" s="49">
        <v>100</v>
      </c>
      <c r="BO183" s="48">
        <v>9</v>
      </c>
    </row>
    <row r="184" spans="1:67" ht="15">
      <c r="A184" s="65" t="s">
        <v>381</v>
      </c>
      <c r="B184" s="65" t="s">
        <v>381</v>
      </c>
      <c r="C184" s="66" t="s">
        <v>3090</v>
      </c>
      <c r="D184" s="67">
        <v>3</v>
      </c>
      <c r="E184" s="68" t="s">
        <v>132</v>
      </c>
      <c r="F184" s="69">
        <v>32</v>
      </c>
      <c r="G184" s="66"/>
      <c r="H184" s="70"/>
      <c r="I184" s="71"/>
      <c r="J184" s="71"/>
      <c r="K184" s="34" t="s">
        <v>65</v>
      </c>
      <c r="L184" s="78">
        <v>184</v>
      </c>
      <c r="M184" s="78"/>
      <c r="N184" s="73"/>
      <c r="O184" s="80" t="s">
        <v>198</v>
      </c>
      <c r="P184" s="82">
        <v>43986.052615740744</v>
      </c>
      <c r="Q184" s="80" t="s">
        <v>460</v>
      </c>
      <c r="R184" s="84" t="s">
        <v>505</v>
      </c>
      <c r="S184" s="85" t="s">
        <v>528</v>
      </c>
      <c r="T184" s="80" t="s">
        <v>533</v>
      </c>
      <c r="U184" s="80" t="s">
        <v>537</v>
      </c>
      <c r="V184" s="80"/>
      <c r="W184" s="85" t="s">
        <v>689</v>
      </c>
      <c r="X184" s="82">
        <v>43986.052615740744</v>
      </c>
      <c r="Y184" s="88">
        <v>43986</v>
      </c>
      <c r="Z184" s="84" t="s">
        <v>875</v>
      </c>
      <c r="AA184" s="85" t="s">
        <v>1070</v>
      </c>
      <c r="AB184" s="80"/>
      <c r="AC184" s="80"/>
      <c r="AD184" s="84" t="s">
        <v>1266</v>
      </c>
      <c r="AE184" s="80"/>
      <c r="AF184" s="80" t="b">
        <v>0</v>
      </c>
      <c r="AG184" s="80">
        <v>0</v>
      </c>
      <c r="AH184" s="84" t="s">
        <v>1316</v>
      </c>
      <c r="AI184" s="80" t="b">
        <v>1</v>
      </c>
      <c r="AJ184" s="80" t="s">
        <v>1333</v>
      </c>
      <c r="AK184" s="80"/>
      <c r="AL184" s="84" t="s">
        <v>1342</v>
      </c>
      <c r="AM184" s="80" t="b">
        <v>0</v>
      </c>
      <c r="AN184" s="80">
        <v>0</v>
      </c>
      <c r="AO184" s="84" t="s">
        <v>1316</v>
      </c>
      <c r="AP184" s="80" t="s">
        <v>1343</v>
      </c>
      <c r="AQ184" s="80" t="b">
        <v>0</v>
      </c>
      <c r="AR184" s="84" t="s">
        <v>1266</v>
      </c>
      <c r="AS184" s="80" t="s">
        <v>198</v>
      </c>
      <c r="AT184" s="80">
        <v>0</v>
      </c>
      <c r="AU184" s="80">
        <v>0</v>
      </c>
      <c r="AV184" s="80"/>
      <c r="AW184" s="80"/>
      <c r="AX184" s="80"/>
      <c r="AY184" s="80"/>
      <c r="AZ184" s="80"/>
      <c r="BA184" s="80"/>
      <c r="BB184" s="80"/>
      <c r="BC184" s="80"/>
      <c r="BD184">
        <v>1</v>
      </c>
      <c r="BE184" s="79" t="str">
        <f>REPLACE(INDEX(GroupVertices[Group],MATCH(Edges[[#This Row],[Vertex 1]],GroupVertices[Vertex],0)),1,1,"")</f>
        <v>7</v>
      </c>
      <c r="BF184" s="79" t="str">
        <f>REPLACE(INDEX(GroupVertices[Group],MATCH(Edges[[#This Row],[Vertex 2]],GroupVertices[Vertex],0)),1,1,"")</f>
        <v>7</v>
      </c>
      <c r="BG184" s="48">
        <v>1</v>
      </c>
      <c r="BH184" s="49">
        <v>6.25</v>
      </c>
      <c r="BI184" s="48">
        <v>1</v>
      </c>
      <c r="BJ184" s="49">
        <v>6.25</v>
      </c>
      <c r="BK184" s="48">
        <v>0</v>
      </c>
      <c r="BL184" s="49">
        <v>0</v>
      </c>
      <c r="BM184" s="48">
        <v>14</v>
      </c>
      <c r="BN184" s="49">
        <v>87.5</v>
      </c>
      <c r="BO184" s="48">
        <v>16</v>
      </c>
    </row>
    <row r="185" spans="1:67" ht="15">
      <c r="A185" s="65" t="s">
        <v>380</v>
      </c>
      <c r="B185" s="65" t="s">
        <v>381</v>
      </c>
      <c r="C185" s="66" t="s">
        <v>3090</v>
      </c>
      <c r="D185" s="67">
        <v>3</v>
      </c>
      <c r="E185" s="68" t="s">
        <v>132</v>
      </c>
      <c r="F185" s="69">
        <v>32</v>
      </c>
      <c r="G185" s="66"/>
      <c r="H185" s="70"/>
      <c r="I185" s="71"/>
      <c r="J185" s="71"/>
      <c r="K185" s="34" t="s">
        <v>65</v>
      </c>
      <c r="L185" s="78">
        <v>185</v>
      </c>
      <c r="M185" s="78"/>
      <c r="N185" s="73"/>
      <c r="O185" s="80" t="s">
        <v>425</v>
      </c>
      <c r="P185" s="82">
        <v>43986.20244212963</v>
      </c>
      <c r="Q185" s="80" t="s">
        <v>461</v>
      </c>
      <c r="R185" s="84" t="s">
        <v>506</v>
      </c>
      <c r="S185" s="80"/>
      <c r="T185" s="80"/>
      <c r="U185" s="80" t="s">
        <v>537</v>
      </c>
      <c r="V185" s="80"/>
      <c r="W185" s="85" t="s">
        <v>690</v>
      </c>
      <c r="X185" s="82">
        <v>43986.20244212963</v>
      </c>
      <c r="Y185" s="88">
        <v>43986</v>
      </c>
      <c r="Z185" s="84" t="s">
        <v>876</v>
      </c>
      <c r="AA185" s="85" t="s">
        <v>1071</v>
      </c>
      <c r="AB185" s="80"/>
      <c r="AC185" s="80"/>
      <c r="AD185" s="84" t="s">
        <v>1267</v>
      </c>
      <c r="AE185" s="84" t="s">
        <v>1266</v>
      </c>
      <c r="AF185" s="80" t="b">
        <v>0</v>
      </c>
      <c r="AG185" s="80">
        <v>0</v>
      </c>
      <c r="AH185" s="84" t="s">
        <v>1326</v>
      </c>
      <c r="AI185" s="80" t="b">
        <v>0</v>
      </c>
      <c r="AJ185" s="80" t="s">
        <v>1333</v>
      </c>
      <c r="AK185" s="80"/>
      <c r="AL185" s="84" t="s">
        <v>1316</v>
      </c>
      <c r="AM185" s="80" t="b">
        <v>0</v>
      </c>
      <c r="AN185" s="80">
        <v>0</v>
      </c>
      <c r="AO185" s="84" t="s">
        <v>1316</v>
      </c>
      <c r="AP185" s="80" t="s">
        <v>1344</v>
      </c>
      <c r="AQ185" s="80" t="b">
        <v>0</v>
      </c>
      <c r="AR185" s="84" t="s">
        <v>1266</v>
      </c>
      <c r="AS185" s="80" t="s">
        <v>198</v>
      </c>
      <c r="AT185" s="80">
        <v>0</v>
      </c>
      <c r="AU185" s="80">
        <v>0</v>
      </c>
      <c r="AV185" s="80"/>
      <c r="AW185" s="80"/>
      <c r="AX185" s="80"/>
      <c r="AY185" s="80"/>
      <c r="AZ185" s="80"/>
      <c r="BA185" s="80"/>
      <c r="BB185" s="80"/>
      <c r="BC185" s="80"/>
      <c r="BD185">
        <v>1</v>
      </c>
      <c r="BE185" s="79" t="str">
        <f>REPLACE(INDEX(GroupVertices[Group],MATCH(Edges[[#This Row],[Vertex 1]],GroupVertices[Vertex],0)),1,1,"")</f>
        <v>7</v>
      </c>
      <c r="BF185" s="79" t="str">
        <f>REPLACE(INDEX(GroupVertices[Group],MATCH(Edges[[#This Row],[Vertex 2]],GroupVertices[Vertex],0)),1,1,"")</f>
        <v>7</v>
      </c>
      <c r="BG185" s="48">
        <v>0</v>
      </c>
      <c r="BH185" s="49">
        <v>0</v>
      </c>
      <c r="BI185" s="48">
        <v>0</v>
      </c>
      <c r="BJ185" s="49">
        <v>0</v>
      </c>
      <c r="BK185" s="48">
        <v>0</v>
      </c>
      <c r="BL185" s="49">
        <v>0</v>
      </c>
      <c r="BM185" s="48">
        <v>14</v>
      </c>
      <c r="BN185" s="49">
        <v>100</v>
      </c>
      <c r="BO185" s="48">
        <v>14</v>
      </c>
    </row>
    <row r="186" spans="1:67" ht="15">
      <c r="A186" s="65" t="s">
        <v>382</v>
      </c>
      <c r="B186" s="65" t="s">
        <v>405</v>
      </c>
      <c r="C186" s="66" t="s">
        <v>3090</v>
      </c>
      <c r="D186" s="67">
        <v>3</v>
      </c>
      <c r="E186" s="68" t="s">
        <v>132</v>
      </c>
      <c r="F186" s="69">
        <v>32</v>
      </c>
      <c r="G186" s="66"/>
      <c r="H186" s="70"/>
      <c r="I186" s="71"/>
      <c r="J186" s="71"/>
      <c r="K186" s="34" t="s">
        <v>65</v>
      </c>
      <c r="L186" s="78">
        <v>186</v>
      </c>
      <c r="M186" s="78"/>
      <c r="N186" s="73"/>
      <c r="O186" s="80" t="s">
        <v>426</v>
      </c>
      <c r="P186" s="82">
        <v>43986.203668981485</v>
      </c>
      <c r="Q186" s="80" t="s">
        <v>429</v>
      </c>
      <c r="R186" s="84" t="s">
        <v>474</v>
      </c>
      <c r="S186" s="80"/>
      <c r="T186" s="80"/>
      <c r="U186" s="80" t="s">
        <v>538</v>
      </c>
      <c r="V186" s="80"/>
      <c r="W186" s="85" t="s">
        <v>691</v>
      </c>
      <c r="X186" s="82">
        <v>43986.203668981485</v>
      </c>
      <c r="Y186" s="88">
        <v>43986</v>
      </c>
      <c r="Z186" s="84" t="s">
        <v>877</v>
      </c>
      <c r="AA186" s="85" t="s">
        <v>1072</v>
      </c>
      <c r="AB186" s="80"/>
      <c r="AC186" s="80"/>
      <c r="AD186" s="84" t="s">
        <v>1268</v>
      </c>
      <c r="AE186" s="80"/>
      <c r="AF186" s="80" t="b">
        <v>0</v>
      </c>
      <c r="AG186" s="80">
        <v>0</v>
      </c>
      <c r="AH186" s="84" t="s">
        <v>1316</v>
      </c>
      <c r="AI186" s="80" t="b">
        <v>0</v>
      </c>
      <c r="AJ186" s="80" t="s">
        <v>1333</v>
      </c>
      <c r="AK186" s="80"/>
      <c r="AL186" s="84" t="s">
        <v>1316</v>
      </c>
      <c r="AM186" s="80" t="b">
        <v>0</v>
      </c>
      <c r="AN186" s="80">
        <v>116</v>
      </c>
      <c r="AO186" s="84" t="s">
        <v>1297</v>
      </c>
      <c r="AP186" s="80" t="s">
        <v>1345</v>
      </c>
      <c r="AQ186" s="80" t="b">
        <v>0</v>
      </c>
      <c r="AR186" s="84" t="s">
        <v>1297</v>
      </c>
      <c r="AS186" s="80" t="s">
        <v>198</v>
      </c>
      <c r="AT186" s="80">
        <v>0</v>
      </c>
      <c r="AU186" s="80">
        <v>0</v>
      </c>
      <c r="AV186" s="80"/>
      <c r="AW186" s="80"/>
      <c r="AX186" s="80"/>
      <c r="AY186" s="80"/>
      <c r="AZ186" s="80"/>
      <c r="BA186" s="80"/>
      <c r="BB186" s="80"/>
      <c r="BC186" s="80"/>
      <c r="BD186">
        <v>1</v>
      </c>
      <c r="BE186" s="79" t="str">
        <f>REPLACE(INDEX(GroupVertices[Group],MATCH(Edges[[#This Row],[Vertex 1]],GroupVertices[Vertex],0)),1,1,"")</f>
        <v>1</v>
      </c>
      <c r="BF186" s="79" t="str">
        <f>REPLACE(INDEX(GroupVertices[Group],MATCH(Edges[[#This Row],[Vertex 2]],GroupVertices[Vertex],0)),1,1,"")</f>
        <v>1</v>
      </c>
      <c r="BG186" s="48">
        <v>0</v>
      </c>
      <c r="BH186" s="49">
        <v>0</v>
      </c>
      <c r="BI186" s="48">
        <v>1</v>
      </c>
      <c r="BJ186" s="49">
        <v>2.3255813953488373</v>
      </c>
      <c r="BK186" s="48">
        <v>0</v>
      </c>
      <c r="BL186" s="49">
        <v>0</v>
      </c>
      <c r="BM186" s="48">
        <v>42</v>
      </c>
      <c r="BN186" s="49">
        <v>97.67441860465117</v>
      </c>
      <c r="BO186" s="48">
        <v>43</v>
      </c>
    </row>
    <row r="187" spans="1:67" ht="15">
      <c r="A187" s="65" t="s">
        <v>383</v>
      </c>
      <c r="B187" s="65" t="s">
        <v>401</v>
      </c>
      <c r="C187" s="66" t="s">
        <v>3090</v>
      </c>
      <c r="D187" s="67">
        <v>3</v>
      </c>
      <c r="E187" s="68" t="s">
        <v>132</v>
      </c>
      <c r="F187" s="69">
        <v>32</v>
      </c>
      <c r="G187" s="66"/>
      <c r="H187" s="70"/>
      <c r="I187" s="71"/>
      <c r="J187" s="71"/>
      <c r="K187" s="34" t="s">
        <v>65</v>
      </c>
      <c r="L187" s="78">
        <v>187</v>
      </c>
      <c r="M187" s="78"/>
      <c r="N187" s="73"/>
      <c r="O187" s="80" t="s">
        <v>426</v>
      </c>
      <c r="P187" s="82">
        <v>43986.205625</v>
      </c>
      <c r="Q187" s="80" t="s">
        <v>435</v>
      </c>
      <c r="R187" s="84" t="s">
        <v>480</v>
      </c>
      <c r="S187" s="80"/>
      <c r="T187" s="80"/>
      <c r="U187" s="80"/>
      <c r="V187" s="80"/>
      <c r="W187" s="85" t="s">
        <v>692</v>
      </c>
      <c r="X187" s="82">
        <v>43986.205625</v>
      </c>
      <c r="Y187" s="88">
        <v>43986</v>
      </c>
      <c r="Z187" s="84" t="s">
        <v>878</v>
      </c>
      <c r="AA187" s="85" t="s">
        <v>1073</v>
      </c>
      <c r="AB187" s="80"/>
      <c r="AC187" s="80"/>
      <c r="AD187" s="84" t="s">
        <v>1269</v>
      </c>
      <c r="AE187" s="80"/>
      <c r="AF187" s="80" t="b">
        <v>0</v>
      </c>
      <c r="AG187" s="80">
        <v>0</v>
      </c>
      <c r="AH187" s="84" t="s">
        <v>1316</v>
      </c>
      <c r="AI187" s="80" t="b">
        <v>1</v>
      </c>
      <c r="AJ187" s="80" t="s">
        <v>1333</v>
      </c>
      <c r="AK187" s="80"/>
      <c r="AL187" s="84" t="s">
        <v>1337</v>
      </c>
      <c r="AM187" s="80" t="b">
        <v>0</v>
      </c>
      <c r="AN187" s="80">
        <v>14</v>
      </c>
      <c r="AO187" s="84" t="s">
        <v>1293</v>
      </c>
      <c r="AP187" s="80" t="s">
        <v>1348</v>
      </c>
      <c r="AQ187" s="80" t="b">
        <v>0</v>
      </c>
      <c r="AR187" s="84" t="s">
        <v>1293</v>
      </c>
      <c r="AS187" s="80" t="s">
        <v>198</v>
      </c>
      <c r="AT187" s="80">
        <v>0</v>
      </c>
      <c r="AU187" s="80">
        <v>0</v>
      </c>
      <c r="AV187" s="80"/>
      <c r="AW187" s="80"/>
      <c r="AX187" s="80"/>
      <c r="AY187" s="80"/>
      <c r="AZ187" s="80"/>
      <c r="BA187" s="80"/>
      <c r="BB187" s="80"/>
      <c r="BC187" s="80"/>
      <c r="BD187">
        <v>1</v>
      </c>
      <c r="BE187" s="79" t="str">
        <f>REPLACE(INDEX(GroupVertices[Group],MATCH(Edges[[#This Row],[Vertex 1]],GroupVertices[Vertex],0)),1,1,"")</f>
        <v>2</v>
      </c>
      <c r="BF187" s="79" t="str">
        <f>REPLACE(INDEX(GroupVertices[Group],MATCH(Edges[[#This Row],[Vertex 2]],GroupVertices[Vertex],0)),1,1,"")</f>
        <v>2</v>
      </c>
      <c r="BG187" s="48">
        <v>0</v>
      </c>
      <c r="BH187" s="49">
        <v>0</v>
      </c>
      <c r="BI187" s="48">
        <v>0</v>
      </c>
      <c r="BJ187" s="49">
        <v>0</v>
      </c>
      <c r="BK187" s="48">
        <v>0</v>
      </c>
      <c r="BL187" s="49">
        <v>0</v>
      </c>
      <c r="BM187" s="48">
        <v>27</v>
      </c>
      <c r="BN187" s="49">
        <v>100</v>
      </c>
      <c r="BO187" s="48">
        <v>27</v>
      </c>
    </row>
    <row r="188" spans="1:67" ht="15">
      <c r="A188" s="65" t="s">
        <v>384</v>
      </c>
      <c r="B188" s="65" t="s">
        <v>405</v>
      </c>
      <c r="C188" s="66" t="s">
        <v>3090</v>
      </c>
      <c r="D188" s="67">
        <v>3</v>
      </c>
      <c r="E188" s="68" t="s">
        <v>132</v>
      </c>
      <c r="F188" s="69">
        <v>32</v>
      </c>
      <c r="G188" s="66"/>
      <c r="H188" s="70"/>
      <c r="I188" s="71"/>
      <c r="J188" s="71"/>
      <c r="K188" s="34" t="s">
        <v>65</v>
      </c>
      <c r="L188" s="78">
        <v>188</v>
      </c>
      <c r="M188" s="78"/>
      <c r="N188" s="73"/>
      <c r="O188" s="80" t="s">
        <v>426</v>
      </c>
      <c r="P188" s="82">
        <v>43986.21273148148</v>
      </c>
      <c r="Q188" s="80" t="s">
        <v>429</v>
      </c>
      <c r="R188" s="84" t="s">
        <v>474</v>
      </c>
      <c r="S188" s="80"/>
      <c r="T188" s="80"/>
      <c r="U188" s="80" t="s">
        <v>538</v>
      </c>
      <c r="V188" s="80"/>
      <c r="W188" s="85" t="s">
        <v>693</v>
      </c>
      <c r="X188" s="82">
        <v>43986.21273148148</v>
      </c>
      <c r="Y188" s="88">
        <v>43986</v>
      </c>
      <c r="Z188" s="84" t="s">
        <v>879</v>
      </c>
      <c r="AA188" s="85" t="s">
        <v>1074</v>
      </c>
      <c r="AB188" s="80"/>
      <c r="AC188" s="80"/>
      <c r="AD188" s="84" t="s">
        <v>1270</v>
      </c>
      <c r="AE188" s="80"/>
      <c r="AF188" s="80" t="b">
        <v>0</v>
      </c>
      <c r="AG188" s="80">
        <v>0</v>
      </c>
      <c r="AH188" s="84" t="s">
        <v>1316</v>
      </c>
      <c r="AI188" s="80" t="b">
        <v>0</v>
      </c>
      <c r="AJ188" s="80" t="s">
        <v>1333</v>
      </c>
      <c r="AK188" s="80"/>
      <c r="AL188" s="84" t="s">
        <v>1316</v>
      </c>
      <c r="AM188" s="80" t="b">
        <v>0</v>
      </c>
      <c r="AN188" s="80">
        <v>116</v>
      </c>
      <c r="AO188" s="84" t="s">
        <v>1297</v>
      </c>
      <c r="AP188" s="80" t="s">
        <v>1346</v>
      </c>
      <c r="AQ188" s="80" t="b">
        <v>0</v>
      </c>
      <c r="AR188" s="84" t="s">
        <v>1297</v>
      </c>
      <c r="AS188" s="80" t="s">
        <v>198</v>
      </c>
      <c r="AT188" s="80">
        <v>0</v>
      </c>
      <c r="AU188" s="80">
        <v>0</v>
      </c>
      <c r="AV188" s="80"/>
      <c r="AW188" s="80"/>
      <c r="AX188" s="80"/>
      <c r="AY188" s="80"/>
      <c r="AZ188" s="80"/>
      <c r="BA188" s="80"/>
      <c r="BB188" s="80"/>
      <c r="BC188" s="80"/>
      <c r="BD188">
        <v>1</v>
      </c>
      <c r="BE188" s="79" t="str">
        <f>REPLACE(INDEX(GroupVertices[Group],MATCH(Edges[[#This Row],[Vertex 1]],GroupVertices[Vertex],0)),1,1,"")</f>
        <v>1</v>
      </c>
      <c r="BF188" s="79" t="str">
        <f>REPLACE(INDEX(GroupVertices[Group],MATCH(Edges[[#This Row],[Vertex 2]],GroupVertices[Vertex],0)),1,1,"")</f>
        <v>1</v>
      </c>
      <c r="BG188" s="48">
        <v>0</v>
      </c>
      <c r="BH188" s="49">
        <v>0</v>
      </c>
      <c r="BI188" s="48">
        <v>1</v>
      </c>
      <c r="BJ188" s="49">
        <v>2.3255813953488373</v>
      </c>
      <c r="BK188" s="48">
        <v>0</v>
      </c>
      <c r="BL188" s="49">
        <v>0</v>
      </c>
      <c r="BM188" s="48">
        <v>42</v>
      </c>
      <c r="BN188" s="49">
        <v>97.67441860465117</v>
      </c>
      <c r="BO188" s="48">
        <v>43</v>
      </c>
    </row>
    <row r="189" spans="1:67" ht="15">
      <c r="A189" s="65" t="s">
        <v>385</v>
      </c>
      <c r="B189" s="65" t="s">
        <v>418</v>
      </c>
      <c r="C189" s="66" t="s">
        <v>3090</v>
      </c>
      <c r="D189" s="67">
        <v>3</v>
      </c>
      <c r="E189" s="68" t="s">
        <v>132</v>
      </c>
      <c r="F189" s="69">
        <v>32</v>
      </c>
      <c r="G189" s="66"/>
      <c r="H189" s="70"/>
      <c r="I189" s="71"/>
      <c r="J189" s="71"/>
      <c r="K189" s="34" t="s">
        <v>65</v>
      </c>
      <c r="L189" s="78">
        <v>189</v>
      </c>
      <c r="M189" s="78"/>
      <c r="N189" s="73"/>
      <c r="O189" s="80" t="s">
        <v>425</v>
      </c>
      <c r="P189" s="82">
        <v>43986.21550925926</v>
      </c>
      <c r="Q189" s="80" t="s">
        <v>462</v>
      </c>
      <c r="R189" s="84" t="s">
        <v>507</v>
      </c>
      <c r="S189" s="80"/>
      <c r="T189" s="80"/>
      <c r="U189" s="80" t="s">
        <v>537</v>
      </c>
      <c r="V189" s="80"/>
      <c r="W189" s="85" t="s">
        <v>694</v>
      </c>
      <c r="X189" s="82">
        <v>43986.21550925926</v>
      </c>
      <c r="Y189" s="88">
        <v>43986</v>
      </c>
      <c r="Z189" s="84" t="s">
        <v>880</v>
      </c>
      <c r="AA189" s="85" t="s">
        <v>1075</v>
      </c>
      <c r="AB189" s="80"/>
      <c r="AC189" s="80"/>
      <c r="AD189" s="84" t="s">
        <v>1271</v>
      </c>
      <c r="AE189" s="84" t="s">
        <v>1308</v>
      </c>
      <c r="AF189" s="80" t="b">
        <v>0</v>
      </c>
      <c r="AG189" s="80">
        <v>0</v>
      </c>
      <c r="AH189" s="84" t="s">
        <v>1327</v>
      </c>
      <c r="AI189" s="80" t="b">
        <v>0</v>
      </c>
      <c r="AJ189" s="80" t="s">
        <v>1333</v>
      </c>
      <c r="AK189" s="80"/>
      <c r="AL189" s="84" t="s">
        <v>1316</v>
      </c>
      <c r="AM189" s="80" t="b">
        <v>0</v>
      </c>
      <c r="AN189" s="80">
        <v>0</v>
      </c>
      <c r="AO189" s="84" t="s">
        <v>1316</v>
      </c>
      <c r="AP189" s="80" t="s">
        <v>1343</v>
      </c>
      <c r="AQ189" s="80" t="b">
        <v>0</v>
      </c>
      <c r="AR189" s="84" t="s">
        <v>1308</v>
      </c>
      <c r="AS189" s="80" t="s">
        <v>198</v>
      </c>
      <c r="AT189" s="80">
        <v>0</v>
      </c>
      <c r="AU189" s="80">
        <v>0</v>
      </c>
      <c r="AV189" s="80"/>
      <c r="AW189" s="80"/>
      <c r="AX189" s="80"/>
      <c r="AY189" s="80"/>
      <c r="AZ189" s="80"/>
      <c r="BA189" s="80"/>
      <c r="BB189" s="80"/>
      <c r="BC189" s="80"/>
      <c r="BD189">
        <v>1</v>
      </c>
      <c r="BE189" s="79" t="str">
        <f>REPLACE(INDEX(GroupVertices[Group],MATCH(Edges[[#This Row],[Vertex 1]],GroupVertices[Vertex],0)),1,1,"")</f>
        <v>11</v>
      </c>
      <c r="BF189" s="79" t="str">
        <f>REPLACE(INDEX(GroupVertices[Group],MATCH(Edges[[#This Row],[Vertex 2]],GroupVertices[Vertex],0)),1,1,"")</f>
        <v>11</v>
      </c>
      <c r="BG189" s="48">
        <v>0</v>
      </c>
      <c r="BH189" s="49">
        <v>0</v>
      </c>
      <c r="BI189" s="48">
        <v>1</v>
      </c>
      <c r="BJ189" s="49">
        <v>6.666666666666667</v>
      </c>
      <c r="BK189" s="48">
        <v>0</v>
      </c>
      <c r="BL189" s="49">
        <v>0</v>
      </c>
      <c r="BM189" s="48">
        <v>14</v>
      </c>
      <c r="BN189" s="49">
        <v>93.33333333333333</v>
      </c>
      <c r="BO189" s="48">
        <v>15</v>
      </c>
    </row>
    <row r="190" spans="1:67" ht="15">
      <c r="A190" s="65" t="s">
        <v>386</v>
      </c>
      <c r="B190" s="65" t="s">
        <v>405</v>
      </c>
      <c r="C190" s="66" t="s">
        <v>3090</v>
      </c>
      <c r="D190" s="67">
        <v>3</v>
      </c>
      <c r="E190" s="68" t="s">
        <v>132</v>
      </c>
      <c r="F190" s="69">
        <v>32</v>
      </c>
      <c r="G190" s="66"/>
      <c r="H190" s="70"/>
      <c r="I190" s="71"/>
      <c r="J190" s="71"/>
      <c r="K190" s="34" t="s">
        <v>65</v>
      </c>
      <c r="L190" s="78">
        <v>190</v>
      </c>
      <c r="M190" s="78"/>
      <c r="N190" s="73"/>
      <c r="O190" s="80" t="s">
        <v>426</v>
      </c>
      <c r="P190" s="82">
        <v>43986.22063657407</v>
      </c>
      <c r="Q190" s="80" t="s">
        <v>429</v>
      </c>
      <c r="R190" s="84" t="s">
        <v>474</v>
      </c>
      <c r="S190" s="80"/>
      <c r="T190" s="80"/>
      <c r="U190" s="80" t="s">
        <v>538</v>
      </c>
      <c r="V190" s="80"/>
      <c r="W190" s="85" t="s">
        <v>695</v>
      </c>
      <c r="X190" s="82">
        <v>43986.22063657407</v>
      </c>
      <c r="Y190" s="88">
        <v>43986</v>
      </c>
      <c r="Z190" s="84" t="s">
        <v>881</v>
      </c>
      <c r="AA190" s="85" t="s">
        <v>1076</v>
      </c>
      <c r="AB190" s="80"/>
      <c r="AC190" s="80"/>
      <c r="AD190" s="84" t="s">
        <v>1272</v>
      </c>
      <c r="AE190" s="80"/>
      <c r="AF190" s="80" t="b">
        <v>0</v>
      </c>
      <c r="AG190" s="80">
        <v>0</v>
      </c>
      <c r="AH190" s="84" t="s">
        <v>1316</v>
      </c>
      <c r="AI190" s="80" t="b">
        <v>0</v>
      </c>
      <c r="AJ190" s="80" t="s">
        <v>1333</v>
      </c>
      <c r="AK190" s="80"/>
      <c r="AL190" s="84" t="s">
        <v>1316</v>
      </c>
      <c r="AM190" s="80" t="b">
        <v>0</v>
      </c>
      <c r="AN190" s="80">
        <v>116</v>
      </c>
      <c r="AO190" s="84" t="s">
        <v>1297</v>
      </c>
      <c r="AP190" s="80" t="s">
        <v>1344</v>
      </c>
      <c r="AQ190" s="80" t="b">
        <v>0</v>
      </c>
      <c r="AR190" s="84" t="s">
        <v>1297</v>
      </c>
      <c r="AS190" s="80" t="s">
        <v>198</v>
      </c>
      <c r="AT190" s="80">
        <v>0</v>
      </c>
      <c r="AU190" s="80">
        <v>0</v>
      </c>
      <c r="AV190" s="80"/>
      <c r="AW190" s="80"/>
      <c r="AX190" s="80"/>
      <c r="AY190" s="80"/>
      <c r="AZ190" s="80"/>
      <c r="BA190" s="80"/>
      <c r="BB190" s="80"/>
      <c r="BC190" s="80"/>
      <c r="BD190">
        <v>1</v>
      </c>
      <c r="BE190" s="79" t="str">
        <f>REPLACE(INDEX(GroupVertices[Group],MATCH(Edges[[#This Row],[Vertex 1]],GroupVertices[Vertex],0)),1,1,"")</f>
        <v>1</v>
      </c>
      <c r="BF190" s="79" t="str">
        <f>REPLACE(INDEX(GroupVertices[Group],MATCH(Edges[[#This Row],[Vertex 2]],GroupVertices[Vertex],0)),1,1,"")</f>
        <v>1</v>
      </c>
      <c r="BG190" s="48">
        <v>0</v>
      </c>
      <c r="BH190" s="49">
        <v>0</v>
      </c>
      <c r="BI190" s="48">
        <v>1</v>
      </c>
      <c r="BJ190" s="49">
        <v>2.3255813953488373</v>
      </c>
      <c r="BK190" s="48">
        <v>0</v>
      </c>
      <c r="BL190" s="49">
        <v>0</v>
      </c>
      <c r="BM190" s="48">
        <v>42</v>
      </c>
      <c r="BN190" s="49">
        <v>97.67441860465117</v>
      </c>
      <c r="BO190" s="48">
        <v>43</v>
      </c>
    </row>
    <row r="191" spans="1:67" ht="15">
      <c r="A191" s="65" t="s">
        <v>387</v>
      </c>
      <c r="B191" s="65" t="s">
        <v>405</v>
      </c>
      <c r="C191" s="66" t="s">
        <v>3090</v>
      </c>
      <c r="D191" s="67">
        <v>3</v>
      </c>
      <c r="E191" s="68" t="s">
        <v>132</v>
      </c>
      <c r="F191" s="69">
        <v>32</v>
      </c>
      <c r="G191" s="66"/>
      <c r="H191" s="70"/>
      <c r="I191" s="71"/>
      <c r="J191" s="71"/>
      <c r="K191" s="34" t="s">
        <v>65</v>
      </c>
      <c r="L191" s="78">
        <v>191</v>
      </c>
      <c r="M191" s="78"/>
      <c r="N191" s="73"/>
      <c r="O191" s="80" t="s">
        <v>426</v>
      </c>
      <c r="P191" s="82">
        <v>43986.226585648146</v>
      </c>
      <c r="Q191" s="80" t="s">
        <v>429</v>
      </c>
      <c r="R191" s="84" t="s">
        <v>474</v>
      </c>
      <c r="S191" s="80"/>
      <c r="T191" s="80"/>
      <c r="U191" s="80" t="s">
        <v>538</v>
      </c>
      <c r="V191" s="80"/>
      <c r="W191" s="85" t="s">
        <v>696</v>
      </c>
      <c r="X191" s="82">
        <v>43986.226585648146</v>
      </c>
      <c r="Y191" s="88">
        <v>43986</v>
      </c>
      <c r="Z191" s="84" t="s">
        <v>882</v>
      </c>
      <c r="AA191" s="85" t="s">
        <v>1077</v>
      </c>
      <c r="AB191" s="80"/>
      <c r="AC191" s="80"/>
      <c r="AD191" s="84" t="s">
        <v>1273</v>
      </c>
      <c r="AE191" s="80"/>
      <c r="AF191" s="80" t="b">
        <v>0</v>
      </c>
      <c r="AG191" s="80">
        <v>0</v>
      </c>
      <c r="AH191" s="84" t="s">
        <v>1316</v>
      </c>
      <c r="AI191" s="80" t="b">
        <v>0</v>
      </c>
      <c r="AJ191" s="80" t="s">
        <v>1333</v>
      </c>
      <c r="AK191" s="80"/>
      <c r="AL191" s="84" t="s">
        <v>1316</v>
      </c>
      <c r="AM191" s="80" t="b">
        <v>0</v>
      </c>
      <c r="AN191" s="80">
        <v>116</v>
      </c>
      <c r="AO191" s="84" t="s">
        <v>1297</v>
      </c>
      <c r="AP191" s="80" t="s">
        <v>1344</v>
      </c>
      <c r="AQ191" s="80" t="b">
        <v>0</v>
      </c>
      <c r="AR191" s="84" t="s">
        <v>1297</v>
      </c>
      <c r="AS191" s="80" t="s">
        <v>198</v>
      </c>
      <c r="AT191" s="80">
        <v>0</v>
      </c>
      <c r="AU191" s="80">
        <v>0</v>
      </c>
      <c r="AV191" s="80"/>
      <c r="AW191" s="80"/>
      <c r="AX191" s="80"/>
      <c r="AY191" s="80"/>
      <c r="AZ191" s="80"/>
      <c r="BA191" s="80"/>
      <c r="BB191" s="80"/>
      <c r="BC191" s="80"/>
      <c r="BD191">
        <v>1</v>
      </c>
      <c r="BE191" s="79" t="str">
        <f>REPLACE(INDEX(GroupVertices[Group],MATCH(Edges[[#This Row],[Vertex 1]],GroupVertices[Vertex],0)),1,1,"")</f>
        <v>1</v>
      </c>
      <c r="BF191" s="79" t="str">
        <f>REPLACE(INDEX(GroupVertices[Group],MATCH(Edges[[#This Row],[Vertex 2]],GroupVertices[Vertex],0)),1,1,"")</f>
        <v>1</v>
      </c>
      <c r="BG191" s="48">
        <v>0</v>
      </c>
      <c r="BH191" s="49">
        <v>0</v>
      </c>
      <c r="BI191" s="48">
        <v>1</v>
      </c>
      <c r="BJ191" s="49">
        <v>2.3255813953488373</v>
      </c>
      <c r="BK191" s="48">
        <v>0</v>
      </c>
      <c r="BL191" s="49">
        <v>0</v>
      </c>
      <c r="BM191" s="48">
        <v>42</v>
      </c>
      <c r="BN191" s="49">
        <v>97.67441860465117</v>
      </c>
      <c r="BO191" s="48">
        <v>43</v>
      </c>
    </row>
    <row r="192" spans="1:67" ht="15">
      <c r="A192" s="65" t="s">
        <v>388</v>
      </c>
      <c r="B192" s="65" t="s">
        <v>405</v>
      </c>
      <c r="C192" s="66" t="s">
        <v>3090</v>
      </c>
      <c r="D192" s="67">
        <v>3</v>
      </c>
      <c r="E192" s="68" t="s">
        <v>132</v>
      </c>
      <c r="F192" s="69">
        <v>32</v>
      </c>
      <c r="G192" s="66"/>
      <c r="H192" s="70"/>
      <c r="I192" s="71"/>
      <c r="J192" s="71"/>
      <c r="K192" s="34" t="s">
        <v>65</v>
      </c>
      <c r="L192" s="78">
        <v>192</v>
      </c>
      <c r="M192" s="78"/>
      <c r="N192" s="73"/>
      <c r="O192" s="80" t="s">
        <v>426</v>
      </c>
      <c r="P192" s="82">
        <v>43986.22724537037</v>
      </c>
      <c r="Q192" s="80" t="s">
        <v>429</v>
      </c>
      <c r="R192" s="84" t="s">
        <v>474</v>
      </c>
      <c r="S192" s="80"/>
      <c r="T192" s="80"/>
      <c r="U192" s="80" t="s">
        <v>538</v>
      </c>
      <c r="V192" s="80"/>
      <c r="W192" s="85" t="s">
        <v>697</v>
      </c>
      <c r="X192" s="82">
        <v>43986.22724537037</v>
      </c>
      <c r="Y192" s="88">
        <v>43986</v>
      </c>
      <c r="Z192" s="84" t="s">
        <v>883</v>
      </c>
      <c r="AA192" s="85" t="s">
        <v>1078</v>
      </c>
      <c r="AB192" s="80"/>
      <c r="AC192" s="80"/>
      <c r="AD192" s="84" t="s">
        <v>1274</v>
      </c>
      <c r="AE192" s="80"/>
      <c r="AF192" s="80" t="b">
        <v>0</v>
      </c>
      <c r="AG192" s="80">
        <v>0</v>
      </c>
      <c r="AH192" s="84" t="s">
        <v>1316</v>
      </c>
      <c r="AI192" s="80" t="b">
        <v>0</v>
      </c>
      <c r="AJ192" s="80" t="s">
        <v>1333</v>
      </c>
      <c r="AK192" s="80"/>
      <c r="AL192" s="84" t="s">
        <v>1316</v>
      </c>
      <c r="AM192" s="80" t="b">
        <v>0</v>
      </c>
      <c r="AN192" s="80">
        <v>116</v>
      </c>
      <c r="AO192" s="84" t="s">
        <v>1297</v>
      </c>
      <c r="AP192" s="80" t="s">
        <v>1344</v>
      </c>
      <c r="AQ192" s="80" t="b">
        <v>0</v>
      </c>
      <c r="AR192" s="84" t="s">
        <v>1297</v>
      </c>
      <c r="AS192" s="80" t="s">
        <v>198</v>
      </c>
      <c r="AT192" s="80">
        <v>0</v>
      </c>
      <c r="AU192" s="80">
        <v>0</v>
      </c>
      <c r="AV192" s="80"/>
      <c r="AW192" s="80"/>
      <c r="AX192" s="80"/>
      <c r="AY192" s="80"/>
      <c r="AZ192" s="80"/>
      <c r="BA192" s="80"/>
      <c r="BB192" s="80"/>
      <c r="BC192" s="80"/>
      <c r="BD192">
        <v>1</v>
      </c>
      <c r="BE192" s="79" t="str">
        <f>REPLACE(INDEX(GroupVertices[Group],MATCH(Edges[[#This Row],[Vertex 1]],GroupVertices[Vertex],0)),1,1,"")</f>
        <v>1</v>
      </c>
      <c r="BF192" s="79" t="str">
        <f>REPLACE(INDEX(GroupVertices[Group],MATCH(Edges[[#This Row],[Vertex 2]],GroupVertices[Vertex],0)),1,1,"")</f>
        <v>1</v>
      </c>
      <c r="BG192" s="48">
        <v>0</v>
      </c>
      <c r="BH192" s="49">
        <v>0</v>
      </c>
      <c r="BI192" s="48">
        <v>1</v>
      </c>
      <c r="BJ192" s="49">
        <v>2.3255813953488373</v>
      </c>
      <c r="BK192" s="48">
        <v>0</v>
      </c>
      <c r="BL192" s="49">
        <v>0</v>
      </c>
      <c r="BM192" s="48">
        <v>42</v>
      </c>
      <c r="BN192" s="49">
        <v>97.67441860465117</v>
      </c>
      <c r="BO192" s="48">
        <v>43</v>
      </c>
    </row>
    <row r="193" spans="1:67" ht="15">
      <c r="A193" s="65" t="s">
        <v>389</v>
      </c>
      <c r="B193" s="65" t="s">
        <v>405</v>
      </c>
      <c r="C193" s="66" t="s">
        <v>3090</v>
      </c>
      <c r="D193" s="67">
        <v>3</v>
      </c>
      <c r="E193" s="68" t="s">
        <v>132</v>
      </c>
      <c r="F193" s="69">
        <v>32</v>
      </c>
      <c r="G193" s="66"/>
      <c r="H193" s="70"/>
      <c r="I193" s="71"/>
      <c r="J193" s="71"/>
      <c r="K193" s="34" t="s">
        <v>65</v>
      </c>
      <c r="L193" s="78">
        <v>193</v>
      </c>
      <c r="M193" s="78"/>
      <c r="N193" s="73"/>
      <c r="O193" s="80" t="s">
        <v>426</v>
      </c>
      <c r="P193" s="82">
        <v>43986.23621527778</v>
      </c>
      <c r="Q193" s="80" t="s">
        <v>429</v>
      </c>
      <c r="R193" s="84" t="s">
        <v>474</v>
      </c>
      <c r="S193" s="80"/>
      <c r="T193" s="80"/>
      <c r="U193" s="80" t="s">
        <v>538</v>
      </c>
      <c r="V193" s="80"/>
      <c r="W193" s="85" t="s">
        <v>698</v>
      </c>
      <c r="X193" s="82">
        <v>43986.23621527778</v>
      </c>
      <c r="Y193" s="88">
        <v>43986</v>
      </c>
      <c r="Z193" s="84" t="s">
        <v>884</v>
      </c>
      <c r="AA193" s="85" t="s">
        <v>1079</v>
      </c>
      <c r="AB193" s="80"/>
      <c r="AC193" s="80"/>
      <c r="AD193" s="84" t="s">
        <v>1275</v>
      </c>
      <c r="AE193" s="80"/>
      <c r="AF193" s="80" t="b">
        <v>0</v>
      </c>
      <c r="AG193" s="80">
        <v>0</v>
      </c>
      <c r="AH193" s="84" t="s">
        <v>1316</v>
      </c>
      <c r="AI193" s="80" t="b">
        <v>0</v>
      </c>
      <c r="AJ193" s="80" t="s">
        <v>1333</v>
      </c>
      <c r="AK193" s="80"/>
      <c r="AL193" s="84" t="s">
        <v>1316</v>
      </c>
      <c r="AM193" s="80" t="b">
        <v>0</v>
      </c>
      <c r="AN193" s="80">
        <v>116</v>
      </c>
      <c r="AO193" s="84" t="s">
        <v>1297</v>
      </c>
      <c r="AP193" s="80" t="s">
        <v>1343</v>
      </c>
      <c r="AQ193" s="80" t="b">
        <v>0</v>
      </c>
      <c r="AR193" s="84" t="s">
        <v>1297</v>
      </c>
      <c r="AS193" s="80" t="s">
        <v>198</v>
      </c>
      <c r="AT193" s="80">
        <v>0</v>
      </c>
      <c r="AU193" s="80">
        <v>0</v>
      </c>
      <c r="AV193" s="80"/>
      <c r="AW193" s="80"/>
      <c r="AX193" s="80"/>
      <c r="AY193" s="80"/>
      <c r="AZ193" s="80"/>
      <c r="BA193" s="80"/>
      <c r="BB193" s="80"/>
      <c r="BC193" s="80"/>
      <c r="BD193">
        <v>1</v>
      </c>
      <c r="BE193" s="79" t="str">
        <f>REPLACE(INDEX(GroupVertices[Group],MATCH(Edges[[#This Row],[Vertex 1]],GroupVertices[Vertex],0)),1,1,"")</f>
        <v>1</v>
      </c>
      <c r="BF193" s="79" t="str">
        <f>REPLACE(INDEX(GroupVertices[Group],MATCH(Edges[[#This Row],[Vertex 2]],GroupVertices[Vertex],0)),1,1,"")</f>
        <v>1</v>
      </c>
      <c r="BG193" s="48">
        <v>0</v>
      </c>
      <c r="BH193" s="49">
        <v>0</v>
      </c>
      <c r="BI193" s="48">
        <v>1</v>
      </c>
      <c r="BJ193" s="49">
        <v>2.3255813953488373</v>
      </c>
      <c r="BK193" s="48">
        <v>0</v>
      </c>
      <c r="BL193" s="49">
        <v>0</v>
      </c>
      <c r="BM193" s="48">
        <v>42</v>
      </c>
      <c r="BN193" s="49">
        <v>97.67441860465117</v>
      </c>
      <c r="BO193" s="48">
        <v>43</v>
      </c>
    </row>
    <row r="194" spans="1:67" ht="15">
      <c r="A194" s="65" t="s">
        <v>390</v>
      </c>
      <c r="B194" s="65" t="s">
        <v>416</v>
      </c>
      <c r="C194" s="66" t="s">
        <v>3090</v>
      </c>
      <c r="D194" s="67">
        <v>3</v>
      </c>
      <c r="E194" s="68" t="s">
        <v>132</v>
      </c>
      <c r="F194" s="69">
        <v>32</v>
      </c>
      <c r="G194" s="66"/>
      <c r="H194" s="70"/>
      <c r="I194" s="71"/>
      <c r="J194" s="71"/>
      <c r="K194" s="34" t="s">
        <v>65</v>
      </c>
      <c r="L194" s="78">
        <v>194</v>
      </c>
      <c r="M194" s="78"/>
      <c r="N194" s="73"/>
      <c r="O194" s="80" t="s">
        <v>425</v>
      </c>
      <c r="P194" s="82">
        <v>43986.20255787037</v>
      </c>
      <c r="Q194" s="80" t="s">
        <v>463</v>
      </c>
      <c r="R194" s="84" t="s">
        <v>508</v>
      </c>
      <c r="S194" s="80"/>
      <c r="T194" s="80"/>
      <c r="U194" s="80" t="s">
        <v>543</v>
      </c>
      <c r="V194" s="80"/>
      <c r="W194" s="85" t="s">
        <v>699</v>
      </c>
      <c r="X194" s="82">
        <v>43986.20255787037</v>
      </c>
      <c r="Y194" s="88">
        <v>43986</v>
      </c>
      <c r="Z194" s="84" t="s">
        <v>885</v>
      </c>
      <c r="AA194" s="85" t="s">
        <v>1080</v>
      </c>
      <c r="AB194" s="80"/>
      <c r="AC194" s="80"/>
      <c r="AD194" s="84" t="s">
        <v>1276</v>
      </c>
      <c r="AE194" s="84" t="s">
        <v>1309</v>
      </c>
      <c r="AF194" s="80" t="b">
        <v>0</v>
      </c>
      <c r="AG194" s="80">
        <v>0</v>
      </c>
      <c r="AH194" s="84" t="s">
        <v>1324</v>
      </c>
      <c r="AI194" s="80" t="b">
        <v>0</v>
      </c>
      <c r="AJ194" s="80" t="s">
        <v>1335</v>
      </c>
      <c r="AK194" s="80"/>
      <c r="AL194" s="84" t="s">
        <v>1316</v>
      </c>
      <c r="AM194" s="80" t="b">
        <v>0</v>
      </c>
      <c r="AN194" s="80">
        <v>0</v>
      </c>
      <c r="AO194" s="84" t="s">
        <v>1316</v>
      </c>
      <c r="AP194" s="80" t="s">
        <v>1345</v>
      </c>
      <c r="AQ194" s="80" t="b">
        <v>0</v>
      </c>
      <c r="AR194" s="84" t="s">
        <v>1309</v>
      </c>
      <c r="AS194" s="80" t="s">
        <v>198</v>
      </c>
      <c r="AT194" s="80">
        <v>0</v>
      </c>
      <c r="AU194" s="80">
        <v>0</v>
      </c>
      <c r="AV194" s="80"/>
      <c r="AW194" s="80"/>
      <c r="AX194" s="80"/>
      <c r="AY194" s="80"/>
      <c r="AZ194" s="80"/>
      <c r="BA194" s="80"/>
      <c r="BB194" s="80"/>
      <c r="BC194" s="80"/>
      <c r="BD194">
        <v>1</v>
      </c>
      <c r="BE194" s="79" t="str">
        <f>REPLACE(INDEX(GroupVertices[Group],MATCH(Edges[[#This Row],[Vertex 1]],GroupVertices[Vertex],0)),1,1,"")</f>
        <v>6</v>
      </c>
      <c r="BF194" s="79" t="str">
        <f>REPLACE(INDEX(GroupVertices[Group],MATCH(Edges[[#This Row],[Vertex 2]],GroupVertices[Vertex],0)),1,1,"")</f>
        <v>6</v>
      </c>
      <c r="BG194" s="48">
        <v>1</v>
      </c>
      <c r="BH194" s="49">
        <v>12.5</v>
      </c>
      <c r="BI194" s="48">
        <v>0</v>
      </c>
      <c r="BJ194" s="49">
        <v>0</v>
      </c>
      <c r="BK194" s="48">
        <v>0</v>
      </c>
      <c r="BL194" s="49">
        <v>0</v>
      </c>
      <c r="BM194" s="48">
        <v>7</v>
      </c>
      <c r="BN194" s="49">
        <v>87.5</v>
      </c>
      <c r="BO194" s="48">
        <v>8</v>
      </c>
    </row>
    <row r="195" spans="1:67" ht="15">
      <c r="A195" s="65" t="s">
        <v>390</v>
      </c>
      <c r="B195" s="65" t="s">
        <v>419</v>
      </c>
      <c r="C195" s="66" t="s">
        <v>3090</v>
      </c>
      <c r="D195" s="67">
        <v>3</v>
      </c>
      <c r="E195" s="68" t="s">
        <v>132</v>
      </c>
      <c r="F195" s="69">
        <v>32</v>
      </c>
      <c r="G195" s="66"/>
      <c r="H195" s="70"/>
      <c r="I195" s="71"/>
      <c r="J195" s="71"/>
      <c r="K195" s="34" t="s">
        <v>65</v>
      </c>
      <c r="L195" s="78">
        <v>195</v>
      </c>
      <c r="M195" s="78"/>
      <c r="N195" s="73"/>
      <c r="O195" s="80" t="s">
        <v>424</v>
      </c>
      <c r="P195" s="82">
        <v>43986.22420138889</v>
      </c>
      <c r="Q195" s="80" t="s">
        <v>464</v>
      </c>
      <c r="R195" s="84" t="s">
        <v>509</v>
      </c>
      <c r="S195" s="80"/>
      <c r="T195" s="80"/>
      <c r="U195" s="80" t="s">
        <v>544</v>
      </c>
      <c r="V195" s="80"/>
      <c r="W195" s="85" t="s">
        <v>699</v>
      </c>
      <c r="X195" s="82">
        <v>43986.22420138889</v>
      </c>
      <c r="Y195" s="88">
        <v>43986</v>
      </c>
      <c r="Z195" s="84" t="s">
        <v>886</v>
      </c>
      <c r="AA195" s="85" t="s">
        <v>1081</v>
      </c>
      <c r="AB195" s="80"/>
      <c r="AC195" s="80"/>
      <c r="AD195" s="84" t="s">
        <v>1277</v>
      </c>
      <c r="AE195" s="84" t="s">
        <v>1310</v>
      </c>
      <c r="AF195" s="80" t="b">
        <v>0</v>
      </c>
      <c r="AG195" s="80">
        <v>0</v>
      </c>
      <c r="AH195" s="84" t="s">
        <v>1328</v>
      </c>
      <c r="AI195" s="80" t="b">
        <v>0</v>
      </c>
      <c r="AJ195" s="80" t="s">
        <v>1333</v>
      </c>
      <c r="AK195" s="80"/>
      <c r="AL195" s="84" t="s">
        <v>1316</v>
      </c>
      <c r="AM195" s="80" t="b">
        <v>0</v>
      </c>
      <c r="AN195" s="80">
        <v>0</v>
      </c>
      <c r="AO195" s="84" t="s">
        <v>1316</v>
      </c>
      <c r="AP195" s="80" t="s">
        <v>1345</v>
      </c>
      <c r="AQ195" s="80" t="b">
        <v>0</v>
      </c>
      <c r="AR195" s="84" t="s">
        <v>1310</v>
      </c>
      <c r="AS195" s="80" t="s">
        <v>198</v>
      </c>
      <c r="AT195" s="80">
        <v>0</v>
      </c>
      <c r="AU195" s="80">
        <v>0</v>
      </c>
      <c r="AV195" s="80"/>
      <c r="AW195" s="80"/>
      <c r="AX195" s="80"/>
      <c r="AY195" s="80"/>
      <c r="AZ195" s="80"/>
      <c r="BA195" s="80"/>
      <c r="BB195" s="80"/>
      <c r="BC195" s="80"/>
      <c r="BD195">
        <v>1</v>
      </c>
      <c r="BE195" s="79" t="str">
        <f>REPLACE(INDEX(GroupVertices[Group],MATCH(Edges[[#This Row],[Vertex 1]],GroupVertices[Vertex],0)),1,1,"")</f>
        <v>6</v>
      </c>
      <c r="BF195" s="79" t="str">
        <f>REPLACE(INDEX(GroupVertices[Group],MATCH(Edges[[#This Row],[Vertex 2]],GroupVertices[Vertex],0)),1,1,"")</f>
        <v>6</v>
      </c>
      <c r="BG195" s="48"/>
      <c r="BH195" s="49"/>
      <c r="BI195" s="48"/>
      <c r="BJ195" s="49"/>
      <c r="BK195" s="48"/>
      <c r="BL195" s="49"/>
      <c r="BM195" s="48"/>
      <c r="BN195" s="49"/>
      <c r="BO195" s="48"/>
    </row>
    <row r="196" spans="1:67" ht="15">
      <c r="A196" s="65" t="s">
        <v>390</v>
      </c>
      <c r="B196" s="65" t="s">
        <v>420</v>
      </c>
      <c r="C196" s="66" t="s">
        <v>3090</v>
      </c>
      <c r="D196" s="67">
        <v>3</v>
      </c>
      <c r="E196" s="68" t="s">
        <v>132</v>
      </c>
      <c r="F196" s="69">
        <v>32</v>
      </c>
      <c r="G196" s="66"/>
      <c r="H196" s="70"/>
      <c r="I196" s="71"/>
      <c r="J196" s="71"/>
      <c r="K196" s="34" t="s">
        <v>65</v>
      </c>
      <c r="L196" s="78">
        <v>196</v>
      </c>
      <c r="M196" s="78"/>
      <c r="N196" s="73"/>
      <c r="O196" s="80" t="s">
        <v>424</v>
      </c>
      <c r="P196" s="82">
        <v>43986.22420138889</v>
      </c>
      <c r="Q196" s="80" t="s">
        <v>464</v>
      </c>
      <c r="R196" s="84" t="s">
        <v>509</v>
      </c>
      <c r="S196" s="80"/>
      <c r="T196" s="80"/>
      <c r="U196" s="80" t="s">
        <v>544</v>
      </c>
      <c r="V196" s="80"/>
      <c r="W196" s="85" t="s">
        <v>699</v>
      </c>
      <c r="X196" s="82">
        <v>43986.22420138889</v>
      </c>
      <c r="Y196" s="88">
        <v>43986</v>
      </c>
      <c r="Z196" s="84" t="s">
        <v>886</v>
      </c>
      <c r="AA196" s="85" t="s">
        <v>1081</v>
      </c>
      <c r="AB196" s="80"/>
      <c r="AC196" s="80"/>
      <c r="AD196" s="84" t="s">
        <v>1277</v>
      </c>
      <c r="AE196" s="84" t="s">
        <v>1310</v>
      </c>
      <c r="AF196" s="80" t="b">
        <v>0</v>
      </c>
      <c r="AG196" s="80">
        <v>0</v>
      </c>
      <c r="AH196" s="84" t="s">
        <v>1328</v>
      </c>
      <c r="AI196" s="80" t="b">
        <v>0</v>
      </c>
      <c r="AJ196" s="80" t="s">
        <v>1333</v>
      </c>
      <c r="AK196" s="80"/>
      <c r="AL196" s="84" t="s">
        <v>1316</v>
      </c>
      <c r="AM196" s="80" t="b">
        <v>0</v>
      </c>
      <c r="AN196" s="80">
        <v>0</v>
      </c>
      <c r="AO196" s="84" t="s">
        <v>1316</v>
      </c>
      <c r="AP196" s="80" t="s">
        <v>1345</v>
      </c>
      <c r="AQ196" s="80" t="b">
        <v>0</v>
      </c>
      <c r="AR196" s="84" t="s">
        <v>1310</v>
      </c>
      <c r="AS196" s="80" t="s">
        <v>198</v>
      </c>
      <c r="AT196" s="80">
        <v>0</v>
      </c>
      <c r="AU196" s="80">
        <v>0</v>
      </c>
      <c r="AV196" s="80"/>
      <c r="AW196" s="80"/>
      <c r="AX196" s="80"/>
      <c r="AY196" s="80"/>
      <c r="AZ196" s="80"/>
      <c r="BA196" s="80"/>
      <c r="BB196" s="80"/>
      <c r="BC196" s="80"/>
      <c r="BD196">
        <v>1</v>
      </c>
      <c r="BE196" s="79" t="str">
        <f>REPLACE(INDEX(GroupVertices[Group],MATCH(Edges[[#This Row],[Vertex 1]],GroupVertices[Vertex],0)),1,1,"")</f>
        <v>6</v>
      </c>
      <c r="BF196" s="79" t="str">
        <f>REPLACE(INDEX(GroupVertices[Group],MATCH(Edges[[#This Row],[Vertex 2]],GroupVertices[Vertex],0)),1,1,"")</f>
        <v>6</v>
      </c>
      <c r="BG196" s="48"/>
      <c r="BH196" s="49"/>
      <c r="BI196" s="48"/>
      <c r="BJ196" s="49"/>
      <c r="BK196" s="48"/>
      <c r="BL196" s="49"/>
      <c r="BM196" s="48"/>
      <c r="BN196" s="49"/>
      <c r="BO196" s="48"/>
    </row>
    <row r="197" spans="1:67" ht="15">
      <c r="A197" s="65" t="s">
        <v>390</v>
      </c>
      <c r="B197" s="65" t="s">
        <v>421</v>
      </c>
      <c r="C197" s="66" t="s">
        <v>3090</v>
      </c>
      <c r="D197" s="67">
        <v>3</v>
      </c>
      <c r="E197" s="68" t="s">
        <v>132</v>
      </c>
      <c r="F197" s="69">
        <v>32</v>
      </c>
      <c r="G197" s="66"/>
      <c r="H197" s="70"/>
      <c r="I197" s="71"/>
      <c r="J197" s="71"/>
      <c r="K197" s="34" t="s">
        <v>65</v>
      </c>
      <c r="L197" s="78">
        <v>197</v>
      </c>
      <c r="M197" s="78"/>
      <c r="N197" s="73"/>
      <c r="O197" s="80" t="s">
        <v>425</v>
      </c>
      <c r="P197" s="82">
        <v>43986.22420138889</v>
      </c>
      <c r="Q197" s="80" t="s">
        <v>464</v>
      </c>
      <c r="R197" s="84" t="s">
        <v>509</v>
      </c>
      <c r="S197" s="80"/>
      <c r="T197" s="80"/>
      <c r="U197" s="80" t="s">
        <v>544</v>
      </c>
      <c r="V197" s="80"/>
      <c r="W197" s="85" t="s">
        <v>699</v>
      </c>
      <c r="X197" s="82">
        <v>43986.22420138889</v>
      </c>
      <c r="Y197" s="88">
        <v>43986</v>
      </c>
      <c r="Z197" s="84" t="s">
        <v>886</v>
      </c>
      <c r="AA197" s="85" t="s">
        <v>1081</v>
      </c>
      <c r="AB197" s="80"/>
      <c r="AC197" s="80"/>
      <c r="AD197" s="84" t="s">
        <v>1277</v>
      </c>
      <c r="AE197" s="84" t="s">
        <v>1310</v>
      </c>
      <c r="AF197" s="80" t="b">
        <v>0</v>
      </c>
      <c r="AG197" s="80">
        <v>0</v>
      </c>
      <c r="AH197" s="84" t="s">
        <v>1328</v>
      </c>
      <c r="AI197" s="80" t="b">
        <v>0</v>
      </c>
      <c r="AJ197" s="80" t="s">
        <v>1333</v>
      </c>
      <c r="AK197" s="80"/>
      <c r="AL197" s="84" t="s">
        <v>1316</v>
      </c>
      <c r="AM197" s="80" t="b">
        <v>0</v>
      </c>
      <c r="AN197" s="80">
        <v>0</v>
      </c>
      <c r="AO197" s="84" t="s">
        <v>1316</v>
      </c>
      <c r="AP197" s="80" t="s">
        <v>1345</v>
      </c>
      <c r="AQ197" s="80" t="b">
        <v>0</v>
      </c>
      <c r="AR197" s="84" t="s">
        <v>1310</v>
      </c>
      <c r="AS197" s="80" t="s">
        <v>198</v>
      </c>
      <c r="AT197" s="80">
        <v>0</v>
      </c>
      <c r="AU197" s="80">
        <v>0</v>
      </c>
      <c r="AV197" s="80"/>
      <c r="AW197" s="80"/>
      <c r="AX197" s="80"/>
      <c r="AY197" s="80"/>
      <c r="AZ197" s="80"/>
      <c r="BA197" s="80"/>
      <c r="BB197" s="80"/>
      <c r="BC197" s="80"/>
      <c r="BD197">
        <v>1</v>
      </c>
      <c r="BE197" s="79" t="str">
        <f>REPLACE(INDEX(GroupVertices[Group],MATCH(Edges[[#This Row],[Vertex 1]],GroupVertices[Vertex],0)),1,1,"")</f>
        <v>6</v>
      </c>
      <c r="BF197" s="79" t="str">
        <f>REPLACE(INDEX(GroupVertices[Group],MATCH(Edges[[#This Row],[Vertex 2]],GroupVertices[Vertex],0)),1,1,"")</f>
        <v>6</v>
      </c>
      <c r="BG197" s="48">
        <v>0</v>
      </c>
      <c r="BH197" s="49">
        <v>0</v>
      </c>
      <c r="BI197" s="48">
        <v>3</v>
      </c>
      <c r="BJ197" s="49">
        <v>8.823529411764707</v>
      </c>
      <c r="BK197" s="48">
        <v>0</v>
      </c>
      <c r="BL197" s="49">
        <v>0</v>
      </c>
      <c r="BM197" s="48">
        <v>31</v>
      </c>
      <c r="BN197" s="49">
        <v>91.17647058823529</v>
      </c>
      <c r="BO197" s="48">
        <v>34</v>
      </c>
    </row>
    <row r="198" spans="1:67" ht="15">
      <c r="A198" s="65" t="s">
        <v>390</v>
      </c>
      <c r="B198" s="65" t="s">
        <v>422</v>
      </c>
      <c r="C198" s="66" t="s">
        <v>3090</v>
      </c>
      <c r="D198" s="67">
        <v>3</v>
      </c>
      <c r="E198" s="68" t="s">
        <v>132</v>
      </c>
      <c r="F198" s="69">
        <v>32</v>
      </c>
      <c r="G198" s="66"/>
      <c r="H198" s="70"/>
      <c r="I198" s="71"/>
      <c r="J198" s="71"/>
      <c r="K198" s="34" t="s">
        <v>65</v>
      </c>
      <c r="L198" s="78">
        <v>198</v>
      </c>
      <c r="M198" s="78"/>
      <c r="N198" s="73"/>
      <c r="O198" s="80" t="s">
        <v>425</v>
      </c>
      <c r="P198" s="82">
        <v>43986.25009259259</v>
      </c>
      <c r="Q198" s="80" t="s">
        <v>465</v>
      </c>
      <c r="R198" s="84" t="s">
        <v>510</v>
      </c>
      <c r="S198" s="80"/>
      <c r="T198" s="80"/>
      <c r="U198" s="80" t="s">
        <v>537</v>
      </c>
      <c r="V198" s="80"/>
      <c r="W198" s="85" t="s">
        <v>699</v>
      </c>
      <c r="X198" s="82">
        <v>43986.25009259259</v>
      </c>
      <c r="Y198" s="88">
        <v>43986</v>
      </c>
      <c r="Z198" s="84" t="s">
        <v>887</v>
      </c>
      <c r="AA198" s="85" t="s">
        <v>1082</v>
      </c>
      <c r="AB198" s="80"/>
      <c r="AC198" s="80"/>
      <c r="AD198" s="84" t="s">
        <v>1278</v>
      </c>
      <c r="AE198" s="84" t="s">
        <v>1311</v>
      </c>
      <c r="AF198" s="80" t="b">
        <v>0</v>
      </c>
      <c r="AG198" s="80">
        <v>1</v>
      </c>
      <c r="AH198" s="84" t="s">
        <v>1329</v>
      </c>
      <c r="AI198" s="80" t="b">
        <v>0</v>
      </c>
      <c r="AJ198" s="80" t="s">
        <v>1332</v>
      </c>
      <c r="AK198" s="80"/>
      <c r="AL198" s="84" t="s">
        <v>1316</v>
      </c>
      <c r="AM198" s="80" t="b">
        <v>0</v>
      </c>
      <c r="AN198" s="80">
        <v>0</v>
      </c>
      <c r="AO198" s="84" t="s">
        <v>1316</v>
      </c>
      <c r="AP198" s="80" t="s">
        <v>1345</v>
      </c>
      <c r="AQ198" s="80" t="b">
        <v>0</v>
      </c>
      <c r="AR198" s="84" t="s">
        <v>1311</v>
      </c>
      <c r="AS198" s="80" t="s">
        <v>198</v>
      </c>
      <c r="AT198" s="80">
        <v>0</v>
      </c>
      <c r="AU198" s="80">
        <v>0</v>
      </c>
      <c r="AV198" s="80"/>
      <c r="AW198" s="80"/>
      <c r="AX198" s="80"/>
      <c r="AY198" s="80"/>
      <c r="AZ198" s="80"/>
      <c r="BA198" s="80"/>
      <c r="BB198" s="80"/>
      <c r="BC198" s="80"/>
      <c r="BD198">
        <v>1</v>
      </c>
      <c r="BE198" s="79" t="str">
        <f>REPLACE(INDEX(GroupVertices[Group],MATCH(Edges[[#This Row],[Vertex 1]],GroupVertices[Vertex],0)),1,1,"")</f>
        <v>6</v>
      </c>
      <c r="BF198" s="79" t="str">
        <f>REPLACE(INDEX(GroupVertices[Group],MATCH(Edges[[#This Row],[Vertex 2]],GroupVertices[Vertex],0)),1,1,"")</f>
        <v>6</v>
      </c>
      <c r="BG198" s="48">
        <v>0</v>
      </c>
      <c r="BH198" s="49">
        <v>0</v>
      </c>
      <c r="BI198" s="48">
        <v>0</v>
      </c>
      <c r="BJ198" s="49">
        <v>0</v>
      </c>
      <c r="BK198" s="48">
        <v>0</v>
      </c>
      <c r="BL198" s="49">
        <v>0</v>
      </c>
      <c r="BM198" s="48">
        <v>2</v>
      </c>
      <c r="BN198" s="49">
        <v>100</v>
      </c>
      <c r="BO198" s="48">
        <v>2</v>
      </c>
    </row>
    <row r="199" spans="1:67" ht="15">
      <c r="A199" s="65" t="s">
        <v>390</v>
      </c>
      <c r="B199" s="65" t="s">
        <v>390</v>
      </c>
      <c r="C199" s="66" t="s">
        <v>3092</v>
      </c>
      <c r="D199" s="67">
        <v>3</v>
      </c>
      <c r="E199" s="68" t="s">
        <v>136</v>
      </c>
      <c r="F199" s="69">
        <v>19</v>
      </c>
      <c r="G199" s="66"/>
      <c r="H199" s="70"/>
      <c r="I199" s="71"/>
      <c r="J199" s="71"/>
      <c r="K199" s="34" t="s">
        <v>65</v>
      </c>
      <c r="L199" s="78">
        <v>199</v>
      </c>
      <c r="M199" s="78"/>
      <c r="N199" s="73"/>
      <c r="O199" s="80" t="s">
        <v>198</v>
      </c>
      <c r="P199" s="82">
        <v>43986.15472222222</v>
      </c>
      <c r="Q199" s="80" t="s">
        <v>466</v>
      </c>
      <c r="R199" s="84" t="s">
        <v>511</v>
      </c>
      <c r="S199" s="80"/>
      <c r="T199" s="80"/>
      <c r="U199" s="80" t="s">
        <v>537</v>
      </c>
      <c r="V199" s="85" t="s">
        <v>552</v>
      </c>
      <c r="W199" s="85" t="s">
        <v>552</v>
      </c>
      <c r="X199" s="82">
        <v>43986.15472222222</v>
      </c>
      <c r="Y199" s="88">
        <v>43986</v>
      </c>
      <c r="Z199" s="84" t="s">
        <v>888</v>
      </c>
      <c r="AA199" s="85" t="s">
        <v>1083</v>
      </c>
      <c r="AB199" s="80"/>
      <c r="AC199" s="80"/>
      <c r="AD199" s="84" t="s">
        <v>1279</v>
      </c>
      <c r="AE199" s="80"/>
      <c r="AF199" s="80" t="b">
        <v>0</v>
      </c>
      <c r="AG199" s="80">
        <v>1</v>
      </c>
      <c r="AH199" s="84" t="s">
        <v>1316</v>
      </c>
      <c r="AI199" s="80" t="b">
        <v>0</v>
      </c>
      <c r="AJ199" s="80" t="s">
        <v>1333</v>
      </c>
      <c r="AK199" s="80"/>
      <c r="AL199" s="84" t="s">
        <v>1316</v>
      </c>
      <c r="AM199" s="80" t="b">
        <v>0</v>
      </c>
      <c r="AN199" s="80">
        <v>0</v>
      </c>
      <c r="AO199" s="84" t="s">
        <v>1316</v>
      </c>
      <c r="AP199" s="80" t="s">
        <v>1345</v>
      </c>
      <c r="AQ199" s="80" t="b">
        <v>0</v>
      </c>
      <c r="AR199" s="84" t="s">
        <v>1279</v>
      </c>
      <c r="AS199" s="80" t="s">
        <v>198</v>
      </c>
      <c r="AT199" s="80">
        <v>0</v>
      </c>
      <c r="AU199" s="80">
        <v>0</v>
      </c>
      <c r="AV199" s="80"/>
      <c r="AW199" s="80"/>
      <c r="AX199" s="80"/>
      <c r="AY199" s="80"/>
      <c r="AZ199" s="80"/>
      <c r="BA199" s="80"/>
      <c r="BB199" s="80"/>
      <c r="BC199" s="80"/>
      <c r="BD199">
        <v>2</v>
      </c>
      <c r="BE199" s="79" t="str">
        <f>REPLACE(INDEX(GroupVertices[Group],MATCH(Edges[[#This Row],[Vertex 1]],GroupVertices[Vertex],0)),1,1,"")</f>
        <v>6</v>
      </c>
      <c r="BF199" s="79" t="str">
        <f>REPLACE(INDEX(GroupVertices[Group],MATCH(Edges[[#This Row],[Vertex 2]],GroupVertices[Vertex],0)),1,1,"")</f>
        <v>6</v>
      </c>
      <c r="BG199" s="48">
        <v>0</v>
      </c>
      <c r="BH199" s="49">
        <v>0</v>
      </c>
      <c r="BI199" s="48">
        <v>0</v>
      </c>
      <c r="BJ199" s="49">
        <v>0</v>
      </c>
      <c r="BK199" s="48">
        <v>0</v>
      </c>
      <c r="BL199" s="49">
        <v>0</v>
      </c>
      <c r="BM199" s="48">
        <v>5</v>
      </c>
      <c r="BN199" s="49">
        <v>100</v>
      </c>
      <c r="BO199" s="48">
        <v>5</v>
      </c>
    </row>
    <row r="200" spans="1:67" ht="15">
      <c r="A200" s="65" t="s">
        <v>390</v>
      </c>
      <c r="B200" s="65" t="s">
        <v>390</v>
      </c>
      <c r="C200" s="66" t="s">
        <v>3092</v>
      </c>
      <c r="D200" s="67">
        <v>3</v>
      </c>
      <c r="E200" s="68" t="s">
        <v>136</v>
      </c>
      <c r="F200" s="69">
        <v>19</v>
      </c>
      <c r="G200" s="66"/>
      <c r="H200" s="70"/>
      <c r="I200" s="71"/>
      <c r="J200" s="71"/>
      <c r="K200" s="34" t="s">
        <v>65</v>
      </c>
      <c r="L200" s="78">
        <v>200</v>
      </c>
      <c r="M200" s="78"/>
      <c r="N200" s="73"/>
      <c r="O200" s="80" t="s">
        <v>198</v>
      </c>
      <c r="P200" s="82">
        <v>43986.16884259259</v>
      </c>
      <c r="Q200" s="80" t="s">
        <v>467</v>
      </c>
      <c r="R200" s="84" t="s">
        <v>512</v>
      </c>
      <c r="S200" s="85" t="s">
        <v>529</v>
      </c>
      <c r="T200" s="80" t="s">
        <v>535</v>
      </c>
      <c r="U200" s="80" t="s">
        <v>545</v>
      </c>
      <c r="V200" s="80"/>
      <c r="W200" s="85" t="s">
        <v>699</v>
      </c>
      <c r="X200" s="82">
        <v>43986.16884259259</v>
      </c>
      <c r="Y200" s="88">
        <v>43986</v>
      </c>
      <c r="Z200" s="84" t="s">
        <v>889</v>
      </c>
      <c r="AA200" s="85" t="s">
        <v>1084</v>
      </c>
      <c r="AB200" s="80"/>
      <c r="AC200" s="80"/>
      <c r="AD200" s="84" t="s">
        <v>1280</v>
      </c>
      <c r="AE200" s="80"/>
      <c r="AF200" s="80" t="b">
        <v>0</v>
      </c>
      <c r="AG200" s="80">
        <v>0</v>
      </c>
      <c r="AH200" s="84" t="s">
        <v>1316</v>
      </c>
      <c r="AI200" s="80" t="b">
        <v>0</v>
      </c>
      <c r="AJ200" s="80" t="s">
        <v>1333</v>
      </c>
      <c r="AK200" s="80"/>
      <c r="AL200" s="84" t="s">
        <v>1316</v>
      </c>
      <c r="AM200" s="80" t="b">
        <v>0</v>
      </c>
      <c r="AN200" s="80">
        <v>0</v>
      </c>
      <c r="AO200" s="84" t="s">
        <v>1316</v>
      </c>
      <c r="AP200" s="80" t="s">
        <v>1345</v>
      </c>
      <c r="AQ200" s="80" t="b">
        <v>0</v>
      </c>
      <c r="AR200" s="84" t="s">
        <v>1280</v>
      </c>
      <c r="AS200" s="80" t="s">
        <v>198</v>
      </c>
      <c r="AT200" s="80">
        <v>0</v>
      </c>
      <c r="AU200" s="80">
        <v>0</v>
      </c>
      <c r="AV200" s="80"/>
      <c r="AW200" s="80"/>
      <c r="AX200" s="80"/>
      <c r="AY200" s="80"/>
      <c r="AZ200" s="80"/>
      <c r="BA200" s="80"/>
      <c r="BB200" s="80"/>
      <c r="BC200" s="80"/>
      <c r="BD200">
        <v>2</v>
      </c>
      <c r="BE200" s="79" t="str">
        <f>REPLACE(INDEX(GroupVertices[Group],MATCH(Edges[[#This Row],[Vertex 1]],GroupVertices[Vertex],0)),1,1,"")</f>
        <v>6</v>
      </c>
      <c r="BF200" s="79" t="str">
        <f>REPLACE(INDEX(GroupVertices[Group],MATCH(Edges[[#This Row],[Vertex 2]],GroupVertices[Vertex],0)),1,1,"")</f>
        <v>6</v>
      </c>
      <c r="BG200" s="48">
        <v>0</v>
      </c>
      <c r="BH200" s="49">
        <v>0</v>
      </c>
      <c r="BI200" s="48">
        <v>0</v>
      </c>
      <c r="BJ200" s="49">
        <v>0</v>
      </c>
      <c r="BK200" s="48">
        <v>0</v>
      </c>
      <c r="BL200" s="49">
        <v>0</v>
      </c>
      <c r="BM200" s="48">
        <v>22</v>
      </c>
      <c r="BN200" s="49">
        <v>100</v>
      </c>
      <c r="BO200" s="48">
        <v>22</v>
      </c>
    </row>
    <row r="201" spans="1:67" ht="15">
      <c r="A201" s="65" t="s">
        <v>391</v>
      </c>
      <c r="B201" s="65" t="s">
        <v>405</v>
      </c>
      <c r="C201" s="66" t="s">
        <v>3090</v>
      </c>
      <c r="D201" s="67">
        <v>3</v>
      </c>
      <c r="E201" s="68" t="s">
        <v>132</v>
      </c>
      <c r="F201" s="69">
        <v>32</v>
      </c>
      <c r="G201" s="66"/>
      <c r="H201" s="70"/>
      <c r="I201" s="71"/>
      <c r="J201" s="71"/>
      <c r="K201" s="34" t="s">
        <v>65</v>
      </c>
      <c r="L201" s="78">
        <v>201</v>
      </c>
      <c r="M201" s="78"/>
      <c r="N201" s="73"/>
      <c r="O201" s="80" t="s">
        <v>426</v>
      </c>
      <c r="P201" s="82">
        <v>43986.25461805556</v>
      </c>
      <c r="Q201" s="80" t="s">
        <v>429</v>
      </c>
      <c r="R201" s="84" t="s">
        <v>474</v>
      </c>
      <c r="S201" s="80"/>
      <c r="T201" s="80"/>
      <c r="U201" s="80" t="s">
        <v>538</v>
      </c>
      <c r="V201" s="80"/>
      <c r="W201" s="85" t="s">
        <v>700</v>
      </c>
      <c r="X201" s="82">
        <v>43986.25461805556</v>
      </c>
      <c r="Y201" s="88">
        <v>43986</v>
      </c>
      <c r="Z201" s="84" t="s">
        <v>890</v>
      </c>
      <c r="AA201" s="85" t="s">
        <v>1085</v>
      </c>
      <c r="AB201" s="80"/>
      <c r="AC201" s="80"/>
      <c r="AD201" s="84" t="s">
        <v>1281</v>
      </c>
      <c r="AE201" s="80"/>
      <c r="AF201" s="80" t="b">
        <v>0</v>
      </c>
      <c r="AG201" s="80">
        <v>0</v>
      </c>
      <c r="AH201" s="84" t="s">
        <v>1316</v>
      </c>
      <c r="AI201" s="80" t="b">
        <v>0</v>
      </c>
      <c r="AJ201" s="80" t="s">
        <v>1333</v>
      </c>
      <c r="AK201" s="80"/>
      <c r="AL201" s="84" t="s">
        <v>1316</v>
      </c>
      <c r="AM201" s="80" t="b">
        <v>0</v>
      </c>
      <c r="AN201" s="80">
        <v>116</v>
      </c>
      <c r="AO201" s="84" t="s">
        <v>1297</v>
      </c>
      <c r="AP201" s="80" t="s">
        <v>1344</v>
      </c>
      <c r="AQ201" s="80" t="b">
        <v>0</v>
      </c>
      <c r="AR201" s="84" t="s">
        <v>1297</v>
      </c>
      <c r="AS201" s="80" t="s">
        <v>198</v>
      </c>
      <c r="AT201" s="80">
        <v>0</v>
      </c>
      <c r="AU201" s="80">
        <v>0</v>
      </c>
      <c r="AV201" s="80"/>
      <c r="AW201" s="80"/>
      <c r="AX201" s="80"/>
      <c r="AY201" s="80"/>
      <c r="AZ201" s="80"/>
      <c r="BA201" s="80"/>
      <c r="BB201" s="80"/>
      <c r="BC201" s="80"/>
      <c r="BD201">
        <v>1</v>
      </c>
      <c r="BE201" s="79" t="str">
        <f>REPLACE(INDEX(GroupVertices[Group],MATCH(Edges[[#This Row],[Vertex 1]],GroupVertices[Vertex],0)),1,1,"")</f>
        <v>1</v>
      </c>
      <c r="BF201" s="79" t="str">
        <f>REPLACE(INDEX(GroupVertices[Group],MATCH(Edges[[#This Row],[Vertex 2]],GroupVertices[Vertex],0)),1,1,"")</f>
        <v>1</v>
      </c>
      <c r="BG201" s="48">
        <v>0</v>
      </c>
      <c r="BH201" s="49">
        <v>0</v>
      </c>
      <c r="BI201" s="48">
        <v>1</v>
      </c>
      <c r="BJ201" s="49">
        <v>2.3255813953488373</v>
      </c>
      <c r="BK201" s="48">
        <v>0</v>
      </c>
      <c r="BL201" s="49">
        <v>0</v>
      </c>
      <c r="BM201" s="48">
        <v>42</v>
      </c>
      <c r="BN201" s="49">
        <v>97.67441860465117</v>
      </c>
      <c r="BO201" s="48">
        <v>43</v>
      </c>
    </row>
    <row r="202" spans="1:67" ht="15">
      <c r="A202" s="65" t="s">
        <v>380</v>
      </c>
      <c r="B202" s="65" t="s">
        <v>423</v>
      </c>
      <c r="C202" s="66" t="s">
        <v>3090</v>
      </c>
      <c r="D202" s="67">
        <v>3</v>
      </c>
      <c r="E202" s="68" t="s">
        <v>132</v>
      </c>
      <c r="F202" s="69">
        <v>32</v>
      </c>
      <c r="G202" s="66"/>
      <c r="H202" s="70"/>
      <c r="I202" s="71"/>
      <c r="J202" s="71"/>
      <c r="K202" s="34" t="s">
        <v>65</v>
      </c>
      <c r="L202" s="78">
        <v>202</v>
      </c>
      <c r="M202" s="78"/>
      <c r="N202" s="73"/>
      <c r="O202" s="80" t="s">
        <v>425</v>
      </c>
      <c r="P202" s="82">
        <v>43986.1984375</v>
      </c>
      <c r="Q202" s="80" t="s">
        <v>468</v>
      </c>
      <c r="R202" s="84" t="s">
        <v>513</v>
      </c>
      <c r="S202" s="80"/>
      <c r="T202" s="80"/>
      <c r="U202" s="80" t="s">
        <v>537</v>
      </c>
      <c r="V202" s="85" t="s">
        <v>553</v>
      </c>
      <c r="W202" s="85" t="s">
        <v>553</v>
      </c>
      <c r="X202" s="82">
        <v>43986.1984375</v>
      </c>
      <c r="Y202" s="88">
        <v>43986</v>
      </c>
      <c r="Z202" s="84" t="s">
        <v>891</v>
      </c>
      <c r="AA202" s="85" t="s">
        <v>1086</v>
      </c>
      <c r="AB202" s="80"/>
      <c r="AC202" s="80"/>
      <c r="AD202" s="84" t="s">
        <v>1282</v>
      </c>
      <c r="AE202" s="84" t="s">
        <v>1312</v>
      </c>
      <c r="AF202" s="80" t="b">
        <v>0</v>
      </c>
      <c r="AG202" s="80">
        <v>5</v>
      </c>
      <c r="AH202" s="84" t="s">
        <v>1330</v>
      </c>
      <c r="AI202" s="80" t="b">
        <v>0</v>
      </c>
      <c r="AJ202" s="80" t="s">
        <v>1333</v>
      </c>
      <c r="AK202" s="80"/>
      <c r="AL202" s="84" t="s">
        <v>1316</v>
      </c>
      <c r="AM202" s="80" t="b">
        <v>0</v>
      </c>
      <c r="AN202" s="80">
        <v>1</v>
      </c>
      <c r="AO202" s="84" t="s">
        <v>1316</v>
      </c>
      <c r="AP202" s="80" t="s">
        <v>1344</v>
      </c>
      <c r="AQ202" s="80" t="b">
        <v>0</v>
      </c>
      <c r="AR202" s="84" t="s">
        <v>1312</v>
      </c>
      <c r="AS202" s="80" t="s">
        <v>198</v>
      </c>
      <c r="AT202" s="80">
        <v>0</v>
      </c>
      <c r="AU202" s="80">
        <v>0</v>
      </c>
      <c r="AV202" s="80"/>
      <c r="AW202" s="80"/>
      <c r="AX202" s="80"/>
      <c r="AY202" s="80"/>
      <c r="AZ202" s="80"/>
      <c r="BA202" s="80"/>
      <c r="BB202" s="80"/>
      <c r="BC202" s="80"/>
      <c r="BD202">
        <v>1</v>
      </c>
      <c r="BE202" s="79" t="str">
        <f>REPLACE(INDEX(GroupVertices[Group],MATCH(Edges[[#This Row],[Vertex 1]],GroupVertices[Vertex],0)),1,1,"")</f>
        <v>7</v>
      </c>
      <c r="BF202" s="79" t="str">
        <f>REPLACE(INDEX(GroupVertices[Group],MATCH(Edges[[#This Row],[Vertex 2]],GroupVertices[Vertex],0)),1,1,"")</f>
        <v>7</v>
      </c>
      <c r="BG202" s="48">
        <v>1</v>
      </c>
      <c r="BH202" s="49">
        <v>5.882352941176471</v>
      </c>
      <c r="BI202" s="48">
        <v>1</v>
      </c>
      <c r="BJ202" s="49">
        <v>5.882352941176471</v>
      </c>
      <c r="BK202" s="48">
        <v>0</v>
      </c>
      <c r="BL202" s="49">
        <v>0</v>
      </c>
      <c r="BM202" s="48">
        <v>15</v>
      </c>
      <c r="BN202" s="49">
        <v>88.23529411764706</v>
      </c>
      <c r="BO202" s="48">
        <v>17</v>
      </c>
    </row>
    <row r="203" spans="1:67" ht="15">
      <c r="A203" s="65" t="s">
        <v>392</v>
      </c>
      <c r="B203" s="65" t="s">
        <v>380</v>
      </c>
      <c r="C203" s="66" t="s">
        <v>3090</v>
      </c>
      <c r="D203" s="67">
        <v>3</v>
      </c>
      <c r="E203" s="68" t="s">
        <v>132</v>
      </c>
      <c r="F203" s="69">
        <v>32</v>
      </c>
      <c r="G203" s="66"/>
      <c r="H203" s="70"/>
      <c r="I203" s="71"/>
      <c r="J203" s="71"/>
      <c r="K203" s="34" t="s">
        <v>65</v>
      </c>
      <c r="L203" s="78">
        <v>203</v>
      </c>
      <c r="M203" s="78"/>
      <c r="N203" s="73"/>
      <c r="O203" s="80" t="s">
        <v>426</v>
      </c>
      <c r="P203" s="82">
        <v>43986.26886574074</v>
      </c>
      <c r="Q203" s="80" t="s">
        <v>468</v>
      </c>
      <c r="R203" s="84" t="s">
        <v>513</v>
      </c>
      <c r="S203" s="80"/>
      <c r="T203" s="80"/>
      <c r="U203" s="80" t="s">
        <v>537</v>
      </c>
      <c r="V203" s="80"/>
      <c r="W203" s="85" t="s">
        <v>701</v>
      </c>
      <c r="X203" s="82">
        <v>43986.26886574074</v>
      </c>
      <c r="Y203" s="88">
        <v>43986</v>
      </c>
      <c r="Z203" s="84" t="s">
        <v>892</v>
      </c>
      <c r="AA203" s="85" t="s">
        <v>1087</v>
      </c>
      <c r="AB203" s="80"/>
      <c r="AC203" s="80"/>
      <c r="AD203" s="84" t="s">
        <v>1283</v>
      </c>
      <c r="AE203" s="80"/>
      <c r="AF203" s="80" t="b">
        <v>0</v>
      </c>
      <c r="AG203" s="80">
        <v>0</v>
      </c>
      <c r="AH203" s="84" t="s">
        <v>1316</v>
      </c>
      <c r="AI203" s="80" t="b">
        <v>0</v>
      </c>
      <c r="AJ203" s="80" t="s">
        <v>1333</v>
      </c>
      <c r="AK203" s="80"/>
      <c r="AL203" s="84" t="s">
        <v>1316</v>
      </c>
      <c r="AM203" s="80" t="b">
        <v>0</v>
      </c>
      <c r="AN203" s="80">
        <v>1</v>
      </c>
      <c r="AO203" s="84" t="s">
        <v>1282</v>
      </c>
      <c r="AP203" s="80" t="s">
        <v>1345</v>
      </c>
      <c r="AQ203" s="80" t="b">
        <v>0</v>
      </c>
      <c r="AR203" s="84" t="s">
        <v>1282</v>
      </c>
      <c r="AS203" s="80" t="s">
        <v>198</v>
      </c>
      <c r="AT203" s="80">
        <v>0</v>
      </c>
      <c r="AU203" s="80">
        <v>0</v>
      </c>
      <c r="AV203" s="80"/>
      <c r="AW203" s="80"/>
      <c r="AX203" s="80"/>
      <c r="AY203" s="80"/>
      <c r="AZ203" s="80"/>
      <c r="BA203" s="80"/>
      <c r="BB203" s="80"/>
      <c r="BC203" s="80"/>
      <c r="BD203">
        <v>1</v>
      </c>
      <c r="BE203" s="79" t="str">
        <f>REPLACE(INDEX(GroupVertices[Group],MATCH(Edges[[#This Row],[Vertex 1]],GroupVertices[Vertex],0)),1,1,"")</f>
        <v>7</v>
      </c>
      <c r="BF203" s="79" t="str">
        <f>REPLACE(INDEX(GroupVertices[Group],MATCH(Edges[[#This Row],[Vertex 2]],GroupVertices[Vertex],0)),1,1,"")</f>
        <v>7</v>
      </c>
      <c r="BG203" s="48"/>
      <c r="BH203" s="49"/>
      <c r="BI203" s="48"/>
      <c r="BJ203" s="49"/>
      <c r="BK203" s="48"/>
      <c r="BL203" s="49"/>
      <c r="BM203" s="48"/>
      <c r="BN203" s="49"/>
      <c r="BO203" s="48"/>
    </row>
    <row r="204" spans="1:67" ht="15">
      <c r="A204" s="65" t="s">
        <v>392</v>
      </c>
      <c r="B204" s="65" t="s">
        <v>423</v>
      </c>
      <c r="C204" s="66" t="s">
        <v>3090</v>
      </c>
      <c r="D204" s="67">
        <v>3</v>
      </c>
      <c r="E204" s="68" t="s">
        <v>132</v>
      </c>
      <c r="F204" s="69">
        <v>32</v>
      </c>
      <c r="G204" s="66"/>
      <c r="H204" s="70"/>
      <c r="I204" s="71"/>
      <c r="J204" s="71"/>
      <c r="K204" s="34" t="s">
        <v>65</v>
      </c>
      <c r="L204" s="78">
        <v>204</v>
      </c>
      <c r="M204" s="78"/>
      <c r="N204" s="73"/>
      <c r="O204" s="80" t="s">
        <v>425</v>
      </c>
      <c r="P204" s="82">
        <v>43986.26886574074</v>
      </c>
      <c r="Q204" s="80" t="s">
        <v>468</v>
      </c>
      <c r="R204" s="84" t="s">
        <v>513</v>
      </c>
      <c r="S204" s="80"/>
      <c r="T204" s="80"/>
      <c r="U204" s="80" t="s">
        <v>537</v>
      </c>
      <c r="V204" s="80"/>
      <c r="W204" s="85" t="s">
        <v>701</v>
      </c>
      <c r="X204" s="82">
        <v>43986.26886574074</v>
      </c>
      <c r="Y204" s="88">
        <v>43986</v>
      </c>
      <c r="Z204" s="84" t="s">
        <v>892</v>
      </c>
      <c r="AA204" s="85" t="s">
        <v>1087</v>
      </c>
      <c r="AB204" s="80"/>
      <c r="AC204" s="80"/>
      <c r="AD204" s="84" t="s">
        <v>1283</v>
      </c>
      <c r="AE204" s="80"/>
      <c r="AF204" s="80" t="b">
        <v>0</v>
      </c>
      <c r="AG204" s="80">
        <v>0</v>
      </c>
      <c r="AH204" s="84" t="s">
        <v>1316</v>
      </c>
      <c r="AI204" s="80" t="b">
        <v>0</v>
      </c>
      <c r="AJ204" s="80" t="s">
        <v>1333</v>
      </c>
      <c r="AK204" s="80"/>
      <c r="AL204" s="84" t="s">
        <v>1316</v>
      </c>
      <c r="AM204" s="80" t="b">
        <v>0</v>
      </c>
      <c r="AN204" s="80">
        <v>1</v>
      </c>
      <c r="AO204" s="84" t="s">
        <v>1282</v>
      </c>
      <c r="AP204" s="80" t="s">
        <v>1345</v>
      </c>
      <c r="AQ204" s="80" t="b">
        <v>0</v>
      </c>
      <c r="AR204" s="84" t="s">
        <v>1282</v>
      </c>
      <c r="AS204" s="80" t="s">
        <v>198</v>
      </c>
      <c r="AT204" s="80">
        <v>0</v>
      </c>
      <c r="AU204" s="80">
        <v>0</v>
      </c>
      <c r="AV204" s="80"/>
      <c r="AW204" s="80"/>
      <c r="AX204" s="80"/>
      <c r="AY204" s="80"/>
      <c r="AZ204" s="80"/>
      <c r="BA204" s="80"/>
      <c r="BB204" s="80"/>
      <c r="BC204" s="80"/>
      <c r="BD204">
        <v>1</v>
      </c>
      <c r="BE204" s="79" t="str">
        <f>REPLACE(INDEX(GroupVertices[Group],MATCH(Edges[[#This Row],[Vertex 1]],GroupVertices[Vertex],0)),1,1,"")</f>
        <v>7</v>
      </c>
      <c r="BF204" s="79" t="str">
        <f>REPLACE(INDEX(GroupVertices[Group],MATCH(Edges[[#This Row],[Vertex 2]],GroupVertices[Vertex],0)),1,1,"")</f>
        <v>7</v>
      </c>
      <c r="BG204" s="48">
        <v>1</v>
      </c>
      <c r="BH204" s="49">
        <v>5.882352941176471</v>
      </c>
      <c r="BI204" s="48">
        <v>1</v>
      </c>
      <c r="BJ204" s="49">
        <v>5.882352941176471</v>
      </c>
      <c r="BK204" s="48">
        <v>0</v>
      </c>
      <c r="BL204" s="49">
        <v>0</v>
      </c>
      <c r="BM204" s="48">
        <v>15</v>
      </c>
      <c r="BN204" s="49">
        <v>88.23529411764706</v>
      </c>
      <c r="BO204" s="48">
        <v>17</v>
      </c>
    </row>
    <row r="205" spans="1:67" ht="15">
      <c r="A205" s="65" t="s">
        <v>392</v>
      </c>
      <c r="B205" s="65" t="s">
        <v>392</v>
      </c>
      <c r="C205" s="66" t="s">
        <v>3090</v>
      </c>
      <c r="D205" s="67">
        <v>3</v>
      </c>
      <c r="E205" s="68" t="s">
        <v>132</v>
      </c>
      <c r="F205" s="69">
        <v>32</v>
      </c>
      <c r="G205" s="66"/>
      <c r="H205" s="70"/>
      <c r="I205" s="71"/>
      <c r="J205" s="71"/>
      <c r="K205" s="34" t="s">
        <v>65</v>
      </c>
      <c r="L205" s="78">
        <v>205</v>
      </c>
      <c r="M205" s="78"/>
      <c r="N205" s="73"/>
      <c r="O205" s="80" t="s">
        <v>198</v>
      </c>
      <c r="P205" s="82">
        <v>43986.27008101852</v>
      </c>
      <c r="Q205" s="80" t="s">
        <v>469</v>
      </c>
      <c r="R205" s="84" t="s">
        <v>514</v>
      </c>
      <c r="S205" s="85" t="s">
        <v>530</v>
      </c>
      <c r="T205" s="80" t="s">
        <v>533</v>
      </c>
      <c r="U205" s="80" t="s">
        <v>546</v>
      </c>
      <c r="V205" s="80"/>
      <c r="W205" s="85" t="s">
        <v>701</v>
      </c>
      <c r="X205" s="82">
        <v>43986.27008101852</v>
      </c>
      <c r="Y205" s="88">
        <v>43986</v>
      </c>
      <c r="Z205" s="84" t="s">
        <v>893</v>
      </c>
      <c r="AA205" s="85" t="s">
        <v>1088</v>
      </c>
      <c r="AB205" s="80"/>
      <c r="AC205" s="80"/>
      <c r="AD205" s="84" t="s">
        <v>1284</v>
      </c>
      <c r="AE205" s="80"/>
      <c r="AF205" s="80" t="b">
        <v>0</v>
      </c>
      <c r="AG205" s="80">
        <v>0</v>
      </c>
      <c r="AH205" s="84" t="s">
        <v>1316</v>
      </c>
      <c r="AI205" s="80" t="b">
        <v>1</v>
      </c>
      <c r="AJ205" s="80" t="s">
        <v>1332</v>
      </c>
      <c r="AK205" s="80"/>
      <c r="AL205" s="84" t="s">
        <v>1336</v>
      </c>
      <c r="AM205" s="80" t="b">
        <v>0</v>
      </c>
      <c r="AN205" s="80">
        <v>0</v>
      </c>
      <c r="AO205" s="84" t="s">
        <v>1316</v>
      </c>
      <c r="AP205" s="80" t="s">
        <v>1345</v>
      </c>
      <c r="AQ205" s="80" t="b">
        <v>0</v>
      </c>
      <c r="AR205" s="84" t="s">
        <v>1284</v>
      </c>
      <c r="AS205" s="80" t="s">
        <v>198</v>
      </c>
      <c r="AT205" s="80">
        <v>0</v>
      </c>
      <c r="AU205" s="80">
        <v>0</v>
      </c>
      <c r="AV205" s="80"/>
      <c r="AW205" s="80"/>
      <c r="AX205" s="80"/>
      <c r="AY205" s="80"/>
      <c r="AZ205" s="80"/>
      <c r="BA205" s="80"/>
      <c r="BB205" s="80"/>
      <c r="BC205" s="80"/>
      <c r="BD205">
        <v>1</v>
      </c>
      <c r="BE205" s="79" t="str">
        <f>REPLACE(INDEX(GroupVertices[Group],MATCH(Edges[[#This Row],[Vertex 1]],GroupVertices[Vertex],0)),1,1,"")</f>
        <v>7</v>
      </c>
      <c r="BF205" s="79" t="str">
        <f>REPLACE(INDEX(GroupVertices[Group],MATCH(Edges[[#This Row],[Vertex 2]],GroupVertices[Vertex],0)),1,1,"")</f>
        <v>7</v>
      </c>
      <c r="BG205" s="48">
        <v>0</v>
      </c>
      <c r="BH205" s="49">
        <v>0</v>
      </c>
      <c r="BI205" s="48">
        <v>0</v>
      </c>
      <c r="BJ205" s="49">
        <v>0</v>
      </c>
      <c r="BK205" s="48">
        <v>0</v>
      </c>
      <c r="BL205" s="49">
        <v>0</v>
      </c>
      <c r="BM205" s="48">
        <v>2</v>
      </c>
      <c r="BN205" s="49">
        <v>100</v>
      </c>
      <c r="BO205" s="48">
        <v>2</v>
      </c>
    </row>
    <row r="206" spans="1:67" ht="15">
      <c r="A206" s="65" t="s">
        <v>393</v>
      </c>
      <c r="B206" s="65" t="s">
        <v>405</v>
      </c>
      <c r="C206" s="66" t="s">
        <v>3090</v>
      </c>
      <c r="D206" s="67">
        <v>3</v>
      </c>
      <c r="E206" s="68" t="s">
        <v>132</v>
      </c>
      <c r="F206" s="69">
        <v>32</v>
      </c>
      <c r="G206" s="66"/>
      <c r="H206" s="70"/>
      <c r="I206" s="71"/>
      <c r="J206" s="71"/>
      <c r="K206" s="34" t="s">
        <v>65</v>
      </c>
      <c r="L206" s="78">
        <v>206</v>
      </c>
      <c r="M206" s="78"/>
      <c r="N206" s="73"/>
      <c r="O206" s="80" t="s">
        <v>426</v>
      </c>
      <c r="P206" s="82">
        <v>43986.27197916667</v>
      </c>
      <c r="Q206" s="80" t="s">
        <v>429</v>
      </c>
      <c r="R206" s="84" t="s">
        <v>474</v>
      </c>
      <c r="S206" s="80"/>
      <c r="T206" s="80"/>
      <c r="U206" s="80" t="s">
        <v>538</v>
      </c>
      <c r="V206" s="80"/>
      <c r="W206" s="85" t="s">
        <v>562</v>
      </c>
      <c r="X206" s="82">
        <v>43986.27197916667</v>
      </c>
      <c r="Y206" s="88">
        <v>43986</v>
      </c>
      <c r="Z206" s="84" t="s">
        <v>894</v>
      </c>
      <c r="AA206" s="85" t="s">
        <v>1089</v>
      </c>
      <c r="AB206" s="80"/>
      <c r="AC206" s="80"/>
      <c r="AD206" s="84" t="s">
        <v>1285</v>
      </c>
      <c r="AE206" s="80"/>
      <c r="AF206" s="80" t="b">
        <v>0</v>
      </c>
      <c r="AG206" s="80">
        <v>0</v>
      </c>
      <c r="AH206" s="84" t="s">
        <v>1316</v>
      </c>
      <c r="AI206" s="80" t="b">
        <v>0</v>
      </c>
      <c r="AJ206" s="80" t="s">
        <v>1333</v>
      </c>
      <c r="AK206" s="80"/>
      <c r="AL206" s="84" t="s">
        <v>1316</v>
      </c>
      <c r="AM206" s="80" t="b">
        <v>0</v>
      </c>
      <c r="AN206" s="80">
        <v>116</v>
      </c>
      <c r="AO206" s="84" t="s">
        <v>1297</v>
      </c>
      <c r="AP206" s="80" t="s">
        <v>1343</v>
      </c>
      <c r="AQ206" s="80" t="b">
        <v>0</v>
      </c>
      <c r="AR206" s="84" t="s">
        <v>1297</v>
      </c>
      <c r="AS206" s="80" t="s">
        <v>198</v>
      </c>
      <c r="AT206" s="80">
        <v>0</v>
      </c>
      <c r="AU206" s="80">
        <v>0</v>
      </c>
      <c r="AV206" s="80"/>
      <c r="AW206" s="80"/>
      <c r="AX206" s="80"/>
      <c r="AY206" s="80"/>
      <c r="AZ206" s="80"/>
      <c r="BA206" s="80"/>
      <c r="BB206" s="80"/>
      <c r="BC206" s="80"/>
      <c r="BD206">
        <v>1</v>
      </c>
      <c r="BE206" s="79" t="str">
        <f>REPLACE(INDEX(GroupVertices[Group],MATCH(Edges[[#This Row],[Vertex 1]],GroupVertices[Vertex],0)),1,1,"")</f>
        <v>1</v>
      </c>
      <c r="BF206" s="79" t="str">
        <f>REPLACE(INDEX(GroupVertices[Group],MATCH(Edges[[#This Row],[Vertex 2]],GroupVertices[Vertex],0)),1,1,"")</f>
        <v>1</v>
      </c>
      <c r="BG206" s="48">
        <v>0</v>
      </c>
      <c r="BH206" s="49">
        <v>0</v>
      </c>
      <c r="BI206" s="48">
        <v>1</v>
      </c>
      <c r="BJ206" s="49">
        <v>2.3255813953488373</v>
      </c>
      <c r="BK206" s="48">
        <v>0</v>
      </c>
      <c r="BL206" s="49">
        <v>0</v>
      </c>
      <c r="BM206" s="48">
        <v>42</v>
      </c>
      <c r="BN206" s="49">
        <v>97.67441860465117</v>
      </c>
      <c r="BO206" s="48">
        <v>43</v>
      </c>
    </row>
    <row r="207" spans="1:67" ht="15">
      <c r="A207" s="65" t="s">
        <v>394</v>
      </c>
      <c r="B207" s="65" t="s">
        <v>405</v>
      </c>
      <c r="C207" s="66" t="s">
        <v>3090</v>
      </c>
      <c r="D207" s="67">
        <v>3</v>
      </c>
      <c r="E207" s="68" t="s">
        <v>132</v>
      </c>
      <c r="F207" s="69">
        <v>32</v>
      </c>
      <c r="G207" s="66"/>
      <c r="H207" s="70"/>
      <c r="I207" s="71"/>
      <c r="J207" s="71"/>
      <c r="K207" s="34" t="s">
        <v>65</v>
      </c>
      <c r="L207" s="78">
        <v>207</v>
      </c>
      <c r="M207" s="78"/>
      <c r="N207" s="73"/>
      <c r="O207" s="80" t="s">
        <v>424</v>
      </c>
      <c r="P207" s="82">
        <v>43986.288310185184</v>
      </c>
      <c r="Q207" s="80" t="s">
        <v>470</v>
      </c>
      <c r="R207" s="84" t="s">
        <v>515</v>
      </c>
      <c r="S207" s="85" t="s">
        <v>518</v>
      </c>
      <c r="T207" s="80" t="s">
        <v>532</v>
      </c>
      <c r="U207" s="80" t="s">
        <v>537</v>
      </c>
      <c r="V207" s="80"/>
      <c r="W207" s="85" t="s">
        <v>702</v>
      </c>
      <c r="X207" s="82">
        <v>43986.288310185184</v>
      </c>
      <c r="Y207" s="88">
        <v>43986</v>
      </c>
      <c r="Z207" s="84" t="s">
        <v>895</v>
      </c>
      <c r="AA207" s="85" t="s">
        <v>1090</v>
      </c>
      <c r="AB207" s="80"/>
      <c r="AC207" s="80"/>
      <c r="AD207" s="84" t="s">
        <v>1286</v>
      </c>
      <c r="AE207" s="84" t="s">
        <v>1313</v>
      </c>
      <c r="AF207" s="80" t="b">
        <v>0</v>
      </c>
      <c r="AG207" s="80">
        <v>1</v>
      </c>
      <c r="AH207" s="84" t="s">
        <v>1331</v>
      </c>
      <c r="AI207" s="80" t="b">
        <v>0</v>
      </c>
      <c r="AJ207" s="80" t="s">
        <v>1333</v>
      </c>
      <c r="AK207" s="80"/>
      <c r="AL207" s="84" t="s">
        <v>1316</v>
      </c>
      <c r="AM207" s="80" t="b">
        <v>0</v>
      </c>
      <c r="AN207" s="80">
        <v>2</v>
      </c>
      <c r="AO207" s="84" t="s">
        <v>1316</v>
      </c>
      <c r="AP207" s="80" t="s">
        <v>1349</v>
      </c>
      <c r="AQ207" s="80" t="b">
        <v>0</v>
      </c>
      <c r="AR207" s="84" t="s">
        <v>1313</v>
      </c>
      <c r="AS207" s="80" t="s">
        <v>198</v>
      </c>
      <c r="AT207" s="80">
        <v>0</v>
      </c>
      <c r="AU207" s="80">
        <v>0</v>
      </c>
      <c r="AV207" s="80"/>
      <c r="AW207" s="80"/>
      <c r="AX207" s="80"/>
      <c r="AY207" s="80"/>
      <c r="AZ207" s="80"/>
      <c r="BA207" s="80"/>
      <c r="BB207" s="80"/>
      <c r="BC207" s="80"/>
      <c r="BD207">
        <v>1</v>
      </c>
      <c r="BE207" s="79" t="str">
        <f>REPLACE(INDEX(GroupVertices[Group],MATCH(Edges[[#This Row],[Vertex 1]],GroupVertices[Vertex],0)),1,1,"")</f>
        <v>10</v>
      </c>
      <c r="BF207" s="79" t="str">
        <f>REPLACE(INDEX(GroupVertices[Group],MATCH(Edges[[#This Row],[Vertex 2]],GroupVertices[Vertex],0)),1,1,"")</f>
        <v>1</v>
      </c>
      <c r="BG207" s="48"/>
      <c r="BH207" s="49"/>
      <c r="BI207" s="48"/>
      <c r="BJ207" s="49"/>
      <c r="BK207" s="48"/>
      <c r="BL207" s="49"/>
      <c r="BM207" s="48"/>
      <c r="BN207" s="49"/>
      <c r="BO207" s="48"/>
    </row>
    <row r="208" spans="1:67" ht="15">
      <c r="A208" s="65" t="s">
        <v>394</v>
      </c>
      <c r="B208" s="65" t="s">
        <v>395</v>
      </c>
      <c r="C208" s="66" t="s">
        <v>3090</v>
      </c>
      <c r="D208" s="67">
        <v>3</v>
      </c>
      <c r="E208" s="68" t="s">
        <v>132</v>
      </c>
      <c r="F208" s="69">
        <v>32</v>
      </c>
      <c r="G208" s="66"/>
      <c r="H208" s="70"/>
      <c r="I208" s="71"/>
      <c r="J208" s="71"/>
      <c r="K208" s="34" t="s">
        <v>66</v>
      </c>
      <c r="L208" s="78">
        <v>208</v>
      </c>
      <c r="M208" s="78"/>
      <c r="N208" s="73"/>
      <c r="O208" s="80" t="s">
        <v>425</v>
      </c>
      <c r="P208" s="82">
        <v>43986.288310185184</v>
      </c>
      <c r="Q208" s="80" t="s">
        <v>470</v>
      </c>
      <c r="R208" s="84" t="s">
        <v>515</v>
      </c>
      <c r="S208" s="85" t="s">
        <v>518</v>
      </c>
      <c r="T208" s="80" t="s">
        <v>532</v>
      </c>
      <c r="U208" s="80" t="s">
        <v>537</v>
      </c>
      <c r="V208" s="80"/>
      <c r="W208" s="85" t="s">
        <v>702</v>
      </c>
      <c r="X208" s="82">
        <v>43986.288310185184</v>
      </c>
      <c r="Y208" s="88">
        <v>43986</v>
      </c>
      <c r="Z208" s="84" t="s">
        <v>895</v>
      </c>
      <c r="AA208" s="85" t="s">
        <v>1090</v>
      </c>
      <c r="AB208" s="80"/>
      <c r="AC208" s="80"/>
      <c r="AD208" s="84" t="s">
        <v>1286</v>
      </c>
      <c r="AE208" s="84" t="s">
        <v>1313</v>
      </c>
      <c r="AF208" s="80" t="b">
        <v>0</v>
      </c>
      <c r="AG208" s="80">
        <v>1</v>
      </c>
      <c r="AH208" s="84" t="s">
        <v>1331</v>
      </c>
      <c r="AI208" s="80" t="b">
        <v>0</v>
      </c>
      <c r="AJ208" s="80" t="s">
        <v>1333</v>
      </c>
      <c r="AK208" s="80"/>
      <c r="AL208" s="84" t="s">
        <v>1316</v>
      </c>
      <c r="AM208" s="80" t="b">
        <v>0</v>
      </c>
      <c r="AN208" s="80">
        <v>2</v>
      </c>
      <c r="AO208" s="84" t="s">
        <v>1316</v>
      </c>
      <c r="AP208" s="80" t="s">
        <v>1349</v>
      </c>
      <c r="AQ208" s="80" t="b">
        <v>0</v>
      </c>
      <c r="AR208" s="84" t="s">
        <v>1313</v>
      </c>
      <c r="AS208" s="80" t="s">
        <v>198</v>
      </c>
      <c r="AT208" s="80">
        <v>0</v>
      </c>
      <c r="AU208" s="80">
        <v>0</v>
      </c>
      <c r="AV208" s="80"/>
      <c r="AW208" s="80"/>
      <c r="AX208" s="80"/>
      <c r="AY208" s="80"/>
      <c r="AZ208" s="80"/>
      <c r="BA208" s="80"/>
      <c r="BB208" s="80"/>
      <c r="BC208" s="80"/>
      <c r="BD208">
        <v>1</v>
      </c>
      <c r="BE208" s="79" t="str">
        <f>REPLACE(INDEX(GroupVertices[Group],MATCH(Edges[[#This Row],[Vertex 1]],GroupVertices[Vertex],0)),1,1,"")</f>
        <v>10</v>
      </c>
      <c r="BF208" s="79" t="str">
        <f>REPLACE(INDEX(GroupVertices[Group],MATCH(Edges[[#This Row],[Vertex 2]],GroupVertices[Vertex],0)),1,1,"")</f>
        <v>10</v>
      </c>
      <c r="BG208" s="48">
        <v>0</v>
      </c>
      <c r="BH208" s="49">
        <v>0</v>
      </c>
      <c r="BI208" s="48">
        <v>0</v>
      </c>
      <c r="BJ208" s="49">
        <v>0</v>
      </c>
      <c r="BK208" s="48">
        <v>0</v>
      </c>
      <c r="BL208" s="49">
        <v>0</v>
      </c>
      <c r="BM208" s="48">
        <v>26</v>
      </c>
      <c r="BN208" s="49">
        <v>100</v>
      </c>
      <c r="BO208" s="48">
        <v>26</v>
      </c>
    </row>
    <row r="209" spans="1:67" ht="15">
      <c r="A209" s="65" t="s">
        <v>395</v>
      </c>
      <c r="B209" s="65" t="s">
        <v>394</v>
      </c>
      <c r="C209" s="66" t="s">
        <v>3090</v>
      </c>
      <c r="D209" s="67">
        <v>3</v>
      </c>
      <c r="E209" s="68" t="s">
        <v>132</v>
      </c>
      <c r="F209" s="69">
        <v>32</v>
      </c>
      <c r="G209" s="66"/>
      <c r="H209" s="70"/>
      <c r="I209" s="71"/>
      <c r="J209" s="71"/>
      <c r="K209" s="34" t="s">
        <v>66</v>
      </c>
      <c r="L209" s="78">
        <v>209</v>
      </c>
      <c r="M209" s="78"/>
      <c r="N209" s="73"/>
      <c r="O209" s="80" t="s">
        <v>426</v>
      </c>
      <c r="P209" s="82">
        <v>43986.288518518515</v>
      </c>
      <c r="Q209" s="80" t="s">
        <v>470</v>
      </c>
      <c r="R209" s="84" t="s">
        <v>515</v>
      </c>
      <c r="S209" s="80"/>
      <c r="T209" s="80"/>
      <c r="U209" s="80" t="s">
        <v>537</v>
      </c>
      <c r="V209" s="80"/>
      <c r="W209" s="85" t="s">
        <v>703</v>
      </c>
      <c r="X209" s="82">
        <v>43986.288518518515</v>
      </c>
      <c r="Y209" s="88">
        <v>43986</v>
      </c>
      <c r="Z209" s="84" t="s">
        <v>896</v>
      </c>
      <c r="AA209" s="85" t="s">
        <v>1091</v>
      </c>
      <c r="AB209" s="80"/>
      <c r="AC209" s="80"/>
      <c r="AD209" s="84" t="s">
        <v>1287</v>
      </c>
      <c r="AE209" s="80"/>
      <c r="AF209" s="80" t="b">
        <v>0</v>
      </c>
      <c r="AG209" s="80">
        <v>0</v>
      </c>
      <c r="AH209" s="84" t="s">
        <v>1316</v>
      </c>
      <c r="AI209" s="80" t="b">
        <v>0</v>
      </c>
      <c r="AJ209" s="80" t="s">
        <v>1333</v>
      </c>
      <c r="AK209" s="80"/>
      <c r="AL209" s="84" t="s">
        <v>1316</v>
      </c>
      <c r="AM209" s="80" t="b">
        <v>0</v>
      </c>
      <c r="AN209" s="80">
        <v>2</v>
      </c>
      <c r="AO209" s="84" t="s">
        <v>1286</v>
      </c>
      <c r="AP209" s="80" t="s">
        <v>1345</v>
      </c>
      <c r="AQ209" s="80" t="b">
        <v>0</v>
      </c>
      <c r="AR209" s="84" t="s">
        <v>1286</v>
      </c>
      <c r="AS209" s="80" t="s">
        <v>198</v>
      </c>
      <c r="AT209" s="80">
        <v>0</v>
      </c>
      <c r="AU209" s="80">
        <v>0</v>
      </c>
      <c r="AV209" s="80"/>
      <c r="AW209" s="80"/>
      <c r="AX209" s="80"/>
      <c r="AY209" s="80"/>
      <c r="AZ209" s="80"/>
      <c r="BA209" s="80"/>
      <c r="BB209" s="80"/>
      <c r="BC209" s="80"/>
      <c r="BD209">
        <v>1</v>
      </c>
      <c r="BE209" s="79" t="str">
        <f>REPLACE(INDEX(GroupVertices[Group],MATCH(Edges[[#This Row],[Vertex 1]],GroupVertices[Vertex],0)),1,1,"")</f>
        <v>10</v>
      </c>
      <c r="BF209" s="79" t="str">
        <f>REPLACE(INDEX(GroupVertices[Group],MATCH(Edges[[#This Row],[Vertex 2]],GroupVertices[Vertex],0)),1,1,"")</f>
        <v>10</v>
      </c>
      <c r="BG209" s="48"/>
      <c r="BH209" s="49"/>
      <c r="BI209" s="48"/>
      <c r="BJ209" s="49"/>
      <c r="BK209" s="48"/>
      <c r="BL209" s="49"/>
      <c r="BM209" s="48"/>
      <c r="BN209" s="49"/>
      <c r="BO209" s="48"/>
    </row>
    <row r="210" spans="1:67" ht="15">
      <c r="A210" s="65" t="s">
        <v>395</v>
      </c>
      <c r="B210" s="65" t="s">
        <v>405</v>
      </c>
      <c r="C210" s="66" t="s">
        <v>3090</v>
      </c>
      <c r="D210" s="67">
        <v>3</v>
      </c>
      <c r="E210" s="68" t="s">
        <v>132</v>
      </c>
      <c r="F210" s="69">
        <v>32</v>
      </c>
      <c r="G210" s="66"/>
      <c r="H210" s="70"/>
      <c r="I210" s="71"/>
      <c r="J210" s="71"/>
      <c r="K210" s="34" t="s">
        <v>65</v>
      </c>
      <c r="L210" s="78">
        <v>210</v>
      </c>
      <c r="M210" s="78"/>
      <c r="N210" s="73"/>
      <c r="O210" s="80" t="s">
        <v>427</v>
      </c>
      <c r="P210" s="82">
        <v>43986.288518518515</v>
      </c>
      <c r="Q210" s="80" t="s">
        <v>470</v>
      </c>
      <c r="R210" s="84" t="s">
        <v>515</v>
      </c>
      <c r="S210" s="80"/>
      <c r="T210" s="80"/>
      <c r="U210" s="80" t="s">
        <v>537</v>
      </c>
      <c r="V210" s="80"/>
      <c r="W210" s="85" t="s">
        <v>703</v>
      </c>
      <c r="X210" s="82">
        <v>43986.288518518515</v>
      </c>
      <c r="Y210" s="88">
        <v>43986</v>
      </c>
      <c r="Z210" s="84" t="s">
        <v>896</v>
      </c>
      <c r="AA210" s="85" t="s">
        <v>1091</v>
      </c>
      <c r="AB210" s="80"/>
      <c r="AC210" s="80"/>
      <c r="AD210" s="84" t="s">
        <v>1287</v>
      </c>
      <c r="AE210" s="80"/>
      <c r="AF210" s="80" t="b">
        <v>0</v>
      </c>
      <c r="AG210" s="80">
        <v>0</v>
      </c>
      <c r="AH210" s="84" t="s">
        <v>1316</v>
      </c>
      <c r="AI210" s="80" t="b">
        <v>0</v>
      </c>
      <c r="AJ210" s="80" t="s">
        <v>1333</v>
      </c>
      <c r="AK210" s="80"/>
      <c r="AL210" s="84" t="s">
        <v>1316</v>
      </c>
      <c r="AM210" s="80" t="b">
        <v>0</v>
      </c>
      <c r="AN210" s="80">
        <v>2</v>
      </c>
      <c r="AO210" s="84" t="s">
        <v>1286</v>
      </c>
      <c r="AP210" s="80" t="s">
        <v>1345</v>
      </c>
      <c r="AQ210" s="80" t="b">
        <v>0</v>
      </c>
      <c r="AR210" s="84" t="s">
        <v>1286</v>
      </c>
      <c r="AS210" s="80" t="s">
        <v>198</v>
      </c>
      <c r="AT210" s="80">
        <v>0</v>
      </c>
      <c r="AU210" s="80">
        <v>0</v>
      </c>
      <c r="AV210" s="80"/>
      <c r="AW210" s="80"/>
      <c r="AX210" s="80"/>
      <c r="AY210" s="80"/>
      <c r="AZ210" s="80"/>
      <c r="BA210" s="80"/>
      <c r="BB210" s="80"/>
      <c r="BC210" s="80"/>
      <c r="BD210">
        <v>1</v>
      </c>
      <c r="BE210" s="79" t="str">
        <f>REPLACE(INDEX(GroupVertices[Group],MATCH(Edges[[#This Row],[Vertex 1]],GroupVertices[Vertex],0)),1,1,"")</f>
        <v>10</v>
      </c>
      <c r="BF210" s="79" t="str">
        <f>REPLACE(INDEX(GroupVertices[Group],MATCH(Edges[[#This Row],[Vertex 2]],GroupVertices[Vertex],0)),1,1,"")</f>
        <v>1</v>
      </c>
      <c r="BG210" s="48">
        <v>0</v>
      </c>
      <c r="BH210" s="49">
        <v>0</v>
      </c>
      <c r="BI210" s="48">
        <v>0</v>
      </c>
      <c r="BJ210" s="49">
        <v>0</v>
      </c>
      <c r="BK210" s="48">
        <v>0</v>
      </c>
      <c r="BL210" s="49">
        <v>0</v>
      </c>
      <c r="BM210" s="48">
        <v>26</v>
      </c>
      <c r="BN210" s="49">
        <v>100</v>
      </c>
      <c r="BO210" s="48">
        <v>26</v>
      </c>
    </row>
    <row r="211" spans="1:67" ht="15">
      <c r="A211" s="65" t="s">
        <v>396</v>
      </c>
      <c r="B211" s="65" t="s">
        <v>405</v>
      </c>
      <c r="C211" s="66" t="s">
        <v>3090</v>
      </c>
      <c r="D211" s="67">
        <v>3</v>
      </c>
      <c r="E211" s="68" t="s">
        <v>132</v>
      </c>
      <c r="F211" s="69">
        <v>32</v>
      </c>
      <c r="G211" s="66"/>
      <c r="H211" s="70"/>
      <c r="I211" s="71"/>
      <c r="J211" s="71"/>
      <c r="K211" s="34" t="s">
        <v>65</v>
      </c>
      <c r="L211" s="78">
        <v>211</v>
      </c>
      <c r="M211" s="78"/>
      <c r="N211" s="73"/>
      <c r="O211" s="80" t="s">
        <v>426</v>
      </c>
      <c r="P211" s="82">
        <v>43986.299305555556</v>
      </c>
      <c r="Q211" s="80" t="s">
        <v>429</v>
      </c>
      <c r="R211" s="84" t="s">
        <v>474</v>
      </c>
      <c r="S211" s="80"/>
      <c r="T211" s="80"/>
      <c r="U211" s="80" t="s">
        <v>538</v>
      </c>
      <c r="V211" s="80"/>
      <c r="W211" s="85" t="s">
        <v>704</v>
      </c>
      <c r="X211" s="82">
        <v>43986.299305555556</v>
      </c>
      <c r="Y211" s="88">
        <v>43986</v>
      </c>
      <c r="Z211" s="84" t="s">
        <v>897</v>
      </c>
      <c r="AA211" s="85" t="s">
        <v>1092</v>
      </c>
      <c r="AB211" s="80"/>
      <c r="AC211" s="80"/>
      <c r="AD211" s="84" t="s">
        <v>1288</v>
      </c>
      <c r="AE211" s="80"/>
      <c r="AF211" s="80" t="b">
        <v>0</v>
      </c>
      <c r="AG211" s="80">
        <v>0</v>
      </c>
      <c r="AH211" s="84" t="s">
        <v>1316</v>
      </c>
      <c r="AI211" s="80" t="b">
        <v>0</v>
      </c>
      <c r="AJ211" s="80" t="s">
        <v>1333</v>
      </c>
      <c r="AK211" s="80"/>
      <c r="AL211" s="84" t="s">
        <v>1316</v>
      </c>
      <c r="AM211" s="80" t="b">
        <v>0</v>
      </c>
      <c r="AN211" s="80">
        <v>116</v>
      </c>
      <c r="AO211" s="84" t="s">
        <v>1297</v>
      </c>
      <c r="AP211" s="80" t="s">
        <v>1345</v>
      </c>
      <c r="AQ211" s="80" t="b">
        <v>0</v>
      </c>
      <c r="AR211" s="84" t="s">
        <v>1297</v>
      </c>
      <c r="AS211" s="80" t="s">
        <v>198</v>
      </c>
      <c r="AT211" s="80">
        <v>0</v>
      </c>
      <c r="AU211" s="80">
        <v>0</v>
      </c>
      <c r="AV211" s="80"/>
      <c r="AW211" s="80"/>
      <c r="AX211" s="80"/>
      <c r="AY211" s="80"/>
      <c r="AZ211" s="80"/>
      <c r="BA211" s="80"/>
      <c r="BB211" s="80"/>
      <c r="BC211" s="80"/>
      <c r="BD211">
        <v>1</v>
      </c>
      <c r="BE211" s="79" t="str">
        <f>REPLACE(INDEX(GroupVertices[Group],MATCH(Edges[[#This Row],[Vertex 1]],GroupVertices[Vertex],0)),1,1,"")</f>
        <v>1</v>
      </c>
      <c r="BF211" s="79" t="str">
        <f>REPLACE(INDEX(GroupVertices[Group],MATCH(Edges[[#This Row],[Vertex 2]],GroupVertices[Vertex],0)),1,1,"")</f>
        <v>1</v>
      </c>
      <c r="BG211" s="48">
        <v>0</v>
      </c>
      <c r="BH211" s="49">
        <v>0</v>
      </c>
      <c r="BI211" s="48">
        <v>1</v>
      </c>
      <c r="BJ211" s="49">
        <v>2.3255813953488373</v>
      </c>
      <c r="BK211" s="48">
        <v>0</v>
      </c>
      <c r="BL211" s="49">
        <v>0</v>
      </c>
      <c r="BM211" s="48">
        <v>42</v>
      </c>
      <c r="BN211" s="49">
        <v>97.67441860465117</v>
      </c>
      <c r="BO211" s="48">
        <v>43</v>
      </c>
    </row>
    <row r="212" spans="1:67" ht="15">
      <c r="A212" s="65" t="s">
        <v>397</v>
      </c>
      <c r="B212" s="65" t="s">
        <v>405</v>
      </c>
      <c r="C212" s="66" t="s">
        <v>3090</v>
      </c>
      <c r="D212" s="67">
        <v>3</v>
      </c>
      <c r="E212" s="68" t="s">
        <v>132</v>
      </c>
      <c r="F212" s="69">
        <v>32</v>
      </c>
      <c r="G212" s="66"/>
      <c r="H212" s="70"/>
      <c r="I212" s="71"/>
      <c r="J212" s="71"/>
      <c r="K212" s="34" t="s">
        <v>65</v>
      </c>
      <c r="L212" s="78">
        <v>212</v>
      </c>
      <c r="M212" s="78"/>
      <c r="N212" s="73"/>
      <c r="O212" s="80" t="s">
        <v>426</v>
      </c>
      <c r="P212" s="82">
        <v>43986.330347222225</v>
      </c>
      <c r="Q212" s="80" t="s">
        <v>429</v>
      </c>
      <c r="R212" s="84" t="s">
        <v>474</v>
      </c>
      <c r="S212" s="80"/>
      <c r="T212" s="80"/>
      <c r="U212" s="80" t="s">
        <v>538</v>
      </c>
      <c r="V212" s="80"/>
      <c r="W212" s="85" t="s">
        <v>705</v>
      </c>
      <c r="X212" s="82">
        <v>43986.330347222225</v>
      </c>
      <c r="Y212" s="88">
        <v>43986</v>
      </c>
      <c r="Z212" s="84" t="s">
        <v>898</v>
      </c>
      <c r="AA212" s="85" t="s">
        <v>1093</v>
      </c>
      <c r="AB212" s="80"/>
      <c r="AC212" s="80"/>
      <c r="AD212" s="84" t="s">
        <v>1289</v>
      </c>
      <c r="AE212" s="80"/>
      <c r="AF212" s="80" t="b">
        <v>0</v>
      </c>
      <c r="AG212" s="80">
        <v>0</v>
      </c>
      <c r="AH212" s="84" t="s">
        <v>1316</v>
      </c>
      <c r="AI212" s="80" t="b">
        <v>0</v>
      </c>
      <c r="AJ212" s="80" t="s">
        <v>1333</v>
      </c>
      <c r="AK212" s="80"/>
      <c r="AL212" s="84" t="s">
        <v>1316</v>
      </c>
      <c r="AM212" s="80" t="b">
        <v>0</v>
      </c>
      <c r="AN212" s="80">
        <v>116</v>
      </c>
      <c r="AO212" s="84" t="s">
        <v>1297</v>
      </c>
      <c r="AP212" s="80" t="s">
        <v>1343</v>
      </c>
      <c r="AQ212" s="80" t="b">
        <v>0</v>
      </c>
      <c r="AR212" s="84" t="s">
        <v>1297</v>
      </c>
      <c r="AS212" s="80" t="s">
        <v>198</v>
      </c>
      <c r="AT212" s="80">
        <v>0</v>
      </c>
      <c r="AU212" s="80">
        <v>0</v>
      </c>
      <c r="AV212" s="80"/>
      <c r="AW212" s="80"/>
      <c r="AX212" s="80"/>
      <c r="AY212" s="80"/>
      <c r="AZ212" s="80"/>
      <c r="BA212" s="80"/>
      <c r="BB212" s="80"/>
      <c r="BC212" s="80"/>
      <c r="BD212">
        <v>1</v>
      </c>
      <c r="BE212" s="79" t="str">
        <f>REPLACE(INDEX(GroupVertices[Group],MATCH(Edges[[#This Row],[Vertex 1]],GroupVertices[Vertex],0)),1,1,"")</f>
        <v>1</v>
      </c>
      <c r="BF212" s="79" t="str">
        <f>REPLACE(INDEX(GroupVertices[Group],MATCH(Edges[[#This Row],[Vertex 2]],GroupVertices[Vertex],0)),1,1,"")</f>
        <v>1</v>
      </c>
      <c r="BG212" s="48">
        <v>0</v>
      </c>
      <c r="BH212" s="49">
        <v>0</v>
      </c>
      <c r="BI212" s="48">
        <v>1</v>
      </c>
      <c r="BJ212" s="49">
        <v>2.3255813953488373</v>
      </c>
      <c r="BK212" s="48">
        <v>0</v>
      </c>
      <c r="BL212" s="49">
        <v>0</v>
      </c>
      <c r="BM212" s="48">
        <v>42</v>
      </c>
      <c r="BN212" s="49">
        <v>97.67441860465117</v>
      </c>
      <c r="BO212" s="48">
        <v>43</v>
      </c>
    </row>
    <row r="213" spans="1:67" ht="15">
      <c r="A213" s="65" t="s">
        <v>398</v>
      </c>
      <c r="B213" s="65" t="s">
        <v>401</v>
      </c>
      <c r="C213" s="66" t="s">
        <v>3090</v>
      </c>
      <c r="D213" s="67">
        <v>3</v>
      </c>
      <c r="E213" s="68" t="s">
        <v>132</v>
      </c>
      <c r="F213" s="69">
        <v>32</v>
      </c>
      <c r="G213" s="66"/>
      <c r="H213" s="70"/>
      <c r="I213" s="71"/>
      <c r="J213" s="71"/>
      <c r="K213" s="34" t="s">
        <v>65</v>
      </c>
      <c r="L213" s="78">
        <v>213</v>
      </c>
      <c r="M213" s="78"/>
      <c r="N213" s="73"/>
      <c r="O213" s="80" t="s">
        <v>426</v>
      </c>
      <c r="P213" s="82">
        <v>43986.339594907404</v>
      </c>
      <c r="Q213" s="80" t="s">
        <v>435</v>
      </c>
      <c r="R213" s="84" t="s">
        <v>480</v>
      </c>
      <c r="S213" s="80"/>
      <c r="T213" s="80"/>
      <c r="U213" s="80"/>
      <c r="V213" s="80"/>
      <c r="W213" s="85" t="s">
        <v>706</v>
      </c>
      <c r="X213" s="82">
        <v>43986.339594907404</v>
      </c>
      <c r="Y213" s="88">
        <v>43986</v>
      </c>
      <c r="Z213" s="84" t="s">
        <v>899</v>
      </c>
      <c r="AA213" s="85" t="s">
        <v>1094</v>
      </c>
      <c r="AB213" s="80"/>
      <c r="AC213" s="80"/>
      <c r="AD213" s="84" t="s">
        <v>1290</v>
      </c>
      <c r="AE213" s="80"/>
      <c r="AF213" s="80" t="b">
        <v>0</v>
      </c>
      <c r="AG213" s="80">
        <v>0</v>
      </c>
      <c r="AH213" s="84" t="s">
        <v>1316</v>
      </c>
      <c r="AI213" s="80" t="b">
        <v>1</v>
      </c>
      <c r="AJ213" s="80" t="s">
        <v>1333</v>
      </c>
      <c r="AK213" s="80"/>
      <c r="AL213" s="84" t="s">
        <v>1337</v>
      </c>
      <c r="AM213" s="80" t="b">
        <v>0</v>
      </c>
      <c r="AN213" s="80">
        <v>14</v>
      </c>
      <c r="AO213" s="84" t="s">
        <v>1293</v>
      </c>
      <c r="AP213" s="80" t="s">
        <v>1344</v>
      </c>
      <c r="AQ213" s="80" t="b">
        <v>0</v>
      </c>
      <c r="AR213" s="84" t="s">
        <v>1293</v>
      </c>
      <c r="AS213" s="80" t="s">
        <v>198</v>
      </c>
      <c r="AT213" s="80">
        <v>0</v>
      </c>
      <c r="AU213" s="80">
        <v>0</v>
      </c>
      <c r="AV213" s="80"/>
      <c r="AW213" s="80"/>
      <c r="AX213" s="80"/>
      <c r="AY213" s="80"/>
      <c r="AZ213" s="80"/>
      <c r="BA213" s="80"/>
      <c r="BB213" s="80"/>
      <c r="BC213" s="80"/>
      <c r="BD213">
        <v>1</v>
      </c>
      <c r="BE213" s="79" t="str">
        <f>REPLACE(INDEX(GroupVertices[Group],MATCH(Edges[[#This Row],[Vertex 1]],GroupVertices[Vertex],0)),1,1,"")</f>
        <v>2</v>
      </c>
      <c r="BF213" s="79" t="str">
        <f>REPLACE(INDEX(GroupVertices[Group],MATCH(Edges[[#This Row],[Vertex 2]],GroupVertices[Vertex],0)),1,1,"")</f>
        <v>2</v>
      </c>
      <c r="BG213" s="48">
        <v>0</v>
      </c>
      <c r="BH213" s="49">
        <v>0</v>
      </c>
      <c r="BI213" s="48">
        <v>0</v>
      </c>
      <c r="BJ213" s="49">
        <v>0</v>
      </c>
      <c r="BK213" s="48">
        <v>0</v>
      </c>
      <c r="BL213" s="49">
        <v>0</v>
      </c>
      <c r="BM213" s="48">
        <v>27</v>
      </c>
      <c r="BN213" s="49">
        <v>100</v>
      </c>
      <c r="BO213" s="48">
        <v>27</v>
      </c>
    </row>
    <row r="214" spans="1:67" ht="15">
      <c r="A214" s="65" t="s">
        <v>399</v>
      </c>
      <c r="B214" s="65" t="s">
        <v>405</v>
      </c>
      <c r="C214" s="66" t="s">
        <v>3090</v>
      </c>
      <c r="D214" s="67">
        <v>3</v>
      </c>
      <c r="E214" s="68" t="s">
        <v>132</v>
      </c>
      <c r="F214" s="69">
        <v>32</v>
      </c>
      <c r="G214" s="66"/>
      <c r="H214" s="70"/>
      <c r="I214" s="71"/>
      <c r="J214" s="71"/>
      <c r="K214" s="34" t="s">
        <v>65</v>
      </c>
      <c r="L214" s="78">
        <v>214</v>
      </c>
      <c r="M214" s="78"/>
      <c r="N214" s="73"/>
      <c r="O214" s="80" t="s">
        <v>425</v>
      </c>
      <c r="P214" s="82">
        <v>43986.085486111115</v>
      </c>
      <c r="Q214" s="80" t="s">
        <v>451</v>
      </c>
      <c r="R214" s="84" t="s">
        <v>496</v>
      </c>
      <c r="S214" s="80"/>
      <c r="T214" s="80"/>
      <c r="U214" s="80" t="s">
        <v>537</v>
      </c>
      <c r="V214" s="85" t="s">
        <v>554</v>
      </c>
      <c r="W214" s="85" t="s">
        <v>554</v>
      </c>
      <c r="X214" s="82">
        <v>43986.085486111115</v>
      </c>
      <c r="Y214" s="88">
        <v>43986</v>
      </c>
      <c r="Z214" s="84" t="s">
        <v>900</v>
      </c>
      <c r="AA214" s="85" t="s">
        <v>1095</v>
      </c>
      <c r="AB214" s="80"/>
      <c r="AC214" s="80"/>
      <c r="AD214" s="84" t="s">
        <v>1291</v>
      </c>
      <c r="AE214" s="84" t="s">
        <v>1314</v>
      </c>
      <c r="AF214" s="80" t="b">
        <v>0</v>
      </c>
      <c r="AG214" s="80">
        <v>11</v>
      </c>
      <c r="AH214" s="84" t="s">
        <v>1317</v>
      </c>
      <c r="AI214" s="80" t="b">
        <v>0</v>
      </c>
      <c r="AJ214" s="80" t="s">
        <v>1333</v>
      </c>
      <c r="AK214" s="80"/>
      <c r="AL214" s="84" t="s">
        <v>1316</v>
      </c>
      <c r="AM214" s="80" t="b">
        <v>0</v>
      </c>
      <c r="AN214" s="80">
        <v>6</v>
      </c>
      <c r="AO214" s="84" t="s">
        <v>1316</v>
      </c>
      <c r="AP214" s="80" t="s">
        <v>1345</v>
      </c>
      <c r="AQ214" s="80" t="b">
        <v>0</v>
      </c>
      <c r="AR214" s="84" t="s">
        <v>1314</v>
      </c>
      <c r="AS214" s="80" t="s">
        <v>198</v>
      </c>
      <c r="AT214" s="80">
        <v>0</v>
      </c>
      <c r="AU214" s="80">
        <v>0</v>
      </c>
      <c r="AV214" s="80"/>
      <c r="AW214" s="80"/>
      <c r="AX214" s="80"/>
      <c r="AY214" s="80"/>
      <c r="AZ214" s="80"/>
      <c r="BA214" s="80"/>
      <c r="BB214" s="80"/>
      <c r="BC214" s="80"/>
      <c r="BD214">
        <v>1</v>
      </c>
      <c r="BE214" s="79" t="str">
        <f>REPLACE(INDEX(GroupVertices[Group],MATCH(Edges[[#This Row],[Vertex 1]],GroupVertices[Vertex],0)),1,1,"")</f>
        <v>5</v>
      </c>
      <c r="BF214" s="79" t="str">
        <f>REPLACE(INDEX(GroupVertices[Group],MATCH(Edges[[#This Row],[Vertex 2]],GroupVertices[Vertex],0)),1,1,"")</f>
        <v>1</v>
      </c>
      <c r="BG214" s="48">
        <v>1</v>
      </c>
      <c r="BH214" s="49">
        <v>5.882352941176471</v>
      </c>
      <c r="BI214" s="48">
        <v>0</v>
      </c>
      <c r="BJ214" s="49">
        <v>0</v>
      </c>
      <c r="BK214" s="48">
        <v>0</v>
      </c>
      <c r="BL214" s="49">
        <v>0</v>
      </c>
      <c r="BM214" s="48">
        <v>16</v>
      </c>
      <c r="BN214" s="49">
        <v>94.11764705882354</v>
      </c>
      <c r="BO214" s="48">
        <v>17</v>
      </c>
    </row>
    <row r="215" spans="1:67" ht="15">
      <c r="A215" s="65" t="s">
        <v>400</v>
      </c>
      <c r="B215" s="65" t="s">
        <v>399</v>
      </c>
      <c r="C215" s="66" t="s">
        <v>3090</v>
      </c>
      <c r="D215" s="67">
        <v>3</v>
      </c>
      <c r="E215" s="68" t="s">
        <v>132</v>
      </c>
      <c r="F215" s="69">
        <v>32</v>
      </c>
      <c r="G215" s="66"/>
      <c r="H215" s="70"/>
      <c r="I215" s="71"/>
      <c r="J215" s="71"/>
      <c r="K215" s="34" t="s">
        <v>65</v>
      </c>
      <c r="L215" s="78">
        <v>215</v>
      </c>
      <c r="M215" s="78"/>
      <c r="N215" s="73"/>
      <c r="O215" s="80" t="s">
        <v>426</v>
      </c>
      <c r="P215" s="82">
        <v>43986.3471875</v>
      </c>
      <c r="Q215" s="80" t="s">
        <v>451</v>
      </c>
      <c r="R215" s="84" t="s">
        <v>496</v>
      </c>
      <c r="S215" s="80"/>
      <c r="T215" s="80"/>
      <c r="U215" s="80" t="s">
        <v>537</v>
      </c>
      <c r="V215" s="80"/>
      <c r="W215" s="85" t="s">
        <v>707</v>
      </c>
      <c r="X215" s="82">
        <v>43986.3471875</v>
      </c>
      <c r="Y215" s="88">
        <v>43986</v>
      </c>
      <c r="Z215" s="84" t="s">
        <v>901</v>
      </c>
      <c r="AA215" s="85" t="s">
        <v>1096</v>
      </c>
      <c r="AB215" s="80"/>
      <c r="AC215" s="80"/>
      <c r="AD215" s="84" t="s">
        <v>1292</v>
      </c>
      <c r="AE215" s="80"/>
      <c r="AF215" s="80" t="b">
        <v>0</v>
      </c>
      <c r="AG215" s="80">
        <v>0</v>
      </c>
      <c r="AH215" s="84" t="s">
        <v>1316</v>
      </c>
      <c r="AI215" s="80" t="b">
        <v>0</v>
      </c>
      <c r="AJ215" s="80" t="s">
        <v>1333</v>
      </c>
      <c r="AK215" s="80"/>
      <c r="AL215" s="84" t="s">
        <v>1316</v>
      </c>
      <c r="AM215" s="80" t="b">
        <v>0</v>
      </c>
      <c r="AN215" s="80">
        <v>6</v>
      </c>
      <c r="AO215" s="84" t="s">
        <v>1291</v>
      </c>
      <c r="AP215" s="80" t="s">
        <v>1344</v>
      </c>
      <c r="AQ215" s="80" t="b">
        <v>0</v>
      </c>
      <c r="AR215" s="84" t="s">
        <v>1291</v>
      </c>
      <c r="AS215" s="80" t="s">
        <v>198</v>
      </c>
      <c r="AT215" s="80">
        <v>0</v>
      </c>
      <c r="AU215" s="80">
        <v>0</v>
      </c>
      <c r="AV215" s="80"/>
      <c r="AW215" s="80"/>
      <c r="AX215" s="80"/>
      <c r="AY215" s="80"/>
      <c r="AZ215" s="80"/>
      <c r="BA215" s="80"/>
      <c r="BB215" s="80"/>
      <c r="BC215" s="80"/>
      <c r="BD215">
        <v>1</v>
      </c>
      <c r="BE215" s="79" t="str">
        <f>REPLACE(INDEX(GroupVertices[Group],MATCH(Edges[[#This Row],[Vertex 1]],GroupVertices[Vertex],0)),1,1,"")</f>
        <v>5</v>
      </c>
      <c r="BF215" s="79" t="str">
        <f>REPLACE(INDEX(GroupVertices[Group],MATCH(Edges[[#This Row],[Vertex 2]],GroupVertices[Vertex],0)),1,1,"")</f>
        <v>5</v>
      </c>
      <c r="BG215" s="48"/>
      <c r="BH215" s="49"/>
      <c r="BI215" s="48"/>
      <c r="BJ215" s="49"/>
      <c r="BK215" s="48"/>
      <c r="BL215" s="49"/>
      <c r="BM215" s="48"/>
      <c r="BN215" s="49"/>
      <c r="BO215" s="48"/>
    </row>
    <row r="216" spans="1:67" ht="15">
      <c r="A216" s="65" t="s">
        <v>400</v>
      </c>
      <c r="B216" s="65" t="s">
        <v>405</v>
      </c>
      <c r="C216" s="66" t="s">
        <v>3090</v>
      </c>
      <c r="D216" s="67">
        <v>3</v>
      </c>
      <c r="E216" s="68" t="s">
        <v>132</v>
      </c>
      <c r="F216" s="69">
        <v>32</v>
      </c>
      <c r="G216" s="66"/>
      <c r="H216" s="70"/>
      <c r="I216" s="71"/>
      <c r="J216" s="71"/>
      <c r="K216" s="34" t="s">
        <v>65</v>
      </c>
      <c r="L216" s="78">
        <v>216</v>
      </c>
      <c r="M216" s="78"/>
      <c r="N216" s="73"/>
      <c r="O216" s="80" t="s">
        <v>425</v>
      </c>
      <c r="P216" s="82">
        <v>43986.3471875</v>
      </c>
      <c r="Q216" s="80" t="s">
        <v>451</v>
      </c>
      <c r="R216" s="84" t="s">
        <v>496</v>
      </c>
      <c r="S216" s="80"/>
      <c r="T216" s="80"/>
      <c r="U216" s="80" t="s">
        <v>537</v>
      </c>
      <c r="V216" s="80"/>
      <c r="W216" s="85" t="s">
        <v>707</v>
      </c>
      <c r="X216" s="82">
        <v>43986.3471875</v>
      </c>
      <c r="Y216" s="88">
        <v>43986</v>
      </c>
      <c r="Z216" s="84" t="s">
        <v>901</v>
      </c>
      <c r="AA216" s="85" t="s">
        <v>1096</v>
      </c>
      <c r="AB216" s="80"/>
      <c r="AC216" s="80"/>
      <c r="AD216" s="84" t="s">
        <v>1292</v>
      </c>
      <c r="AE216" s="80"/>
      <c r="AF216" s="80" t="b">
        <v>0</v>
      </c>
      <c r="AG216" s="80">
        <v>0</v>
      </c>
      <c r="AH216" s="84" t="s">
        <v>1316</v>
      </c>
      <c r="AI216" s="80" t="b">
        <v>0</v>
      </c>
      <c r="AJ216" s="80" t="s">
        <v>1333</v>
      </c>
      <c r="AK216" s="80"/>
      <c r="AL216" s="84" t="s">
        <v>1316</v>
      </c>
      <c r="AM216" s="80" t="b">
        <v>0</v>
      </c>
      <c r="AN216" s="80">
        <v>6</v>
      </c>
      <c r="AO216" s="84" t="s">
        <v>1291</v>
      </c>
      <c r="AP216" s="80" t="s">
        <v>1344</v>
      </c>
      <c r="AQ216" s="80" t="b">
        <v>0</v>
      </c>
      <c r="AR216" s="84" t="s">
        <v>1291</v>
      </c>
      <c r="AS216" s="80" t="s">
        <v>198</v>
      </c>
      <c r="AT216" s="80">
        <v>0</v>
      </c>
      <c r="AU216" s="80">
        <v>0</v>
      </c>
      <c r="AV216" s="80"/>
      <c r="AW216" s="80"/>
      <c r="AX216" s="80"/>
      <c r="AY216" s="80"/>
      <c r="AZ216" s="80"/>
      <c r="BA216" s="80"/>
      <c r="BB216" s="80"/>
      <c r="BC216" s="80"/>
      <c r="BD216">
        <v>1</v>
      </c>
      <c r="BE216" s="79" t="str">
        <f>REPLACE(INDEX(GroupVertices[Group],MATCH(Edges[[#This Row],[Vertex 1]],GroupVertices[Vertex],0)),1,1,"")</f>
        <v>5</v>
      </c>
      <c r="BF216" s="79" t="str">
        <f>REPLACE(INDEX(GroupVertices[Group],MATCH(Edges[[#This Row],[Vertex 2]],GroupVertices[Vertex],0)),1,1,"")</f>
        <v>1</v>
      </c>
      <c r="BG216" s="48">
        <v>1</v>
      </c>
      <c r="BH216" s="49">
        <v>5.882352941176471</v>
      </c>
      <c r="BI216" s="48">
        <v>0</v>
      </c>
      <c r="BJ216" s="49">
        <v>0</v>
      </c>
      <c r="BK216" s="48">
        <v>0</v>
      </c>
      <c r="BL216" s="49">
        <v>0</v>
      </c>
      <c r="BM216" s="48">
        <v>16</v>
      </c>
      <c r="BN216" s="49">
        <v>94.11764705882354</v>
      </c>
      <c r="BO216" s="48">
        <v>17</v>
      </c>
    </row>
    <row r="217" spans="1:67" ht="15">
      <c r="A217" s="65" t="s">
        <v>401</v>
      </c>
      <c r="B217" s="65" t="s">
        <v>401</v>
      </c>
      <c r="C217" s="66" t="s">
        <v>3090</v>
      </c>
      <c r="D217" s="67">
        <v>3</v>
      </c>
      <c r="E217" s="68" t="s">
        <v>132</v>
      </c>
      <c r="F217" s="69">
        <v>32</v>
      </c>
      <c r="G217" s="66"/>
      <c r="H217" s="70"/>
      <c r="I217" s="71"/>
      <c r="J217" s="71"/>
      <c r="K217" s="34" t="s">
        <v>65</v>
      </c>
      <c r="L217" s="78">
        <v>217</v>
      </c>
      <c r="M217" s="78"/>
      <c r="N217" s="73"/>
      <c r="O217" s="80" t="s">
        <v>198</v>
      </c>
      <c r="P217" s="82">
        <v>43985.81829861111</v>
      </c>
      <c r="Q217" s="80" t="s">
        <v>435</v>
      </c>
      <c r="R217" s="84" t="s">
        <v>480</v>
      </c>
      <c r="S217" s="80" t="s">
        <v>531</v>
      </c>
      <c r="T217" s="80" t="s">
        <v>536</v>
      </c>
      <c r="U217" s="80" t="s">
        <v>547</v>
      </c>
      <c r="V217" s="80"/>
      <c r="W217" s="85" t="s">
        <v>708</v>
      </c>
      <c r="X217" s="82">
        <v>43985.81829861111</v>
      </c>
      <c r="Y217" s="88">
        <v>43985</v>
      </c>
      <c r="Z217" s="84" t="s">
        <v>902</v>
      </c>
      <c r="AA217" s="85" t="s">
        <v>1097</v>
      </c>
      <c r="AB217" s="80"/>
      <c r="AC217" s="80"/>
      <c r="AD217" s="84" t="s">
        <v>1293</v>
      </c>
      <c r="AE217" s="80"/>
      <c r="AF217" s="80" t="b">
        <v>0</v>
      </c>
      <c r="AG217" s="80">
        <v>22</v>
      </c>
      <c r="AH217" s="84" t="s">
        <v>1316</v>
      </c>
      <c r="AI217" s="80" t="b">
        <v>1</v>
      </c>
      <c r="AJ217" s="80" t="s">
        <v>1333</v>
      </c>
      <c r="AK217" s="80"/>
      <c r="AL217" s="84" t="s">
        <v>1337</v>
      </c>
      <c r="AM217" s="80" t="b">
        <v>0</v>
      </c>
      <c r="AN217" s="80">
        <v>14</v>
      </c>
      <c r="AO217" s="84" t="s">
        <v>1316</v>
      </c>
      <c r="AP217" s="80" t="s">
        <v>1343</v>
      </c>
      <c r="AQ217" s="80" t="b">
        <v>0</v>
      </c>
      <c r="AR217" s="84" t="s">
        <v>1293</v>
      </c>
      <c r="AS217" s="80" t="s">
        <v>198</v>
      </c>
      <c r="AT217" s="80">
        <v>0</v>
      </c>
      <c r="AU217" s="80">
        <v>0</v>
      </c>
      <c r="AV217" s="80"/>
      <c r="AW217" s="80"/>
      <c r="AX217" s="80"/>
      <c r="AY217" s="80"/>
      <c r="AZ217" s="80"/>
      <c r="BA217" s="80"/>
      <c r="BB217" s="80"/>
      <c r="BC217" s="80"/>
      <c r="BD217">
        <v>1</v>
      </c>
      <c r="BE217" s="79" t="str">
        <f>REPLACE(INDEX(GroupVertices[Group],MATCH(Edges[[#This Row],[Vertex 1]],GroupVertices[Vertex],0)),1,1,"")</f>
        <v>2</v>
      </c>
      <c r="BF217" s="79" t="str">
        <f>REPLACE(INDEX(GroupVertices[Group],MATCH(Edges[[#This Row],[Vertex 2]],GroupVertices[Vertex],0)),1,1,"")</f>
        <v>2</v>
      </c>
      <c r="BG217" s="48">
        <v>0</v>
      </c>
      <c r="BH217" s="49">
        <v>0</v>
      </c>
      <c r="BI217" s="48">
        <v>0</v>
      </c>
      <c r="BJ217" s="49">
        <v>0</v>
      </c>
      <c r="BK217" s="48">
        <v>0</v>
      </c>
      <c r="BL217" s="49">
        <v>0</v>
      </c>
      <c r="BM217" s="48">
        <v>27</v>
      </c>
      <c r="BN217" s="49">
        <v>100</v>
      </c>
      <c r="BO217" s="48">
        <v>27</v>
      </c>
    </row>
    <row r="218" spans="1:67" ht="15">
      <c r="A218" s="65" t="s">
        <v>402</v>
      </c>
      <c r="B218" s="65" t="s">
        <v>401</v>
      </c>
      <c r="C218" s="66" t="s">
        <v>3090</v>
      </c>
      <c r="D218" s="67">
        <v>3</v>
      </c>
      <c r="E218" s="68" t="s">
        <v>132</v>
      </c>
      <c r="F218" s="69">
        <v>32</v>
      </c>
      <c r="G218" s="66"/>
      <c r="H218" s="70"/>
      <c r="I218" s="71"/>
      <c r="J218" s="71"/>
      <c r="K218" s="34" t="s">
        <v>65</v>
      </c>
      <c r="L218" s="78">
        <v>218</v>
      </c>
      <c r="M218" s="78"/>
      <c r="N218" s="73"/>
      <c r="O218" s="80" t="s">
        <v>426</v>
      </c>
      <c r="P218" s="82">
        <v>43986.34863425926</v>
      </c>
      <c r="Q218" s="80" t="s">
        <v>435</v>
      </c>
      <c r="R218" s="84" t="s">
        <v>480</v>
      </c>
      <c r="S218" s="80"/>
      <c r="T218" s="80"/>
      <c r="U218" s="80"/>
      <c r="V218" s="80"/>
      <c r="W218" s="85" t="s">
        <v>709</v>
      </c>
      <c r="X218" s="82">
        <v>43986.34863425926</v>
      </c>
      <c r="Y218" s="88">
        <v>43986</v>
      </c>
      <c r="Z218" s="84" t="s">
        <v>903</v>
      </c>
      <c r="AA218" s="85" t="s">
        <v>1098</v>
      </c>
      <c r="AB218" s="80"/>
      <c r="AC218" s="80"/>
      <c r="AD218" s="84" t="s">
        <v>1294</v>
      </c>
      <c r="AE218" s="80"/>
      <c r="AF218" s="80" t="b">
        <v>0</v>
      </c>
      <c r="AG218" s="80">
        <v>0</v>
      </c>
      <c r="AH218" s="84" t="s">
        <v>1316</v>
      </c>
      <c r="AI218" s="80" t="b">
        <v>1</v>
      </c>
      <c r="AJ218" s="80" t="s">
        <v>1333</v>
      </c>
      <c r="AK218" s="80"/>
      <c r="AL218" s="84" t="s">
        <v>1337</v>
      </c>
      <c r="AM218" s="80" t="b">
        <v>0</v>
      </c>
      <c r="AN218" s="80">
        <v>14</v>
      </c>
      <c r="AO218" s="84" t="s">
        <v>1293</v>
      </c>
      <c r="AP218" s="80" t="s">
        <v>1346</v>
      </c>
      <c r="AQ218" s="80" t="b">
        <v>0</v>
      </c>
      <c r="AR218" s="84" t="s">
        <v>1293</v>
      </c>
      <c r="AS218" s="80" t="s">
        <v>198</v>
      </c>
      <c r="AT218" s="80">
        <v>0</v>
      </c>
      <c r="AU218" s="80">
        <v>0</v>
      </c>
      <c r="AV218" s="80"/>
      <c r="AW218" s="80"/>
      <c r="AX218" s="80"/>
      <c r="AY218" s="80"/>
      <c r="AZ218" s="80"/>
      <c r="BA218" s="80"/>
      <c r="BB218" s="80"/>
      <c r="BC218" s="80"/>
      <c r="BD218">
        <v>1</v>
      </c>
      <c r="BE218" s="79" t="str">
        <f>REPLACE(INDEX(GroupVertices[Group],MATCH(Edges[[#This Row],[Vertex 1]],GroupVertices[Vertex],0)),1,1,"")</f>
        <v>2</v>
      </c>
      <c r="BF218" s="79" t="str">
        <f>REPLACE(INDEX(GroupVertices[Group],MATCH(Edges[[#This Row],[Vertex 2]],GroupVertices[Vertex],0)),1,1,"")</f>
        <v>2</v>
      </c>
      <c r="BG218" s="48">
        <v>0</v>
      </c>
      <c r="BH218" s="49">
        <v>0</v>
      </c>
      <c r="BI218" s="48">
        <v>0</v>
      </c>
      <c r="BJ218" s="49">
        <v>0</v>
      </c>
      <c r="BK218" s="48">
        <v>0</v>
      </c>
      <c r="BL218" s="49">
        <v>0</v>
      </c>
      <c r="BM218" s="48">
        <v>27</v>
      </c>
      <c r="BN218" s="49">
        <v>100</v>
      </c>
      <c r="BO218" s="48">
        <v>27</v>
      </c>
    </row>
    <row r="219" spans="1:67" ht="15">
      <c r="A219" s="65" t="s">
        <v>403</v>
      </c>
      <c r="B219" s="65" t="s">
        <v>403</v>
      </c>
      <c r="C219" s="66" t="s">
        <v>3090</v>
      </c>
      <c r="D219" s="67">
        <v>3</v>
      </c>
      <c r="E219" s="68" t="s">
        <v>132</v>
      </c>
      <c r="F219" s="69">
        <v>32</v>
      </c>
      <c r="G219" s="66"/>
      <c r="H219" s="70"/>
      <c r="I219" s="71"/>
      <c r="J219" s="71"/>
      <c r="K219" s="34" t="s">
        <v>65</v>
      </c>
      <c r="L219" s="78">
        <v>219</v>
      </c>
      <c r="M219" s="78"/>
      <c r="N219" s="73"/>
      <c r="O219" s="80" t="s">
        <v>198</v>
      </c>
      <c r="P219" s="82">
        <v>43986.35487268519</v>
      </c>
      <c r="Q219" s="80" t="s">
        <v>471</v>
      </c>
      <c r="R219" s="84" t="s">
        <v>516</v>
      </c>
      <c r="S219" s="85" t="s">
        <v>520</v>
      </c>
      <c r="T219" s="80" t="s">
        <v>533</v>
      </c>
      <c r="U219" s="80" t="s">
        <v>537</v>
      </c>
      <c r="V219" s="80"/>
      <c r="W219" s="85" t="s">
        <v>710</v>
      </c>
      <c r="X219" s="82">
        <v>43986.35487268519</v>
      </c>
      <c r="Y219" s="88">
        <v>43986</v>
      </c>
      <c r="Z219" s="84" t="s">
        <v>904</v>
      </c>
      <c r="AA219" s="85" t="s">
        <v>1099</v>
      </c>
      <c r="AB219" s="80"/>
      <c r="AC219" s="80"/>
      <c r="AD219" s="84" t="s">
        <v>1295</v>
      </c>
      <c r="AE219" s="80"/>
      <c r="AF219" s="80" t="b">
        <v>0</v>
      </c>
      <c r="AG219" s="80">
        <v>0</v>
      </c>
      <c r="AH219" s="84" t="s">
        <v>1316</v>
      </c>
      <c r="AI219" s="80" t="b">
        <v>1</v>
      </c>
      <c r="AJ219" s="80" t="s">
        <v>1333</v>
      </c>
      <c r="AK219" s="80"/>
      <c r="AL219" s="84" t="s">
        <v>1338</v>
      </c>
      <c r="AM219" s="80" t="b">
        <v>0</v>
      </c>
      <c r="AN219" s="80">
        <v>0</v>
      </c>
      <c r="AO219" s="84" t="s">
        <v>1316</v>
      </c>
      <c r="AP219" s="80" t="s">
        <v>1345</v>
      </c>
      <c r="AQ219" s="80" t="b">
        <v>0</v>
      </c>
      <c r="AR219" s="84" t="s">
        <v>1295</v>
      </c>
      <c r="AS219" s="80" t="s">
        <v>198</v>
      </c>
      <c r="AT219" s="80">
        <v>0</v>
      </c>
      <c r="AU219" s="80">
        <v>0</v>
      </c>
      <c r="AV219" s="80"/>
      <c r="AW219" s="80"/>
      <c r="AX219" s="80"/>
      <c r="AY219" s="80"/>
      <c r="AZ219" s="80"/>
      <c r="BA219" s="80"/>
      <c r="BB219" s="80"/>
      <c r="BC219" s="80"/>
      <c r="BD219">
        <v>1</v>
      </c>
      <c r="BE219" s="79" t="str">
        <f>REPLACE(INDEX(GroupVertices[Group],MATCH(Edges[[#This Row],[Vertex 1]],GroupVertices[Vertex],0)),1,1,"")</f>
        <v>3</v>
      </c>
      <c r="BF219" s="79" t="str">
        <f>REPLACE(INDEX(GroupVertices[Group],MATCH(Edges[[#This Row],[Vertex 2]],GroupVertices[Vertex],0)),1,1,"")</f>
        <v>3</v>
      </c>
      <c r="BG219" s="48">
        <v>1</v>
      </c>
      <c r="BH219" s="49">
        <v>16.666666666666668</v>
      </c>
      <c r="BI219" s="48">
        <v>0</v>
      </c>
      <c r="BJ219" s="49">
        <v>0</v>
      </c>
      <c r="BK219" s="48">
        <v>0</v>
      </c>
      <c r="BL219" s="49">
        <v>0</v>
      </c>
      <c r="BM219" s="48">
        <v>5</v>
      </c>
      <c r="BN219" s="49">
        <v>83.33333333333333</v>
      </c>
      <c r="BO219" s="48">
        <v>6</v>
      </c>
    </row>
    <row r="220" spans="1:67" ht="15">
      <c r="A220" s="65" t="s">
        <v>404</v>
      </c>
      <c r="B220" s="65" t="s">
        <v>405</v>
      </c>
      <c r="C220" s="66" t="s">
        <v>3090</v>
      </c>
      <c r="D220" s="67">
        <v>3</v>
      </c>
      <c r="E220" s="68" t="s">
        <v>132</v>
      </c>
      <c r="F220" s="69">
        <v>32</v>
      </c>
      <c r="G220" s="66"/>
      <c r="H220" s="70"/>
      <c r="I220" s="71"/>
      <c r="J220" s="71"/>
      <c r="K220" s="34" t="s">
        <v>65</v>
      </c>
      <c r="L220" s="78">
        <v>220</v>
      </c>
      <c r="M220" s="78"/>
      <c r="N220" s="73"/>
      <c r="O220" s="80" t="s">
        <v>426</v>
      </c>
      <c r="P220" s="82">
        <v>43986.36488425926</v>
      </c>
      <c r="Q220" s="80" t="s">
        <v>429</v>
      </c>
      <c r="R220" s="84" t="s">
        <v>474</v>
      </c>
      <c r="S220" s="80"/>
      <c r="T220" s="80"/>
      <c r="U220" s="80" t="s">
        <v>538</v>
      </c>
      <c r="V220" s="80"/>
      <c r="W220" s="85" t="s">
        <v>711</v>
      </c>
      <c r="X220" s="82">
        <v>43986.36488425926</v>
      </c>
      <c r="Y220" s="88">
        <v>43986</v>
      </c>
      <c r="Z220" s="84" t="s">
        <v>905</v>
      </c>
      <c r="AA220" s="85" t="s">
        <v>1100</v>
      </c>
      <c r="AB220" s="80"/>
      <c r="AC220" s="80"/>
      <c r="AD220" s="84" t="s">
        <v>1296</v>
      </c>
      <c r="AE220" s="80"/>
      <c r="AF220" s="80" t="b">
        <v>0</v>
      </c>
      <c r="AG220" s="80">
        <v>0</v>
      </c>
      <c r="AH220" s="84" t="s">
        <v>1316</v>
      </c>
      <c r="AI220" s="80" t="b">
        <v>0</v>
      </c>
      <c r="AJ220" s="80" t="s">
        <v>1333</v>
      </c>
      <c r="AK220" s="80"/>
      <c r="AL220" s="84" t="s">
        <v>1316</v>
      </c>
      <c r="AM220" s="80" t="b">
        <v>0</v>
      </c>
      <c r="AN220" s="80">
        <v>116</v>
      </c>
      <c r="AO220" s="84" t="s">
        <v>1297</v>
      </c>
      <c r="AP220" s="80" t="s">
        <v>1345</v>
      </c>
      <c r="AQ220" s="80" t="b">
        <v>0</v>
      </c>
      <c r="AR220" s="84" t="s">
        <v>1297</v>
      </c>
      <c r="AS220" s="80" t="s">
        <v>198</v>
      </c>
      <c r="AT220" s="80">
        <v>0</v>
      </c>
      <c r="AU220" s="80">
        <v>0</v>
      </c>
      <c r="AV220" s="80"/>
      <c r="AW220" s="80"/>
      <c r="AX220" s="80"/>
      <c r="AY220" s="80"/>
      <c r="AZ220" s="80"/>
      <c r="BA220" s="80"/>
      <c r="BB220" s="80"/>
      <c r="BC220" s="80"/>
      <c r="BD220">
        <v>1</v>
      </c>
      <c r="BE220" s="79" t="str">
        <f>REPLACE(INDEX(GroupVertices[Group],MATCH(Edges[[#This Row],[Vertex 1]],GroupVertices[Vertex],0)),1,1,"")</f>
        <v>1</v>
      </c>
      <c r="BF220" s="79" t="str">
        <f>REPLACE(INDEX(GroupVertices[Group],MATCH(Edges[[#This Row],[Vertex 2]],GroupVertices[Vertex],0)),1,1,"")</f>
        <v>1</v>
      </c>
      <c r="BG220" s="48">
        <v>0</v>
      </c>
      <c r="BH220" s="49">
        <v>0</v>
      </c>
      <c r="BI220" s="48">
        <v>1</v>
      </c>
      <c r="BJ220" s="49">
        <v>2.3255813953488373</v>
      </c>
      <c r="BK220" s="48">
        <v>0</v>
      </c>
      <c r="BL220" s="49">
        <v>0</v>
      </c>
      <c r="BM220" s="48">
        <v>42</v>
      </c>
      <c r="BN220" s="49">
        <v>97.67441860465117</v>
      </c>
      <c r="BO220" s="48">
        <v>43</v>
      </c>
    </row>
    <row r="221" spans="1:67" ht="15">
      <c r="A221" s="65" t="s">
        <v>405</v>
      </c>
      <c r="B221" s="65" t="s">
        <v>405</v>
      </c>
      <c r="C221" s="66" t="s">
        <v>3092</v>
      </c>
      <c r="D221" s="67">
        <v>3</v>
      </c>
      <c r="E221" s="68" t="s">
        <v>136</v>
      </c>
      <c r="F221" s="69">
        <v>19</v>
      </c>
      <c r="G221" s="66"/>
      <c r="H221" s="70"/>
      <c r="I221" s="71"/>
      <c r="J221" s="71"/>
      <c r="K221" s="34" t="s">
        <v>65</v>
      </c>
      <c r="L221" s="78">
        <v>221</v>
      </c>
      <c r="M221" s="78"/>
      <c r="N221" s="73"/>
      <c r="O221" s="80" t="s">
        <v>198</v>
      </c>
      <c r="P221" s="82">
        <v>43985.29534722222</v>
      </c>
      <c r="Q221" s="80" t="s">
        <v>429</v>
      </c>
      <c r="R221" s="84" t="s">
        <v>474</v>
      </c>
      <c r="S221" s="80"/>
      <c r="T221" s="80"/>
      <c r="U221" s="80" t="s">
        <v>538</v>
      </c>
      <c r="V221" s="85" t="s">
        <v>555</v>
      </c>
      <c r="W221" s="85" t="s">
        <v>555</v>
      </c>
      <c r="X221" s="82">
        <v>43985.29534722222</v>
      </c>
      <c r="Y221" s="88">
        <v>43985</v>
      </c>
      <c r="Z221" s="84" t="s">
        <v>906</v>
      </c>
      <c r="AA221" s="85" t="s">
        <v>1101</v>
      </c>
      <c r="AB221" s="80"/>
      <c r="AC221" s="80"/>
      <c r="AD221" s="84" t="s">
        <v>1297</v>
      </c>
      <c r="AE221" s="84" t="s">
        <v>1302</v>
      </c>
      <c r="AF221" s="80" t="b">
        <v>0</v>
      </c>
      <c r="AG221" s="80">
        <v>199</v>
      </c>
      <c r="AH221" s="84" t="s">
        <v>1317</v>
      </c>
      <c r="AI221" s="80" t="b">
        <v>0</v>
      </c>
      <c r="AJ221" s="80" t="s">
        <v>1333</v>
      </c>
      <c r="AK221" s="80"/>
      <c r="AL221" s="84" t="s">
        <v>1316</v>
      </c>
      <c r="AM221" s="80" t="b">
        <v>0</v>
      </c>
      <c r="AN221" s="80">
        <v>116</v>
      </c>
      <c r="AO221" s="84" t="s">
        <v>1316</v>
      </c>
      <c r="AP221" s="80" t="s">
        <v>1343</v>
      </c>
      <c r="AQ221" s="80" t="b">
        <v>0</v>
      </c>
      <c r="AR221" s="84" t="s">
        <v>1302</v>
      </c>
      <c r="AS221" s="80" t="s">
        <v>198</v>
      </c>
      <c r="AT221" s="80">
        <v>0</v>
      </c>
      <c r="AU221" s="80">
        <v>0</v>
      </c>
      <c r="AV221" s="80"/>
      <c r="AW221" s="80"/>
      <c r="AX221" s="80"/>
      <c r="AY221" s="80"/>
      <c r="AZ221" s="80"/>
      <c r="BA221" s="80"/>
      <c r="BB221" s="80"/>
      <c r="BC221" s="80"/>
      <c r="BD221">
        <v>2</v>
      </c>
      <c r="BE221" s="79" t="str">
        <f>REPLACE(INDEX(GroupVertices[Group],MATCH(Edges[[#This Row],[Vertex 1]],GroupVertices[Vertex],0)),1,1,"")</f>
        <v>1</v>
      </c>
      <c r="BF221" s="79" t="str">
        <f>REPLACE(INDEX(GroupVertices[Group],MATCH(Edges[[#This Row],[Vertex 2]],GroupVertices[Vertex],0)),1,1,"")</f>
        <v>1</v>
      </c>
      <c r="BG221" s="48">
        <v>0</v>
      </c>
      <c r="BH221" s="49">
        <v>0</v>
      </c>
      <c r="BI221" s="48">
        <v>1</v>
      </c>
      <c r="BJ221" s="49">
        <v>2.3255813953488373</v>
      </c>
      <c r="BK221" s="48">
        <v>0</v>
      </c>
      <c r="BL221" s="49">
        <v>0</v>
      </c>
      <c r="BM221" s="48">
        <v>42</v>
      </c>
      <c r="BN221" s="49">
        <v>97.67441860465117</v>
      </c>
      <c r="BO221" s="48">
        <v>43</v>
      </c>
    </row>
    <row r="222" spans="1:67" ht="15">
      <c r="A222" s="65" t="s">
        <v>405</v>
      </c>
      <c r="B222" s="65" t="s">
        <v>405</v>
      </c>
      <c r="C222" s="66" t="s">
        <v>3092</v>
      </c>
      <c r="D222" s="67">
        <v>3</v>
      </c>
      <c r="E222" s="68" t="s">
        <v>136</v>
      </c>
      <c r="F222" s="69">
        <v>19</v>
      </c>
      <c r="G222" s="66"/>
      <c r="H222" s="70"/>
      <c r="I222" s="71"/>
      <c r="J222" s="71"/>
      <c r="K222" s="34" t="s">
        <v>65</v>
      </c>
      <c r="L222" s="78">
        <v>222</v>
      </c>
      <c r="M222" s="78"/>
      <c r="N222" s="73"/>
      <c r="O222" s="80" t="s">
        <v>198</v>
      </c>
      <c r="P222" s="82">
        <v>43985.300520833334</v>
      </c>
      <c r="Q222" s="80" t="s">
        <v>430</v>
      </c>
      <c r="R222" s="84" t="s">
        <v>475</v>
      </c>
      <c r="S222" s="85" t="s">
        <v>518</v>
      </c>
      <c r="T222" s="80" t="s">
        <v>532</v>
      </c>
      <c r="U222" s="80" t="s">
        <v>537</v>
      </c>
      <c r="V222" s="80"/>
      <c r="W222" s="85" t="s">
        <v>712</v>
      </c>
      <c r="X222" s="82">
        <v>43985.300520833334</v>
      </c>
      <c r="Y222" s="88">
        <v>43985</v>
      </c>
      <c r="Z222" s="84" t="s">
        <v>907</v>
      </c>
      <c r="AA222" s="85" t="s">
        <v>1102</v>
      </c>
      <c r="AB222" s="80"/>
      <c r="AC222" s="80"/>
      <c r="AD222" s="84" t="s">
        <v>1298</v>
      </c>
      <c r="AE222" s="80"/>
      <c r="AF222" s="80" t="b">
        <v>0</v>
      </c>
      <c r="AG222" s="80">
        <v>6</v>
      </c>
      <c r="AH222" s="84" t="s">
        <v>1317</v>
      </c>
      <c r="AI222" s="80" t="b">
        <v>0</v>
      </c>
      <c r="AJ222" s="80" t="s">
        <v>1332</v>
      </c>
      <c r="AK222" s="80"/>
      <c r="AL222" s="84" t="s">
        <v>1316</v>
      </c>
      <c r="AM222" s="80" t="b">
        <v>0</v>
      </c>
      <c r="AN222" s="80">
        <v>5</v>
      </c>
      <c r="AO222" s="84" t="s">
        <v>1316</v>
      </c>
      <c r="AP222" s="80" t="s">
        <v>1343</v>
      </c>
      <c r="AQ222" s="80" t="b">
        <v>0</v>
      </c>
      <c r="AR222" s="84" t="s">
        <v>1298</v>
      </c>
      <c r="AS222" s="80" t="s">
        <v>198</v>
      </c>
      <c r="AT222" s="80">
        <v>0</v>
      </c>
      <c r="AU222" s="80">
        <v>0</v>
      </c>
      <c r="AV222" s="80"/>
      <c r="AW222" s="80"/>
      <c r="AX222" s="80"/>
      <c r="AY222" s="80"/>
      <c r="AZ222" s="80"/>
      <c r="BA222" s="80"/>
      <c r="BB222" s="80"/>
      <c r="BC222" s="80"/>
      <c r="BD222">
        <v>2</v>
      </c>
      <c r="BE222" s="79" t="str">
        <f>REPLACE(INDEX(GroupVertices[Group],MATCH(Edges[[#This Row],[Vertex 1]],GroupVertices[Vertex],0)),1,1,"")</f>
        <v>1</v>
      </c>
      <c r="BF222" s="79" t="str">
        <f>REPLACE(INDEX(GroupVertices[Group],MATCH(Edges[[#This Row],[Vertex 2]],GroupVertices[Vertex],0)),1,1,"")</f>
        <v>1</v>
      </c>
      <c r="BG222" s="48">
        <v>0</v>
      </c>
      <c r="BH222" s="49">
        <v>0</v>
      </c>
      <c r="BI222" s="48">
        <v>0</v>
      </c>
      <c r="BJ222" s="49">
        <v>0</v>
      </c>
      <c r="BK222" s="48">
        <v>0</v>
      </c>
      <c r="BL222" s="49">
        <v>0</v>
      </c>
      <c r="BM222" s="48">
        <v>2</v>
      </c>
      <c r="BN222" s="49">
        <v>100</v>
      </c>
      <c r="BO222" s="48">
        <v>2</v>
      </c>
    </row>
    <row r="223" spans="1:67" ht="15">
      <c r="A223" s="65" t="s">
        <v>406</v>
      </c>
      <c r="B223" s="65" t="s">
        <v>405</v>
      </c>
      <c r="C223" s="66" t="s">
        <v>3090</v>
      </c>
      <c r="D223" s="67">
        <v>3</v>
      </c>
      <c r="E223" s="68" t="s">
        <v>132</v>
      </c>
      <c r="F223" s="69">
        <v>32</v>
      </c>
      <c r="G223" s="66"/>
      <c r="H223" s="70"/>
      <c r="I223" s="71"/>
      <c r="J223" s="71"/>
      <c r="K223" s="34" t="s">
        <v>65</v>
      </c>
      <c r="L223" s="78">
        <v>223</v>
      </c>
      <c r="M223" s="78"/>
      <c r="N223" s="73"/>
      <c r="O223" s="80" t="s">
        <v>426</v>
      </c>
      <c r="P223" s="82">
        <v>43986.36920138889</v>
      </c>
      <c r="Q223" s="80" t="s">
        <v>429</v>
      </c>
      <c r="R223" s="84" t="s">
        <v>474</v>
      </c>
      <c r="S223" s="80"/>
      <c r="T223" s="80"/>
      <c r="U223" s="80" t="s">
        <v>538</v>
      </c>
      <c r="V223" s="80"/>
      <c r="W223" s="85" t="s">
        <v>713</v>
      </c>
      <c r="X223" s="82">
        <v>43986.36920138889</v>
      </c>
      <c r="Y223" s="88">
        <v>43986</v>
      </c>
      <c r="Z223" s="84" t="s">
        <v>908</v>
      </c>
      <c r="AA223" s="85" t="s">
        <v>1103</v>
      </c>
      <c r="AB223" s="80"/>
      <c r="AC223" s="80"/>
      <c r="AD223" s="84" t="s">
        <v>1299</v>
      </c>
      <c r="AE223" s="80"/>
      <c r="AF223" s="80" t="b">
        <v>0</v>
      </c>
      <c r="AG223" s="80">
        <v>0</v>
      </c>
      <c r="AH223" s="84" t="s">
        <v>1316</v>
      </c>
      <c r="AI223" s="80" t="b">
        <v>0</v>
      </c>
      <c r="AJ223" s="80" t="s">
        <v>1333</v>
      </c>
      <c r="AK223" s="80"/>
      <c r="AL223" s="84" t="s">
        <v>1316</v>
      </c>
      <c r="AM223" s="80" t="b">
        <v>0</v>
      </c>
      <c r="AN223" s="80">
        <v>116</v>
      </c>
      <c r="AO223" s="84" t="s">
        <v>1297</v>
      </c>
      <c r="AP223" s="80" t="s">
        <v>1345</v>
      </c>
      <c r="AQ223" s="80" t="b">
        <v>0</v>
      </c>
      <c r="AR223" s="84" t="s">
        <v>1297</v>
      </c>
      <c r="AS223" s="80" t="s">
        <v>198</v>
      </c>
      <c r="AT223" s="80">
        <v>0</v>
      </c>
      <c r="AU223" s="80">
        <v>0</v>
      </c>
      <c r="AV223" s="80"/>
      <c r="AW223" s="80"/>
      <c r="AX223" s="80"/>
      <c r="AY223" s="80"/>
      <c r="AZ223" s="80"/>
      <c r="BA223" s="80"/>
      <c r="BB223" s="80"/>
      <c r="BC223" s="80"/>
      <c r="BD223">
        <v>1</v>
      </c>
      <c r="BE223" s="79" t="str">
        <f>REPLACE(INDEX(GroupVertices[Group],MATCH(Edges[[#This Row],[Vertex 1]],GroupVertices[Vertex],0)),1,1,"")</f>
        <v>1</v>
      </c>
      <c r="BF223" s="79" t="str">
        <f>REPLACE(INDEX(GroupVertices[Group],MATCH(Edges[[#This Row],[Vertex 2]],GroupVertices[Vertex],0)),1,1,"")</f>
        <v>1</v>
      </c>
      <c r="BG223" s="48">
        <v>0</v>
      </c>
      <c r="BH223" s="49">
        <v>0</v>
      </c>
      <c r="BI223" s="48">
        <v>1</v>
      </c>
      <c r="BJ223" s="49">
        <v>2.3255813953488373</v>
      </c>
      <c r="BK223" s="48">
        <v>0</v>
      </c>
      <c r="BL223" s="49">
        <v>0</v>
      </c>
      <c r="BM223" s="48">
        <v>42</v>
      </c>
      <c r="BN223" s="49">
        <v>97.67441860465117</v>
      </c>
      <c r="BO223" s="48">
        <v>43</v>
      </c>
    </row>
    <row r="224" spans="1:67" ht="15">
      <c r="A224" s="65" t="s">
        <v>407</v>
      </c>
      <c r="B224" s="65" t="s">
        <v>407</v>
      </c>
      <c r="C224" s="66" t="s">
        <v>3090</v>
      </c>
      <c r="D224" s="67">
        <v>3</v>
      </c>
      <c r="E224" s="68" t="s">
        <v>132</v>
      </c>
      <c r="F224" s="69">
        <v>32</v>
      </c>
      <c r="G224" s="66"/>
      <c r="H224" s="70"/>
      <c r="I224" s="71"/>
      <c r="J224" s="71"/>
      <c r="K224" s="34" t="s">
        <v>65</v>
      </c>
      <c r="L224" s="78">
        <v>224</v>
      </c>
      <c r="M224" s="78"/>
      <c r="N224" s="73"/>
      <c r="O224" s="80" t="s">
        <v>198</v>
      </c>
      <c r="P224" s="82">
        <v>43986.380532407406</v>
      </c>
      <c r="Q224" s="80" t="s">
        <v>472</v>
      </c>
      <c r="R224" s="84" t="s">
        <v>517</v>
      </c>
      <c r="S224" s="85" t="s">
        <v>520</v>
      </c>
      <c r="T224" s="80" t="s">
        <v>533</v>
      </c>
      <c r="U224" s="80" t="s">
        <v>537</v>
      </c>
      <c r="V224" s="80"/>
      <c r="W224" s="85" t="s">
        <v>714</v>
      </c>
      <c r="X224" s="82">
        <v>43986.380532407406</v>
      </c>
      <c r="Y224" s="88">
        <v>43986</v>
      </c>
      <c r="Z224" s="84" t="s">
        <v>909</v>
      </c>
      <c r="AA224" s="85" t="s">
        <v>1104</v>
      </c>
      <c r="AB224" s="80"/>
      <c r="AC224" s="80"/>
      <c r="AD224" s="84" t="s">
        <v>1300</v>
      </c>
      <c r="AE224" s="80"/>
      <c r="AF224" s="80" t="b">
        <v>0</v>
      </c>
      <c r="AG224" s="80">
        <v>0</v>
      </c>
      <c r="AH224" s="84" t="s">
        <v>1316</v>
      </c>
      <c r="AI224" s="80" t="b">
        <v>1</v>
      </c>
      <c r="AJ224" s="80" t="s">
        <v>1332</v>
      </c>
      <c r="AK224" s="80"/>
      <c r="AL224" s="84" t="s">
        <v>1338</v>
      </c>
      <c r="AM224" s="80" t="b">
        <v>0</v>
      </c>
      <c r="AN224" s="80">
        <v>0</v>
      </c>
      <c r="AO224" s="84" t="s">
        <v>1316</v>
      </c>
      <c r="AP224" s="80" t="s">
        <v>1343</v>
      </c>
      <c r="AQ224" s="80" t="b">
        <v>0</v>
      </c>
      <c r="AR224" s="84" t="s">
        <v>1300</v>
      </c>
      <c r="AS224" s="80" t="s">
        <v>198</v>
      </c>
      <c r="AT224" s="80">
        <v>0</v>
      </c>
      <c r="AU224" s="80">
        <v>0</v>
      </c>
      <c r="AV224" s="80"/>
      <c r="AW224" s="80"/>
      <c r="AX224" s="80"/>
      <c r="AY224" s="80"/>
      <c r="AZ224" s="80"/>
      <c r="BA224" s="80"/>
      <c r="BB224" s="80"/>
      <c r="BC224" s="80"/>
      <c r="BD224">
        <v>1</v>
      </c>
      <c r="BE224" s="79" t="str">
        <f>REPLACE(INDEX(GroupVertices[Group],MATCH(Edges[[#This Row],[Vertex 1]],GroupVertices[Vertex],0)),1,1,"")</f>
        <v>3</v>
      </c>
      <c r="BF224" s="79" t="str">
        <f>REPLACE(INDEX(GroupVertices[Group],MATCH(Edges[[#This Row],[Vertex 2]],GroupVertices[Vertex],0)),1,1,"")</f>
        <v>3</v>
      </c>
      <c r="BG224" s="48">
        <v>0</v>
      </c>
      <c r="BH224" s="49">
        <v>0</v>
      </c>
      <c r="BI224" s="48">
        <v>0</v>
      </c>
      <c r="BJ224" s="49">
        <v>0</v>
      </c>
      <c r="BK224" s="48">
        <v>0</v>
      </c>
      <c r="BL224" s="49">
        <v>0</v>
      </c>
      <c r="BM224" s="48">
        <v>1</v>
      </c>
      <c r="BN224" s="49">
        <v>100</v>
      </c>
      <c r="BO224" s="48">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hyperlinks>
    <hyperlink ref="S6" r:id="rId1" display="https://threadreaderapp.com/thread/1268032227612471298.html"/>
    <hyperlink ref="S7" r:id="rId2" display="https://threadreaderapp.com/thread/1268032227612471298.html"/>
    <hyperlink ref="S9" r:id="rId3" display="https://threadreaderapp.com/thread/1268032227612471298.html"/>
    <hyperlink ref="S10" r:id="rId4" display="https://threadreaderapp.com/thread/1268032227612471298.html"/>
    <hyperlink ref="S28" r:id="rId5" display="https://threadreaderapp.com/thread/1268032227612471298.html"/>
    <hyperlink ref="S29" r:id="rId6" display="https://threadreaderapp.com/thread/1268032227612471298.html"/>
    <hyperlink ref="S45" r:id="rId7" display="https://twitter.com/marcomerlino19/status/1268182664806379521?s=20"/>
    <hyperlink ref="S46" r:id="rId8" display="https://twitter.com/marcomerlino19/status/1268182664806379521?s=20"/>
    <hyperlink ref="S72" r:id="rId9" display="https://twitter.com/PunishDem1776/status/1268321690611843074"/>
    <hyperlink ref="S93" r:id="rId10" display="https://twitter.com/Pam46085508/status/1268323120567521280"/>
    <hyperlink ref="S94" r:id="rId11" display="https://twitter.com/classeypatriot1/status/1268328690624024576"/>
    <hyperlink ref="S95" r:id="rId12" display="https://www.bitchute.com/video/SJRbQTzmpILX/"/>
    <hyperlink ref="S96" r:id="rId13" display="https://twitter.com/punishdem1776/status/1268321690611843074"/>
    <hyperlink ref="S113" r:id="rId14" display="https://twitter.com/PunishDem1776/status/1268321690611843074"/>
    <hyperlink ref="S114" r:id="rId15" display="https://twitter.com/markperry98/status/1268325518954262530"/>
    <hyperlink ref="S115" r:id="rId16" display="https://twitter.com/markperry98/status/1268327163163324417"/>
    <hyperlink ref="S116" r:id="rId17" display="https://twitter.com/markperry98/status/1268327163163324417"/>
    <hyperlink ref="S117" r:id="rId18" display="https://twitter.com/markperry98/status/1268325518954262530"/>
    <hyperlink ref="S118" r:id="rId19" display="https://twitter.com/PunishDem1776/status/1268321690611843074"/>
    <hyperlink ref="S154" r:id="rId20" display="https://twitter.com/PunishDem1776/status/1268321690611843074"/>
    <hyperlink ref="S161" r:id="rId21" display="https://twitter.com/punishdem1776/status/1268321690611843074"/>
    <hyperlink ref="S172" r:id="rId22" display="https://twitter.com/PunishDem1776/status/1268321690611843074"/>
    <hyperlink ref="S173" r:id="rId23" display="https://twitter.com/stormmcloak/status/1268380964285267972"/>
    <hyperlink ref="S184" r:id="rId24" display="https://twitter.com/DisclosureBP/status/1268325026836606976"/>
    <hyperlink ref="S200" r:id="rId25" display="https://www.foxnews.com/politics/los-angeles-to-slash-up-to-150b-from-lapd-budget-reinvest-into-communities-of-color"/>
    <hyperlink ref="S205" r:id="rId26" display="https://twitter.com/marcomerlino19/status/1268182664806379521"/>
    <hyperlink ref="S207" r:id="rId27" display="https://threadreaderapp.com/thread/1268032227612471298.html"/>
    <hyperlink ref="S208" r:id="rId28" display="https://threadreaderapp.com/thread/1268032227612471298.html"/>
    <hyperlink ref="S219" r:id="rId29" display="https://twitter.com/PunishDem1776/status/1268321690611843074"/>
    <hyperlink ref="S222" r:id="rId30" display="https://threadreaderapp.com/thread/1268032227612471298.html"/>
    <hyperlink ref="S224" r:id="rId31" display="https://twitter.com/PunishDem1776/status/1268321690611843074"/>
    <hyperlink ref="V44" r:id="rId32" display="https://pbs.twimg.com/tweet_video_thumb/EZl5CGeX0AUR39A.jpg"/>
    <hyperlink ref="V47" r:id="rId33" display="https://pbs.twimg.com/ext_tw_video_thumb/1268031783909699585/pu/img/y1YquN2DjON2fyu-.jpg"/>
    <hyperlink ref="V92" r:id="rId34" display="https://pbs.twimg.com/ext_tw_video_thumb/1268031783909699585/pu/img/y1YquN2DjON2fyu-.jpg"/>
    <hyperlink ref="V122" r:id="rId35" display="https://pbs.twimg.com/ext_tw_video_thumb/1268031783909699585/pu/img/y1YquN2DjON2fyu-.jpg"/>
    <hyperlink ref="V156" r:id="rId36" display="https://pbs.twimg.com/ext_tw_video_thumb/1268031783909699585/pu/img/y1YquN2DjON2fyu-.jpg"/>
    <hyperlink ref="V157" r:id="rId37" display="https://pbs.twimg.com/ext_tw_video_thumb/1268031783909699585/pu/img/y1YquN2DjON2fyu-.jpg"/>
    <hyperlink ref="V173" r:id="rId38" display="https://pbs.twimg.com/media/EZoy9DYWkAAdTBU.jpg"/>
    <hyperlink ref="V183" r:id="rId39" display="https://pbs.twimg.com/media/EZpG1c2UcAALfgz.jpg"/>
    <hyperlink ref="V199" r:id="rId40" display="https://pbs.twimg.com/media/EZo35D2WkAI0jwz.jpg"/>
    <hyperlink ref="V202" r:id="rId41" display="https://pbs.twimg.com/media/EZpGR6-UYAIgc3y.jpg"/>
    <hyperlink ref="V214" r:id="rId42" display="https://pbs.twimg.com/media/EZohEpuUwAE7QPM.jpg"/>
    <hyperlink ref="V221" r:id="rId43" display="https://pbs.twimg.com/media/EZkcAflXgAEIaxM.png"/>
    <hyperlink ref="W3" r:id="rId44" display="http://pbs.twimg.com/profile_images/1157934571175870464/cCjFUTG0_normal.jpg"/>
    <hyperlink ref="W4" r:id="rId45" display="http://pbs.twimg.com/profile_images/1157934571175870464/cCjFUTG0_normal.jpg"/>
    <hyperlink ref="W5" r:id="rId46" display="http://pbs.twimg.com/profile_images/1046509627586867200/Qq9iV8en_normal.jpg"/>
    <hyperlink ref="W6" r:id="rId47" display="http://pbs.twimg.com/profile_images/1244407254025228288/sxub50tV_normal.jpg"/>
    <hyperlink ref="W7" r:id="rId48" display="http://pbs.twimg.com/profile_images/1244407254025228288/sxub50tV_normal.jpg"/>
    <hyperlink ref="W8" r:id="rId49" display="http://pbs.twimg.com/profile_images/1259140676350025732/4Nhxj85V_normal.jpg"/>
    <hyperlink ref="W9" r:id="rId50" display="http://pbs.twimg.com/profile_images/1257034615711322112/ixhmqytb_normal.jpg"/>
    <hyperlink ref="W10" r:id="rId51" display="http://pbs.twimg.com/profile_images/1257034615711322112/ixhmqytb_normal.jpg"/>
    <hyperlink ref="W11" r:id="rId52" display="http://pbs.twimg.com/profile_images/1227828633428881408/0GC9vaix_normal.jpg"/>
    <hyperlink ref="W12" r:id="rId53" display="http://abs.twimg.com/sticky/default_profile_images/default_profile_normal.png"/>
    <hyperlink ref="W13" r:id="rId54" display="http://pbs.twimg.com/profile_images/1251000468500885505/uIom3PQZ_normal.jpg"/>
    <hyperlink ref="W14" r:id="rId55" display="http://pbs.twimg.com/profile_images/1030233131943583745/PKMiNY82_normal.jpg"/>
    <hyperlink ref="W15" r:id="rId56" display="http://pbs.twimg.com/profile_images/1899114405/mardi_gra_2007_normal.jpg"/>
    <hyperlink ref="W16" r:id="rId57" display="http://pbs.twimg.com/profile_images/1253893780836462593/O6rnac2U_normal.jpg"/>
    <hyperlink ref="W17" r:id="rId58" display="http://pbs.twimg.com/profile_images/1030635663203487744/HY1DnnzN_normal.jpg"/>
    <hyperlink ref="W18" r:id="rId59" display="http://pbs.twimg.com/profile_images/94191292/evolve_normal.gif"/>
    <hyperlink ref="W19" r:id="rId60" display="http://pbs.twimg.com/profile_images/1264796325788426242/1YDVW6PV_normal.jpg"/>
    <hyperlink ref="W20" r:id="rId61" display="http://pbs.twimg.com/profile_images/1217995625809117184/MvNawXty_normal.jpg"/>
    <hyperlink ref="W21" r:id="rId62" display="http://pbs.twimg.com/profile_images/1163647527255592960/_eBbqTZH_normal.jpg"/>
    <hyperlink ref="W22" r:id="rId63" display="http://pbs.twimg.com/profile_images/1245321171622641664/MzSv029N_normal.jpg"/>
    <hyperlink ref="W23" r:id="rId64" display="http://abs.twimg.com/sticky/default_profile_images/default_profile_normal.png"/>
    <hyperlink ref="W24" r:id="rId65" display="http://pbs.twimg.com/profile_images/1172697604389527553/bGJ6dJL9_normal.jpg"/>
    <hyperlink ref="W25" r:id="rId66" display="http://pbs.twimg.com/profile_images/805188239875342340/qZfU3JJc_normal.jpg"/>
    <hyperlink ref="W26" r:id="rId67" display="http://pbs.twimg.com/profile_images/1156609939118460928/PCv8S_N1_normal.jpg"/>
    <hyperlink ref="W27" r:id="rId68" display="http://pbs.twimg.com/profile_images/1176023366458925057/4_qG6GzY_normal.jpg"/>
    <hyperlink ref="W28" r:id="rId69" display="http://pbs.twimg.com/profile_images/1145447464876597248/B5Glgx_1_normal.jpg"/>
    <hyperlink ref="W29" r:id="rId70" display="http://pbs.twimg.com/profile_images/1145447464876597248/B5Glgx_1_normal.jpg"/>
    <hyperlink ref="W30" r:id="rId71" display="http://pbs.twimg.com/profile_images/1191156591824973826/gdASM5pk_normal.jpg"/>
    <hyperlink ref="W31" r:id="rId72" display="http://pbs.twimg.com/profile_images/892943778943705090/gZL1vaXA_normal.jpg"/>
    <hyperlink ref="W32" r:id="rId73" display="http://pbs.twimg.com/profile_images/570093531835944961/NuOdjlUY_normal.png"/>
    <hyperlink ref="W33" r:id="rId74" display="http://pbs.twimg.com/profile_images/2797385070/cbf414f37d5aeb8a8947a64fba4c7e03_normal.png"/>
    <hyperlink ref="W34" r:id="rId75" display="http://pbs.twimg.com/profile_images/1197940865802678272/J0Re7TBF_normal.jpg"/>
    <hyperlink ref="W35" r:id="rId76" display="http://pbs.twimg.com/profile_images/899259810780241920/zAZVKlZy_normal.jpg"/>
    <hyperlink ref="W36" r:id="rId77" display="http://pbs.twimg.com/profile_images/899259810780241920/zAZVKlZy_normal.jpg"/>
    <hyperlink ref="W37" r:id="rId78" display="http://pbs.twimg.com/profile_images/899259810780241920/zAZVKlZy_normal.jpg"/>
    <hyperlink ref="W38" r:id="rId79" display="http://pbs.twimg.com/profile_images/1193569178722152448/UEZvMClJ_normal.jpg"/>
    <hyperlink ref="W39" r:id="rId80" display="http://pbs.twimg.com/profile_images/1193569178722152448/UEZvMClJ_normal.jpg"/>
    <hyperlink ref="W40" r:id="rId81" display="http://pbs.twimg.com/profile_images/1156072485428912128/sE6FBe3N_normal.jpg"/>
    <hyperlink ref="W41" r:id="rId82" display="http://pbs.twimg.com/profile_images/1082809289889193986/qq7kT9x5_normal.jpg"/>
    <hyperlink ref="W42" r:id="rId83" display="http://pbs.twimg.com/profile_images/485115231275061248/sj1KGcK3_normal.jpeg"/>
    <hyperlink ref="W43" r:id="rId84" display="http://pbs.twimg.com/profile_images/1262518350602788865/ez7Fn_e7_normal.jpg"/>
    <hyperlink ref="W44" r:id="rId85" display="https://pbs.twimg.com/tweet_video_thumb/EZl5CGeX0AUR39A.jpg"/>
    <hyperlink ref="W45" r:id="rId86" display="http://pbs.twimg.com/profile_images/1224142143956103169/1VTGvmuE_normal.jpg"/>
    <hyperlink ref="W46" r:id="rId87" display="http://pbs.twimg.com/profile_images/1224142143956103169/1VTGvmuE_normal.jpg"/>
    <hyperlink ref="W47" r:id="rId88" display="https://pbs.twimg.com/ext_tw_video_thumb/1268031783909699585/pu/img/y1YquN2DjON2fyu-.jpg"/>
    <hyperlink ref="W48" r:id="rId89" display="http://pbs.twimg.com/profile_images/1264724230169657344/dJNzGtqt_normal.jpg"/>
    <hyperlink ref="W49" r:id="rId90" display="http://pbs.twimg.com/profile_images/1221686159107149824/A7FQKZuB_normal.jpg"/>
    <hyperlink ref="W50" r:id="rId91" display="http://pbs.twimg.com/profile_images/1247900239089913856/AkbboeYz_normal.jpg"/>
    <hyperlink ref="W51" r:id="rId92" display="http://pbs.twimg.com/profile_images/1264771680376946690/uPNGvAoS_normal.jpg"/>
    <hyperlink ref="W52" r:id="rId93" display="http://pbs.twimg.com/profile_images/898950353625915392/uCO270Uv_normal.jpg"/>
    <hyperlink ref="W53" r:id="rId94" display="http://pbs.twimg.com/profile_images/1258571491886673921/QVNGtuVE_normal.jpg"/>
    <hyperlink ref="W54" r:id="rId95" display="http://abs.twimg.com/sticky/default_profile_images/default_profile_normal.png"/>
    <hyperlink ref="W55" r:id="rId96" display="http://pbs.twimg.com/profile_images/221637122/pic_of_me_normal.jpg"/>
    <hyperlink ref="W56" r:id="rId97" display="http://pbs.twimg.com/profile_images/510280533520416768/5zOyvDHG_normal.jpeg"/>
    <hyperlink ref="W57" r:id="rId98" display="http://pbs.twimg.com/profile_images/728683479236382720/Bs1UskWh_normal.jpg"/>
    <hyperlink ref="W58" r:id="rId99" display="http://pbs.twimg.com/profile_images/509718566677917697/3umihLoU_normal.png"/>
    <hyperlink ref="W59" r:id="rId100" display="http://pbs.twimg.com/profile_images/1052751464454660096/sz-KqmDq_normal.jpg"/>
    <hyperlink ref="W60" r:id="rId101" display="http://pbs.twimg.com/profile_images/1102772671769661440/MKonjtHd_normal.jpg"/>
    <hyperlink ref="W61" r:id="rId102" display="http://pbs.twimg.com/profile_images/1239295512848863233/AB3syYPf_normal.jpg"/>
    <hyperlink ref="W62" r:id="rId103" display="http://pbs.twimg.com/profile_images/2725940814/8b6c3e7072320aa80ef680329b6e9f86_normal.jpeg"/>
    <hyperlink ref="W63" r:id="rId104" display="http://pbs.twimg.com/profile_images/1079066972497870849/TiklpkTs_normal.jpg"/>
    <hyperlink ref="W64" r:id="rId105" display="http://pbs.twimg.com/profile_images/378800000642095020/34c017d7bb62c7046b54300add777bae_normal.jpeg"/>
    <hyperlink ref="W65" r:id="rId106" display="http://pbs.twimg.com/profile_images/1186386031358218241/dnVKoBLi_normal.jpg"/>
    <hyperlink ref="W66" r:id="rId107" display="http://pbs.twimg.com/profile_images/1138160876362579969/AsAUcPkP_normal.jpg"/>
    <hyperlink ref="W67" r:id="rId108" display="http://abs.twimg.com/sticky/default_profile_images/default_profile_normal.png"/>
    <hyperlink ref="W68" r:id="rId109" display="http://pbs.twimg.com/profile_images/1097329212338274304/l2TGRjgx_normal.jpg"/>
    <hyperlink ref="W69" r:id="rId110" display="http://pbs.twimg.com/profile_images/1256219014608683009/ZajFSsaL_normal.jpg"/>
    <hyperlink ref="W70" r:id="rId111" display="http://pbs.twimg.com/profile_images/1250800608468074497/NqG2TP32_normal.jpg"/>
    <hyperlink ref="W71" r:id="rId112" display="http://pbs.twimg.com/profile_images/53951783/cock_normal.JPG"/>
    <hyperlink ref="W72" r:id="rId113" display="http://pbs.twimg.com/profile_images/1095425867000565760/U6Wffenh_normal.jpg"/>
    <hyperlink ref="W73" r:id="rId114" display="http://pbs.twimg.com/profile_images/1268325217761480704/AYf3qhO6_normal.jpg"/>
    <hyperlink ref="W74" r:id="rId115" display="http://pbs.twimg.com/profile_images/1265642613413036037/x9pqLtkI_normal.jpg"/>
    <hyperlink ref="W75" r:id="rId116" display="http://pbs.twimg.com/profile_images/1218411581974839298/ZglfLyFs_normal.jpg"/>
    <hyperlink ref="W76" r:id="rId117" display="http://pbs.twimg.com/profile_images/1257511454233833473/I19A3xgV_normal.jpg"/>
    <hyperlink ref="W77" r:id="rId118" display="http://pbs.twimg.com/profile_images/1217267616840065024/VF695yln_normal.jpg"/>
    <hyperlink ref="W78" r:id="rId119" display="http://pbs.twimg.com/profile_images/1043579500842213377/C34PKauK_normal.jpg"/>
    <hyperlink ref="W79" r:id="rId120" display="http://pbs.twimg.com/profile_images/1267508334883745792/WubFMYH8_normal.jpg"/>
    <hyperlink ref="W80" r:id="rId121" display="http://pbs.twimg.com/profile_images/1267652068027904003/CsJ68TV7_normal.jpg"/>
    <hyperlink ref="W81" r:id="rId122" display="http://pbs.twimg.com/profile_images/766062700627623938/T13sWrPN_normal.jpg"/>
    <hyperlink ref="W82" r:id="rId123" display="http://pbs.twimg.com/profile_images/885264196606283776/OXEiAX17_normal.jpg"/>
    <hyperlink ref="W83" r:id="rId124" display="http://pbs.twimg.com/profile_images/1234537842371710977/JfR29vaf_normal.jpg"/>
    <hyperlink ref="W84" r:id="rId125" display="http://pbs.twimg.com/profile_images/1267975674754711555/BRSLGJtn_normal.jpg"/>
    <hyperlink ref="W85" r:id="rId126" display="http://pbs.twimg.com/profile_images/1256787047785787393/MBHRekaz_normal.jpg"/>
    <hyperlink ref="W86" r:id="rId127" display="http://pbs.twimg.com/profile_images/1267975674754711555/BRSLGJtn_normal.jpg"/>
    <hyperlink ref="W87" r:id="rId128" display="http://pbs.twimg.com/profile_images/1256787047785787393/MBHRekaz_normal.jpg"/>
    <hyperlink ref="W88" r:id="rId129" display="http://pbs.twimg.com/profile_images/1267975674754711555/BRSLGJtn_normal.jpg"/>
    <hyperlink ref="W89" r:id="rId130" display="http://pbs.twimg.com/profile_images/1267975674754711555/BRSLGJtn_normal.jpg"/>
    <hyperlink ref="W90" r:id="rId131" display="http://pbs.twimg.com/profile_images/1267975674754711555/BRSLGJtn_normal.jpg"/>
    <hyperlink ref="W91" r:id="rId132" display="http://pbs.twimg.com/profile_images/1267975674754711555/BRSLGJtn_normal.jpg"/>
    <hyperlink ref="W92" r:id="rId133" display="https://pbs.twimg.com/ext_tw_video_thumb/1268031783909699585/pu/img/y1YquN2DjON2fyu-.jpg"/>
    <hyperlink ref="W93" r:id="rId134" display="http://pbs.twimg.com/profile_images/1255610681782657030/vQ8ML27q_normal.jpg"/>
    <hyperlink ref="W94" r:id="rId135" display="http://pbs.twimg.com/profile_images/1260679437160378369/WkRiS9w-_normal.jpg"/>
    <hyperlink ref="W95" r:id="rId136" display="http://pbs.twimg.com/profile_images/1260679437160378369/WkRiS9w-_normal.jpg"/>
    <hyperlink ref="W96" r:id="rId137" display="http://pbs.twimg.com/profile_images/190926459/2688023_Krahe-Posters_normal.jpg"/>
    <hyperlink ref="W97" r:id="rId138" display="http://pbs.twimg.com/profile_images/1262851281875546119/sfNAZ5po_normal.jpg"/>
    <hyperlink ref="W98" r:id="rId139" display="http://pbs.twimg.com/profile_images/1258205816475095040/ReniX9T0_normal.jpg"/>
    <hyperlink ref="W99" r:id="rId140" display="http://pbs.twimg.com/profile_images/1152659507115364353/2Vern4In_normal.jpg"/>
    <hyperlink ref="W100" r:id="rId141" display="http://pbs.twimg.com/profile_images/829738997983375361/bYmdFBFl_normal.jpg"/>
    <hyperlink ref="W101" r:id="rId142" display="http://pbs.twimg.com/profile_images/1259442918407929857/f-LUvVqE_normal.jpg"/>
    <hyperlink ref="W102" r:id="rId143" display="http://pbs.twimg.com/profile_images/1076534034019151872/jatPLZ5f_normal.jpg"/>
    <hyperlink ref="W103" r:id="rId144" display="http://pbs.twimg.com/profile_images/2593015658/2_normal.jpg"/>
    <hyperlink ref="W104" r:id="rId145" display="http://pbs.twimg.com/profile_images/2593015658/2_normal.jpg"/>
    <hyperlink ref="W105" r:id="rId146" display="http://pbs.twimg.com/profile_images/2593015658/2_normal.jpg"/>
    <hyperlink ref="W106" r:id="rId147" display="http://pbs.twimg.com/profile_images/1240020328887320580/GAksYbV2_normal.jpg"/>
    <hyperlink ref="W107" r:id="rId148" display="http://pbs.twimg.com/profile_images/1256726163684233221/OriUIUT2_normal.jpg"/>
    <hyperlink ref="W108" r:id="rId149" display="http://pbs.twimg.com/profile_images/1233515780182073347/4MBVNxJJ_normal.jpg"/>
    <hyperlink ref="W109" r:id="rId150" display="http://pbs.twimg.com/profile_images/1264782918867533825/A5YTFvfb_normal.jpg"/>
    <hyperlink ref="W110" r:id="rId151" display="http://pbs.twimg.com/profile_images/1218662319942590464/fafJJnii_normal.jpg"/>
    <hyperlink ref="W111" r:id="rId152" display="http://pbs.twimg.com/profile_images/992098718110371842/rcg3iDtT_normal.jpg"/>
    <hyperlink ref="W112" r:id="rId153" display="http://pbs.twimg.com/profile_images/1263211587835514880/5XmhebdP_normal.jpg"/>
    <hyperlink ref="W113" r:id="rId154" display="http://pbs.twimg.com/profile_images/1244367569630285824/HjT3ACJY_normal.jpg"/>
    <hyperlink ref="W114" r:id="rId155" display="http://pbs.twimg.com/profile_images/1244367569630285824/HjT3ACJY_normal.jpg"/>
    <hyperlink ref="W115" r:id="rId156" display="http://pbs.twimg.com/profile_images/1244367569630285824/HjT3ACJY_normal.jpg"/>
    <hyperlink ref="W116" r:id="rId157" display="http://pbs.twimg.com/profile_images/1244367569630285824/HjT3ACJY_normal.jpg"/>
    <hyperlink ref="W117" r:id="rId158" display="http://pbs.twimg.com/profile_images/1244367569630285824/HjT3ACJY_normal.jpg"/>
    <hyperlink ref="W118" r:id="rId159" display="http://pbs.twimg.com/profile_images/1244367569630285824/HjT3ACJY_normal.jpg"/>
    <hyperlink ref="W119" r:id="rId160" display="http://pbs.twimg.com/profile_images/1231026099947094016/kOYta6dO_normal.jpg"/>
    <hyperlink ref="W120" r:id="rId161" display="http://pbs.twimg.com/profile_images/1201265299053514752/XaqgYxbV_normal.jpg"/>
    <hyperlink ref="W121" r:id="rId162" display="http://pbs.twimg.com/profile_images/1246498616182820865/gbqaLIkH_normal.jpg"/>
    <hyperlink ref="W122" r:id="rId163" display="https://pbs.twimg.com/ext_tw_video_thumb/1268031783909699585/pu/img/y1YquN2DjON2fyu-.jpg"/>
    <hyperlink ref="W123" r:id="rId164" display="http://pbs.twimg.com/profile_images/1260010854646505472/oPhmSSTk_normal.jpg"/>
    <hyperlink ref="W124" r:id="rId165" display="http://pbs.twimg.com/profile_images/1256212586183483394/dk9bCVbm_normal.jpg"/>
    <hyperlink ref="W125" r:id="rId166" display="http://pbs.twimg.com/profile_images/1247268177425371136/emcHi4z9_normal.jpg"/>
    <hyperlink ref="W126" r:id="rId167" display="http://abs.twimg.com/sticky/default_profile_images/default_profile_normal.png"/>
    <hyperlink ref="W127" r:id="rId168" display="http://abs.twimg.com/sticky/default_profile_images/default_profile_normal.png"/>
    <hyperlink ref="W128" r:id="rId169" display="http://pbs.twimg.com/profile_images/1023062337090015232/H0MZliL3_normal.jpg"/>
    <hyperlink ref="W129" r:id="rId170" display="http://pbs.twimg.com/profile_images/550028842149347329/izgx7-lc_normal.jpeg"/>
    <hyperlink ref="W130" r:id="rId171" display="http://pbs.twimg.com/profile_images/948696948667764736/waOUPSE2_normal.jpg"/>
    <hyperlink ref="W131" r:id="rId172" display="http://pbs.twimg.com/profile_images/524343462573797376/cwpxVPKk_normal.jpeg"/>
    <hyperlink ref="W132" r:id="rId173" display="http://pbs.twimg.com/profile_images/1217471180745166848/WbI33547_normal.jpg"/>
    <hyperlink ref="W133" r:id="rId174" display="http://pbs.twimg.com/profile_images/1247302349045084164/bbZHOjQy_normal.jpg"/>
    <hyperlink ref="W134" r:id="rId175" display="http://pbs.twimg.com/profile_images/1247302349045084164/bbZHOjQy_normal.jpg"/>
    <hyperlink ref="W135" r:id="rId176" display="http://pbs.twimg.com/profile_images/1247302349045084164/bbZHOjQy_normal.jpg"/>
    <hyperlink ref="W136" r:id="rId177" display="http://pbs.twimg.com/profile_images/886314248472678400/NydFAySD_normal.jpg"/>
    <hyperlink ref="W137" r:id="rId178" display="http://pbs.twimg.com/profile_images/1045497335499935744/FPP0_mrs_normal.jpg"/>
    <hyperlink ref="W138" r:id="rId179" display="http://pbs.twimg.com/profile_images/1250249721362464768/9Kpzgqiq_normal.jpg"/>
    <hyperlink ref="W139" r:id="rId180" display="http://pbs.twimg.com/profile_images/1232494578848145409/twT4ocRO_normal.jpg"/>
    <hyperlink ref="W140" r:id="rId181" display="http://pbs.twimg.com/profile_images/1265489296909373441/Fc5lial2_normal.jpg"/>
    <hyperlink ref="W141" r:id="rId182" display="http://pbs.twimg.com/profile_images/1249776202174398466/_t2I5zNz_normal.jpg"/>
    <hyperlink ref="W142" r:id="rId183" display="http://pbs.twimg.com/profile_images/1134280703141658625/xZCnsoJa_normal.jpg"/>
    <hyperlink ref="W143" r:id="rId184" display="http://pbs.twimg.com/profile_images/1078653134472392704/gx8-PSyP_normal.jpg"/>
    <hyperlink ref="W144" r:id="rId185" display="http://pbs.twimg.com/profile_images/1231640381185384449/dT1mMe6a_normal.jpg"/>
    <hyperlink ref="W145" r:id="rId186" display="http://pbs.twimg.com/profile_images/1324417028/233733_normal.jpg"/>
    <hyperlink ref="W146" r:id="rId187" display="http://pbs.twimg.com/profile_images/1237956055075713026/HU5Kl2gu_normal.jpg"/>
    <hyperlink ref="W147" r:id="rId188" display="http://pbs.twimg.com/profile_images/1037409478096969729/4RJ7wl9i_normal.jpg"/>
    <hyperlink ref="W148" r:id="rId189" display="http://pbs.twimg.com/profile_images/1251487577942581248/qCLTobZX_normal.jpg"/>
    <hyperlink ref="W149" r:id="rId190" display="http://pbs.twimg.com/profile_images/1255242392707481600/py5iOsiC_normal.jpg"/>
    <hyperlink ref="W150" r:id="rId191" display="http://pbs.twimg.com/profile_images/1257128108601180162/m-ozVVNU_normal.jpg"/>
    <hyperlink ref="W151" r:id="rId192" display="http://pbs.twimg.com/profile_images/1255242392707481600/py5iOsiC_normal.jpg"/>
    <hyperlink ref="W152" r:id="rId193" display="http://pbs.twimg.com/profile_images/1257128108601180162/m-ozVVNU_normal.jpg"/>
    <hyperlink ref="W153" r:id="rId194" display="http://pbs.twimg.com/profile_images/1257128108601180162/m-ozVVNU_normal.jpg"/>
    <hyperlink ref="W154" r:id="rId195" display="http://pbs.twimg.com/profile_images/1257128108601180162/m-ozVVNU_normal.jpg"/>
    <hyperlink ref="W155" r:id="rId196" display="http://pbs.twimg.com/profile_images/1257128108601180162/m-ozVVNU_normal.jpg"/>
    <hyperlink ref="W156" r:id="rId197" display="https://pbs.twimg.com/ext_tw_video_thumb/1268031783909699585/pu/img/y1YquN2DjON2fyu-.jpg"/>
    <hyperlink ref="W157" r:id="rId198" display="https://pbs.twimg.com/ext_tw_video_thumb/1268031783909699585/pu/img/y1YquN2DjON2fyu-.jpg"/>
    <hyperlink ref="W158" r:id="rId199" display="http://pbs.twimg.com/profile_images/1072880663575973889/_DdEXdlU_normal.jpg"/>
    <hyperlink ref="W159" r:id="rId200" display="http://pbs.twimg.com/profile_images/867069412007915520/EGUtrMXr_normal.jpg"/>
    <hyperlink ref="W160" r:id="rId201" display="http://pbs.twimg.com/profile_images/867069412007915520/EGUtrMXr_normal.jpg"/>
    <hyperlink ref="W161" r:id="rId202" display="http://pbs.twimg.com/profile_images/1261869633184739328/NfbsOnzB_normal.jpg"/>
    <hyperlink ref="W162" r:id="rId203" display="http://pbs.twimg.com/profile_images/1231778695473434626/lv7foYbe_normal.jpg"/>
    <hyperlink ref="W163" r:id="rId204" display="http://pbs.twimg.com/profile_images/1231778695473434626/lv7foYbe_normal.jpg"/>
    <hyperlink ref="W164" r:id="rId205" display="http://pbs.twimg.com/profile_images/1267655760701542402/b9GQqMQB_normal.jpg"/>
    <hyperlink ref="W165" r:id="rId206" display="http://pbs.twimg.com/profile_images/1267655760701542402/b9GQqMQB_normal.jpg"/>
    <hyperlink ref="W166" r:id="rId207" display="http://pbs.twimg.com/profile_images/1242010602073133058/dzp8qCn-_normal.jpg"/>
    <hyperlink ref="W167" r:id="rId208" display="http://pbs.twimg.com/profile_images/1242010602073133058/dzp8qCn-_normal.jpg"/>
    <hyperlink ref="W168" r:id="rId209" display="http://pbs.twimg.com/profile_images/663827923455967232/N-xiUEH9_normal.jpg"/>
    <hyperlink ref="W169" r:id="rId210" display="http://pbs.twimg.com/profile_images/663827923455967232/N-xiUEH9_normal.jpg"/>
    <hyperlink ref="W170" r:id="rId211" display="http://pbs.twimg.com/profile_images/1256657445189029889/gySqKN-p_normal.jpg"/>
    <hyperlink ref="W171" r:id="rId212" display="http://pbs.twimg.com/profile_images/501487545654730752/G768kSgd_normal.jpeg"/>
    <hyperlink ref="W172" r:id="rId213" display="http://pbs.twimg.com/profile_images/1258920276487737350/lrG05-OG_normal.jpg"/>
    <hyperlink ref="W173" r:id="rId214" display="https://pbs.twimg.com/media/EZoy9DYWkAAdTBU.jpg"/>
    <hyperlink ref="W174" r:id="rId215" display="http://pbs.twimg.com/profile_images/1260311244940034048/ZMZH-JLG_normal.jpg"/>
    <hyperlink ref="W175" r:id="rId216" display="http://pbs.twimg.com/profile_images/1143888101133160453/JSOGM0gY_normal.jpg"/>
    <hyperlink ref="W176" r:id="rId217" display="http://pbs.twimg.com/profile_images/1262998459008708608/ieKdSiTE_normal.jpg"/>
    <hyperlink ref="W177" r:id="rId218" display="http://pbs.twimg.com/profile_images/1021881333960732672/JYM5T3uo_normal.jpg"/>
    <hyperlink ref="W178" r:id="rId219" display="http://pbs.twimg.com/profile_images/1258807118548762626/rP0dRk_u_normal.jpg"/>
    <hyperlink ref="W179" r:id="rId220" display="http://pbs.twimg.com/profile_images/1005763217023328258/F6RLlgPJ_normal.jpg"/>
    <hyperlink ref="W180" r:id="rId221" display="http://pbs.twimg.com/profile_images/1005763217023328258/F6RLlgPJ_normal.jpg"/>
    <hyperlink ref="W181" r:id="rId222" display="http://pbs.twimg.com/profile_images/826805145388224512/OpZZ64ju_normal.jpg"/>
    <hyperlink ref="W182" r:id="rId223" display="http://pbs.twimg.com/profile_images/1245048447046164483/eyzDOL6X_normal.jpg"/>
    <hyperlink ref="W183" r:id="rId224" display="https://pbs.twimg.com/media/EZpG1c2UcAALfgz.jpg"/>
    <hyperlink ref="W184" r:id="rId225" display="http://pbs.twimg.com/profile_images/1244330390187380737/DxxiWYw-_normal.jpg"/>
    <hyperlink ref="W185" r:id="rId226" display="http://pbs.twimg.com/profile_images/1268382434342563840/wUVsft3Z_normal.jpg"/>
    <hyperlink ref="W186" r:id="rId227" display="http://pbs.twimg.com/profile_images/1262249684631838720/MwZeZYIB_normal.jpg"/>
    <hyperlink ref="W187" r:id="rId228" display="http://pbs.twimg.com/profile_images/1229065793243090944/4VFo1C5x_normal.jpg"/>
    <hyperlink ref="W188" r:id="rId229" display="http://pbs.twimg.com/profile_images/1263074768992956416/fJ4_Cqri_normal.jpg"/>
    <hyperlink ref="W189" r:id="rId230" display="http://pbs.twimg.com/profile_images/1257928387806531589/W2RFx8kV_normal.jpg"/>
    <hyperlink ref="W190" r:id="rId231" display="http://pbs.twimg.com/profile_images/1260369660781793280/mPC8Q0DQ_normal.jpg"/>
    <hyperlink ref="W191" r:id="rId232" display="http://pbs.twimg.com/profile_images/1245345326615023618/PDmBcESP_normal.jpg"/>
    <hyperlink ref="W192" r:id="rId233" display="http://pbs.twimg.com/profile_images/1157753661340016640/AwwSbhwS_normal.jpg"/>
    <hyperlink ref="W193" r:id="rId234" display="http://pbs.twimg.com/profile_images/1133557155884392449/RHCrRm3r_normal.jpg"/>
    <hyperlink ref="W194" r:id="rId235" display="http://pbs.twimg.com/profile_images/1253429257004437507/xtfjV9LT_normal.jpg"/>
    <hyperlink ref="W195" r:id="rId236" display="http://pbs.twimg.com/profile_images/1253429257004437507/xtfjV9LT_normal.jpg"/>
    <hyperlink ref="W196" r:id="rId237" display="http://pbs.twimg.com/profile_images/1253429257004437507/xtfjV9LT_normal.jpg"/>
    <hyperlink ref="W197" r:id="rId238" display="http://pbs.twimg.com/profile_images/1253429257004437507/xtfjV9LT_normal.jpg"/>
    <hyperlink ref="W198" r:id="rId239" display="http://pbs.twimg.com/profile_images/1253429257004437507/xtfjV9LT_normal.jpg"/>
    <hyperlink ref="W199" r:id="rId240" display="https://pbs.twimg.com/media/EZo35D2WkAI0jwz.jpg"/>
    <hyperlink ref="W200" r:id="rId241" display="http://pbs.twimg.com/profile_images/1253429257004437507/xtfjV9LT_normal.jpg"/>
    <hyperlink ref="W201" r:id="rId242" display="http://pbs.twimg.com/profile_images/524548584289497088/uim4iqcL_normal.jpeg"/>
    <hyperlink ref="W202" r:id="rId243" display="https://pbs.twimg.com/media/EZpGR6-UYAIgc3y.jpg"/>
    <hyperlink ref="W203" r:id="rId244" display="http://pbs.twimg.com/profile_images/1242561622431989761/2UOzRBNG_normal.jpg"/>
    <hyperlink ref="W204" r:id="rId245" display="http://pbs.twimg.com/profile_images/1242561622431989761/2UOzRBNG_normal.jpg"/>
    <hyperlink ref="W205" r:id="rId246" display="http://pbs.twimg.com/profile_images/1242561622431989761/2UOzRBNG_normal.jpg"/>
    <hyperlink ref="W206" r:id="rId247" display="http://abs.twimg.com/sticky/default_profile_images/default_profile_normal.png"/>
    <hyperlink ref="W207" r:id="rId248" display="http://pbs.twimg.com/profile_images/936421015067824134/g_PfzHXA_normal.jpg"/>
    <hyperlink ref="W208" r:id="rId249" display="http://pbs.twimg.com/profile_images/936421015067824134/g_PfzHXA_normal.jpg"/>
    <hyperlink ref="W209" r:id="rId250" display="http://pbs.twimg.com/profile_images/1353536173/AnnHoldenWitch_normal.jpg"/>
    <hyperlink ref="W210" r:id="rId251" display="http://pbs.twimg.com/profile_images/1353536173/AnnHoldenWitch_normal.jpg"/>
    <hyperlink ref="W211" r:id="rId252" display="http://pbs.twimg.com/profile_images/1243531234606821379/ZLAE576__normal.jpg"/>
    <hyperlink ref="W212" r:id="rId253" display="http://pbs.twimg.com/profile_images/856920508/freshshoots_deadtree_normal.jpg"/>
    <hyperlink ref="W213" r:id="rId254" display="http://pbs.twimg.com/profile_images/1259273544380416006/cFhz7cE2_normal.jpg"/>
    <hyperlink ref="W214" r:id="rId255" display="https://pbs.twimg.com/media/EZohEpuUwAE7QPM.jpg"/>
    <hyperlink ref="W215" r:id="rId256" display="http://pbs.twimg.com/profile_images/829579103258808320/6RbCWJdu_normal.jpg"/>
    <hyperlink ref="W216" r:id="rId257" display="http://pbs.twimg.com/profile_images/829579103258808320/6RbCWJdu_normal.jpg"/>
    <hyperlink ref="W217" r:id="rId258" display="http://pbs.twimg.com/profile_images/1061408989290741760/BhRf084X_normal.jpg"/>
    <hyperlink ref="W218" r:id="rId259" display="http://pbs.twimg.com/profile_images/1073269618079346689/Eon04dFT_normal.jpg"/>
    <hyperlink ref="W219" r:id="rId260" display="http://pbs.twimg.com/profile_images/1249994325284569089/QLQgvTLG_normal.jpg"/>
    <hyperlink ref="W220" r:id="rId261" display="http://pbs.twimg.com/profile_images/1123940443685888000/MH7VDnBc_normal.jpg"/>
    <hyperlink ref="W221" r:id="rId262" display="https://pbs.twimg.com/media/EZkcAflXgAEIaxM.png"/>
    <hyperlink ref="W222" r:id="rId263" display="http://pbs.twimg.com/profile_images/1115315014137778176/28FxpRYl_normal.png"/>
    <hyperlink ref="W223" r:id="rId264" display="http://pbs.twimg.com/profile_images/1209887598459727881/7w1tTQkf_normal.jpg"/>
    <hyperlink ref="W224" r:id="rId265" display="http://pbs.twimg.com/profile_images/1219318490370318336/JEVCwGB2_normal.jpg"/>
    <hyperlink ref="AA3" r:id="rId266" display="https://twitter.com/hollywdharriet/status/1268076529830948865"/>
    <hyperlink ref="AA4" r:id="rId267" display="https://twitter.com/hollywdharriet/status/1268076529830948865"/>
    <hyperlink ref="AA5" r:id="rId268" display="https://twitter.com/carol51378156/status/1268077987280420864"/>
    <hyperlink ref="AA6" r:id="rId269" display="https://twitter.com/jendlady1/status/1268078488520540160"/>
    <hyperlink ref="AA7" r:id="rId270" display="https://twitter.com/jendlady1/status/1268078488520540160"/>
    <hyperlink ref="AA8" r:id="rId271" display="https://twitter.com/crowntiptoe/status/1268079235761156097"/>
    <hyperlink ref="AA9" r:id="rId272" display="https://twitter.com/linkead/status/1268079302362509312"/>
    <hyperlink ref="AA10" r:id="rId273" display="https://twitter.com/linkead/status/1268079302362509312"/>
    <hyperlink ref="AA11" r:id="rId274" display="https://twitter.com/kalanuraven/status/1268080736159936512"/>
    <hyperlink ref="AA12" r:id="rId275" display="https://twitter.com/zoomlilly/status/1268082409473404928"/>
    <hyperlink ref="AA13" r:id="rId276" display="https://twitter.com/birdchirptweet/status/1268088368149065731"/>
    <hyperlink ref="AA14" r:id="rId277" display="https://twitter.com/simpleplananon/status/1268094747878535168"/>
    <hyperlink ref="AA15" r:id="rId278" display="https://twitter.com/gretchenbarton/status/1268099274958667777"/>
    <hyperlink ref="AA16" r:id="rId279" display="https://twitter.com/margarita150264/status/1268099687539564544"/>
    <hyperlink ref="AA17" r:id="rId280" display="https://twitter.com/chakanetzaclive/status/1268100780784881664"/>
    <hyperlink ref="AA18" r:id="rId281" display="https://twitter.com/orangeray3/status/1268112253493997570"/>
    <hyperlink ref="AA19" r:id="rId282" display="https://twitter.com/kwade75/status/1268113102773551104"/>
    <hyperlink ref="AA20" r:id="rId283" display="https://twitter.com/gx4ik76j9yqkhen/status/1268115001799176193"/>
    <hyperlink ref="AA21" r:id="rId284" display="https://twitter.com/kitchenermike/status/1268118631692431360"/>
    <hyperlink ref="AA22" r:id="rId285" display="https://twitter.com/johnsomsheila/status/1268121317674553344"/>
    <hyperlink ref="AA23" r:id="rId286" display="https://twitter.com/8020tizio/status/1268126830386647040"/>
    <hyperlink ref="AA24" r:id="rId287" display="https://twitter.com/bluefishja/status/1268129313171406850"/>
    <hyperlink ref="AA25" r:id="rId288" display="https://twitter.com/wmk1975/status/1268133783255109632"/>
    <hyperlink ref="AA26" r:id="rId289" display="https://twitter.com/bam57581565/status/1268134968980635653"/>
    <hyperlink ref="AA27" r:id="rId290" display="https://twitter.com/texas_trump/status/1268144377467031552"/>
    <hyperlink ref="AA28" r:id="rId291" display="https://twitter.com/me2189251618/status/1268145162611576833"/>
    <hyperlink ref="AA29" r:id="rId292" display="https://twitter.com/me2189251618/status/1268145162611576833"/>
    <hyperlink ref="AA30" r:id="rId293" display="https://twitter.com/remediosbullo19/status/1268148872557232130"/>
    <hyperlink ref="AA31" r:id="rId294" display="https://twitter.com/gobigred4life/status/1268149157329399809"/>
    <hyperlink ref="AA32" r:id="rId295" display="https://twitter.com/dkdk459/status/1268150278336831489"/>
    <hyperlink ref="AA33" r:id="rId296" display="https://twitter.com/asleepingdragon/status/1268156263399120898"/>
    <hyperlink ref="AA34" r:id="rId297" display="https://twitter.com/shupe_laura/status/1268158980515340288"/>
    <hyperlink ref="AA35" r:id="rId298" display="https://twitter.com/turk182_jcp/status/1268161093148475392"/>
    <hyperlink ref="AA36" r:id="rId299" display="https://twitter.com/turk182_jcp/status/1268161171984711682"/>
    <hyperlink ref="AA37" r:id="rId300" display="https://twitter.com/turk182_jcp/status/1268161171984711682"/>
    <hyperlink ref="AA38" r:id="rId301" display="https://twitter.com/candace47373967/status/1268161308890980358"/>
    <hyperlink ref="AA39" r:id="rId302" display="https://twitter.com/candace47373967/status/1268161308890980358"/>
    <hyperlink ref="AA40" r:id="rId303" display="https://twitter.com/therealalice333/status/1268163519477940224"/>
    <hyperlink ref="AA41" r:id="rId304" display="https://twitter.com/veteran423/status/1268164908803403782"/>
    <hyperlink ref="AA42" r:id="rId305" display="https://twitter.com/homeofthetitans/status/1268167874230837248"/>
    <hyperlink ref="AA43" r:id="rId306" display="https://twitter.com/cher88582355/status/1268174256741011456"/>
    <hyperlink ref="AA44" r:id="rId307" display="https://twitter.com/timecontrolzero/status/1268177864278630400"/>
    <hyperlink ref="AA45" r:id="rId308" display="https://twitter.com/marcomerlino19/status/1268190458506772485"/>
    <hyperlink ref="AA46" r:id="rId309" display="https://twitter.com/marcomerlino19/status/1268190458506772485"/>
    <hyperlink ref="AA47" r:id="rId310" display="https://twitter.com/ammendment_2nd/status/1268190713809973253"/>
    <hyperlink ref="AA48" r:id="rId311" display="https://twitter.com/angel46615/status/1268193119918579716"/>
    <hyperlink ref="AA49" r:id="rId312" display="https://twitter.com/gpnavonod/status/1268194674034049024"/>
    <hyperlink ref="AA50" r:id="rId313" display="https://twitter.com/lilhaycraft/status/1268201750579892231"/>
    <hyperlink ref="AA51" r:id="rId314" display="https://twitter.com/pipewrench56/status/1268207945445146626"/>
    <hyperlink ref="AA52" r:id="rId315" display="https://twitter.com/luvmyshitzu/status/1268211548624834569"/>
    <hyperlink ref="AA53" r:id="rId316" display="https://twitter.com/iqdou1/status/1268222335666044930"/>
    <hyperlink ref="AA54" r:id="rId317" display="https://twitter.com/mariancastrover/status/1268223211977814019"/>
    <hyperlink ref="AA55" r:id="rId318" display="https://twitter.com/rhansens/status/1268224238923718656"/>
    <hyperlink ref="AA56" r:id="rId319" display="https://twitter.com/beachgrandma13/status/1268224576334553089"/>
    <hyperlink ref="AA57" r:id="rId320" display="https://twitter.com/tired_n_crabby/status/1268226968438226944"/>
    <hyperlink ref="AA58" r:id="rId321" display="https://twitter.com/candtalan/status/1268229553144676352"/>
    <hyperlink ref="AA59" r:id="rId322" display="https://twitter.com/melissalong12/status/1268230856121950210"/>
    <hyperlink ref="AA60" r:id="rId323" display="https://twitter.com/carenharkins/status/1268243027274932227"/>
    <hyperlink ref="AA61" r:id="rId324" display="https://twitter.com/angellamalet/status/1268274218556362753"/>
    <hyperlink ref="AA62" r:id="rId325" display="https://twitter.com/westietx/status/1268282677922279426"/>
    <hyperlink ref="AA63" r:id="rId326" display="https://twitter.com/theeleanordavis/status/1268285053764853760"/>
    <hyperlink ref="AA64" r:id="rId327" display="https://twitter.com/basketballsoft1/status/1268287464533159936"/>
    <hyperlink ref="AA65" r:id="rId328" display="https://twitter.com/mmwiley204/status/1268294999201984512"/>
    <hyperlink ref="AA66" r:id="rId329" display="https://twitter.com/west1fsu1/status/1268299732784381952"/>
    <hyperlink ref="AA67" r:id="rId330" display="https://twitter.com/jeannedevendor1/status/1268308440931164164"/>
    <hyperlink ref="AA68" r:id="rId331" display="https://twitter.com/babs25900096/status/1268318578828165120"/>
    <hyperlink ref="AA69" r:id="rId332" display="https://twitter.com/godwins2020/status/1268322805952757760"/>
    <hyperlink ref="AA70" r:id="rId333" display="https://twitter.com/timgrein2/status/1268323131703169024"/>
    <hyperlink ref="AA71" r:id="rId334" display="https://twitter.com/fatlester/status/1268323355268124672"/>
    <hyperlink ref="AA72" r:id="rId335" display="https://twitter.com/enettewigginto1/status/1268323582217719808"/>
    <hyperlink ref="AA73" r:id="rId336" display="https://twitter.com/donna78700883/status/1268323771640762368"/>
    <hyperlink ref="AA74" r:id="rId337" display="https://twitter.com/cornpop2024/status/1268323831283765248"/>
    <hyperlink ref="AA75" r:id="rId338" display="https://twitter.com/iguessitsandrew/status/1268324170263261184"/>
    <hyperlink ref="AA76" r:id="rId339" display="https://twitter.com/therea1dirtydan/status/1268324959820091393"/>
    <hyperlink ref="AA77" r:id="rId340" display="https://twitter.com/mzuk75971756/status/1268325713263955969"/>
    <hyperlink ref="AA78" r:id="rId341" display="https://twitter.com/davidcarneal9/status/1268325966075424768"/>
    <hyperlink ref="AA79" r:id="rId342" display="https://twitter.com/michelecorrao8/status/1268325980424343552"/>
    <hyperlink ref="AA80" r:id="rId343" display="https://twitter.com/magaforever100/status/1268326364702224384"/>
    <hyperlink ref="AA81" r:id="rId344" display="https://twitter.com/smithheddi/status/1268327377609920519"/>
    <hyperlink ref="AA82" r:id="rId345" display="https://twitter.com/moonwalker7344/status/1268327487425048578"/>
    <hyperlink ref="AA83" r:id="rId346" display="https://twitter.com/theessentialbox/status/1268324121349423105"/>
    <hyperlink ref="AA84" r:id="rId347" display="https://twitter.com/redyr_lameno/status/1268327720548630528"/>
    <hyperlink ref="AA85" r:id="rId348" display="https://twitter.com/colforbin3/status/1268252251568537600"/>
    <hyperlink ref="AA86" r:id="rId349" display="https://twitter.com/redyr_lameno/status/1268327787913375744"/>
    <hyperlink ref="AA87" r:id="rId350" display="https://twitter.com/colforbin3/status/1268252251568537600"/>
    <hyperlink ref="AA88" r:id="rId351" display="https://twitter.com/redyr_lameno/status/1268327787913375744"/>
    <hyperlink ref="AA89" r:id="rId352" display="https://twitter.com/redyr_lameno/status/1268327787913375744"/>
    <hyperlink ref="AA90" r:id="rId353" display="https://twitter.com/redyr_lameno/status/1268327269195558912"/>
    <hyperlink ref="AA91" r:id="rId354" display="https://twitter.com/redyr_lameno/status/1268327543721078786"/>
    <hyperlink ref="AA92" r:id="rId355" display="https://twitter.com/redyr_lameno/status/1268327758045696000"/>
    <hyperlink ref="AA93" r:id="rId356" display="https://twitter.com/libertybell761/status/1268328936691417088"/>
    <hyperlink ref="AA94" r:id="rId357" display="https://twitter.com/classeypatriot1/status/1268329187057655808"/>
    <hyperlink ref="AA95" r:id="rId358" display="https://twitter.com/classeypatriot1/status/1268328690624024576"/>
    <hyperlink ref="AA96" r:id="rId359" display="https://twitter.com/samm4468/status/1268327075288506368"/>
    <hyperlink ref="AA97" r:id="rId360" display="https://twitter.com/bondfire16/status/1268329378980691980"/>
    <hyperlink ref="AA98" r:id="rId361" display="https://twitter.com/sandytrump2020/status/1268330194437173248"/>
    <hyperlink ref="AA99" r:id="rId362" display="https://twitter.com/bdixiee/status/1268330321663201283"/>
    <hyperlink ref="AA100" r:id="rId363" display="https://twitter.com/timetowakeup90/status/1268331767007719432"/>
    <hyperlink ref="AA101" r:id="rId364" display="https://twitter.com/kaze2005/status/1268332155274493955"/>
    <hyperlink ref="AA102" r:id="rId365" display="https://twitter.com/genies13/status/1268332196441407488"/>
    <hyperlink ref="AA103" r:id="rId366" display="https://twitter.com/s_whole/status/1268332740652552193"/>
    <hyperlink ref="AA104" r:id="rId367" display="https://twitter.com/s_whole/status/1268332805492289540"/>
    <hyperlink ref="AA105" r:id="rId368" display="https://twitter.com/s_whole/status/1268332805492289540"/>
    <hyperlink ref="AA106" r:id="rId369" display="https://twitter.com/physics171/status/1268333991444299776"/>
    <hyperlink ref="AA107" r:id="rId370" display="https://twitter.com/awaqe17/status/1268337387169554435"/>
    <hyperlink ref="AA108" r:id="rId371" display="https://twitter.com/steve912017/status/1268337899143000064"/>
    <hyperlink ref="AA109" r:id="rId372" display="https://twitter.com/nicholeskeen/status/1268339265554935809"/>
    <hyperlink ref="AA110" r:id="rId373" display="https://twitter.com/j_the_queenbee/status/1268340765349998593"/>
    <hyperlink ref="AA111" r:id="rId374" display="https://twitter.com/karenre83431645/status/1268342133267795969"/>
    <hyperlink ref="AA112" r:id="rId375" display="https://twitter.com/britoish/status/1268343102529581056"/>
    <hyperlink ref="AA113" r:id="rId376" display="https://twitter.com/markperry98/status/1268325986015166464"/>
    <hyperlink ref="AA114" r:id="rId377" display="https://twitter.com/markperry98/status/1268326105888350208"/>
    <hyperlink ref="AA115" r:id="rId378" display="https://twitter.com/markperry98/status/1268327272877977600"/>
    <hyperlink ref="AA116" r:id="rId379" display="https://twitter.com/markperry98/status/1268343026264371201"/>
    <hyperlink ref="AA117" r:id="rId380" display="https://twitter.com/markperry98/status/1268343116425134080"/>
    <hyperlink ref="AA118" r:id="rId381" display="https://twitter.com/markperry98/status/1268343138608836609"/>
    <hyperlink ref="AA119" r:id="rId382" display="https://twitter.com/vmaintainer/status/1268343639698219012"/>
    <hyperlink ref="AA120" r:id="rId383" display="https://twitter.com/foodfortruth1/status/1268344515699638283"/>
    <hyperlink ref="AA121" r:id="rId384" display="https://twitter.com/drkatie2/status/1268345606218625024"/>
    <hyperlink ref="AA122" r:id="rId385" display="https://twitter.com/dreemusa/status/1268346084872425472"/>
    <hyperlink ref="AA123" r:id="rId386" display="https://twitter.com/snowlyn3/status/1268346566294806529"/>
    <hyperlink ref="AA124" r:id="rId387" display="https://twitter.com/dixieland__diva/status/1268349870328381440"/>
    <hyperlink ref="AA125" r:id="rId388" display="https://twitter.com/pennyke41226064/status/1268350125811867648"/>
    <hyperlink ref="AA126" r:id="rId389" display="https://twitter.com/mamere17/status/1268355745604665345"/>
    <hyperlink ref="AA127" r:id="rId390" display="https://twitter.com/luzell29481399/status/1268356919774846977"/>
    <hyperlink ref="AA128" r:id="rId391" display="https://twitter.com/berrydivine77/status/1268357318531444737"/>
    <hyperlink ref="AA129" r:id="rId392" display="https://twitter.com/cwright1500/status/1268357546085101569"/>
    <hyperlink ref="AA130" r:id="rId393" display="https://twitter.com/tatonkadeb/status/1268362174910603264"/>
    <hyperlink ref="AA131" r:id="rId394" display="https://twitter.com/quippingalong/status/1268362985333874689"/>
    <hyperlink ref="AA132" r:id="rId395" display="https://twitter.com/cupton62/status/1268363082797068293"/>
    <hyperlink ref="AA133" r:id="rId396" display="https://twitter.com/wokefellow/status/1268364872334610434"/>
    <hyperlink ref="AA134" r:id="rId397" display="https://twitter.com/wokefellow/status/1268364947274248197"/>
    <hyperlink ref="AA135" r:id="rId398" display="https://twitter.com/wokefellow/status/1268364947274248197"/>
    <hyperlink ref="AA136" r:id="rId399" display="https://twitter.com/dianemo24012416/status/1268368834718601216"/>
    <hyperlink ref="AA137" r:id="rId400" display="https://twitter.com/emrys4210/status/1268369492113068034"/>
    <hyperlink ref="AA138" r:id="rId401" display="https://twitter.com/patriqtmatt2/status/1268371450337124352"/>
    <hyperlink ref="AA139" r:id="rId402" display="https://twitter.com/jade14190889/status/1268371672161189891"/>
    <hyperlink ref="AA140" r:id="rId403" display="https://twitter.com/888mordecai/status/1268372915373977600"/>
    <hyperlink ref="AA141" r:id="rId404" display="https://twitter.com/sydneywolk4q/status/1268374616617222145"/>
    <hyperlink ref="AA142" r:id="rId405" display="https://twitter.com/mypetzombie/status/1268377679151149056"/>
    <hyperlink ref="AA143" r:id="rId406" display="https://twitter.com/april_handh/status/1268379003120947202"/>
    <hyperlink ref="AA144" r:id="rId407" display="https://twitter.com/lifejacket4tink/status/1268380229384298496"/>
    <hyperlink ref="AA145" r:id="rId408" display="https://twitter.com/justonepatriot/status/1268382046633811969"/>
    <hyperlink ref="AA146" r:id="rId409" display="https://twitter.com/dugs/status/1268382658993610752"/>
    <hyperlink ref="AA147" r:id="rId410" display="https://twitter.com/johneltwitero/status/1268383816655273986"/>
    <hyperlink ref="AA148" r:id="rId411" display="https://twitter.com/lizrao4/status/1268384014219407361"/>
    <hyperlink ref="AA149" r:id="rId412" display="https://twitter.com/somgy/status/1268090896383389699"/>
    <hyperlink ref="AA150" r:id="rId413" display="https://twitter.com/gaiusjulii/status/1268383725890310145"/>
    <hyperlink ref="AA151" r:id="rId414" display="https://twitter.com/somgy/status/1268090896383389699"/>
    <hyperlink ref="AA152" r:id="rId415" display="https://twitter.com/gaiusjulii/status/1268383725890310145"/>
    <hyperlink ref="AA153" r:id="rId416" display="https://twitter.com/gaiusjulii/status/1268383725890310145"/>
    <hyperlink ref="AA154" r:id="rId417" display="https://twitter.com/gaiusjulii/status/1268383780114333696"/>
    <hyperlink ref="AA155" r:id="rId418" display="https://twitter.com/gaiusjulii/status/1268384036608589824"/>
    <hyperlink ref="AA156" r:id="rId419" display="https://twitter.com/pam46085508/status/1268323120567521280"/>
    <hyperlink ref="AA157" r:id="rId420" display="https://twitter.com/teacherfanny113/status/1268384694648868864"/>
    <hyperlink ref="AA158" r:id="rId421" display="https://twitter.com/janlm6/status/1268338572790321153"/>
    <hyperlink ref="AA159" r:id="rId422" display="https://twitter.com/arnold_usa1776/status/1268387647795445760"/>
    <hyperlink ref="AA160" r:id="rId423" display="https://twitter.com/arnold_usa1776/status/1268387647795445760"/>
    <hyperlink ref="AA161" r:id="rId424" display="https://twitter.com/mcumming13/status/1268387675603492864"/>
    <hyperlink ref="AA162" r:id="rId425" display="https://twitter.com/lawdog323/status/1268390455655436288"/>
    <hyperlink ref="AA163" r:id="rId426" display="https://twitter.com/lawdog323/status/1268390455655436288"/>
    <hyperlink ref="AA164" r:id="rId427" display="https://twitter.com/eckart_jayme/status/1268390547653345280"/>
    <hyperlink ref="AA165" r:id="rId428" display="https://twitter.com/eckart_jayme/status/1268390547653345280"/>
    <hyperlink ref="AA166" r:id="rId429" display="https://twitter.com/abundantly_full/status/1268391113540452352"/>
    <hyperlink ref="AA167" r:id="rId430" display="https://twitter.com/abundantly_full/status/1268391113540452352"/>
    <hyperlink ref="AA168" r:id="rId431" display="https://twitter.com/flyovercountry2/status/1268391459016720384"/>
    <hyperlink ref="AA169" r:id="rId432" display="https://twitter.com/flyovercountry2/status/1268391459016720384"/>
    <hyperlink ref="AA170" r:id="rId433" display="https://twitter.com/eyesopenq/status/1268393720153546754"/>
    <hyperlink ref="AA171" r:id="rId434" display="https://twitter.com/theocintric/status/1268394174706929664"/>
    <hyperlink ref="AA172" r:id="rId435" display="https://twitter.com/stormmcloak/status/1268329536812470273"/>
    <hyperlink ref="AA173" r:id="rId436" display="https://twitter.com/stormmcloak/status/1268382436624412673"/>
    <hyperlink ref="AA174" r:id="rId437" display="https://twitter.com/s_1969z28/status/1268396492848377856"/>
    <hyperlink ref="AA175" r:id="rId438" display="https://twitter.com/maw2600/status/1268397097495257095"/>
    <hyperlink ref="AA176" r:id="rId439" display="https://twitter.com/wontconform11/status/1268397323819741184"/>
    <hyperlink ref="AA177" r:id="rId440" display="https://twitter.com/aerospaceotaku/status/1268399520305602560"/>
    <hyperlink ref="AA178" r:id="rId441" display="https://twitter.com/tumiyukii/status/1268399580804071425"/>
    <hyperlink ref="AA179" r:id="rId442" display="https://twitter.com/beavdaniel/status/1268401754229489665"/>
    <hyperlink ref="AA180" r:id="rId443" display="https://twitter.com/beavdaniel/status/1268402227216973830"/>
    <hyperlink ref="AA181" r:id="rId444" display="https://twitter.com/amandae02423971/status/1268403979970584578"/>
    <hyperlink ref="AA182" r:id="rId445" display="https://twitter.com/hotepmoney/status/1268395894262493186"/>
    <hyperlink ref="AA183" r:id="rId446" display="https://twitter.com/jacuzzijoey/status/1268404137923764224"/>
    <hyperlink ref="AA184" r:id="rId447" display="https://twitter.com/angels_of_hope/status/1268350699739533312"/>
    <hyperlink ref="AA185" r:id="rId448" display="https://twitter.com/jacuzzijoey/status/1268404996208422915"/>
    <hyperlink ref="AA186" r:id="rId449" display="https://twitter.com/damondamturn/status/1268405438883614720"/>
    <hyperlink ref="AA187" r:id="rId450" display="https://twitter.com/bwaveresist2020/status/1268406148253843457"/>
    <hyperlink ref="AA188" r:id="rId451" display="https://twitter.com/999amber/status/1268408724537798657"/>
    <hyperlink ref="AA189" r:id="rId452" display="https://twitter.com/sardisgazette/status/1268409732123037696"/>
    <hyperlink ref="AA190" r:id="rId453" display="https://twitter.com/j0anofarcx7life/status/1268411589704601600"/>
    <hyperlink ref="AA191" r:id="rId454" display="https://twitter.com/elizabethlw/status/1268413746600243200"/>
    <hyperlink ref="AA192" r:id="rId455" display="https://twitter.com/calichick777/status/1268413983918133249"/>
    <hyperlink ref="AA193" r:id="rId456" display="https://twitter.com/sandsurferhi/status/1268417235032268800"/>
    <hyperlink ref="AA194" r:id="rId457" display="https://twitter.com/schau_tn/status/1268405036050272256"/>
    <hyperlink ref="AA195" r:id="rId458" display="https://twitter.com/schau_tn/status/1268412882749992960"/>
    <hyperlink ref="AA196" r:id="rId459" display="https://twitter.com/schau_tn/status/1268412882749992960"/>
    <hyperlink ref="AA197" r:id="rId460" display="https://twitter.com/schau_tn/status/1268412882749992960"/>
    <hyperlink ref="AA198" r:id="rId461" display="https://twitter.com/schau_tn/status/1268422262782398475"/>
    <hyperlink ref="AA199" r:id="rId462" display="https://twitter.com/schau_tn/status/1268387701998465024"/>
    <hyperlink ref="AA200" r:id="rId463" display="https://twitter.com/schau_tn/status/1268392819053469696"/>
    <hyperlink ref="AA201" r:id="rId464" display="https://twitter.com/teri_carr/status/1268423902176391168"/>
    <hyperlink ref="AA202" r:id="rId465" display="https://twitter.com/jacuzzijoey/status/1268403542852681729"/>
    <hyperlink ref="AA203" r:id="rId466" display="https://twitter.com/athena03038150/status/1268429067222728704"/>
    <hyperlink ref="AA204" r:id="rId467" display="https://twitter.com/athena03038150/status/1268429067222728704"/>
    <hyperlink ref="AA205" r:id="rId468" display="https://twitter.com/athena03038150/status/1268429508455129088"/>
    <hyperlink ref="AA206" r:id="rId469" display="https://twitter.com/zippys_mamma/status/1268430193565159424"/>
    <hyperlink ref="AA207" r:id="rId470" display="https://twitter.com/threadreaderapp/status/1268436114358054912"/>
    <hyperlink ref="AA208" r:id="rId471" display="https://twitter.com/threadreaderapp/status/1268436114358054912"/>
    <hyperlink ref="AA209" r:id="rId472" display="https://twitter.com/amandpms/status/1268436187414495234"/>
    <hyperlink ref="AA210" r:id="rId473" display="https://twitter.com/amandpms/status/1268436187414495234"/>
    <hyperlink ref="AA211" r:id="rId474" display="https://twitter.com/mrchelseaboss/status/1268440097109823490"/>
    <hyperlink ref="AA212" r:id="rId475" display="https://twitter.com/therealbiostate/status/1268451346304266240"/>
    <hyperlink ref="AA213" r:id="rId476" display="https://twitter.com/katekateok/status/1268454699948290048"/>
    <hyperlink ref="AA214" r:id="rId477" display="https://twitter.com/bqrumbs/status/1268362613529784321"/>
    <hyperlink ref="AA215" r:id="rId478" display="https://twitter.com/matteofazz/status/1268457450098667520"/>
    <hyperlink ref="AA216" r:id="rId479" display="https://twitter.com/matteofazz/status/1268457450098667520"/>
    <hyperlink ref="AA217" r:id="rId480" display="https://twitter.com/mini_wiki/status/1268265786558332928"/>
    <hyperlink ref="AA218" r:id="rId481" display="https://twitter.com/barbsays300/status/1268457973845721088"/>
    <hyperlink ref="AA219" r:id="rId482" display="https://twitter.com/me__myself__and/status/1268460235494240257"/>
    <hyperlink ref="AA220" r:id="rId483" display="https://twitter.com/aspennmax64_l/status/1268463861482557440"/>
    <hyperlink ref="AA221" r:id="rId484" display="https://twitter.com/paulmuaddib61/status/1268076274775457793"/>
    <hyperlink ref="AA222" r:id="rId485" display="https://twitter.com/paulmuaddib61/status/1268078151571320835"/>
    <hyperlink ref="AA223" r:id="rId486" display="https://twitter.com/patriotsarmy2/status/1268465428302569472"/>
    <hyperlink ref="AA224" r:id="rId487" display="https://twitter.com/anon68984938/status/1268469535696453633"/>
  </hyperlinks>
  <printOptions/>
  <pageMargins left="0.7" right="0.7" top="0.75" bottom="0.75" header="0.3" footer="0.3"/>
  <pageSetup horizontalDpi="600" verticalDpi="600" orientation="portrait" r:id="rId491"/>
  <legacyDrawing r:id="rId489"/>
  <tableParts>
    <tablePart r:id="rId4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EBECB-9F51-4673-976D-06F5B4E68602}">
  <dimension ref="A1:L19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3005</v>
      </c>
      <c r="B1" s="13" t="s">
        <v>3006</v>
      </c>
      <c r="C1" s="13" t="s">
        <v>2996</v>
      </c>
      <c r="D1" s="13" t="s">
        <v>3000</v>
      </c>
      <c r="E1" s="13" t="s">
        <v>3007</v>
      </c>
      <c r="F1" s="13" t="s">
        <v>144</v>
      </c>
      <c r="G1" s="13" t="s">
        <v>3008</v>
      </c>
      <c r="H1" s="13" t="s">
        <v>3009</v>
      </c>
      <c r="I1" s="13" t="s">
        <v>3010</v>
      </c>
      <c r="J1" s="13" t="s">
        <v>3011</v>
      </c>
      <c r="K1" s="13" t="s">
        <v>3012</v>
      </c>
      <c r="L1" s="13" t="s">
        <v>3013</v>
      </c>
    </row>
    <row r="2" spans="1:12" ht="15">
      <c r="A2" s="83" t="s">
        <v>440</v>
      </c>
      <c r="B2" s="83" t="s">
        <v>2691</v>
      </c>
      <c r="C2" s="83">
        <v>113</v>
      </c>
      <c r="D2" s="121">
        <v>0.00912460227874928</v>
      </c>
      <c r="E2" s="121">
        <v>1.3519470643338938</v>
      </c>
      <c r="F2" s="83" t="s">
        <v>3001</v>
      </c>
      <c r="G2" s="83" t="b">
        <v>0</v>
      </c>
      <c r="H2" s="83" t="b">
        <v>0</v>
      </c>
      <c r="I2" s="83" t="b">
        <v>0</v>
      </c>
      <c r="J2" s="83" t="b">
        <v>0</v>
      </c>
      <c r="K2" s="83" t="b">
        <v>0</v>
      </c>
      <c r="L2" s="83" t="b">
        <v>0</v>
      </c>
    </row>
    <row r="3" spans="1:12" ht="15">
      <c r="A3" s="83" t="s">
        <v>2691</v>
      </c>
      <c r="B3" s="83" t="s">
        <v>2692</v>
      </c>
      <c r="C3" s="83">
        <v>113</v>
      </c>
      <c r="D3" s="121">
        <v>0.00912460227874928</v>
      </c>
      <c r="E3" s="121">
        <v>1.388773732289872</v>
      </c>
      <c r="F3" s="83" t="s">
        <v>3001</v>
      </c>
      <c r="G3" s="83" t="b">
        <v>0</v>
      </c>
      <c r="H3" s="83" t="b">
        <v>0</v>
      </c>
      <c r="I3" s="83" t="b">
        <v>0</v>
      </c>
      <c r="J3" s="83" t="b">
        <v>0</v>
      </c>
      <c r="K3" s="83" t="b">
        <v>0</v>
      </c>
      <c r="L3" s="83" t="b">
        <v>0</v>
      </c>
    </row>
    <row r="4" spans="1:12" ht="15">
      <c r="A4" s="83" t="s">
        <v>2692</v>
      </c>
      <c r="B4" s="83" t="s">
        <v>2693</v>
      </c>
      <c r="C4" s="83">
        <v>110</v>
      </c>
      <c r="D4" s="121">
        <v>0.00931633102019163</v>
      </c>
      <c r="E4" s="121">
        <v>1.3848434386614397</v>
      </c>
      <c r="F4" s="83" t="s">
        <v>3001</v>
      </c>
      <c r="G4" s="83" t="b">
        <v>0</v>
      </c>
      <c r="H4" s="83" t="b">
        <v>0</v>
      </c>
      <c r="I4" s="83" t="b">
        <v>0</v>
      </c>
      <c r="J4" s="83" t="b">
        <v>0</v>
      </c>
      <c r="K4" s="83" t="b">
        <v>0</v>
      </c>
      <c r="L4" s="83" t="b">
        <v>0</v>
      </c>
    </row>
    <row r="5" spans="1:12" ht="15">
      <c r="A5" s="83" t="s">
        <v>2693</v>
      </c>
      <c r="B5" s="83" t="s">
        <v>2694</v>
      </c>
      <c r="C5" s="83">
        <v>110</v>
      </c>
      <c r="D5" s="121">
        <v>0.00931633102019163</v>
      </c>
      <c r="E5" s="121">
        <v>1.3965291969866342</v>
      </c>
      <c r="F5" s="83" t="s">
        <v>3001</v>
      </c>
      <c r="G5" s="83" t="b">
        <v>0</v>
      </c>
      <c r="H5" s="83" t="b">
        <v>0</v>
      </c>
      <c r="I5" s="83" t="b">
        <v>0</v>
      </c>
      <c r="J5" s="83" t="b">
        <v>0</v>
      </c>
      <c r="K5" s="83" t="b">
        <v>0</v>
      </c>
      <c r="L5" s="83" t="b">
        <v>0</v>
      </c>
    </row>
    <row r="6" spans="1:12" ht="15">
      <c r="A6" s="83" t="s">
        <v>2694</v>
      </c>
      <c r="B6" s="83" t="s">
        <v>2695</v>
      </c>
      <c r="C6" s="83">
        <v>110</v>
      </c>
      <c r="D6" s="121">
        <v>0.00931633102019163</v>
      </c>
      <c r="E6" s="121">
        <v>1.4004594906150667</v>
      </c>
      <c r="F6" s="83" t="s">
        <v>3001</v>
      </c>
      <c r="G6" s="83" t="b">
        <v>0</v>
      </c>
      <c r="H6" s="83" t="b">
        <v>0</v>
      </c>
      <c r="I6" s="83" t="b">
        <v>0</v>
      </c>
      <c r="J6" s="83" t="b">
        <v>0</v>
      </c>
      <c r="K6" s="83" t="b">
        <v>0</v>
      </c>
      <c r="L6" s="83" t="b">
        <v>0</v>
      </c>
    </row>
    <row r="7" spans="1:12" ht="15">
      <c r="A7" s="83" t="s">
        <v>2695</v>
      </c>
      <c r="B7" s="83" t="s">
        <v>2696</v>
      </c>
      <c r="C7" s="83">
        <v>110</v>
      </c>
      <c r="D7" s="121">
        <v>0.00931633102019163</v>
      </c>
      <c r="E7" s="121">
        <v>1.4004594906150667</v>
      </c>
      <c r="F7" s="83" t="s">
        <v>3001</v>
      </c>
      <c r="G7" s="83" t="b">
        <v>0</v>
      </c>
      <c r="H7" s="83" t="b">
        <v>0</v>
      </c>
      <c r="I7" s="83" t="b">
        <v>0</v>
      </c>
      <c r="J7" s="83" t="b">
        <v>0</v>
      </c>
      <c r="K7" s="83" t="b">
        <v>0</v>
      </c>
      <c r="L7" s="83" t="b">
        <v>0</v>
      </c>
    </row>
    <row r="8" spans="1:12" ht="15">
      <c r="A8" s="83" t="s">
        <v>2696</v>
      </c>
      <c r="B8" s="83" t="s">
        <v>2697</v>
      </c>
      <c r="C8" s="83">
        <v>110</v>
      </c>
      <c r="D8" s="121">
        <v>0.00931633102019163</v>
      </c>
      <c r="E8" s="121">
        <v>1.4004594906150667</v>
      </c>
      <c r="F8" s="83" t="s">
        <v>3001</v>
      </c>
      <c r="G8" s="83" t="b">
        <v>0</v>
      </c>
      <c r="H8" s="83" t="b">
        <v>0</v>
      </c>
      <c r="I8" s="83" t="b">
        <v>0</v>
      </c>
      <c r="J8" s="83" t="b">
        <v>0</v>
      </c>
      <c r="K8" s="83" t="b">
        <v>0</v>
      </c>
      <c r="L8" s="83" t="b">
        <v>0</v>
      </c>
    </row>
    <row r="9" spans="1:12" ht="15">
      <c r="A9" s="83" t="s">
        <v>2697</v>
      </c>
      <c r="B9" s="83" t="s">
        <v>2698</v>
      </c>
      <c r="C9" s="83">
        <v>110</v>
      </c>
      <c r="D9" s="121">
        <v>0.00931633102019163</v>
      </c>
      <c r="E9" s="121">
        <v>1.388773732289872</v>
      </c>
      <c r="F9" s="83" t="s">
        <v>3001</v>
      </c>
      <c r="G9" s="83" t="b">
        <v>0</v>
      </c>
      <c r="H9" s="83" t="b">
        <v>0</v>
      </c>
      <c r="I9" s="83" t="b">
        <v>0</v>
      </c>
      <c r="J9" s="83" t="b">
        <v>0</v>
      </c>
      <c r="K9" s="83" t="b">
        <v>0</v>
      </c>
      <c r="L9" s="83" t="b">
        <v>0</v>
      </c>
    </row>
    <row r="10" spans="1:12" ht="15">
      <c r="A10" s="83" t="s">
        <v>2698</v>
      </c>
      <c r="B10" s="83" t="s">
        <v>2699</v>
      </c>
      <c r="C10" s="83">
        <v>110</v>
      </c>
      <c r="D10" s="121">
        <v>0.00931633102019163</v>
      </c>
      <c r="E10" s="121">
        <v>1.388773732289872</v>
      </c>
      <c r="F10" s="83" t="s">
        <v>3001</v>
      </c>
      <c r="G10" s="83" t="b">
        <v>0</v>
      </c>
      <c r="H10" s="83" t="b">
        <v>0</v>
      </c>
      <c r="I10" s="83" t="b">
        <v>0</v>
      </c>
      <c r="J10" s="83" t="b">
        <v>0</v>
      </c>
      <c r="K10" s="83" t="b">
        <v>0</v>
      </c>
      <c r="L10" s="83" t="b">
        <v>0</v>
      </c>
    </row>
    <row r="11" spans="1:12" ht="15">
      <c r="A11" s="83" t="s">
        <v>2699</v>
      </c>
      <c r="B11" s="83" t="s">
        <v>2955</v>
      </c>
      <c r="C11" s="83">
        <v>110</v>
      </c>
      <c r="D11" s="121">
        <v>0.00931633102019163</v>
      </c>
      <c r="E11" s="121">
        <v>1.4004594906150667</v>
      </c>
      <c r="F11" s="83" t="s">
        <v>3001</v>
      </c>
      <c r="G11" s="83" t="b">
        <v>0</v>
      </c>
      <c r="H11" s="83" t="b">
        <v>0</v>
      </c>
      <c r="I11" s="83" t="b">
        <v>0</v>
      </c>
      <c r="J11" s="83" t="b">
        <v>0</v>
      </c>
      <c r="K11" s="83" t="b">
        <v>0</v>
      </c>
      <c r="L11" s="83" t="b">
        <v>0</v>
      </c>
    </row>
    <row r="12" spans="1:12" ht="15">
      <c r="A12" s="83" t="s">
        <v>2955</v>
      </c>
      <c r="B12" s="83" t="s">
        <v>2956</v>
      </c>
      <c r="C12" s="83">
        <v>110</v>
      </c>
      <c r="D12" s="121">
        <v>0.00931633102019163</v>
      </c>
      <c r="E12" s="121">
        <v>1.4004594906150667</v>
      </c>
      <c r="F12" s="83" t="s">
        <v>3001</v>
      </c>
      <c r="G12" s="83" t="b">
        <v>0</v>
      </c>
      <c r="H12" s="83" t="b">
        <v>0</v>
      </c>
      <c r="I12" s="83" t="b">
        <v>0</v>
      </c>
      <c r="J12" s="83" t="b">
        <v>0</v>
      </c>
      <c r="K12" s="83" t="b">
        <v>0</v>
      </c>
      <c r="L12" s="83" t="b">
        <v>0</v>
      </c>
    </row>
    <row r="13" spans="1:12" ht="15">
      <c r="A13" s="83" t="s">
        <v>2956</v>
      </c>
      <c r="B13" s="83" t="s">
        <v>2957</v>
      </c>
      <c r="C13" s="83">
        <v>110</v>
      </c>
      <c r="D13" s="121">
        <v>0.00931633102019163</v>
      </c>
      <c r="E13" s="121">
        <v>1.4004594906150667</v>
      </c>
      <c r="F13" s="83" t="s">
        <v>3001</v>
      </c>
      <c r="G13" s="83" t="b">
        <v>0</v>
      </c>
      <c r="H13" s="83" t="b">
        <v>0</v>
      </c>
      <c r="I13" s="83" t="b">
        <v>0</v>
      </c>
      <c r="J13" s="83" t="b">
        <v>0</v>
      </c>
      <c r="K13" s="83" t="b">
        <v>0</v>
      </c>
      <c r="L13" s="83" t="b">
        <v>0</v>
      </c>
    </row>
    <row r="14" spans="1:12" ht="15">
      <c r="A14" s="83" t="s">
        <v>2957</v>
      </c>
      <c r="B14" s="83" t="s">
        <v>2958</v>
      </c>
      <c r="C14" s="83">
        <v>110</v>
      </c>
      <c r="D14" s="121">
        <v>0.00931633102019163</v>
      </c>
      <c r="E14" s="121">
        <v>1.4004594906150667</v>
      </c>
      <c r="F14" s="83" t="s">
        <v>3001</v>
      </c>
      <c r="G14" s="83" t="b">
        <v>0</v>
      </c>
      <c r="H14" s="83" t="b">
        <v>0</v>
      </c>
      <c r="I14" s="83" t="b">
        <v>0</v>
      </c>
      <c r="J14" s="83" t="b">
        <v>0</v>
      </c>
      <c r="K14" s="83" t="b">
        <v>0</v>
      </c>
      <c r="L14" s="83" t="b">
        <v>0</v>
      </c>
    </row>
    <row r="15" spans="1:12" ht="15">
      <c r="A15" s="83" t="s">
        <v>2958</v>
      </c>
      <c r="B15" s="83" t="s">
        <v>2959</v>
      </c>
      <c r="C15" s="83">
        <v>110</v>
      </c>
      <c r="D15" s="121">
        <v>0.00931633102019163</v>
      </c>
      <c r="E15" s="121">
        <v>1.4004594906150667</v>
      </c>
      <c r="F15" s="83" t="s">
        <v>3001</v>
      </c>
      <c r="G15" s="83" t="b">
        <v>0</v>
      </c>
      <c r="H15" s="83" t="b">
        <v>0</v>
      </c>
      <c r="I15" s="83" t="b">
        <v>0</v>
      </c>
      <c r="J15" s="83" t="b">
        <v>0</v>
      </c>
      <c r="K15" s="83" t="b">
        <v>0</v>
      </c>
      <c r="L15" s="83" t="b">
        <v>0</v>
      </c>
    </row>
    <row r="16" spans="1:12" ht="15">
      <c r="A16" s="83" t="s">
        <v>2959</v>
      </c>
      <c r="B16" s="83" t="s">
        <v>2960</v>
      </c>
      <c r="C16" s="83">
        <v>110</v>
      </c>
      <c r="D16" s="121">
        <v>0.00931633102019163</v>
      </c>
      <c r="E16" s="121">
        <v>1.4004594906150667</v>
      </c>
      <c r="F16" s="83" t="s">
        <v>3001</v>
      </c>
      <c r="G16" s="83" t="b">
        <v>0</v>
      </c>
      <c r="H16" s="83" t="b">
        <v>0</v>
      </c>
      <c r="I16" s="83" t="b">
        <v>0</v>
      </c>
      <c r="J16" s="83" t="b">
        <v>0</v>
      </c>
      <c r="K16" s="83" t="b">
        <v>0</v>
      </c>
      <c r="L16" s="83" t="b">
        <v>0</v>
      </c>
    </row>
    <row r="17" spans="1:12" ht="15">
      <c r="A17" s="83" t="s">
        <v>2960</v>
      </c>
      <c r="B17" s="83" t="s">
        <v>2961</v>
      </c>
      <c r="C17" s="83">
        <v>110</v>
      </c>
      <c r="D17" s="121">
        <v>0.00931633102019163</v>
      </c>
      <c r="E17" s="121">
        <v>1.4004594906150667</v>
      </c>
      <c r="F17" s="83" t="s">
        <v>3001</v>
      </c>
      <c r="G17" s="83" t="b">
        <v>0</v>
      </c>
      <c r="H17" s="83" t="b">
        <v>0</v>
      </c>
      <c r="I17" s="83" t="b">
        <v>0</v>
      </c>
      <c r="J17" s="83" t="b">
        <v>0</v>
      </c>
      <c r="K17" s="83" t="b">
        <v>0</v>
      </c>
      <c r="L17" s="83" t="b">
        <v>0</v>
      </c>
    </row>
    <row r="18" spans="1:12" ht="15">
      <c r="A18" s="83" t="s">
        <v>2961</v>
      </c>
      <c r="B18" s="83" t="s">
        <v>2962</v>
      </c>
      <c r="C18" s="83">
        <v>110</v>
      </c>
      <c r="D18" s="121">
        <v>0.00931633102019163</v>
      </c>
      <c r="E18" s="121">
        <v>1.4004594906150667</v>
      </c>
      <c r="F18" s="83" t="s">
        <v>3001</v>
      </c>
      <c r="G18" s="83" t="b">
        <v>0</v>
      </c>
      <c r="H18" s="83" t="b">
        <v>0</v>
      </c>
      <c r="I18" s="83" t="b">
        <v>0</v>
      </c>
      <c r="J18" s="83" t="b">
        <v>0</v>
      </c>
      <c r="K18" s="83" t="b">
        <v>1</v>
      </c>
      <c r="L18" s="83" t="b">
        <v>0</v>
      </c>
    </row>
    <row r="19" spans="1:12" ht="15">
      <c r="A19" s="83" t="s">
        <v>2962</v>
      </c>
      <c r="B19" s="83" t="s">
        <v>2963</v>
      </c>
      <c r="C19" s="83">
        <v>110</v>
      </c>
      <c r="D19" s="121">
        <v>0.00931633102019163</v>
      </c>
      <c r="E19" s="121">
        <v>1.4004594906150667</v>
      </c>
      <c r="F19" s="83" t="s">
        <v>3001</v>
      </c>
      <c r="G19" s="83" t="b">
        <v>0</v>
      </c>
      <c r="H19" s="83" t="b">
        <v>1</v>
      </c>
      <c r="I19" s="83" t="b">
        <v>0</v>
      </c>
      <c r="J19" s="83" t="b">
        <v>0</v>
      </c>
      <c r="K19" s="83" t="b">
        <v>0</v>
      </c>
      <c r="L19" s="83" t="b">
        <v>0</v>
      </c>
    </row>
    <row r="20" spans="1:12" ht="15">
      <c r="A20" s="83" t="s">
        <v>2963</v>
      </c>
      <c r="B20" s="83" t="s">
        <v>2964</v>
      </c>
      <c r="C20" s="83">
        <v>110</v>
      </c>
      <c r="D20" s="121">
        <v>0.00931633102019163</v>
      </c>
      <c r="E20" s="121">
        <v>1.4004594906150667</v>
      </c>
      <c r="F20" s="83" t="s">
        <v>3001</v>
      </c>
      <c r="G20" s="83" t="b">
        <v>0</v>
      </c>
      <c r="H20" s="83" t="b">
        <v>0</v>
      </c>
      <c r="I20" s="83" t="b">
        <v>0</v>
      </c>
      <c r="J20" s="83" t="b">
        <v>0</v>
      </c>
      <c r="K20" s="83" t="b">
        <v>0</v>
      </c>
      <c r="L20" s="83" t="b">
        <v>0</v>
      </c>
    </row>
    <row r="21" spans="1:12" ht="15">
      <c r="A21" s="83" t="s">
        <v>2964</v>
      </c>
      <c r="B21" s="83" t="s">
        <v>2965</v>
      </c>
      <c r="C21" s="83">
        <v>110</v>
      </c>
      <c r="D21" s="121">
        <v>0.00931633102019163</v>
      </c>
      <c r="E21" s="121">
        <v>1.4004594906150667</v>
      </c>
      <c r="F21" s="83" t="s">
        <v>3001</v>
      </c>
      <c r="G21" s="83" t="b">
        <v>0</v>
      </c>
      <c r="H21" s="83" t="b">
        <v>0</v>
      </c>
      <c r="I21" s="83" t="b">
        <v>0</v>
      </c>
      <c r="J21" s="83" t="b">
        <v>0</v>
      </c>
      <c r="K21" s="83" t="b">
        <v>0</v>
      </c>
      <c r="L21" s="83" t="b">
        <v>0</v>
      </c>
    </row>
    <row r="22" spans="1:12" ht="15">
      <c r="A22" s="83" t="s">
        <v>2965</v>
      </c>
      <c r="B22" s="83" t="s">
        <v>2966</v>
      </c>
      <c r="C22" s="83">
        <v>110</v>
      </c>
      <c r="D22" s="121">
        <v>0.00931633102019163</v>
      </c>
      <c r="E22" s="121">
        <v>1.4004594906150667</v>
      </c>
      <c r="F22" s="83" t="s">
        <v>3001</v>
      </c>
      <c r="G22" s="83" t="b">
        <v>0</v>
      </c>
      <c r="H22" s="83" t="b">
        <v>0</v>
      </c>
      <c r="I22" s="83" t="b">
        <v>0</v>
      </c>
      <c r="J22" s="83" t="b">
        <v>0</v>
      </c>
      <c r="K22" s="83" t="b">
        <v>0</v>
      </c>
      <c r="L22" s="83" t="b">
        <v>0</v>
      </c>
    </row>
    <row r="23" spans="1:12" ht="15">
      <c r="A23" s="83" t="s">
        <v>2703</v>
      </c>
      <c r="B23" s="83" t="s">
        <v>2704</v>
      </c>
      <c r="C23" s="83">
        <v>14</v>
      </c>
      <c r="D23" s="121">
        <v>0.005417215563637857</v>
      </c>
      <c r="E23" s="121">
        <v>2.237732193117367</v>
      </c>
      <c r="F23" s="83" t="s">
        <v>3001</v>
      </c>
      <c r="G23" s="83" t="b">
        <v>0</v>
      </c>
      <c r="H23" s="83" t="b">
        <v>0</v>
      </c>
      <c r="I23" s="83" t="b">
        <v>0</v>
      </c>
      <c r="J23" s="83" t="b">
        <v>0</v>
      </c>
      <c r="K23" s="83" t="b">
        <v>0</v>
      </c>
      <c r="L23" s="83" t="b">
        <v>0</v>
      </c>
    </row>
    <row r="24" spans="1:12" ht="15">
      <c r="A24" s="83" t="s">
        <v>2702</v>
      </c>
      <c r="B24" s="83" t="s">
        <v>2703</v>
      </c>
      <c r="C24" s="83">
        <v>11</v>
      </c>
      <c r="D24" s="121">
        <v>0.00464534005677946</v>
      </c>
      <c r="E24" s="121">
        <v>2.237732193117367</v>
      </c>
      <c r="F24" s="83" t="s">
        <v>3001</v>
      </c>
      <c r="G24" s="83" t="b">
        <v>0</v>
      </c>
      <c r="H24" s="83" t="b">
        <v>0</v>
      </c>
      <c r="I24" s="83" t="b">
        <v>0</v>
      </c>
      <c r="J24" s="83" t="b">
        <v>0</v>
      </c>
      <c r="K24" s="83" t="b">
        <v>0</v>
      </c>
      <c r="L24" s="83" t="b">
        <v>0</v>
      </c>
    </row>
    <row r="25" spans="1:12" ht="15">
      <c r="A25" s="83" t="s">
        <v>2704</v>
      </c>
      <c r="B25" s="83" t="s">
        <v>2705</v>
      </c>
      <c r="C25" s="83">
        <v>11</v>
      </c>
      <c r="D25" s="121">
        <v>0.00464534005677946</v>
      </c>
      <c r="E25" s="121">
        <v>2.237732193117367</v>
      </c>
      <c r="F25" s="83" t="s">
        <v>3001</v>
      </c>
      <c r="G25" s="83" t="b">
        <v>0</v>
      </c>
      <c r="H25" s="83" t="b">
        <v>0</v>
      </c>
      <c r="I25" s="83" t="b">
        <v>0</v>
      </c>
      <c r="J25" s="83" t="b">
        <v>0</v>
      </c>
      <c r="K25" s="83" t="b">
        <v>0</v>
      </c>
      <c r="L25" s="83" t="b">
        <v>0</v>
      </c>
    </row>
    <row r="26" spans="1:12" ht="15">
      <c r="A26" s="83" t="s">
        <v>2705</v>
      </c>
      <c r="B26" s="83" t="s">
        <v>2706</v>
      </c>
      <c r="C26" s="83">
        <v>11</v>
      </c>
      <c r="D26" s="121">
        <v>0.00464534005677946</v>
      </c>
      <c r="E26" s="121">
        <v>2.400459490615067</v>
      </c>
      <c r="F26" s="83" t="s">
        <v>3001</v>
      </c>
      <c r="G26" s="83" t="b">
        <v>0</v>
      </c>
      <c r="H26" s="83" t="b">
        <v>0</v>
      </c>
      <c r="I26" s="83" t="b">
        <v>0</v>
      </c>
      <c r="J26" s="83" t="b">
        <v>0</v>
      </c>
      <c r="K26" s="83" t="b">
        <v>0</v>
      </c>
      <c r="L26" s="83" t="b">
        <v>0</v>
      </c>
    </row>
    <row r="27" spans="1:12" ht="15">
      <c r="A27" s="83" t="s">
        <v>2706</v>
      </c>
      <c r="B27" s="83" t="s">
        <v>2707</v>
      </c>
      <c r="C27" s="83">
        <v>11</v>
      </c>
      <c r="D27" s="121">
        <v>0.00464534005677946</v>
      </c>
      <c r="E27" s="121">
        <v>2.400459490615067</v>
      </c>
      <c r="F27" s="83" t="s">
        <v>3001</v>
      </c>
      <c r="G27" s="83" t="b">
        <v>0</v>
      </c>
      <c r="H27" s="83" t="b">
        <v>0</v>
      </c>
      <c r="I27" s="83" t="b">
        <v>0</v>
      </c>
      <c r="J27" s="83" t="b">
        <v>0</v>
      </c>
      <c r="K27" s="83" t="b">
        <v>0</v>
      </c>
      <c r="L27" s="83" t="b">
        <v>0</v>
      </c>
    </row>
    <row r="28" spans="1:12" ht="15">
      <c r="A28" s="83" t="s">
        <v>2707</v>
      </c>
      <c r="B28" s="83" t="s">
        <v>2701</v>
      </c>
      <c r="C28" s="83">
        <v>11</v>
      </c>
      <c r="D28" s="121">
        <v>0.00464534005677946</v>
      </c>
      <c r="E28" s="121">
        <v>2.237732193117367</v>
      </c>
      <c r="F28" s="83" t="s">
        <v>3001</v>
      </c>
      <c r="G28" s="83" t="b">
        <v>0</v>
      </c>
      <c r="H28" s="83" t="b">
        <v>0</v>
      </c>
      <c r="I28" s="83" t="b">
        <v>0</v>
      </c>
      <c r="J28" s="83" t="b">
        <v>0</v>
      </c>
      <c r="K28" s="83" t="b">
        <v>0</v>
      </c>
      <c r="L28" s="83" t="b">
        <v>0</v>
      </c>
    </row>
    <row r="29" spans="1:12" ht="15">
      <c r="A29" s="83" t="s">
        <v>2701</v>
      </c>
      <c r="B29" s="83" t="s">
        <v>2708</v>
      </c>
      <c r="C29" s="83">
        <v>11</v>
      </c>
      <c r="D29" s="121">
        <v>0.00464534005677946</v>
      </c>
      <c r="E29" s="121">
        <v>2.237732193117367</v>
      </c>
      <c r="F29" s="83" t="s">
        <v>3001</v>
      </c>
      <c r="G29" s="83" t="b">
        <v>0</v>
      </c>
      <c r="H29" s="83" t="b">
        <v>0</v>
      </c>
      <c r="I29" s="83" t="b">
        <v>0</v>
      </c>
      <c r="J29" s="83" t="b">
        <v>0</v>
      </c>
      <c r="K29" s="83" t="b">
        <v>0</v>
      </c>
      <c r="L29" s="83" t="b">
        <v>0</v>
      </c>
    </row>
    <row r="30" spans="1:12" ht="15">
      <c r="A30" s="83" t="s">
        <v>2708</v>
      </c>
      <c r="B30" s="83" t="s">
        <v>2709</v>
      </c>
      <c r="C30" s="83">
        <v>11</v>
      </c>
      <c r="D30" s="121">
        <v>0.00464534005677946</v>
      </c>
      <c r="E30" s="121">
        <v>2.400459490615067</v>
      </c>
      <c r="F30" s="83" t="s">
        <v>3001</v>
      </c>
      <c r="G30" s="83" t="b">
        <v>0</v>
      </c>
      <c r="H30" s="83" t="b">
        <v>0</v>
      </c>
      <c r="I30" s="83" t="b">
        <v>0</v>
      </c>
      <c r="J30" s="83" t="b">
        <v>0</v>
      </c>
      <c r="K30" s="83" t="b">
        <v>0</v>
      </c>
      <c r="L30" s="83" t="b">
        <v>0</v>
      </c>
    </row>
    <row r="31" spans="1:12" ht="15">
      <c r="A31" s="83" t="s">
        <v>2709</v>
      </c>
      <c r="B31" s="83" t="s">
        <v>2967</v>
      </c>
      <c r="C31" s="83">
        <v>11</v>
      </c>
      <c r="D31" s="121">
        <v>0.00464534005677946</v>
      </c>
      <c r="E31" s="121">
        <v>2.400459490615067</v>
      </c>
      <c r="F31" s="83" t="s">
        <v>3001</v>
      </c>
      <c r="G31" s="83" t="b">
        <v>0</v>
      </c>
      <c r="H31" s="83" t="b">
        <v>0</v>
      </c>
      <c r="I31" s="83" t="b">
        <v>0</v>
      </c>
      <c r="J31" s="83" t="b">
        <v>0</v>
      </c>
      <c r="K31" s="83" t="b">
        <v>0</v>
      </c>
      <c r="L31" s="83" t="b">
        <v>0</v>
      </c>
    </row>
    <row r="32" spans="1:12" ht="15">
      <c r="A32" s="83" t="s">
        <v>2967</v>
      </c>
      <c r="B32" s="83" t="s">
        <v>2968</v>
      </c>
      <c r="C32" s="83">
        <v>11</v>
      </c>
      <c r="D32" s="121">
        <v>0.00464534005677946</v>
      </c>
      <c r="E32" s="121">
        <v>2.400459490615067</v>
      </c>
      <c r="F32" s="83" t="s">
        <v>3001</v>
      </c>
      <c r="G32" s="83" t="b">
        <v>0</v>
      </c>
      <c r="H32" s="83" t="b">
        <v>0</v>
      </c>
      <c r="I32" s="83" t="b">
        <v>0</v>
      </c>
      <c r="J32" s="83" t="b">
        <v>0</v>
      </c>
      <c r="K32" s="83" t="b">
        <v>0</v>
      </c>
      <c r="L32" s="83" t="b">
        <v>0</v>
      </c>
    </row>
    <row r="33" spans="1:12" ht="15">
      <c r="A33" s="83" t="s">
        <v>2968</v>
      </c>
      <c r="B33" s="83" t="s">
        <v>2969</v>
      </c>
      <c r="C33" s="83">
        <v>11</v>
      </c>
      <c r="D33" s="121">
        <v>0.00464534005677946</v>
      </c>
      <c r="E33" s="121">
        <v>2.400459490615067</v>
      </c>
      <c r="F33" s="83" t="s">
        <v>3001</v>
      </c>
      <c r="G33" s="83" t="b">
        <v>0</v>
      </c>
      <c r="H33" s="83" t="b">
        <v>0</v>
      </c>
      <c r="I33" s="83" t="b">
        <v>0</v>
      </c>
      <c r="J33" s="83" t="b">
        <v>0</v>
      </c>
      <c r="K33" s="83" t="b">
        <v>0</v>
      </c>
      <c r="L33" s="83" t="b">
        <v>0</v>
      </c>
    </row>
    <row r="34" spans="1:12" ht="15">
      <c r="A34" s="83" t="s">
        <v>2969</v>
      </c>
      <c r="B34" s="83" t="s">
        <v>2970</v>
      </c>
      <c r="C34" s="83">
        <v>11</v>
      </c>
      <c r="D34" s="121">
        <v>0.00464534005677946</v>
      </c>
      <c r="E34" s="121">
        <v>2.400459490615067</v>
      </c>
      <c r="F34" s="83" t="s">
        <v>3001</v>
      </c>
      <c r="G34" s="83" t="b">
        <v>0</v>
      </c>
      <c r="H34" s="83" t="b">
        <v>0</v>
      </c>
      <c r="I34" s="83" t="b">
        <v>0</v>
      </c>
      <c r="J34" s="83" t="b">
        <v>0</v>
      </c>
      <c r="K34" s="83" t="b">
        <v>0</v>
      </c>
      <c r="L34" s="83" t="b">
        <v>0</v>
      </c>
    </row>
    <row r="35" spans="1:12" ht="15">
      <c r="A35" s="83" t="s">
        <v>2970</v>
      </c>
      <c r="B35" s="83" t="s">
        <v>440</v>
      </c>
      <c r="C35" s="83">
        <v>11</v>
      </c>
      <c r="D35" s="121">
        <v>0.00464534005677946</v>
      </c>
      <c r="E35" s="121">
        <v>1.7094584159503232</v>
      </c>
      <c r="F35" s="83" t="s">
        <v>3001</v>
      </c>
      <c r="G35" s="83" t="b">
        <v>0</v>
      </c>
      <c r="H35" s="83" t="b">
        <v>0</v>
      </c>
      <c r="I35" s="83" t="b">
        <v>0</v>
      </c>
      <c r="J35" s="83" t="b">
        <v>0</v>
      </c>
      <c r="K35" s="83" t="b">
        <v>0</v>
      </c>
      <c r="L35" s="83" t="b">
        <v>0</v>
      </c>
    </row>
    <row r="36" spans="1:12" ht="15">
      <c r="A36" s="83" t="s">
        <v>405</v>
      </c>
      <c r="B36" s="83" t="s">
        <v>440</v>
      </c>
      <c r="C36" s="83">
        <v>8</v>
      </c>
      <c r="D36" s="121">
        <v>0.003751967817324868</v>
      </c>
      <c r="E36" s="121">
        <v>1.3115184072782857</v>
      </c>
      <c r="F36" s="83" t="s">
        <v>3001</v>
      </c>
      <c r="G36" s="83" t="b">
        <v>0</v>
      </c>
      <c r="H36" s="83" t="b">
        <v>0</v>
      </c>
      <c r="I36" s="83" t="b">
        <v>0</v>
      </c>
      <c r="J36" s="83" t="b">
        <v>0</v>
      </c>
      <c r="K36" s="83" t="b">
        <v>0</v>
      </c>
      <c r="L36" s="83" t="b">
        <v>0</v>
      </c>
    </row>
    <row r="37" spans="1:12" ht="15">
      <c r="A37" s="83" t="s">
        <v>405</v>
      </c>
      <c r="B37" s="83" t="s">
        <v>2714</v>
      </c>
      <c r="C37" s="83">
        <v>7</v>
      </c>
      <c r="D37" s="121">
        <v>0.0034200223563117943</v>
      </c>
      <c r="E37" s="121">
        <v>2.1408221801093106</v>
      </c>
      <c r="F37" s="83" t="s">
        <v>3001</v>
      </c>
      <c r="G37" s="83" t="b">
        <v>0</v>
      </c>
      <c r="H37" s="83" t="b">
        <v>0</v>
      </c>
      <c r="I37" s="83" t="b">
        <v>0</v>
      </c>
      <c r="J37" s="83" t="b">
        <v>0</v>
      </c>
      <c r="K37" s="83" t="b">
        <v>0</v>
      </c>
      <c r="L37" s="83" t="b">
        <v>0</v>
      </c>
    </row>
    <row r="38" spans="1:12" ht="15">
      <c r="A38" s="83" t="s">
        <v>2714</v>
      </c>
      <c r="B38" s="83" t="s">
        <v>2715</v>
      </c>
      <c r="C38" s="83">
        <v>7</v>
      </c>
      <c r="D38" s="121">
        <v>0.0034200223563117943</v>
      </c>
      <c r="E38" s="121">
        <v>2.596754135759035</v>
      </c>
      <c r="F38" s="83" t="s">
        <v>3001</v>
      </c>
      <c r="G38" s="83" t="b">
        <v>0</v>
      </c>
      <c r="H38" s="83" t="b">
        <v>0</v>
      </c>
      <c r="I38" s="83" t="b">
        <v>0</v>
      </c>
      <c r="J38" s="83" t="b">
        <v>0</v>
      </c>
      <c r="K38" s="83" t="b">
        <v>0</v>
      </c>
      <c r="L38" s="83" t="b">
        <v>0</v>
      </c>
    </row>
    <row r="39" spans="1:12" ht="15">
      <c r="A39" s="83" t="s">
        <v>2715</v>
      </c>
      <c r="B39" s="83" t="s">
        <v>2716</v>
      </c>
      <c r="C39" s="83">
        <v>7</v>
      </c>
      <c r="D39" s="121">
        <v>0.0034200223563117943</v>
      </c>
      <c r="E39" s="121">
        <v>2.596754135759035</v>
      </c>
      <c r="F39" s="83" t="s">
        <v>3001</v>
      </c>
      <c r="G39" s="83" t="b">
        <v>0</v>
      </c>
      <c r="H39" s="83" t="b">
        <v>0</v>
      </c>
      <c r="I39" s="83" t="b">
        <v>0</v>
      </c>
      <c r="J39" s="83" t="b">
        <v>0</v>
      </c>
      <c r="K39" s="83" t="b">
        <v>0</v>
      </c>
      <c r="L39" s="83" t="b">
        <v>0</v>
      </c>
    </row>
    <row r="40" spans="1:12" ht="15">
      <c r="A40" s="83" t="s">
        <v>2716</v>
      </c>
      <c r="B40" s="83" t="s">
        <v>2717</v>
      </c>
      <c r="C40" s="83">
        <v>7</v>
      </c>
      <c r="D40" s="121">
        <v>0.0034200223563117943</v>
      </c>
      <c r="E40" s="121">
        <v>2.538762188781348</v>
      </c>
      <c r="F40" s="83" t="s">
        <v>3001</v>
      </c>
      <c r="G40" s="83" t="b">
        <v>0</v>
      </c>
      <c r="H40" s="83" t="b">
        <v>0</v>
      </c>
      <c r="I40" s="83" t="b">
        <v>0</v>
      </c>
      <c r="J40" s="83" t="b">
        <v>0</v>
      </c>
      <c r="K40" s="83" t="b">
        <v>0</v>
      </c>
      <c r="L40" s="83" t="b">
        <v>0</v>
      </c>
    </row>
    <row r="41" spans="1:12" ht="15">
      <c r="A41" s="83" t="s">
        <v>2717</v>
      </c>
      <c r="B41" s="83" t="s">
        <v>2718</v>
      </c>
      <c r="C41" s="83">
        <v>7</v>
      </c>
      <c r="D41" s="121">
        <v>0.0034200223563117943</v>
      </c>
      <c r="E41" s="121">
        <v>2.538762188781348</v>
      </c>
      <c r="F41" s="83" t="s">
        <v>3001</v>
      </c>
      <c r="G41" s="83" t="b">
        <v>0</v>
      </c>
      <c r="H41" s="83" t="b">
        <v>0</v>
      </c>
      <c r="I41" s="83" t="b">
        <v>0</v>
      </c>
      <c r="J41" s="83" t="b">
        <v>0</v>
      </c>
      <c r="K41" s="83" t="b">
        <v>0</v>
      </c>
      <c r="L41" s="83" t="b">
        <v>0</v>
      </c>
    </row>
    <row r="42" spans="1:12" ht="15">
      <c r="A42" s="83" t="s">
        <v>2718</v>
      </c>
      <c r="B42" s="83" t="s">
        <v>2719</v>
      </c>
      <c r="C42" s="83">
        <v>7</v>
      </c>
      <c r="D42" s="121">
        <v>0.0034200223563117943</v>
      </c>
      <c r="E42" s="121">
        <v>2.596754135759035</v>
      </c>
      <c r="F42" s="83" t="s">
        <v>3001</v>
      </c>
      <c r="G42" s="83" t="b">
        <v>0</v>
      </c>
      <c r="H42" s="83" t="b">
        <v>0</v>
      </c>
      <c r="I42" s="83" t="b">
        <v>0</v>
      </c>
      <c r="J42" s="83" t="b">
        <v>0</v>
      </c>
      <c r="K42" s="83" t="b">
        <v>0</v>
      </c>
      <c r="L42" s="83" t="b">
        <v>0</v>
      </c>
    </row>
    <row r="43" spans="1:12" ht="15">
      <c r="A43" s="83" t="s">
        <v>2719</v>
      </c>
      <c r="B43" s="83" t="s">
        <v>2720</v>
      </c>
      <c r="C43" s="83">
        <v>7</v>
      </c>
      <c r="D43" s="121">
        <v>0.0034200223563117943</v>
      </c>
      <c r="E43" s="121">
        <v>2.487609666333967</v>
      </c>
      <c r="F43" s="83" t="s">
        <v>3001</v>
      </c>
      <c r="G43" s="83" t="b">
        <v>0</v>
      </c>
      <c r="H43" s="83" t="b">
        <v>0</v>
      </c>
      <c r="I43" s="83" t="b">
        <v>0</v>
      </c>
      <c r="J43" s="83" t="b">
        <v>1</v>
      </c>
      <c r="K43" s="83" t="b">
        <v>0</v>
      </c>
      <c r="L43" s="83" t="b">
        <v>0</v>
      </c>
    </row>
    <row r="44" spans="1:12" ht="15">
      <c r="A44" s="83" t="s">
        <v>2720</v>
      </c>
      <c r="B44" s="83" t="s">
        <v>440</v>
      </c>
      <c r="C44" s="83">
        <v>7</v>
      </c>
      <c r="D44" s="121">
        <v>0.0034200223563117943</v>
      </c>
      <c r="E44" s="121">
        <v>1.6003139465252552</v>
      </c>
      <c r="F44" s="83" t="s">
        <v>3001</v>
      </c>
      <c r="G44" s="83" t="b">
        <v>1</v>
      </c>
      <c r="H44" s="83" t="b">
        <v>0</v>
      </c>
      <c r="I44" s="83" t="b">
        <v>0</v>
      </c>
      <c r="J44" s="83" t="b">
        <v>0</v>
      </c>
      <c r="K44" s="83" t="b">
        <v>0</v>
      </c>
      <c r="L44" s="83" t="b">
        <v>0</v>
      </c>
    </row>
    <row r="45" spans="1:12" ht="15">
      <c r="A45" s="83" t="s">
        <v>2692</v>
      </c>
      <c r="B45" s="83" t="s">
        <v>2742</v>
      </c>
      <c r="C45" s="83">
        <v>3</v>
      </c>
      <c r="D45" s="121">
        <v>0.001838421488828643</v>
      </c>
      <c r="E45" s="121">
        <v>1.2638349956815722</v>
      </c>
      <c r="F45" s="83" t="s">
        <v>3001</v>
      </c>
      <c r="G45" s="83" t="b">
        <v>0</v>
      </c>
      <c r="H45" s="83" t="b">
        <v>0</v>
      </c>
      <c r="I45" s="83" t="b">
        <v>0</v>
      </c>
      <c r="J45" s="83" t="b">
        <v>0</v>
      </c>
      <c r="K45" s="83" t="b">
        <v>0</v>
      </c>
      <c r="L45" s="83" t="b">
        <v>0</v>
      </c>
    </row>
    <row r="46" spans="1:12" ht="15">
      <c r="A46" s="83" t="s">
        <v>2742</v>
      </c>
      <c r="B46" s="83" t="s">
        <v>2701</v>
      </c>
      <c r="C46" s="83">
        <v>3</v>
      </c>
      <c r="D46" s="121">
        <v>0.001838421488828643</v>
      </c>
      <c r="E46" s="121">
        <v>2.112793456509067</v>
      </c>
      <c r="F46" s="83" t="s">
        <v>3001</v>
      </c>
      <c r="G46" s="83" t="b">
        <v>0</v>
      </c>
      <c r="H46" s="83" t="b">
        <v>0</v>
      </c>
      <c r="I46" s="83" t="b">
        <v>0</v>
      </c>
      <c r="J46" s="83" t="b">
        <v>0</v>
      </c>
      <c r="K46" s="83" t="b">
        <v>0</v>
      </c>
      <c r="L46" s="83" t="b">
        <v>0</v>
      </c>
    </row>
    <row r="47" spans="1:12" ht="15">
      <c r="A47" s="83" t="s">
        <v>2701</v>
      </c>
      <c r="B47" s="83" t="s">
        <v>2703</v>
      </c>
      <c r="C47" s="83">
        <v>3</v>
      </c>
      <c r="D47" s="121">
        <v>0.001838421488828643</v>
      </c>
      <c r="E47" s="121">
        <v>1.5107334651811046</v>
      </c>
      <c r="F47" s="83" t="s">
        <v>3001</v>
      </c>
      <c r="G47" s="83" t="b">
        <v>0</v>
      </c>
      <c r="H47" s="83" t="b">
        <v>0</v>
      </c>
      <c r="I47" s="83" t="b">
        <v>0</v>
      </c>
      <c r="J47" s="83" t="b">
        <v>0</v>
      </c>
      <c r="K47" s="83" t="b">
        <v>0</v>
      </c>
      <c r="L47" s="83" t="b">
        <v>0</v>
      </c>
    </row>
    <row r="48" spans="1:12" ht="15">
      <c r="A48" s="83" t="s">
        <v>2973</v>
      </c>
      <c r="B48" s="83" t="s">
        <v>2974</v>
      </c>
      <c r="C48" s="83">
        <v>3</v>
      </c>
      <c r="D48" s="121">
        <v>0.001838421488828643</v>
      </c>
      <c r="E48" s="121">
        <v>2.9647309210536292</v>
      </c>
      <c r="F48" s="83" t="s">
        <v>3001</v>
      </c>
      <c r="G48" s="83" t="b">
        <v>0</v>
      </c>
      <c r="H48" s="83" t="b">
        <v>0</v>
      </c>
      <c r="I48" s="83" t="b">
        <v>0</v>
      </c>
      <c r="J48" s="83" t="b">
        <v>0</v>
      </c>
      <c r="K48" s="83" t="b">
        <v>0</v>
      </c>
      <c r="L48" s="83" t="b">
        <v>0</v>
      </c>
    </row>
    <row r="49" spans="1:12" ht="15">
      <c r="A49" s="83" t="s">
        <v>2974</v>
      </c>
      <c r="B49" s="83" t="s">
        <v>2975</v>
      </c>
      <c r="C49" s="83">
        <v>3</v>
      </c>
      <c r="D49" s="121">
        <v>0.001838421488828643</v>
      </c>
      <c r="E49" s="121">
        <v>2.9647309210536292</v>
      </c>
      <c r="F49" s="83" t="s">
        <v>3001</v>
      </c>
      <c r="G49" s="83" t="b">
        <v>0</v>
      </c>
      <c r="H49" s="83" t="b">
        <v>0</v>
      </c>
      <c r="I49" s="83" t="b">
        <v>0</v>
      </c>
      <c r="J49" s="83" t="b">
        <v>0</v>
      </c>
      <c r="K49" s="83" t="b">
        <v>0</v>
      </c>
      <c r="L49" s="83" t="b">
        <v>0</v>
      </c>
    </row>
    <row r="50" spans="1:12" ht="15">
      <c r="A50" s="83" t="s">
        <v>2975</v>
      </c>
      <c r="B50" s="83" t="s">
        <v>2976</v>
      </c>
      <c r="C50" s="83">
        <v>3</v>
      </c>
      <c r="D50" s="121">
        <v>0.001838421488828643</v>
      </c>
      <c r="E50" s="121">
        <v>2.9647309210536292</v>
      </c>
      <c r="F50" s="83" t="s">
        <v>3001</v>
      </c>
      <c r="G50" s="83" t="b">
        <v>0</v>
      </c>
      <c r="H50" s="83" t="b">
        <v>0</v>
      </c>
      <c r="I50" s="83" t="b">
        <v>0</v>
      </c>
      <c r="J50" s="83" t="b">
        <v>0</v>
      </c>
      <c r="K50" s="83" t="b">
        <v>0</v>
      </c>
      <c r="L50" s="83" t="b">
        <v>0</v>
      </c>
    </row>
    <row r="51" spans="1:12" ht="15">
      <c r="A51" s="83" t="s">
        <v>2976</v>
      </c>
      <c r="B51" s="83" t="s">
        <v>2977</v>
      </c>
      <c r="C51" s="83">
        <v>3</v>
      </c>
      <c r="D51" s="121">
        <v>0.001838421488828643</v>
      </c>
      <c r="E51" s="121">
        <v>2.9647309210536292</v>
      </c>
      <c r="F51" s="83" t="s">
        <v>3001</v>
      </c>
      <c r="G51" s="83" t="b">
        <v>0</v>
      </c>
      <c r="H51" s="83" t="b">
        <v>0</v>
      </c>
      <c r="I51" s="83" t="b">
        <v>0</v>
      </c>
      <c r="J51" s="83" t="b">
        <v>0</v>
      </c>
      <c r="K51" s="83" t="b">
        <v>0</v>
      </c>
      <c r="L51" s="83" t="b">
        <v>0</v>
      </c>
    </row>
    <row r="52" spans="1:12" ht="15">
      <c r="A52" s="83" t="s">
        <v>2977</v>
      </c>
      <c r="B52" s="83" t="s">
        <v>2978</v>
      </c>
      <c r="C52" s="83">
        <v>3</v>
      </c>
      <c r="D52" s="121">
        <v>0.001838421488828643</v>
      </c>
      <c r="E52" s="121">
        <v>2.9647309210536292</v>
      </c>
      <c r="F52" s="83" t="s">
        <v>3001</v>
      </c>
      <c r="G52" s="83" t="b">
        <v>0</v>
      </c>
      <c r="H52" s="83" t="b">
        <v>0</v>
      </c>
      <c r="I52" s="83" t="b">
        <v>0</v>
      </c>
      <c r="J52" s="83" t="b">
        <v>0</v>
      </c>
      <c r="K52" s="83" t="b">
        <v>0</v>
      </c>
      <c r="L52" s="83" t="b">
        <v>0</v>
      </c>
    </row>
    <row r="53" spans="1:12" ht="15">
      <c r="A53" s="83" t="s">
        <v>2978</v>
      </c>
      <c r="B53" s="83" t="s">
        <v>2723</v>
      </c>
      <c r="C53" s="83">
        <v>3</v>
      </c>
      <c r="D53" s="121">
        <v>0.001838421488828643</v>
      </c>
      <c r="E53" s="121">
        <v>2.663700925389648</v>
      </c>
      <c r="F53" s="83" t="s">
        <v>3001</v>
      </c>
      <c r="G53" s="83" t="b">
        <v>0</v>
      </c>
      <c r="H53" s="83" t="b">
        <v>0</v>
      </c>
      <c r="I53" s="83" t="b">
        <v>0</v>
      </c>
      <c r="J53" s="83" t="b">
        <v>0</v>
      </c>
      <c r="K53" s="83" t="b">
        <v>0</v>
      </c>
      <c r="L53" s="83" t="b">
        <v>0</v>
      </c>
    </row>
    <row r="54" spans="1:12" ht="15">
      <c r="A54" s="83" t="s">
        <v>2723</v>
      </c>
      <c r="B54" s="83" t="s">
        <v>2979</v>
      </c>
      <c r="C54" s="83">
        <v>3</v>
      </c>
      <c r="D54" s="121">
        <v>0.001838421488828643</v>
      </c>
      <c r="E54" s="121">
        <v>2.742882171437273</v>
      </c>
      <c r="F54" s="83" t="s">
        <v>3001</v>
      </c>
      <c r="G54" s="83" t="b">
        <v>0</v>
      </c>
      <c r="H54" s="83" t="b">
        <v>0</v>
      </c>
      <c r="I54" s="83" t="b">
        <v>0</v>
      </c>
      <c r="J54" s="83" t="b">
        <v>0</v>
      </c>
      <c r="K54" s="83" t="b">
        <v>0</v>
      </c>
      <c r="L54" s="83" t="b">
        <v>0</v>
      </c>
    </row>
    <row r="55" spans="1:12" ht="15">
      <c r="A55" s="83" t="s">
        <v>2979</v>
      </c>
      <c r="B55" s="83" t="s">
        <v>440</v>
      </c>
      <c r="C55" s="83">
        <v>3</v>
      </c>
      <c r="D55" s="121">
        <v>0.001838421488828643</v>
      </c>
      <c r="E55" s="121">
        <v>1.7094584159503232</v>
      </c>
      <c r="F55" s="83" t="s">
        <v>3001</v>
      </c>
      <c r="G55" s="83" t="b">
        <v>0</v>
      </c>
      <c r="H55" s="83" t="b">
        <v>0</v>
      </c>
      <c r="I55" s="83" t="b">
        <v>0</v>
      </c>
      <c r="J55" s="83" t="b">
        <v>0</v>
      </c>
      <c r="K55" s="83" t="b">
        <v>0</v>
      </c>
      <c r="L55" s="83" t="b">
        <v>0</v>
      </c>
    </row>
    <row r="56" spans="1:12" ht="15">
      <c r="A56" s="83" t="s">
        <v>395</v>
      </c>
      <c r="B56" s="83" t="s">
        <v>2739</v>
      </c>
      <c r="C56" s="83">
        <v>2</v>
      </c>
      <c r="D56" s="121">
        <v>0.0013445145683271406</v>
      </c>
      <c r="E56" s="121">
        <v>3.1408221801093106</v>
      </c>
      <c r="F56" s="83" t="s">
        <v>3001</v>
      </c>
      <c r="G56" s="83" t="b">
        <v>0</v>
      </c>
      <c r="H56" s="83" t="b">
        <v>0</v>
      </c>
      <c r="I56" s="83" t="b">
        <v>0</v>
      </c>
      <c r="J56" s="83" t="b">
        <v>0</v>
      </c>
      <c r="K56" s="83" t="b">
        <v>0</v>
      </c>
      <c r="L56" s="83" t="b">
        <v>0</v>
      </c>
    </row>
    <row r="57" spans="1:12" ht="15">
      <c r="A57" s="83" t="s">
        <v>2739</v>
      </c>
      <c r="B57" s="83" t="s">
        <v>2740</v>
      </c>
      <c r="C57" s="83">
        <v>2</v>
      </c>
      <c r="D57" s="121">
        <v>0.0013445145683271406</v>
      </c>
      <c r="E57" s="121">
        <v>3.1408221801093106</v>
      </c>
      <c r="F57" s="83" t="s">
        <v>3001</v>
      </c>
      <c r="G57" s="83" t="b">
        <v>0</v>
      </c>
      <c r="H57" s="83" t="b">
        <v>0</v>
      </c>
      <c r="I57" s="83" t="b">
        <v>0</v>
      </c>
      <c r="J57" s="83" t="b">
        <v>0</v>
      </c>
      <c r="K57" s="83" t="b">
        <v>0</v>
      </c>
      <c r="L57" s="83" t="b">
        <v>0</v>
      </c>
    </row>
    <row r="58" spans="1:12" ht="15">
      <c r="A58" s="83" t="s">
        <v>2740</v>
      </c>
      <c r="B58" s="83" t="s">
        <v>2741</v>
      </c>
      <c r="C58" s="83">
        <v>2</v>
      </c>
      <c r="D58" s="121">
        <v>0.0013445145683271406</v>
      </c>
      <c r="E58" s="121">
        <v>3.1408221801093106</v>
      </c>
      <c r="F58" s="83" t="s">
        <v>3001</v>
      </c>
      <c r="G58" s="83" t="b">
        <v>0</v>
      </c>
      <c r="H58" s="83" t="b">
        <v>0</v>
      </c>
      <c r="I58" s="83" t="b">
        <v>0</v>
      </c>
      <c r="J58" s="83" t="b">
        <v>0</v>
      </c>
      <c r="K58" s="83" t="b">
        <v>0</v>
      </c>
      <c r="L58" s="83" t="b">
        <v>0</v>
      </c>
    </row>
    <row r="59" spans="1:12" ht="15">
      <c r="A59" s="83" t="s">
        <v>2741</v>
      </c>
      <c r="B59" s="83" t="s">
        <v>405</v>
      </c>
      <c r="C59" s="83">
        <v>2</v>
      </c>
      <c r="D59" s="121">
        <v>0.0013445145683271406</v>
      </c>
      <c r="E59" s="121">
        <v>2.9647309210536292</v>
      </c>
      <c r="F59" s="83" t="s">
        <v>3001</v>
      </c>
      <c r="G59" s="83" t="b">
        <v>0</v>
      </c>
      <c r="H59" s="83" t="b">
        <v>0</v>
      </c>
      <c r="I59" s="83" t="b">
        <v>0</v>
      </c>
      <c r="J59" s="83" t="b">
        <v>0</v>
      </c>
      <c r="K59" s="83" t="b">
        <v>0</v>
      </c>
      <c r="L59" s="83" t="b">
        <v>0</v>
      </c>
    </row>
    <row r="60" spans="1:12" ht="15">
      <c r="A60" s="83" t="s">
        <v>2704</v>
      </c>
      <c r="B60" s="83" t="s">
        <v>2982</v>
      </c>
      <c r="C60" s="83">
        <v>2</v>
      </c>
      <c r="D60" s="121">
        <v>0.0013445145683271406</v>
      </c>
      <c r="E60" s="121">
        <v>2.237732193117367</v>
      </c>
      <c r="F60" s="83" t="s">
        <v>3001</v>
      </c>
      <c r="G60" s="83" t="b">
        <v>0</v>
      </c>
      <c r="H60" s="83" t="b">
        <v>0</v>
      </c>
      <c r="I60" s="83" t="b">
        <v>0</v>
      </c>
      <c r="J60" s="83" t="b">
        <v>0</v>
      </c>
      <c r="K60" s="83" t="b">
        <v>0</v>
      </c>
      <c r="L60" s="83" t="b">
        <v>0</v>
      </c>
    </row>
    <row r="61" spans="1:12" ht="15">
      <c r="A61" s="83" t="s">
        <v>2982</v>
      </c>
      <c r="B61" s="83" t="s">
        <v>2983</v>
      </c>
      <c r="C61" s="83">
        <v>2</v>
      </c>
      <c r="D61" s="121">
        <v>0.0013445145683271406</v>
      </c>
      <c r="E61" s="121">
        <v>3.1408221801093106</v>
      </c>
      <c r="F61" s="83" t="s">
        <v>3001</v>
      </c>
      <c r="G61" s="83" t="b">
        <v>0</v>
      </c>
      <c r="H61" s="83" t="b">
        <v>0</v>
      </c>
      <c r="I61" s="83" t="b">
        <v>0</v>
      </c>
      <c r="J61" s="83" t="b">
        <v>0</v>
      </c>
      <c r="K61" s="83" t="b">
        <v>0</v>
      </c>
      <c r="L61" s="83" t="b">
        <v>0</v>
      </c>
    </row>
    <row r="62" spans="1:12" ht="15">
      <c r="A62" s="83" t="s">
        <v>423</v>
      </c>
      <c r="B62" s="83" t="s">
        <v>2729</v>
      </c>
      <c r="C62" s="83">
        <v>2</v>
      </c>
      <c r="D62" s="121">
        <v>0.0013445145683271406</v>
      </c>
      <c r="E62" s="121">
        <v>2.9647309210536292</v>
      </c>
      <c r="F62" s="83" t="s">
        <v>3001</v>
      </c>
      <c r="G62" s="83" t="b">
        <v>0</v>
      </c>
      <c r="H62" s="83" t="b">
        <v>0</v>
      </c>
      <c r="I62" s="83" t="b">
        <v>0</v>
      </c>
      <c r="J62" s="83" t="b">
        <v>0</v>
      </c>
      <c r="K62" s="83" t="b">
        <v>0</v>
      </c>
      <c r="L62" s="83" t="b">
        <v>0</v>
      </c>
    </row>
    <row r="63" spans="1:12" ht="15">
      <c r="A63" s="83" t="s">
        <v>2729</v>
      </c>
      <c r="B63" s="83" t="s">
        <v>2731</v>
      </c>
      <c r="C63" s="83">
        <v>2</v>
      </c>
      <c r="D63" s="121">
        <v>0.0013445145683271406</v>
      </c>
      <c r="E63" s="121">
        <v>2.9647309210536292</v>
      </c>
      <c r="F63" s="83" t="s">
        <v>3001</v>
      </c>
      <c r="G63" s="83" t="b">
        <v>0</v>
      </c>
      <c r="H63" s="83" t="b">
        <v>0</v>
      </c>
      <c r="I63" s="83" t="b">
        <v>0</v>
      </c>
      <c r="J63" s="83" t="b">
        <v>0</v>
      </c>
      <c r="K63" s="83" t="b">
        <v>1</v>
      </c>
      <c r="L63" s="83" t="b">
        <v>0</v>
      </c>
    </row>
    <row r="64" spans="1:12" ht="15">
      <c r="A64" s="83" t="s">
        <v>2731</v>
      </c>
      <c r="B64" s="83" t="s">
        <v>2732</v>
      </c>
      <c r="C64" s="83">
        <v>2</v>
      </c>
      <c r="D64" s="121">
        <v>0.0013445145683271406</v>
      </c>
      <c r="E64" s="121">
        <v>3.1408221801093106</v>
      </c>
      <c r="F64" s="83" t="s">
        <v>3001</v>
      </c>
      <c r="G64" s="83" t="b">
        <v>0</v>
      </c>
      <c r="H64" s="83" t="b">
        <v>1</v>
      </c>
      <c r="I64" s="83" t="b">
        <v>0</v>
      </c>
      <c r="J64" s="83" t="b">
        <v>0</v>
      </c>
      <c r="K64" s="83" t="b">
        <v>0</v>
      </c>
      <c r="L64" s="83" t="b">
        <v>0</v>
      </c>
    </row>
    <row r="65" spans="1:12" ht="15">
      <c r="A65" s="83" t="s">
        <v>2732</v>
      </c>
      <c r="B65" s="83" t="s">
        <v>2733</v>
      </c>
      <c r="C65" s="83">
        <v>2</v>
      </c>
      <c r="D65" s="121">
        <v>0.0013445145683271406</v>
      </c>
      <c r="E65" s="121">
        <v>2.8397921844453293</v>
      </c>
      <c r="F65" s="83" t="s">
        <v>3001</v>
      </c>
      <c r="G65" s="83" t="b">
        <v>0</v>
      </c>
      <c r="H65" s="83" t="b">
        <v>0</v>
      </c>
      <c r="I65" s="83" t="b">
        <v>0</v>
      </c>
      <c r="J65" s="83" t="b">
        <v>0</v>
      </c>
      <c r="K65" s="83" t="b">
        <v>0</v>
      </c>
      <c r="L65" s="83" t="b">
        <v>0</v>
      </c>
    </row>
    <row r="66" spans="1:12" ht="15">
      <c r="A66" s="83" t="s">
        <v>2733</v>
      </c>
      <c r="B66" s="83" t="s">
        <v>2730</v>
      </c>
      <c r="C66" s="83">
        <v>2</v>
      </c>
      <c r="D66" s="121">
        <v>0.0013445145683271406</v>
      </c>
      <c r="E66" s="121">
        <v>2.663700925389648</v>
      </c>
      <c r="F66" s="83" t="s">
        <v>3001</v>
      </c>
      <c r="G66" s="83" t="b">
        <v>0</v>
      </c>
      <c r="H66" s="83" t="b">
        <v>0</v>
      </c>
      <c r="I66" s="83" t="b">
        <v>0</v>
      </c>
      <c r="J66" s="83" t="b">
        <v>0</v>
      </c>
      <c r="K66" s="83" t="b">
        <v>0</v>
      </c>
      <c r="L66" s="83" t="b">
        <v>0</v>
      </c>
    </row>
    <row r="67" spans="1:12" ht="15">
      <c r="A67" s="83" t="s">
        <v>2730</v>
      </c>
      <c r="B67" s="83" t="s">
        <v>2734</v>
      </c>
      <c r="C67" s="83">
        <v>2</v>
      </c>
      <c r="D67" s="121">
        <v>0.0013445145683271406</v>
      </c>
      <c r="E67" s="121">
        <v>2.9647309210536292</v>
      </c>
      <c r="F67" s="83" t="s">
        <v>3001</v>
      </c>
      <c r="G67" s="83" t="b">
        <v>0</v>
      </c>
      <c r="H67" s="83" t="b">
        <v>0</v>
      </c>
      <c r="I67" s="83" t="b">
        <v>0</v>
      </c>
      <c r="J67" s="83" t="b">
        <v>0</v>
      </c>
      <c r="K67" s="83" t="b">
        <v>0</v>
      </c>
      <c r="L67" s="83" t="b">
        <v>0</v>
      </c>
    </row>
    <row r="68" spans="1:12" ht="15">
      <c r="A68" s="83" t="s">
        <v>2734</v>
      </c>
      <c r="B68" s="83" t="s">
        <v>2735</v>
      </c>
      <c r="C68" s="83">
        <v>2</v>
      </c>
      <c r="D68" s="121">
        <v>0.0013445145683271406</v>
      </c>
      <c r="E68" s="121">
        <v>3.1408221801093106</v>
      </c>
      <c r="F68" s="83" t="s">
        <v>3001</v>
      </c>
      <c r="G68" s="83" t="b">
        <v>0</v>
      </c>
      <c r="H68" s="83" t="b">
        <v>0</v>
      </c>
      <c r="I68" s="83" t="b">
        <v>0</v>
      </c>
      <c r="J68" s="83" t="b">
        <v>0</v>
      </c>
      <c r="K68" s="83" t="b">
        <v>0</v>
      </c>
      <c r="L68" s="83" t="b">
        <v>0</v>
      </c>
    </row>
    <row r="69" spans="1:12" ht="15">
      <c r="A69" s="83" t="s">
        <v>2735</v>
      </c>
      <c r="B69" s="83" t="s">
        <v>2704</v>
      </c>
      <c r="C69" s="83">
        <v>2</v>
      </c>
      <c r="D69" s="121">
        <v>0.0013445145683271406</v>
      </c>
      <c r="E69" s="121">
        <v>2.237732193117367</v>
      </c>
      <c r="F69" s="83" t="s">
        <v>3001</v>
      </c>
      <c r="G69" s="83" t="b">
        <v>0</v>
      </c>
      <c r="H69" s="83" t="b">
        <v>0</v>
      </c>
      <c r="I69" s="83" t="b">
        <v>0</v>
      </c>
      <c r="J69" s="83" t="b">
        <v>0</v>
      </c>
      <c r="K69" s="83" t="b">
        <v>0</v>
      </c>
      <c r="L69" s="83" t="b">
        <v>0</v>
      </c>
    </row>
    <row r="70" spans="1:12" ht="15">
      <c r="A70" s="83" t="s">
        <v>2704</v>
      </c>
      <c r="B70" s="83" t="s">
        <v>440</v>
      </c>
      <c r="C70" s="83">
        <v>2</v>
      </c>
      <c r="D70" s="121">
        <v>0.0013445145683271406</v>
      </c>
      <c r="E70" s="121">
        <v>0.8063684289583797</v>
      </c>
      <c r="F70" s="83" t="s">
        <v>3001</v>
      </c>
      <c r="G70" s="83" t="b">
        <v>0</v>
      </c>
      <c r="H70" s="83" t="b">
        <v>0</v>
      </c>
      <c r="I70" s="83" t="b">
        <v>0</v>
      </c>
      <c r="J70" s="83" t="b">
        <v>0</v>
      </c>
      <c r="K70" s="83" t="b">
        <v>0</v>
      </c>
      <c r="L70" s="83" t="b">
        <v>0</v>
      </c>
    </row>
    <row r="71" spans="1:12" ht="15">
      <c r="A71" s="83" t="s">
        <v>2724</v>
      </c>
      <c r="B71" s="83" t="s">
        <v>2722</v>
      </c>
      <c r="C71" s="83">
        <v>2</v>
      </c>
      <c r="D71" s="121">
        <v>0.0013445145683271406</v>
      </c>
      <c r="E71" s="121">
        <v>2.9647309210536292</v>
      </c>
      <c r="F71" s="83" t="s">
        <v>3001</v>
      </c>
      <c r="G71" s="83" t="b">
        <v>0</v>
      </c>
      <c r="H71" s="83" t="b">
        <v>0</v>
      </c>
      <c r="I71" s="83" t="b">
        <v>0</v>
      </c>
      <c r="J71" s="83" t="b">
        <v>0</v>
      </c>
      <c r="K71" s="83" t="b">
        <v>0</v>
      </c>
      <c r="L71" s="83" t="b">
        <v>0</v>
      </c>
    </row>
    <row r="72" spans="1:12" ht="15">
      <c r="A72" s="83" t="s">
        <v>2722</v>
      </c>
      <c r="B72" s="83" t="s">
        <v>2723</v>
      </c>
      <c r="C72" s="83">
        <v>2</v>
      </c>
      <c r="D72" s="121">
        <v>0.0013445145683271406</v>
      </c>
      <c r="E72" s="121">
        <v>2.487609666333967</v>
      </c>
      <c r="F72" s="83" t="s">
        <v>3001</v>
      </c>
      <c r="G72" s="83" t="b">
        <v>0</v>
      </c>
      <c r="H72" s="83" t="b">
        <v>0</v>
      </c>
      <c r="I72" s="83" t="b">
        <v>0</v>
      </c>
      <c r="J72" s="83" t="b">
        <v>0</v>
      </c>
      <c r="K72" s="83" t="b">
        <v>0</v>
      </c>
      <c r="L72" s="83" t="b">
        <v>0</v>
      </c>
    </row>
    <row r="73" spans="1:12" ht="15">
      <c r="A73" s="83" t="s">
        <v>2984</v>
      </c>
      <c r="B73" s="83" t="s">
        <v>2698</v>
      </c>
      <c r="C73" s="83">
        <v>2</v>
      </c>
      <c r="D73" s="121">
        <v>0.0013445145683271406</v>
      </c>
      <c r="E73" s="121">
        <v>1.388773732289872</v>
      </c>
      <c r="F73" s="83" t="s">
        <v>3001</v>
      </c>
      <c r="G73" s="83" t="b">
        <v>0</v>
      </c>
      <c r="H73" s="83" t="b">
        <v>1</v>
      </c>
      <c r="I73" s="83" t="b">
        <v>0</v>
      </c>
      <c r="J73" s="83" t="b">
        <v>0</v>
      </c>
      <c r="K73" s="83" t="b">
        <v>0</v>
      </c>
      <c r="L73" s="83" t="b">
        <v>0</v>
      </c>
    </row>
    <row r="74" spans="1:12" ht="15">
      <c r="A74" s="83" t="s">
        <v>2698</v>
      </c>
      <c r="B74" s="83" t="s">
        <v>440</v>
      </c>
      <c r="C74" s="83">
        <v>2</v>
      </c>
      <c r="D74" s="121">
        <v>0.0013445145683271406</v>
      </c>
      <c r="E74" s="121">
        <v>-0.042590031869115266</v>
      </c>
      <c r="F74" s="83" t="s">
        <v>3001</v>
      </c>
      <c r="G74" s="83" t="b">
        <v>0</v>
      </c>
      <c r="H74" s="83" t="b">
        <v>0</v>
      </c>
      <c r="I74" s="83" t="b">
        <v>0</v>
      </c>
      <c r="J74" s="83" t="b">
        <v>0</v>
      </c>
      <c r="K74" s="83" t="b">
        <v>0</v>
      </c>
      <c r="L74" s="83" t="b">
        <v>0</v>
      </c>
    </row>
    <row r="75" spans="1:12" ht="15">
      <c r="A75" s="83" t="s">
        <v>440</v>
      </c>
      <c r="B75" s="83" t="s">
        <v>2733</v>
      </c>
      <c r="C75" s="83">
        <v>2</v>
      </c>
      <c r="D75" s="121">
        <v>0.0013445145683271406</v>
      </c>
      <c r="E75" s="121">
        <v>1.0509170686699125</v>
      </c>
      <c r="F75" s="83" t="s">
        <v>3001</v>
      </c>
      <c r="G75" s="83" t="b">
        <v>0</v>
      </c>
      <c r="H75" s="83" t="b">
        <v>0</v>
      </c>
      <c r="I75" s="83" t="b">
        <v>0</v>
      </c>
      <c r="J75" s="83" t="b">
        <v>0</v>
      </c>
      <c r="K75" s="83" t="b">
        <v>0</v>
      </c>
      <c r="L75" s="83" t="b">
        <v>0</v>
      </c>
    </row>
    <row r="76" spans="1:12" ht="15">
      <c r="A76" s="83" t="s">
        <v>2733</v>
      </c>
      <c r="B76" s="83" t="s">
        <v>2985</v>
      </c>
      <c r="C76" s="83">
        <v>2</v>
      </c>
      <c r="D76" s="121">
        <v>0.0013445145683271406</v>
      </c>
      <c r="E76" s="121">
        <v>2.8397921844453293</v>
      </c>
      <c r="F76" s="83" t="s">
        <v>3001</v>
      </c>
      <c r="G76" s="83" t="b">
        <v>0</v>
      </c>
      <c r="H76" s="83" t="b">
        <v>0</v>
      </c>
      <c r="I76" s="83" t="b">
        <v>0</v>
      </c>
      <c r="J76" s="83" t="b">
        <v>1</v>
      </c>
      <c r="K76" s="83" t="b">
        <v>0</v>
      </c>
      <c r="L76" s="83" t="b">
        <v>0</v>
      </c>
    </row>
    <row r="77" spans="1:12" ht="15">
      <c r="A77" s="83" t="s">
        <v>2985</v>
      </c>
      <c r="B77" s="83" t="s">
        <v>2986</v>
      </c>
      <c r="C77" s="83">
        <v>2</v>
      </c>
      <c r="D77" s="121">
        <v>0.0013445145683271406</v>
      </c>
      <c r="E77" s="121">
        <v>3.1408221801093106</v>
      </c>
      <c r="F77" s="83" t="s">
        <v>3001</v>
      </c>
      <c r="G77" s="83" t="b">
        <v>1</v>
      </c>
      <c r="H77" s="83" t="b">
        <v>0</v>
      </c>
      <c r="I77" s="83" t="b">
        <v>0</v>
      </c>
      <c r="J77" s="83" t="b">
        <v>0</v>
      </c>
      <c r="K77" s="83" t="b">
        <v>0</v>
      </c>
      <c r="L77" s="83" t="b">
        <v>0</v>
      </c>
    </row>
    <row r="78" spans="1:12" ht="15">
      <c r="A78" s="83" t="s">
        <v>2986</v>
      </c>
      <c r="B78" s="83" t="s">
        <v>2703</v>
      </c>
      <c r="C78" s="83">
        <v>2</v>
      </c>
      <c r="D78" s="121">
        <v>0.0013445145683271406</v>
      </c>
      <c r="E78" s="121">
        <v>2.237732193117367</v>
      </c>
      <c r="F78" s="83" t="s">
        <v>3001</v>
      </c>
      <c r="G78" s="83" t="b">
        <v>0</v>
      </c>
      <c r="H78" s="83" t="b">
        <v>0</v>
      </c>
      <c r="I78" s="83" t="b">
        <v>0</v>
      </c>
      <c r="J78" s="83" t="b">
        <v>0</v>
      </c>
      <c r="K78" s="83" t="b">
        <v>0</v>
      </c>
      <c r="L78" s="83" t="b">
        <v>0</v>
      </c>
    </row>
    <row r="79" spans="1:12" ht="15">
      <c r="A79" s="83" t="s">
        <v>440</v>
      </c>
      <c r="B79" s="83" t="s">
        <v>2987</v>
      </c>
      <c r="C79" s="83">
        <v>2</v>
      </c>
      <c r="D79" s="121">
        <v>0.0013445145683271406</v>
      </c>
      <c r="E79" s="121">
        <v>1.3519470643338938</v>
      </c>
      <c r="F79" s="83" t="s">
        <v>3001</v>
      </c>
      <c r="G79" s="83" t="b">
        <v>0</v>
      </c>
      <c r="H79" s="83" t="b">
        <v>0</v>
      </c>
      <c r="I79" s="83" t="b">
        <v>0</v>
      </c>
      <c r="J79" s="83" t="b">
        <v>0</v>
      </c>
      <c r="K79" s="83" t="b">
        <v>0</v>
      </c>
      <c r="L79" s="83" t="b">
        <v>0</v>
      </c>
    </row>
    <row r="80" spans="1:12" ht="15">
      <c r="A80" s="83" t="s">
        <v>2987</v>
      </c>
      <c r="B80" s="83" t="s">
        <v>2988</v>
      </c>
      <c r="C80" s="83">
        <v>2</v>
      </c>
      <c r="D80" s="121">
        <v>0.0013445145683271406</v>
      </c>
      <c r="E80" s="121">
        <v>3.1408221801093106</v>
      </c>
      <c r="F80" s="83" t="s">
        <v>3001</v>
      </c>
      <c r="G80" s="83" t="b">
        <v>0</v>
      </c>
      <c r="H80" s="83" t="b">
        <v>0</v>
      </c>
      <c r="I80" s="83" t="b">
        <v>0</v>
      </c>
      <c r="J80" s="83" t="b">
        <v>0</v>
      </c>
      <c r="K80" s="83" t="b">
        <v>0</v>
      </c>
      <c r="L80" s="83" t="b">
        <v>0</v>
      </c>
    </row>
    <row r="81" spans="1:12" ht="15">
      <c r="A81" s="83" t="s">
        <v>2988</v>
      </c>
      <c r="B81" s="83" t="s">
        <v>2989</v>
      </c>
      <c r="C81" s="83">
        <v>2</v>
      </c>
      <c r="D81" s="121">
        <v>0.0013445145683271406</v>
      </c>
      <c r="E81" s="121">
        <v>3.1408221801093106</v>
      </c>
      <c r="F81" s="83" t="s">
        <v>3001</v>
      </c>
      <c r="G81" s="83" t="b">
        <v>0</v>
      </c>
      <c r="H81" s="83" t="b">
        <v>0</v>
      </c>
      <c r="I81" s="83" t="b">
        <v>0</v>
      </c>
      <c r="J81" s="83" t="b">
        <v>0</v>
      </c>
      <c r="K81" s="83" t="b">
        <v>1</v>
      </c>
      <c r="L81" s="83" t="b">
        <v>0</v>
      </c>
    </row>
    <row r="82" spans="1:12" ht="15">
      <c r="A82" s="83" t="s">
        <v>2989</v>
      </c>
      <c r="B82" s="83" t="s">
        <v>2990</v>
      </c>
      <c r="C82" s="83">
        <v>2</v>
      </c>
      <c r="D82" s="121">
        <v>0.0013445145683271406</v>
      </c>
      <c r="E82" s="121">
        <v>3.1408221801093106</v>
      </c>
      <c r="F82" s="83" t="s">
        <v>3001</v>
      </c>
      <c r="G82" s="83" t="b">
        <v>0</v>
      </c>
      <c r="H82" s="83" t="b">
        <v>1</v>
      </c>
      <c r="I82" s="83" t="b">
        <v>0</v>
      </c>
      <c r="J82" s="83" t="b">
        <v>0</v>
      </c>
      <c r="K82" s="83" t="b">
        <v>0</v>
      </c>
      <c r="L82" s="83" t="b">
        <v>0</v>
      </c>
    </row>
    <row r="83" spans="1:12" ht="15">
      <c r="A83" s="83" t="s">
        <v>405</v>
      </c>
      <c r="B83" s="83" t="s">
        <v>417</v>
      </c>
      <c r="C83" s="83">
        <v>2</v>
      </c>
      <c r="D83" s="121">
        <v>0.0013445145683271406</v>
      </c>
      <c r="E83" s="121">
        <v>2.1408221801093106</v>
      </c>
      <c r="F83" s="83" t="s">
        <v>3001</v>
      </c>
      <c r="G83" s="83" t="b">
        <v>0</v>
      </c>
      <c r="H83" s="83" t="b">
        <v>0</v>
      </c>
      <c r="I83" s="83" t="b">
        <v>0</v>
      </c>
      <c r="J83" s="83" t="b">
        <v>0</v>
      </c>
      <c r="K83" s="83" t="b">
        <v>0</v>
      </c>
      <c r="L83" s="83" t="b">
        <v>0</v>
      </c>
    </row>
    <row r="84" spans="1:12" ht="15">
      <c r="A84" s="83" t="s">
        <v>417</v>
      </c>
      <c r="B84" s="83" t="s">
        <v>2991</v>
      </c>
      <c r="C84" s="83">
        <v>2</v>
      </c>
      <c r="D84" s="121">
        <v>0.0013445145683271406</v>
      </c>
      <c r="E84" s="121">
        <v>3.1408221801093106</v>
      </c>
      <c r="F84" s="83" t="s">
        <v>3001</v>
      </c>
      <c r="G84" s="83" t="b">
        <v>0</v>
      </c>
      <c r="H84" s="83" t="b">
        <v>0</v>
      </c>
      <c r="I84" s="83" t="b">
        <v>0</v>
      </c>
      <c r="J84" s="83" t="b">
        <v>0</v>
      </c>
      <c r="K84" s="83" t="b">
        <v>0</v>
      </c>
      <c r="L84" s="83" t="b">
        <v>0</v>
      </c>
    </row>
    <row r="85" spans="1:12" ht="15">
      <c r="A85" s="83" t="s">
        <v>2991</v>
      </c>
      <c r="B85" s="83" t="s">
        <v>2971</v>
      </c>
      <c r="C85" s="83">
        <v>2</v>
      </c>
      <c r="D85" s="121">
        <v>0.0013445145683271406</v>
      </c>
      <c r="E85" s="121">
        <v>2.9647309210536292</v>
      </c>
      <c r="F85" s="83" t="s">
        <v>3001</v>
      </c>
      <c r="G85" s="83" t="b">
        <v>0</v>
      </c>
      <c r="H85" s="83" t="b">
        <v>0</v>
      </c>
      <c r="I85" s="83" t="b">
        <v>0</v>
      </c>
      <c r="J85" s="83" t="b">
        <v>0</v>
      </c>
      <c r="K85" s="83" t="b">
        <v>0</v>
      </c>
      <c r="L85" s="83" t="b">
        <v>0</v>
      </c>
    </row>
    <row r="86" spans="1:12" ht="15">
      <c r="A86" s="83" t="s">
        <v>2971</v>
      </c>
      <c r="B86" s="83" t="s">
        <v>2701</v>
      </c>
      <c r="C86" s="83">
        <v>2</v>
      </c>
      <c r="D86" s="121">
        <v>0.0013445145683271406</v>
      </c>
      <c r="E86" s="121">
        <v>2.061640934061686</v>
      </c>
      <c r="F86" s="83" t="s">
        <v>3001</v>
      </c>
      <c r="G86" s="83" t="b">
        <v>0</v>
      </c>
      <c r="H86" s="83" t="b">
        <v>0</v>
      </c>
      <c r="I86" s="83" t="b">
        <v>0</v>
      </c>
      <c r="J86" s="83" t="b">
        <v>0</v>
      </c>
      <c r="K86" s="83" t="b">
        <v>0</v>
      </c>
      <c r="L86" s="83" t="b">
        <v>0</v>
      </c>
    </row>
    <row r="87" spans="1:12" ht="15">
      <c r="A87" s="83" t="s">
        <v>2701</v>
      </c>
      <c r="B87" s="83" t="s">
        <v>2992</v>
      </c>
      <c r="C87" s="83">
        <v>2</v>
      </c>
      <c r="D87" s="121">
        <v>0.0013445145683271406</v>
      </c>
      <c r="E87" s="121">
        <v>2.237732193117367</v>
      </c>
      <c r="F87" s="83" t="s">
        <v>3001</v>
      </c>
      <c r="G87" s="83" t="b">
        <v>0</v>
      </c>
      <c r="H87" s="83" t="b">
        <v>0</v>
      </c>
      <c r="I87" s="83" t="b">
        <v>0</v>
      </c>
      <c r="J87" s="83" t="b">
        <v>0</v>
      </c>
      <c r="K87" s="83" t="b">
        <v>0</v>
      </c>
      <c r="L87" s="83" t="b">
        <v>0</v>
      </c>
    </row>
    <row r="88" spans="1:12" ht="15">
      <c r="A88" s="83" t="s">
        <v>2992</v>
      </c>
      <c r="B88" s="83" t="s">
        <v>2993</v>
      </c>
      <c r="C88" s="83">
        <v>2</v>
      </c>
      <c r="D88" s="121">
        <v>0.0013445145683271406</v>
      </c>
      <c r="E88" s="121">
        <v>3.1408221801093106</v>
      </c>
      <c r="F88" s="83" t="s">
        <v>3001</v>
      </c>
      <c r="G88" s="83" t="b">
        <v>0</v>
      </c>
      <c r="H88" s="83" t="b">
        <v>0</v>
      </c>
      <c r="I88" s="83" t="b">
        <v>0</v>
      </c>
      <c r="J88" s="83" t="b">
        <v>0</v>
      </c>
      <c r="K88" s="83" t="b">
        <v>0</v>
      </c>
      <c r="L88" s="83" t="b">
        <v>0</v>
      </c>
    </row>
    <row r="89" spans="1:12" ht="15">
      <c r="A89" s="83" t="s">
        <v>2993</v>
      </c>
      <c r="B89" s="83" t="s">
        <v>2994</v>
      </c>
      <c r="C89" s="83">
        <v>2</v>
      </c>
      <c r="D89" s="121">
        <v>0.0013445145683271406</v>
      </c>
      <c r="E89" s="121">
        <v>3.1408221801093106</v>
      </c>
      <c r="F89" s="83" t="s">
        <v>3001</v>
      </c>
      <c r="G89" s="83" t="b">
        <v>0</v>
      </c>
      <c r="H89" s="83" t="b">
        <v>0</v>
      </c>
      <c r="I89" s="83" t="b">
        <v>0</v>
      </c>
      <c r="J89" s="83" t="b">
        <v>0</v>
      </c>
      <c r="K89" s="83" t="b">
        <v>1</v>
      </c>
      <c r="L89" s="83" t="b">
        <v>0</v>
      </c>
    </row>
    <row r="90" spans="1:12" ht="15">
      <c r="A90" s="83" t="s">
        <v>2994</v>
      </c>
      <c r="B90" s="83" t="s">
        <v>2995</v>
      </c>
      <c r="C90" s="83">
        <v>2</v>
      </c>
      <c r="D90" s="121">
        <v>0.0013445145683271406</v>
      </c>
      <c r="E90" s="121">
        <v>3.1408221801093106</v>
      </c>
      <c r="F90" s="83" t="s">
        <v>3001</v>
      </c>
      <c r="G90" s="83" t="b">
        <v>0</v>
      </c>
      <c r="H90" s="83" t="b">
        <v>1</v>
      </c>
      <c r="I90" s="83" t="b">
        <v>0</v>
      </c>
      <c r="J90" s="83" t="b">
        <v>1</v>
      </c>
      <c r="K90" s="83" t="b">
        <v>0</v>
      </c>
      <c r="L90" s="83" t="b">
        <v>0</v>
      </c>
    </row>
    <row r="91" spans="1:12" ht="15">
      <c r="A91" s="83" t="s">
        <v>2995</v>
      </c>
      <c r="B91" s="83" t="s">
        <v>440</v>
      </c>
      <c r="C91" s="83">
        <v>2</v>
      </c>
      <c r="D91" s="121">
        <v>0.0013445145683271406</v>
      </c>
      <c r="E91" s="121">
        <v>1.7094584159503232</v>
      </c>
      <c r="F91" s="83" t="s">
        <v>3001</v>
      </c>
      <c r="G91" s="83" t="b">
        <v>1</v>
      </c>
      <c r="H91" s="83" t="b">
        <v>0</v>
      </c>
      <c r="I91" s="83" t="b">
        <v>0</v>
      </c>
      <c r="J91" s="83" t="b">
        <v>0</v>
      </c>
      <c r="K91" s="83" t="b">
        <v>0</v>
      </c>
      <c r="L91" s="83" t="b">
        <v>0</v>
      </c>
    </row>
    <row r="92" spans="1:12" ht="15">
      <c r="A92" s="83" t="s">
        <v>414</v>
      </c>
      <c r="B92" s="83" t="s">
        <v>440</v>
      </c>
      <c r="C92" s="83">
        <v>2</v>
      </c>
      <c r="D92" s="121">
        <v>0.0013445145683271406</v>
      </c>
      <c r="E92" s="121">
        <v>1.7094584159503232</v>
      </c>
      <c r="F92" s="83" t="s">
        <v>3001</v>
      </c>
      <c r="G92" s="83" t="b">
        <v>0</v>
      </c>
      <c r="H92" s="83" t="b">
        <v>0</v>
      </c>
      <c r="I92" s="83" t="b">
        <v>0</v>
      </c>
      <c r="J92" s="83" t="b">
        <v>0</v>
      </c>
      <c r="K92" s="83" t="b">
        <v>0</v>
      </c>
      <c r="L92" s="83" t="b">
        <v>0</v>
      </c>
    </row>
    <row r="93" spans="1:12" ht="15">
      <c r="A93" s="83" t="s">
        <v>412</v>
      </c>
      <c r="B93" s="83" t="s">
        <v>411</v>
      </c>
      <c r="C93" s="83">
        <v>2</v>
      </c>
      <c r="D93" s="121">
        <v>0.0013445145683271406</v>
      </c>
      <c r="E93" s="121">
        <v>3.1408221801093106</v>
      </c>
      <c r="F93" s="83" t="s">
        <v>3001</v>
      </c>
      <c r="G93" s="83" t="b">
        <v>0</v>
      </c>
      <c r="H93" s="83" t="b">
        <v>0</v>
      </c>
      <c r="I93" s="83" t="b">
        <v>0</v>
      </c>
      <c r="J93" s="83" t="b">
        <v>0</v>
      </c>
      <c r="K93" s="83" t="b">
        <v>0</v>
      </c>
      <c r="L93" s="83" t="b">
        <v>0</v>
      </c>
    </row>
    <row r="94" spans="1:12" ht="15">
      <c r="A94" s="83" t="s">
        <v>411</v>
      </c>
      <c r="B94" s="83" t="s">
        <v>2712</v>
      </c>
      <c r="C94" s="83">
        <v>2</v>
      </c>
      <c r="D94" s="121">
        <v>0.0013445145683271406</v>
      </c>
      <c r="E94" s="121">
        <v>3.1408221801093106</v>
      </c>
      <c r="F94" s="83" t="s">
        <v>3001</v>
      </c>
      <c r="G94" s="83" t="b">
        <v>0</v>
      </c>
      <c r="H94" s="83" t="b">
        <v>0</v>
      </c>
      <c r="I94" s="83" t="b">
        <v>0</v>
      </c>
      <c r="J94" s="83" t="b">
        <v>0</v>
      </c>
      <c r="K94" s="83" t="b">
        <v>0</v>
      </c>
      <c r="L94" s="83" t="b">
        <v>0</v>
      </c>
    </row>
    <row r="95" spans="1:12" ht="15">
      <c r="A95" s="83" t="s">
        <v>2712</v>
      </c>
      <c r="B95" s="83" t="s">
        <v>440</v>
      </c>
      <c r="C95" s="83">
        <v>2</v>
      </c>
      <c r="D95" s="121">
        <v>0.0013445145683271406</v>
      </c>
      <c r="E95" s="121">
        <v>1.7094584159503232</v>
      </c>
      <c r="F95" s="83" t="s">
        <v>3001</v>
      </c>
      <c r="G95" s="83" t="b">
        <v>0</v>
      </c>
      <c r="H95" s="83" t="b">
        <v>0</v>
      </c>
      <c r="I95" s="83" t="b">
        <v>0</v>
      </c>
      <c r="J95" s="83" t="b">
        <v>0</v>
      </c>
      <c r="K95" s="83" t="b">
        <v>0</v>
      </c>
      <c r="L95" s="83" t="b">
        <v>0</v>
      </c>
    </row>
    <row r="96" spans="1:12" ht="15">
      <c r="A96" s="83" t="s">
        <v>405</v>
      </c>
      <c r="B96" s="83" t="s">
        <v>266</v>
      </c>
      <c r="C96" s="83">
        <v>2</v>
      </c>
      <c r="D96" s="121">
        <v>0.0013445145683271406</v>
      </c>
      <c r="E96" s="121">
        <v>2.1408221801093106</v>
      </c>
      <c r="F96" s="83" t="s">
        <v>3001</v>
      </c>
      <c r="G96" s="83" t="b">
        <v>0</v>
      </c>
      <c r="H96" s="83" t="b">
        <v>0</v>
      </c>
      <c r="I96" s="83" t="b">
        <v>0</v>
      </c>
      <c r="J96" s="83" t="b">
        <v>0</v>
      </c>
      <c r="K96" s="83" t="b">
        <v>0</v>
      </c>
      <c r="L96" s="83" t="b">
        <v>0</v>
      </c>
    </row>
    <row r="97" spans="1:12" ht="15">
      <c r="A97" s="83" t="s">
        <v>266</v>
      </c>
      <c r="B97" s="83" t="s">
        <v>440</v>
      </c>
      <c r="C97" s="83">
        <v>2</v>
      </c>
      <c r="D97" s="121">
        <v>0.0013445145683271406</v>
      </c>
      <c r="E97" s="121">
        <v>1.7094584159503232</v>
      </c>
      <c r="F97" s="83" t="s">
        <v>3001</v>
      </c>
      <c r="G97" s="83" t="b">
        <v>0</v>
      </c>
      <c r="H97" s="83" t="b">
        <v>0</v>
      </c>
      <c r="I97" s="83" t="b">
        <v>0</v>
      </c>
      <c r="J97" s="83" t="b">
        <v>0</v>
      </c>
      <c r="K97" s="83" t="b">
        <v>0</v>
      </c>
      <c r="L97" s="83" t="b">
        <v>0</v>
      </c>
    </row>
    <row r="98" spans="1:12" ht="15">
      <c r="A98" s="83" t="s">
        <v>440</v>
      </c>
      <c r="B98" s="83" t="s">
        <v>2691</v>
      </c>
      <c r="C98" s="83">
        <v>107</v>
      </c>
      <c r="D98" s="121">
        <v>0.0007220552573475504</v>
      </c>
      <c r="E98" s="121">
        <v>1.3229917173153103</v>
      </c>
      <c r="F98" s="83" t="s">
        <v>2588</v>
      </c>
      <c r="G98" s="83" t="b">
        <v>0</v>
      </c>
      <c r="H98" s="83" t="b">
        <v>0</v>
      </c>
      <c r="I98" s="83" t="b">
        <v>0</v>
      </c>
      <c r="J98" s="83" t="b">
        <v>0</v>
      </c>
      <c r="K98" s="83" t="b">
        <v>0</v>
      </c>
      <c r="L98" s="83" t="b">
        <v>0</v>
      </c>
    </row>
    <row r="99" spans="1:12" ht="15">
      <c r="A99" s="83" t="s">
        <v>2691</v>
      </c>
      <c r="B99" s="83" t="s">
        <v>2692</v>
      </c>
      <c r="C99" s="83">
        <v>107</v>
      </c>
      <c r="D99" s="121">
        <v>0.0007220552573475504</v>
      </c>
      <c r="E99" s="121">
        <v>1.3229917173153103</v>
      </c>
      <c r="F99" s="83" t="s">
        <v>2588</v>
      </c>
      <c r="G99" s="83" t="b">
        <v>0</v>
      </c>
      <c r="H99" s="83" t="b">
        <v>0</v>
      </c>
      <c r="I99" s="83" t="b">
        <v>0</v>
      </c>
      <c r="J99" s="83" t="b">
        <v>0</v>
      </c>
      <c r="K99" s="83" t="b">
        <v>0</v>
      </c>
      <c r="L99" s="83" t="b">
        <v>0</v>
      </c>
    </row>
    <row r="100" spans="1:12" ht="15">
      <c r="A100" s="83" t="s">
        <v>2692</v>
      </c>
      <c r="B100" s="83" t="s">
        <v>2693</v>
      </c>
      <c r="C100" s="83">
        <v>107</v>
      </c>
      <c r="D100" s="121">
        <v>0.0007220552573475504</v>
      </c>
      <c r="E100" s="121">
        <v>1.3229917173153103</v>
      </c>
      <c r="F100" s="83" t="s">
        <v>2588</v>
      </c>
      <c r="G100" s="83" t="b">
        <v>0</v>
      </c>
      <c r="H100" s="83" t="b">
        <v>0</v>
      </c>
      <c r="I100" s="83" t="b">
        <v>0</v>
      </c>
      <c r="J100" s="83" t="b">
        <v>0</v>
      </c>
      <c r="K100" s="83" t="b">
        <v>0</v>
      </c>
      <c r="L100" s="83" t="b">
        <v>0</v>
      </c>
    </row>
    <row r="101" spans="1:12" ht="15">
      <c r="A101" s="83" t="s">
        <v>2693</v>
      </c>
      <c r="B101" s="83" t="s">
        <v>2694</v>
      </c>
      <c r="C101" s="83">
        <v>107</v>
      </c>
      <c r="D101" s="121">
        <v>0.0007220552573475504</v>
      </c>
      <c r="E101" s="121">
        <v>1.3229917173153103</v>
      </c>
      <c r="F101" s="83" t="s">
        <v>2588</v>
      </c>
      <c r="G101" s="83" t="b">
        <v>0</v>
      </c>
      <c r="H101" s="83" t="b">
        <v>0</v>
      </c>
      <c r="I101" s="83" t="b">
        <v>0</v>
      </c>
      <c r="J101" s="83" t="b">
        <v>0</v>
      </c>
      <c r="K101" s="83" t="b">
        <v>0</v>
      </c>
      <c r="L101" s="83" t="b">
        <v>0</v>
      </c>
    </row>
    <row r="102" spans="1:12" ht="15">
      <c r="A102" s="83" t="s">
        <v>2694</v>
      </c>
      <c r="B102" s="83" t="s">
        <v>2695</v>
      </c>
      <c r="C102" s="83">
        <v>107</v>
      </c>
      <c r="D102" s="121">
        <v>0.0007220552573475504</v>
      </c>
      <c r="E102" s="121">
        <v>1.3229917173153103</v>
      </c>
      <c r="F102" s="83" t="s">
        <v>2588</v>
      </c>
      <c r="G102" s="83" t="b">
        <v>0</v>
      </c>
      <c r="H102" s="83" t="b">
        <v>0</v>
      </c>
      <c r="I102" s="83" t="b">
        <v>0</v>
      </c>
      <c r="J102" s="83" t="b">
        <v>0</v>
      </c>
      <c r="K102" s="83" t="b">
        <v>0</v>
      </c>
      <c r="L102" s="83" t="b">
        <v>0</v>
      </c>
    </row>
    <row r="103" spans="1:12" ht="15">
      <c r="A103" s="83" t="s">
        <v>2695</v>
      </c>
      <c r="B103" s="83" t="s">
        <v>2696</v>
      </c>
      <c r="C103" s="83">
        <v>107</v>
      </c>
      <c r="D103" s="121">
        <v>0.0007220552573475504</v>
      </c>
      <c r="E103" s="121">
        <v>1.3229917173153103</v>
      </c>
      <c r="F103" s="83" t="s">
        <v>2588</v>
      </c>
      <c r="G103" s="83" t="b">
        <v>0</v>
      </c>
      <c r="H103" s="83" t="b">
        <v>0</v>
      </c>
      <c r="I103" s="83" t="b">
        <v>0</v>
      </c>
      <c r="J103" s="83" t="b">
        <v>0</v>
      </c>
      <c r="K103" s="83" t="b">
        <v>0</v>
      </c>
      <c r="L103" s="83" t="b">
        <v>0</v>
      </c>
    </row>
    <row r="104" spans="1:12" ht="15">
      <c r="A104" s="83" t="s">
        <v>2696</v>
      </c>
      <c r="B104" s="83" t="s">
        <v>2697</v>
      </c>
      <c r="C104" s="83">
        <v>107</v>
      </c>
      <c r="D104" s="121">
        <v>0.0007220552573475504</v>
      </c>
      <c r="E104" s="121">
        <v>1.3229917173153103</v>
      </c>
      <c r="F104" s="83" t="s">
        <v>2588</v>
      </c>
      <c r="G104" s="83" t="b">
        <v>0</v>
      </c>
      <c r="H104" s="83" t="b">
        <v>0</v>
      </c>
      <c r="I104" s="83" t="b">
        <v>0</v>
      </c>
      <c r="J104" s="83" t="b">
        <v>0</v>
      </c>
      <c r="K104" s="83" t="b">
        <v>0</v>
      </c>
      <c r="L104" s="83" t="b">
        <v>0</v>
      </c>
    </row>
    <row r="105" spans="1:12" ht="15">
      <c r="A105" s="83" t="s">
        <v>2697</v>
      </c>
      <c r="B105" s="83" t="s">
        <v>2698</v>
      </c>
      <c r="C105" s="83">
        <v>107</v>
      </c>
      <c r="D105" s="121">
        <v>0.0007220552573475504</v>
      </c>
      <c r="E105" s="121">
        <v>1.3229917173153103</v>
      </c>
      <c r="F105" s="83" t="s">
        <v>2588</v>
      </c>
      <c r="G105" s="83" t="b">
        <v>0</v>
      </c>
      <c r="H105" s="83" t="b">
        <v>0</v>
      </c>
      <c r="I105" s="83" t="b">
        <v>0</v>
      </c>
      <c r="J105" s="83" t="b">
        <v>0</v>
      </c>
      <c r="K105" s="83" t="b">
        <v>0</v>
      </c>
      <c r="L105" s="83" t="b">
        <v>0</v>
      </c>
    </row>
    <row r="106" spans="1:12" ht="15">
      <c r="A106" s="83" t="s">
        <v>2698</v>
      </c>
      <c r="B106" s="83" t="s">
        <v>2699</v>
      </c>
      <c r="C106" s="83">
        <v>107</v>
      </c>
      <c r="D106" s="121">
        <v>0.0007220552573475504</v>
      </c>
      <c r="E106" s="121">
        <v>1.3229917173153103</v>
      </c>
      <c r="F106" s="83" t="s">
        <v>2588</v>
      </c>
      <c r="G106" s="83" t="b">
        <v>0</v>
      </c>
      <c r="H106" s="83" t="b">
        <v>0</v>
      </c>
      <c r="I106" s="83" t="b">
        <v>0</v>
      </c>
      <c r="J106" s="83" t="b">
        <v>0</v>
      </c>
      <c r="K106" s="83" t="b">
        <v>0</v>
      </c>
      <c r="L106" s="83" t="b">
        <v>0</v>
      </c>
    </row>
    <row r="107" spans="1:12" ht="15">
      <c r="A107" s="83" t="s">
        <v>2699</v>
      </c>
      <c r="B107" s="83" t="s">
        <v>2955</v>
      </c>
      <c r="C107" s="83">
        <v>107</v>
      </c>
      <c r="D107" s="121">
        <v>0.0007220552573475504</v>
      </c>
      <c r="E107" s="121">
        <v>1.3229917173153103</v>
      </c>
      <c r="F107" s="83" t="s">
        <v>2588</v>
      </c>
      <c r="G107" s="83" t="b">
        <v>0</v>
      </c>
      <c r="H107" s="83" t="b">
        <v>0</v>
      </c>
      <c r="I107" s="83" t="b">
        <v>0</v>
      </c>
      <c r="J107" s="83" t="b">
        <v>0</v>
      </c>
      <c r="K107" s="83" t="b">
        <v>0</v>
      </c>
      <c r="L107" s="83" t="b">
        <v>0</v>
      </c>
    </row>
    <row r="108" spans="1:12" ht="15">
      <c r="A108" s="83" t="s">
        <v>2955</v>
      </c>
      <c r="B108" s="83" t="s">
        <v>2956</v>
      </c>
      <c r="C108" s="83">
        <v>107</v>
      </c>
      <c r="D108" s="121">
        <v>0.0007220552573475504</v>
      </c>
      <c r="E108" s="121">
        <v>1.3229917173153103</v>
      </c>
      <c r="F108" s="83" t="s">
        <v>2588</v>
      </c>
      <c r="G108" s="83" t="b">
        <v>0</v>
      </c>
      <c r="H108" s="83" t="b">
        <v>0</v>
      </c>
      <c r="I108" s="83" t="b">
        <v>0</v>
      </c>
      <c r="J108" s="83" t="b">
        <v>0</v>
      </c>
      <c r="K108" s="83" t="b">
        <v>0</v>
      </c>
      <c r="L108" s="83" t="b">
        <v>0</v>
      </c>
    </row>
    <row r="109" spans="1:12" ht="15">
      <c r="A109" s="83" t="s">
        <v>2956</v>
      </c>
      <c r="B109" s="83" t="s">
        <v>2957</v>
      </c>
      <c r="C109" s="83">
        <v>107</v>
      </c>
      <c r="D109" s="121">
        <v>0.0007220552573475504</v>
      </c>
      <c r="E109" s="121">
        <v>1.3229917173153103</v>
      </c>
      <c r="F109" s="83" t="s">
        <v>2588</v>
      </c>
      <c r="G109" s="83" t="b">
        <v>0</v>
      </c>
      <c r="H109" s="83" t="b">
        <v>0</v>
      </c>
      <c r="I109" s="83" t="b">
        <v>0</v>
      </c>
      <c r="J109" s="83" t="b">
        <v>0</v>
      </c>
      <c r="K109" s="83" t="b">
        <v>0</v>
      </c>
      <c r="L109" s="83" t="b">
        <v>0</v>
      </c>
    </row>
    <row r="110" spans="1:12" ht="15">
      <c r="A110" s="83" t="s">
        <v>2957</v>
      </c>
      <c r="B110" s="83" t="s">
        <v>2958</v>
      </c>
      <c r="C110" s="83">
        <v>107</v>
      </c>
      <c r="D110" s="121">
        <v>0.0007220552573475504</v>
      </c>
      <c r="E110" s="121">
        <v>1.3229917173153103</v>
      </c>
      <c r="F110" s="83" t="s">
        <v>2588</v>
      </c>
      <c r="G110" s="83" t="b">
        <v>0</v>
      </c>
      <c r="H110" s="83" t="b">
        <v>0</v>
      </c>
      <c r="I110" s="83" t="b">
        <v>0</v>
      </c>
      <c r="J110" s="83" t="b">
        <v>0</v>
      </c>
      <c r="K110" s="83" t="b">
        <v>0</v>
      </c>
      <c r="L110" s="83" t="b">
        <v>0</v>
      </c>
    </row>
    <row r="111" spans="1:12" ht="15">
      <c r="A111" s="83" t="s">
        <v>2958</v>
      </c>
      <c r="B111" s="83" t="s">
        <v>2959</v>
      </c>
      <c r="C111" s="83">
        <v>107</v>
      </c>
      <c r="D111" s="121">
        <v>0.0007220552573475504</v>
      </c>
      <c r="E111" s="121">
        <v>1.3229917173153103</v>
      </c>
      <c r="F111" s="83" t="s">
        <v>2588</v>
      </c>
      <c r="G111" s="83" t="b">
        <v>0</v>
      </c>
      <c r="H111" s="83" t="b">
        <v>0</v>
      </c>
      <c r="I111" s="83" t="b">
        <v>0</v>
      </c>
      <c r="J111" s="83" t="b">
        <v>0</v>
      </c>
      <c r="K111" s="83" t="b">
        <v>0</v>
      </c>
      <c r="L111" s="83" t="b">
        <v>0</v>
      </c>
    </row>
    <row r="112" spans="1:12" ht="15">
      <c r="A112" s="83" t="s">
        <v>2959</v>
      </c>
      <c r="B112" s="83" t="s">
        <v>2960</v>
      </c>
      <c r="C112" s="83">
        <v>107</v>
      </c>
      <c r="D112" s="121">
        <v>0.0007220552573475504</v>
      </c>
      <c r="E112" s="121">
        <v>1.3229917173153103</v>
      </c>
      <c r="F112" s="83" t="s">
        <v>2588</v>
      </c>
      <c r="G112" s="83" t="b">
        <v>0</v>
      </c>
      <c r="H112" s="83" t="b">
        <v>0</v>
      </c>
      <c r="I112" s="83" t="b">
        <v>0</v>
      </c>
      <c r="J112" s="83" t="b">
        <v>0</v>
      </c>
      <c r="K112" s="83" t="b">
        <v>0</v>
      </c>
      <c r="L112" s="83" t="b">
        <v>0</v>
      </c>
    </row>
    <row r="113" spans="1:12" ht="15">
      <c r="A113" s="83" t="s">
        <v>2960</v>
      </c>
      <c r="B113" s="83" t="s">
        <v>2961</v>
      </c>
      <c r="C113" s="83">
        <v>107</v>
      </c>
      <c r="D113" s="121">
        <v>0.0007220552573475504</v>
      </c>
      <c r="E113" s="121">
        <v>1.3229917173153103</v>
      </c>
      <c r="F113" s="83" t="s">
        <v>2588</v>
      </c>
      <c r="G113" s="83" t="b">
        <v>0</v>
      </c>
      <c r="H113" s="83" t="b">
        <v>0</v>
      </c>
      <c r="I113" s="83" t="b">
        <v>0</v>
      </c>
      <c r="J113" s="83" t="b">
        <v>0</v>
      </c>
      <c r="K113" s="83" t="b">
        <v>0</v>
      </c>
      <c r="L113" s="83" t="b">
        <v>0</v>
      </c>
    </row>
    <row r="114" spans="1:12" ht="15">
      <c r="A114" s="83" t="s">
        <v>2961</v>
      </c>
      <c r="B114" s="83" t="s">
        <v>2962</v>
      </c>
      <c r="C114" s="83">
        <v>107</v>
      </c>
      <c r="D114" s="121">
        <v>0.0007220552573475504</v>
      </c>
      <c r="E114" s="121">
        <v>1.3229917173153103</v>
      </c>
      <c r="F114" s="83" t="s">
        <v>2588</v>
      </c>
      <c r="G114" s="83" t="b">
        <v>0</v>
      </c>
      <c r="H114" s="83" t="b">
        <v>0</v>
      </c>
      <c r="I114" s="83" t="b">
        <v>0</v>
      </c>
      <c r="J114" s="83" t="b">
        <v>0</v>
      </c>
      <c r="K114" s="83" t="b">
        <v>1</v>
      </c>
      <c r="L114" s="83" t="b">
        <v>0</v>
      </c>
    </row>
    <row r="115" spans="1:12" ht="15">
      <c r="A115" s="83" t="s">
        <v>2962</v>
      </c>
      <c r="B115" s="83" t="s">
        <v>2963</v>
      </c>
      <c r="C115" s="83">
        <v>107</v>
      </c>
      <c r="D115" s="121">
        <v>0.0007220552573475504</v>
      </c>
      <c r="E115" s="121">
        <v>1.3229917173153103</v>
      </c>
      <c r="F115" s="83" t="s">
        <v>2588</v>
      </c>
      <c r="G115" s="83" t="b">
        <v>0</v>
      </c>
      <c r="H115" s="83" t="b">
        <v>1</v>
      </c>
      <c r="I115" s="83" t="b">
        <v>0</v>
      </c>
      <c r="J115" s="83" t="b">
        <v>0</v>
      </c>
      <c r="K115" s="83" t="b">
        <v>0</v>
      </c>
      <c r="L115" s="83" t="b">
        <v>0</v>
      </c>
    </row>
    <row r="116" spans="1:12" ht="15">
      <c r="A116" s="83" t="s">
        <v>2963</v>
      </c>
      <c r="B116" s="83" t="s">
        <v>2964</v>
      </c>
      <c r="C116" s="83">
        <v>107</v>
      </c>
      <c r="D116" s="121">
        <v>0.0007220552573475504</v>
      </c>
      <c r="E116" s="121">
        <v>1.3229917173153103</v>
      </c>
      <c r="F116" s="83" t="s">
        <v>2588</v>
      </c>
      <c r="G116" s="83" t="b">
        <v>0</v>
      </c>
      <c r="H116" s="83" t="b">
        <v>0</v>
      </c>
      <c r="I116" s="83" t="b">
        <v>0</v>
      </c>
      <c r="J116" s="83" t="b">
        <v>0</v>
      </c>
      <c r="K116" s="83" t="b">
        <v>0</v>
      </c>
      <c r="L116" s="83" t="b">
        <v>0</v>
      </c>
    </row>
    <row r="117" spans="1:12" ht="15">
      <c r="A117" s="83" t="s">
        <v>2964</v>
      </c>
      <c r="B117" s="83" t="s">
        <v>2965</v>
      </c>
      <c r="C117" s="83">
        <v>107</v>
      </c>
      <c r="D117" s="121">
        <v>0.0007220552573475504</v>
      </c>
      <c r="E117" s="121">
        <v>1.3229917173153103</v>
      </c>
      <c r="F117" s="83" t="s">
        <v>2588</v>
      </c>
      <c r="G117" s="83" t="b">
        <v>0</v>
      </c>
      <c r="H117" s="83" t="b">
        <v>0</v>
      </c>
      <c r="I117" s="83" t="b">
        <v>0</v>
      </c>
      <c r="J117" s="83" t="b">
        <v>0</v>
      </c>
      <c r="K117" s="83" t="b">
        <v>0</v>
      </c>
      <c r="L117" s="83" t="b">
        <v>0</v>
      </c>
    </row>
    <row r="118" spans="1:12" ht="15">
      <c r="A118" s="83" t="s">
        <v>2965</v>
      </c>
      <c r="B118" s="83" t="s">
        <v>2966</v>
      </c>
      <c r="C118" s="83">
        <v>107</v>
      </c>
      <c r="D118" s="121">
        <v>0.0007220552573475504</v>
      </c>
      <c r="E118" s="121">
        <v>1.3229917173153103</v>
      </c>
      <c r="F118" s="83" t="s">
        <v>2588</v>
      </c>
      <c r="G118" s="83" t="b">
        <v>0</v>
      </c>
      <c r="H118" s="83" t="b">
        <v>0</v>
      </c>
      <c r="I118" s="83" t="b">
        <v>0</v>
      </c>
      <c r="J118" s="83" t="b">
        <v>0</v>
      </c>
      <c r="K118" s="83" t="b">
        <v>0</v>
      </c>
      <c r="L118" s="83" t="b">
        <v>0</v>
      </c>
    </row>
    <row r="119" spans="1:12" ht="15">
      <c r="A119" s="83" t="s">
        <v>405</v>
      </c>
      <c r="B119" s="83" t="s">
        <v>440</v>
      </c>
      <c r="C119" s="83">
        <v>4</v>
      </c>
      <c r="D119" s="121">
        <v>0.00244413715064978</v>
      </c>
      <c r="E119" s="121">
        <v>2.7503155036725575</v>
      </c>
      <c r="F119" s="83" t="s">
        <v>2588</v>
      </c>
      <c r="G119" s="83" t="b">
        <v>0</v>
      </c>
      <c r="H119" s="83" t="b">
        <v>0</v>
      </c>
      <c r="I119" s="83" t="b">
        <v>0</v>
      </c>
      <c r="J119" s="83" t="b">
        <v>0</v>
      </c>
      <c r="K119" s="83" t="b">
        <v>0</v>
      </c>
      <c r="L119" s="83" t="b">
        <v>0</v>
      </c>
    </row>
    <row r="120" spans="1:12" ht="15">
      <c r="A120" s="83" t="s">
        <v>2702</v>
      </c>
      <c r="B120" s="83" t="s">
        <v>2703</v>
      </c>
      <c r="C120" s="83">
        <v>10</v>
      </c>
      <c r="D120" s="121">
        <v>0.011656278771840459</v>
      </c>
      <c r="E120" s="121">
        <v>1.3031960574204888</v>
      </c>
      <c r="F120" s="83" t="s">
        <v>2589</v>
      </c>
      <c r="G120" s="83" t="b">
        <v>0</v>
      </c>
      <c r="H120" s="83" t="b">
        <v>0</v>
      </c>
      <c r="I120" s="83" t="b">
        <v>0</v>
      </c>
      <c r="J120" s="83" t="b">
        <v>0</v>
      </c>
      <c r="K120" s="83" t="b">
        <v>0</v>
      </c>
      <c r="L120" s="83" t="b">
        <v>0</v>
      </c>
    </row>
    <row r="121" spans="1:12" ht="15">
      <c r="A121" s="83" t="s">
        <v>2703</v>
      </c>
      <c r="B121" s="83" t="s">
        <v>2704</v>
      </c>
      <c r="C121" s="83">
        <v>10</v>
      </c>
      <c r="D121" s="121">
        <v>0.011656278771840459</v>
      </c>
      <c r="E121" s="121">
        <v>1.3031960574204888</v>
      </c>
      <c r="F121" s="83" t="s">
        <v>2589</v>
      </c>
      <c r="G121" s="83" t="b">
        <v>0</v>
      </c>
      <c r="H121" s="83" t="b">
        <v>0</v>
      </c>
      <c r="I121" s="83" t="b">
        <v>0</v>
      </c>
      <c r="J121" s="83" t="b">
        <v>0</v>
      </c>
      <c r="K121" s="83" t="b">
        <v>0</v>
      </c>
      <c r="L121" s="83" t="b">
        <v>0</v>
      </c>
    </row>
    <row r="122" spans="1:12" ht="15">
      <c r="A122" s="83" t="s">
        <v>2704</v>
      </c>
      <c r="B122" s="83" t="s">
        <v>2705</v>
      </c>
      <c r="C122" s="83">
        <v>10</v>
      </c>
      <c r="D122" s="121">
        <v>0.011656278771840459</v>
      </c>
      <c r="E122" s="121">
        <v>1.3031960574204888</v>
      </c>
      <c r="F122" s="83" t="s">
        <v>2589</v>
      </c>
      <c r="G122" s="83" t="b">
        <v>0</v>
      </c>
      <c r="H122" s="83" t="b">
        <v>0</v>
      </c>
      <c r="I122" s="83" t="b">
        <v>0</v>
      </c>
      <c r="J122" s="83" t="b">
        <v>0</v>
      </c>
      <c r="K122" s="83" t="b">
        <v>0</v>
      </c>
      <c r="L122" s="83" t="b">
        <v>0</v>
      </c>
    </row>
    <row r="123" spans="1:12" ht="15">
      <c r="A123" s="83" t="s">
        <v>2705</v>
      </c>
      <c r="B123" s="83" t="s">
        <v>2706</v>
      </c>
      <c r="C123" s="83">
        <v>10</v>
      </c>
      <c r="D123" s="121">
        <v>0.011656278771840459</v>
      </c>
      <c r="E123" s="121">
        <v>1.3031960574204888</v>
      </c>
      <c r="F123" s="83" t="s">
        <v>2589</v>
      </c>
      <c r="G123" s="83" t="b">
        <v>0</v>
      </c>
      <c r="H123" s="83" t="b">
        <v>0</v>
      </c>
      <c r="I123" s="83" t="b">
        <v>0</v>
      </c>
      <c r="J123" s="83" t="b">
        <v>0</v>
      </c>
      <c r="K123" s="83" t="b">
        <v>0</v>
      </c>
      <c r="L123" s="83" t="b">
        <v>0</v>
      </c>
    </row>
    <row r="124" spans="1:12" ht="15">
      <c r="A124" s="83" t="s">
        <v>2706</v>
      </c>
      <c r="B124" s="83" t="s">
        <v>2707</v>
      </c>
      <c r="C124" s="83">
        <v>10</v>
      </c>
      <c r="D124" s="121">
        <v>0.011656278771840459</v>
      </c>
      <c r="E124" s="121">
        <v>1.3031960574204888</v>
      </c>
      <c r="F124" s="83" t="s">
        <v>2589</v>
      </c>
      <c r="G124" s="83" t="b">
        <v>0</v>
      </c>
      <c r="H124" s="83" t="b">
        <v>0</v>
      </c>
      <c r="I124" s="83" t="b">
        <v>0</v>
      </c>
      <c r="J124" s="83" t="b">
        <v>0</v>
      </c>
      <c r="K124" s="83" t="b">
        <v>0</v>
      </c>
      <c r="L124" s="83" t="b">
        <v>0</v>
      </c>
    </row>
    <row r="125" spans="1:12" ht="15">
      <c r="A125" s="83" t="s">
        <v>2707</v>
      </c>
      <c r="B125" s="83" t="s">
        <v>2701</v>
      </c>
      <c r="C125" s="83">
        <v>10</v>
      </c>
      <c r="D125" s="121">
        <v>0.011656278771840459</v>
      </c>
      <c r="E125" s="121">
        <v>1.224014811372864</v>
      </c>
      <c r="F125" s="83" t="s">
        <v>2589</v>
      </c>
      <c r="G125" s="83" t="b">
        <v>0</v>
      </c>
      <c r="H125" s="83" t="b">
        <v>0</v>
      </c>
      <c r="I125" s="83" t="b">
        <v>0</v>
      </c>
      <c r="J125" s="83" t="b">
        <v>0</v>
      </c>
      <c r="K125" s="83" t="b">
        <v>0</v>
      </c>
      <c r="L125" s="83" t="b">
        <v>0</v>
      </c>
    </row>
    <row r="126" spans="1:12" ht="15">
      <c r="A126" s="83" t="s">
        <v>2701</v>
      </c>
      <c r="B126" s="83" t="s">
        <v>2708</v>
      </c>
      <c r="C126" s="83">
        <v>10</v>
      </c>
      <c r="D126" s="121">
        <v>0.011656278771840459</v>
      </c>
      <c r="E126" s="121">
        <v>1.224014811372864</v>
      </c>
      <c r="F126" s="83" t="s">
        <v>2589</v>
      </c>
      <c r="G126" s="83" t="b">
        <v>0</v>
      </c>
      <c r="H126" s="83" t="b">
        <v>0</v>
      </c>
      <c r="I126" s="83" t="b">
        <v>0</v>
      </c>
      <c r="J126" s="83" t="b">
        <v>0</v>
      </c>
      <c r="K126" s="83" t="b">
        <v>0</v>
      </c>
      <c r="L126" s="83" t="b">
        <v>0</v>
      </c>
    </row>
    <row r="127" spans="1:12" ht="15">
      <c r="A127" s="83" t="s">
        <v>2708</v>
      </c>
      <c r="B127" s="83" t="s">
        <v>2709</v>
      </c>
      <c r="C127" s="83">
        <v>10</v>
      </c>
      <c r="D127" s="121">
        <v>0.011656278771840459</v>
      </c>
      <c r="E127" s="121">
        <v>1.3031960574204888</v>
      </c>
      <c r="F127" s="83" t="s">
        <v>2589</v>
      </c>
      <c r="G127" s="83" t="b">
        <v>0</v>
      </c>
      <c r="H127" s="83" t="b">
        <v>0</v>
      </c>
      <c r="I127" s="83" t="b">
        <v>0</v>
      </c>
      <c r="J127" s="83" t="b">
        <v>0</v>
      </c>
      <c r="K127" s="83" t="b">
        <v>0</v>
      </c>
      <c r="L127" s="83" t="b">
        <v>0</v>
      </c>
    </row>
    <row r="128" spans="1:12" ht="15">
      <c r="A128" s="83" t="s">
        <v>2709</v>
      </c>
      <c r="B128" s="83" t="s">
        <v>2967</v>
      </c>
      <c r="C128" s="83">
        <v>10</v>
      </c>
      <c r="D128" s="121">
        <v>0.011656278771840459</v>
      </c>
      <c r="E128" s="121">
        <v>1.3031960574204888</v>
      </c>
      <c r="F128" s="83" t="s">
        <v>2589</v>
      </c>
      <c r="G128" s="83" t="b">
        <v>0</v>
      </c>
      <c r="H128" s="83" t="b">
        <v>0</v>
      </c>
      <c r="I128" s="83" t="b">
        <v>0</v>
      </c>
      <c r="J128" s="83" t="b">
        <v>0</v>
      </c>
      <c r="K128" s="83" t="b">
        <v>0</v>
      </c>
      <c r="L128" s="83" t="b">
        <v>0</v>
      </c>
    </row>
    <row r="129" spans="1:12" ht="15">
      <c r="A129" s="83" t="s">
        <v>2967</v>
      </c>
      <c r="B129" s="83" t="s">
        <v>2968</v>
      </c>
      <c r="C129" s="83">
        <v>10</v>
      </c>
      <c r="D129" s="121">
        <v>0.011656278771840459</v>
      </c>
      <c r="E129" s="121">
        <v>1.3031960574204888</v>
      </c>
      <c r="F129" s="83" t="s">
        <v>2589</v>
      </c>
      <c r="G129" s="83" t="b">
        <v>0</v>
      </c>
      <c r="H129" s="83" t="b">
        <v>0</v>
      </c>
      <c r="I129" s="83" t="b">
        <v>0</v>
      </c>
      <c r="J129" s="83" t="b">
        <v>0</v>
      </c>
      <c r="K129" s="83" t="b">
        <v>0</v>
      </c>
      <c r="L129" s="83" t="b">
        <v>0</v>
      </c>
    </row>
    <row r="130" spans="1:12" ht="15">
      <c r="A130" s="83" t="s">
        <v>2968</v>
      </c>
      <c r="B130" s="83" t="s">
        <v>2969</v>
      </c>
      <c r="C130" s="83">
        <v>10</v>
      </c>
      <c r="D130" s="121">
        <v>0.011656278771840459</v>
      </c>
      <c r="E130" s="121">
        <v>1.3031960574204888</v>
      </c>
      <c r="F130" s="83" t="s">
        <v>2589</v>
      </c>
      <c r="G130" s="83" t="b">
        <v>0</v>
      </c>
      <c r="H130" s="83" t="b">
        <v>0</v>
      </c>
      <c r="I130" s="83" t="b">
        <v>0</v>
      </c>
      <c r="J130" s="83" t="b">
        <v>0</v>
      </c>
      <c r="K130" s="83" t="b">
        <v>0</v>
      </c>
      <c r="L130" s="83" t="b">
        <v>0</v>
      </c>
    </row>
    <row r="131" spans="1:12" ht="15">
      <c r="A131" s="83" t="s">
        <v>2969</v>
      </c>
      <c r="B131" s="83" t="s">
        <v>2970</v>
      </c>
      <c r="C131" s="83">
        <v>10</v>
      </c>
      <c r="D131" s="121">
        <v>0.011656278771840459</v>
      </c>
      <c r="E131" s="121">
        <v>1.3031960574204888</v>
      </c>
      <c r="F131" s="83" t="s">
        <v>2589</v>
      </c>
      <c r="G131" s="83" t="b">
        <v>0</v>
      </c>
      <c r="H131" s="83" t="b">
        <v>0</v>
      </c>
      <c r="I131" s="83" t="b">
        <v>0</v>
      </c>
      <c r="J131" s="83" t="b">
        <v>0</v>
      </c>
      <c r="K131" s="83" t="b">
        <v>0</v>
      </c>
      <c r="L131" s="83" t="b">
        <v>0</v>
      </c>
    </row>
    <row r="132" spans="1:12" ht="15">
      <c r="A132" s="83" t="s">
        <v>2970</v>
      </c>
      <c r="B132" s="83" t="s">
        <v>440</v>
      </c>
      <c r="C132" s="83">
        <v>10</v>
      </c>
      <c r="D132" s="121">
        <v>0.011656278771840459</v>
      </c>
      <c r="E132" s="121">
        <v>1.1271047983648077</v>
      </c>
      <c r="F132" s="83" t="s">
        <v>2589</v>
      </c>
      <c r="G132" s="83" t="b">
        <v>0</v>
      </c>
      <c r="H132" s="83" t="b">
        <v>0</v>
      </c>
      <c r="I132" s="83" t="b">
        <v>0</v>
      </c>
      <c r="J132" s="83" t="b">
        <v>0</v>
      </c>
      <c r="K132" s="83" t="b">
        <v>0</v>
      </c>
      <c r="L132" s="83" t="b">
        <v>0</v>
      </c>
    </row>
    <row r="133" spans="1:12" ht="15">
      <c r="A133" s="83" t="s">
        <v>2973</v>
      </c>
      <c r="B133" s="83" t="s">
        <v>2974</v>
      </c>
      <c r="C133" s="83">
        <v>3</v>
      </c>
      <c r="D133" s="121">
        <v>0.010659606169638952</v>
      </c>
      <c r="E133" s="121">
        <v>1.8260748027008264</v>
      </c>
      <c r="F133" s="83" t="s">
        <v>2589</v>
      </c>
      <c r="G133" s="83" t="b">
        <v>0</v>
      </c>
      <c r="H133" s="83" t="b">
        <v>0</v>
      </c>
      <c r="I133" s="83" t="b">
        <v>0</v>
      </c>
      <c r="J133" s="83" t="b">
        <v>0</v>
      </c>
      <c r="K133" s="83" t="b">
        <v>0</v>
      </c>
      <c r="L133" s="83" t="b">
        <v>0</v>
      </c>
    </row>
    <row r="134" spans="1:12" ht="15">
      <c r="A134" s="83" t="s">
        <v>2974</v>
      </c>
      <c r="B134" s="83" t="s">
        <v>2975</v>
      </c>
      <c r="C134" s="83">
        <v>3</v>
      </c>
      <c r="D134" s="121">
        <v>0.010659606169638952</v>
      </c>
      <c r="E134" s="121">
        <v>1.8260748027008264</v>
      </c>
      <c r="F134" s="83" t="s">
        <v>2589</v>
      </c>
      <c r="G134" s="83" t="b">
        <v>0</v>
      </c>
      <c r="H134" s="83" t="b">
        <v>0</v>
      </c>
      <c r="I134" s="83" t="b">
        <v>0</v>
      </c>
      <c r="J134" s="83" t="b">
        <v>0</v>
      </c>
      <c r="K134" s="83" t="b">
        <v>0</v>
      </c>
      <c r="L134" s="83" t="b">
        <v>0</v>
      </c>
    </row>
    <row r="135" spans="1:12" ht="15">
      <c r="A135" s="83" t="s">
        <v>2975</v>
      </c>
      <c r="B135" s="83" t="s">
        <v>2976</v>
      </c>
      <c r="C135" s="83">
        <v>3</v>
      </c>
      <c r="D135" s="121">
        <v>0.010659606169638952</v>
      </c>
      <c r="E135" s="121">
        <v>1.8260748027008264</v>
      </c>
      <c r="F135" s="83" t="s">
        <v>2589</v>
      </c>
      <c r="G135" s="83" t="b">
        <v>0</v>
      </c>
      <c r="H135" s="83" t="b">
        <v>0</v>
      </c>
      <c r="I135" s="83" t="b">
        <v>0</v>
      </c>
      <c r="J135" s="83" t="b">
        <v>0</v>
      </c>
      <c r="K135" s="83" t="b">
        <v>0</v>
      </c>
      <c r="L135" s="83" t="b">
        <v>0</v>
      </c>
    </row>
    <row r="136" spans="1:12" ht="15">
      <c r="A136" s="83" t="s">
        <v>2976</v>
      </c>
      <c r="B136" s="83" t="s">
        <v>2977</v>
      </c>
      <c r="C136" s="83">
        <v>3</v>
      </c>
      <c r="D136" s="121">
        <v>0.010659606169638952</v>
      </c>
      <c r="E136" s="121">
        <v>1.8260748027008264</v>
      </c>
      <c r="F136" s="83" t="s">
        <v>2589</v>
      </c>
      <c r="G136" s="83" t="b">
        <v>0</v>
      </c>
      <c r="H136" s="83" t="b">
        <v>0</v>
      </c>
      <c r="I136" s="83" t="b">
        <v>0</v>
      </c>
      <c r="J136" s="83" t="b">
        <v>0</v>
      </c>
      <c r="K136" s="83" t="b">
        <v>0</v>
      </c>
      <c r="L136" s="83" t="b">
        <v>0</v>
      </c>
    </row>
    <row r="137" spans="1:12" ht="15">
      <c r="A137" s="83" t="s">
        <v>2977</v>
      </c>
      <c r="B137" s="83" t="s">
        <v>2978</v>
      </c>
      <c r="C137" s="83">
        <v>3</v>
      </c>
      <c r="D137" s="121">
        <v>0.010659606169638952</v>
      </c>
      <c r="E137" s="121">
        <v>1.8260748027008264</v>
      </c>
      <c r="F137" s="83" t="s">
        <v>2589</v>
      </c>
      <c r="G137" s="83" t="b">
        <v>0</v>
      </c>
      <c r="H137" s="83" t="b">
        <v>0</v>
      </c>
      <c r="I137" s="83" t="b">
        <v>0</v>
      </c>
      <c r="J137" s="83" t="b">
        <v>0</v>
      </c>
      <c r="K137" s="83" t="b">
        <v>0</v>
      </c>
      <c r="L137" s="83" t="b">
        <v>0</v>
      </c>
    </row>
    <row r="138" spans="1:12" ht="15">
      <c r="A138" s="83" t="s">
        <v>2978</v>
      </c>
      <c r="B138" s="83" t="s">
        <v>2723</v>
      </c>
      <c r="C138" s="83">
        <v>3</v>
      </c>
      <c r="D138" s="121">
        <v>0.010659606169638952</v>
      </c>
      <c r="E138" s="121">
        <v>1.8260748027008264</v>
      </c>
      <c r="F138" s="83" t="s">
        <v>2589</v>
      </c>
      <c r="G138" s="83" t="b">
        <v>0</v>
      </c>
      <c r="H138" s="83" t="b">
        <v>0</v>
      </c>
      <c r="I138" s="83" t="b">
        <v>0</v>
      </c>
      <c r="J138" s="83" t="b">
        <v>0</v>
      </c>
      <c r="K138" s="83" t="b">
        <v>0</v>
      </c>
      <c r="L138" s="83" t="b">
        <v>0</v>
      </c>
    </row>
    <row r="139" spans="1:12" ht="15">
      <c r="A139" s="83" t="s">
        <v>2723</v>
      </c>
      <c r="B139" s="83" t="s">
        <v>2979</v>
      </c>
      <c r="C139" s="83">
        <v>3</v>
      </c>
      <c r="D139" s="121">
        <v>0.010659606169638952</v>
      </c>
      <c r="E139" s="121">
        <v>1.8260748027008264</v>
      </c>
      <c r="F139" s="83" t="s">
        <v>2589</v>
      </c>
      <c r="G139" s="83" t="b">
        <v>0</v>
      </c>
      <c r="H139" s="83" t="b">
        <v>0</v>
      </c>
      <c r="I139" s="83" t="b">
        <v>0</v>
      </c>
      <c r="J139" s="83" t="b">
        <v>0</v>
      </c>
      <c r="K139" s="83" t="b">
        <v>0</v>
      </c>
      <c r="L139" s="83" t="b">
        <v>0</v>
      </c>
    </row>
    <row r="140" spans="1:12" ht="15">
      <c r="A140" s="83" t="s">
        <v>2979</v>
      </c>
      <c r="B140" s="83" t="s">
        <v>440</v>
      </c>
      <c r="C140" s="83">
        <v>3</v>
      </c>
      <c r="D140" s="121">
        <v>0.010659606169638952</v>
      </c>
      <c r="E140" s="121">
        <v>1.1271047983648077</v>
      </c>
      <c r="F140" s="83" t="s">
        <v>2589</v>
      </c>
      <c r="G140" s="83" t="b">
        <v>0</v>
      </c>
      <c r="H140" s="83" t="b">
        <v>0</v>
      </c>
      <c r="I140" s="83" t="b">
        <v>0</v>
      </c>
      <c r="J140" s="83" t="b">
        <v>0</v>
      </c>
      <c r="K140" s="83" t="b">
        <v>0</v>
      </c>
      <c r="L140" s="83" t="b">
        <v>0</v>
      </c>
    </row>
    <row r="141" spans="1:12" ht="15">
      <c r="A141" s="83" t="s">
        <v>440</v>
      </c>
      <c r="B141" s="83" t="s">
        <v>2987</v>
      </c>
      <c r="C141" s="83">
        <v>2</v>
      </c>
      <c r="D141" s="121">
        <v>0.008714543465199313</v>
      </c>
      <c r="E141" s="121">
        <v>1.8260748027008264</v>
      </c>
      <c r="F141" s="83" t="s">
        <v>2589</v>
      </c>
      <c r="G141" s="83" t="b">
        <v>0</v>
      </c>
      <c r="H141" s="83" t="b">
        <v>0</v>
      </c>
      <c r="I141" s="83" t="b">
        <v>0</v>
      </c>
      <c r="J141" s="83" t="b">
        <v>0</v>
      </c>
      <c r="K141" s="83" t="b">
        <v>0</v>
      </c>
      <c r="L141" s="83" t="b">
        <v>0</v>
      </c>
    </row>
    <row r="142" spans="1:12" ht="15">
      <c r="A142" s="83" t="s">
        <v>2987</v>
      </c>
      <c r="B142" s="83" t="s">
        <v>2988</v>
      </c>
      <c r="C142" s="83">
        <v>2</v>
      </c>
      <c r="D142" s="121">
        <v>0.008714543465199313</v>
      </c>
      <c r="E142" s="121">
        <v>2.002166061756508</v>
      </c>
      <c r="F142" s="83" t="s">
        <v>2589</v>
      </c>
      <c r="G142" s="83" t="b">
        <v>0</v>
      </c>
      <c r="H142" s="83" t="b">
        <v>0</v>
      </c>
      <c r="I142" s="83" t="b">
        <v>0</v>
      </c>
      <c r="J142" s="83" t="b">
        <v>0</v>
      </c>
      <c r="K142" s="83" t="b">
        <v>0</v>
      </c>
      <c r="L142" s="83" t="b">
        <v>0</v>
      </c>
    </row>
    <row r="143" spans="1:12" ht="15">
      <c r="A143" s="83" t="s">
        <v>2988</v>
      </c>
      <c r="B143" s="83" t="s">
        <v>2989</v>
      </c>
      <c r="C143" s="83">
        <v>2</v>
      </c>
      <c r="D143" s="121">
        <v>0.008714543465199313</v>
      </c>
      <c r="E143" s="121">
        <v>2.002166061756508</v>
      </c>
      <c r="F143" s="83" t="s">
        <v>2589</v>
      </c>
      <c r="G143" s="83" t="b">
        <v>0</v>
      </c>
      <c r="H143" s="83" t="b">
        <v>0</v>
      </c>
      <c r="I143" s="83" t="b">
        <v>0</v>
      </c>
      <c r="J143" s="83" t="b">
        <v>0</v>
      </c>
      <c r="K143" s="83" t="b">
        <v>1</v>
      </c>
      <c r="L143" s="83" t="b">
        <v>0</v>
      </c>
    </row>
    <row r="144" spans="1:12" ht="15">
      <c r="A144" s="83" t="s">
        <v>2989</v>
      </c>
      <c r="B144" s="83" t="s">
        <v>2990</v>
      </c>
      <c r="C144" s="83">
        <v>2</v>
      </c>
      <c r="D144" s="121">
        <v>0.008714543465199313</v>
      </c>
      <c r="E144" s="121">
        <v>2.002166061756508</v>
      </c>
      <c r="F144" s="83" t="s">
        <v>2589</v>
      </c>
      <c r="G144" s="83" t="b">
        <v>0</v>
      </c>
      <c r="H144" s="83" t="b">
        <v>1</v>
      </c>
      <c r="I144" s="83" t="b">
        <v>0</v>
      </c>
      <c r="J144" s="83" t="b">
        <v>0</v>
      </c>
      <c r="K144" s="83" t="b">
        <v>0</v>
      </c>
      <c r="L144" s="83" t="b">
        <v>0</v>
      </c>
    </row>
    <row r="145" spans="1:12" ht="15">
      <c r="A145" s="83" t="s">
        <v>405</v>
      </c>
      <c r="B145" s="83" t="s">
        <v>417</v>
      </c>
      <c r="C145" s="83">
        <v>2</v>
      </c>
      <c r="D145" s="121">
        <v>0.008714543465199313</v>
      </c>
      <c r="E145" s="121">
        <v>2.002166061756508</v>
      </c>
      <c r="F145" s="83" t="s">
        <v>2589</v>
      </c>
      <c r="G145" s="83" t="b">
        <v>0</v>
      </c>
      <c r="H145" s="83" t="b">
        <v>0</v>
      </c>
      <c r="I145" s="83" t="b">
        <v>0</v>
      </c>
      <c r="J145" s="83" t="b">
        <v>0</v>
      </c>
      <c r="K145" s="83" t="b">
        <v>0</v>
      </c>
      <c r="L145" s="83" t="b">
        <v>0</v>
      </c>
    </row>
    <row r="146" spans="1:12" ht="15">
      <c r="A146" s="83" t="s">
        <v>417</v>
      </c>
      <c r="B146" s="83" t="s">
        <v>2991</v>
      </c>
      <c r="C146" s="83">
        <v>2</v>
      </c>
      <c r="D146" s="121">
        <v>0.008714543465199313</v>
      </c>
      <c r="E146" s="121">
        <v>2.002166061756508</v>
      </c>
      <c r="F146" s="83" t="s">
        <v>2589</v>
      </c>
      <c r="G146" s="83" t="b">
        <v>0</v>
      </c>
      <c r="H146" s="83" t="b">
        <v>0</v>
      </c>
      <c r="I146" s="83" t="b">
        <v>0</v>
      </c>
      <c r="J146" s="83" t="b">
        <v>0</v>
      </c>
      <c r="K146" s="83" t="b">
        <v>0</v>
      </c>
      <c r="L146" s="83" t="b">
        <v>0</v>
      </c>
    </row>
    <row r="147" spans="1:12" ht="15">
      <c r="A147" s="83" t="s">
        <v>2991</v>
      </c>
      <c r="B147" s="83" t="s">
        <v>2971</v>
      </c>
      <c r="C147" s="83">
        <v>2</v>
      </c>
      <c r="D147" s="121">
        <v>0.008714543465199313</v>
      </c>
      <c r="E147" s="121">
        <v>2.002166061756508</v>
      </c>
      <c r="F147" s="83" t="s">
        <v>2589</v>
      </c>
      <c r="G147" s="83" t="b">
        <v>0</v>
      </c>
      <c r="H147" s="83" t="b">
        <v>0</v>
      </c>
      <c r="I147" s="83" t="b">
        <v>0</v>
      </c>
      <c r="J147" s="83" t="b">
        <v>0</v>
      </c>
      <c r="K147" s="83" t="b">
        <v>0</v>
      </c>
      <c r="L147" s="83" t="b">
        <v>0</v>
      </c>
    </row>
    <row r="148" spans="1:12" ht="15">
      <c r="A148" s="83" t="s">
        <v>2971</v>
      </c>
      <c r="B148" s="83" t="s">
        <v>2701</v>
      </c>
      <c r="C148" s="83">
        <v>2</v>
      </c>
      <c r="D148" s="121">
        <v>0.008714543465199313</v>
      </c>
      <c r="E148" s="121">
        <v>1.224014811372864</v>
      </c>
      <c r="F148" s="83" t="s">
        <v>2589</v>
      </c>
      <c r="G148" s="83" t="b">
        <v>0</v>
      </c>
      <c r="H148" s="83" t="b">
        <v>0</v>
      </c>
      <c r="I148" s="83" t="b">
        <v>0</v>
      </c>
      <c r="J148" s="83" t="b">
        <v>0</v>
      </c>
      <c r="K148" s="83" t="b">
        <v>0</v>
      </c>
      <c r="L148" s="83" t="b">
        <v>0</v>
      </c>
    </row>
    <row r="149" spans="1:12" ht="15">
      <c r="A149" s="83" t="s">
        <v>2701</v>
      </c>
      <c r="B149" s="83" t="s">
        <v>2992</v>
      </c>
      <c r="C149" s="83">
        <v>2</v>
      </c>
      <c r="D149" s="121">
        <v>0.008714543465199313</v>
      </c>
      <c r="E149" s="121">
        <v>1.224014811372864</v>
      </c>
      <c r="F149" s="83" t="s">
        <v>2589</v>
      </c>
      <c r="G149" s="83" t="b">
        <v>0</v>
      </c>
      <c r="H149" s="83" t="b">
        <v>0</v>
      </c>
      <c r="I149" s="83" t="b">
        <v>0</v>
      </c>
      <c r="J149" s="83" t="b">
        <v>0</v>
      </c>
      <c r="K149" s="83" t="b">
        <v>0</v>
      </c>
      <c r="L149" s="83" t="b">
        <v>0</v>
      </c>
    </row>
    <row r="150" spans="1:12" ht="15">
      <c r="A150" s="83" t="s">
        <v>2992</v>
      </c>
      <c r="B150" s="83" t="s">
        <v>2993</v>
      </c>
      <c r="C150" s="83">
        <v>2</v>
      </c>
      <c r="D150" s="121">
        <v>0.008714543465199313</v>
      </c>
      <c r="E150" s="121">
        <v>2.002166061756508</v>
      </c>
      <c r="F150" s="83" t="s">
        <v>2589</v>
      </c>
      <c r="G150" s="83" t="b">
        <v>0</v>
      </c>
      <c r="H150" s="83" t="b">
        <v>0</v>
      </c>
      <c r="I150" s="83" t="b">
        <v>0</v>
      </c>
      <c r="J150" s="83" t="b">
        <v>0</v>
      </c>
      <c r="K150" s="83" t="b">
        <v>0</v>
      </c>
      <c r="L150" s="83" t="b">
        <v>0</v>
      </c>
    </row>
    <row r="151" spans="1:12" ht="15">
      <c r="A151" s="83" t="s">
        <v>2993</v>
      </c>
      <c r="B151" s="83" t="s">
        <v>2994</v>
      </c>
      <c r="C151" s="83">
        <v>2</v>
      </c>
      <c r="D151" s="121">
        <v>0.008714543465199313</v>
      </c>
      <c r="E151" s="121">
        <v>2.002166061756508</v>
      </c>
      <c r="F151" s="83" t="s">
        <v>2589</v>
      </c>
      <c r="G151" s="83" t="b">
        <v>0</v>
      </c>
      <c r="H151" s="83" t="b">
        <v>0</v>
      </c>
      <c r="I151" s="83" t="b">
        <v>0</v>
      </c>
      <c r="J151" s="83" t="b">
        <v>0</v>
      </c>
      <c r="K151" s="83" t="b">
        <v>1</v>
      </c>
      <c r="L151" s="83" t="b">
        <v>0</v>
      </c>
    </row>
    <row r="152" spans="1:12" ht="15">
      <c r="A152" s="83" t="s">
        <v>2994</v>
      </c>
      <c r="B152" s="83" t="s">
        <v>2995</v>
      </c>
      <c r="C152" s="83">
        <v>2</v>
      </c>
      <c r="D152" s="121">
        <v>0.008714543465199313</v>
      </c>
      <c r="E152" s="121">
        <v>2.002166061756508</v>
      </c>
      <c r="F152" s="83" t="s">
        <v>2589</v>
      </c>
      <c r="G152" s="83" t="b">
        <v>0</v>
      </c>
      <c r="H152" s="83" t="b">
        <v>1</v>
      </c>
      <c r="I152" s="83" t="b">
        <v>0</v>
      </c>
      <c r="J152" s="83" t="b">
        <v>1</v>
      </c>
      <c r="K152" s="83" t="b">
        <v>0</v>
      </c>
      <c r="L152" s="83" t="b">
        <v>0</v>
      </c>
    </row>
    <row r="153" spans="1:12" ht="15">
      <c r="A153" s="83" t="s">
        <v>2995</v>
      </c>
      <c r="B153" s="83" t="s">
        <v>440</v>
      </c>
      <c r="C153" s="83">
        <v>2</v>
      </c>
      <c r="D153" s="121">
        <v>0.008714543465199313</v>
      </c>
      <c r="E153" s="121">
        <v>1.1271047983648077</v>
      </c>
      <c r="F153" s="83" t="s">
        <v>2589</v>
      </c>
      <c r="G153" s="83" t="b">
        <v>1</v>
      </c>
      <c r="H153" s="83" t="b">
        <v>0</v>
      </c>
      <c r="I153" s="83" t="b">
        <v>0</v>
      </c>
      <c r="J153" s="83" t="b">
        <v>0</v>
      </c>
      <c r="K153" s="83" t="b">
        <v>0</v>
      </c>
      <c r="L153" s="83" t="b">
        <v>0</v>
      </c>
    </row>
    <row r="154" spans="1:12" ht="15">
      <c r="A154" s="83" t="s">
        <v>412</v>
      </c>
      <c r="B154" s="83" t="s">
        <v>411</v>
      </c>
      <c r="C154" s="83">
        <v>2</v>
      </c>
      <c r="D154" s="121">
        <v>0.037782162396541565</v>
      </c>
      <c r="E154" s="121">
        <v>1.130333768495006</v>
      </c>
      <c r="F154" s="83" t="s">
        <v>2591</v>
      </c>
      <c r="G154" s="83" t="b">
        <v>0</v>
      </c>
      <c r="H154" s="83" t="b">
        <v>0</v>
      </c>
      <c r="I154" s="83" t="b">
        <v>0</v>
      </c>
      <c r="J154" s="83" t="b">
        <v>0</v>
      </c>
      <c r="K154" s="83" t="b">
        <v>0</v>
      </c>
      <c r="L154" s="83" t="b">
        <v>0</v>
      </c>
    </row>
    <row r="155" spans="1:12" ht="15">
      <c r="A155" s="83" t="s">
        <v>411</v>
      </c>
      <c r="B155" s="83" t="s">
        <v>2712</v>
      </c>
      <c r="C155" s="83">
        <v>2</v>
      </c>
      <c r="D155" s="121">
        <v>0.037782162396541565</v>
      </c>
      <c r="E155" s="121">
        <v>1.130333768495006</v>
      </c>
      <c r="F155" s="83" t="s">
        <v>2591</v>
      </c>
      <c r="G155" s="83" t="b">
        <v>0</v>
      </c>
      <c r="H155" s="83" t="b">
        <v>0</v>
      </c>
      <c r="I155" s="83" t="b">
        <v>0</v>
      </c>
      <c r="J155" s="83" t="b">
        <v>0</v>
      </c>
      <c r="K155" s="83" t="b">
        <v>0</v>
      </c>
      <c r="L155" s="83" t="b">
        <v>0</v>
      </c>
    </row>
    <row r="156" spans="1:12" ht="15">
      <c r="A156" s="83" t="s">
        <v>2712</v>
      </c>
      <c r="B156" s="83" t="s">
        <v>440</v>
      </c>
      <c r="C156" s="83">
        <v>2</v>
      </c>
      <c r="D156" s="121">
        <v>0.037782162396541565</v>
      </c>
      <c r="E156" s="121">
        <v>1.130333768495006</v>
      </c>
      <c r="F156" s="83" t="s">
        <v>2591</v>
      </c>
      <c r="G156" s="83" t="b">
        <v>0</v>
      </c>
      <c r="H156" s="83" t="b">
        <v>0</v>
      </c>
      <c r="I156" s="83" t="b">
        <v>0</v>
      </c>
      <c r="J156" s="83" t="b">
        <v>0</v>
      </c>
      <c r="K156" s="83" t="b">
        <v>0</v>
      </c>
      <c r="L156" s="83" t="b">
        <v>0</v>
      </c>
    </row>
    <row r="157" spans="1:12" ht="15">
      <c r="A157" s="83" t="s">
        <v>405</v>
      </c>
      <c r="B157" s="83" t="s">
        <v>2714</v>
      </c>
      <c r="C157" s="83">
        <v>7</v>
      </c>
      <c r="D157" s="121">
        <v>0.005271995179789703</v>
      </c>
      <c r="E157" s="121">
        <v>0.9937510507229984</v>
      </c>
      <c r="F157" s="83" t="s">
        <v>2592</v>
      </c>
      <c r="G157" s="83" t="b">
        <v>0</v>
      </c>
      <c r="H157" s="83" t="b">
        <v>0</v>
      </c>
      <c r="I157" s="83" t="b">
        <v>0</v>
      </c>
      <c r="J157" s="83" t="b">
        <v>0</v>
      </c>
      <c r="K157" s="83" t="b">
        <v>0</v>
      </c>
      <c r="L157" s="83" t="b">
        <v>0</v>
      </c>
    </row>
    <row r="158" spans="1:12" ht="15">
      <c r="A158" s="83" t="s">
        <v>2714</v>
      </c>
      <c r="B158" s="83" t="s">
        <v>2715</v>
      </c>
      <c r="C158" s="83">
        <v>7</v>
      </c>
      <c r="D158" s="121">
        <v>0.005271995179789703</v>
      </c>
      <c r="E158" s="121">
        <v>0.9937510507229984</v>
      </c>
      <c r="F158" s="83" t="s">
        <v>2592</v>
      </c>
      <c r="G158" s="83" t="b">
        <v>0</v>
      </c>
      <c r="H158" s="83" t="b">
        <v>0</v>
      </c>
      <c r="I158" s="83" t="b">
        <v>0</v>
      </c>
      <c r="J158" s="83" t="b">
        <v>0</v>
      </c>
      <c r="K158" s="83" t="b">
        <v>0</v>
      </c>
      <c r="L158" s="83" t="b">
        <v>0</v>
      </c>
    </row>
    <row r="159" spans="1:12" ht="15">
      <c r="A159" s="83" t="s">
        <v>2715</v>
      </c>
      <c r="B159" s="83" t="s">
        <v>2716</v>
      </c>
      <c r="C159" s="83">
        <v>7</v>
      </c>
      <c r="D159" s="121">
        <v>0.005271995179789703</v>
      </c>
      <c r="E159" s="121">
        <v>0.9937510507229984</v>
      </c>
      <c r="F159" s="83" t="s">
        <v>2592</v>
      </c>
      <c r="G159" s="83" t="b">
        <v>0</v>
      </c>
      <c r="H159" s="83" t="b">
        <v>0</v>
      </c>
      <c r="I159" s="83" t="b">
        <v>0</v>
      </c>
      <c r="J159" s="83" t="b">
        <v>0</v>
      </c>
      <c r="K159" s="83" t="b">
        <v>0</v>
      </c>
      <c r="L159" s="83" t="b">
        <v>0</v>
      </c>
    </row>
    <row r="160" spans="1:12" ht="15">
      <c r="A160" s="83" t="s">
        <v>2716</v>
      </c>
      <c r="B160" s="83" t="s">
        <v>2717</v>
      </c>
      <c r="C160" s="83">
        <v>7</v>
      </c>
      <c r="D160" s="121">
        <v>0.005271995179789703</v>
      </c>
      <c r="E160" s="121">
        <v>0.9937510507229984</v>
      </c>
      <c r="F160" s="83" t="s">
        <v>2592</v>
      </c>
      <c r="G160" s="83" t="b">
        <v>0</v>
      </c>
      <c r="H160" s="83" t="b">
        <v>0</v>
      </c>
      <c r="I160" s="83" t="b">
        <v>0</v>
      </c>
      <c r="J160" s="83" t="b">
        <v>0</v>
      </c>
      <c r="K160" s="83" t="b">
        <v>0</v>
      </c>
      <c r="L160" s="83" t="b">
        <v>0</v>
      </c>
    </row>
    <row r="161" spans="1:12" ht="15">
      <c r="A161" s="83" t="s">
        <v>2717</v>
      </c>
      <c r="B161" s="83" t="s">
        <v>2718</v>
      </c>
      <c r="C161" s="83">
        <v>7</v>
      </c>
      <c r="D161" s="121">
        <v>0.005271995179789703</v>
      </c>
      <c r="E161" s="121">
        <v>0.9937510507229984</v>
      </c>
      <c r="F161" s="83" t="s">
        <v>2592</v>
      </c>
      <c r="G161" s="83" t="b">
        <v>0</v>
      </c>
      <c r="H161" s="83" t="b">
        <v>0</v>
      </c>
      <c r="I161" s="83" t="b">
        <v>0</v>
      </c>
      <c r="J161" s="83" t="b">
        <v>0</v>
      </c>
      <c r="K161" s="83" t="b">
        <v>0</v>
      </c>
      <c r="L161" s="83" t="b">
        <v>0</v>
      </c>
    </row>
    <row r="162" spans="1:12" ht="15">
      <c r="A162" s="83" t="s">
        <v>2718</v>
      </c>
      <c r="B162" s="83" t="s">
        <v>2719</v>
      </c>
      <c r="C162" s="83">
        <v>7</v>
      </c>
      <c r="D162" s="121">
        <v>0.005271995179789703</v>
      </c>
      <c r="E162" s="121">
        <v>0.9937510507229984</v>
      </c>
      <c r="F162" s="83" t="s">
        <v>2592</v>
      </c>
      <c r="G162" s="83" t="b">
        <v>0</v>
      </c>
      <c r="H162" s="83" t="b">
        <v>0</v>
      </c>
      <c r="I162" s="83" t="b">
        <v>0</v>
      </c>
      <c r="J162" s="83" t="b">
        <v>0</v>
      </c>
      <c r="K162" s="83" t="b">
        <v>0</v>
      </c>
      <c r="L162" s="83" t="b">
        <v>0</v>
      </c>
    </row>
    <row r="163" spans="1:12" ht="15">
      <c r="A163" s="83" t="s">
        <v>2719</v>
      </c>
      <c r="B163" s="83" t="s">
        <v>2720</v>
      </c>
      <c r="C163" s="83">
        <v>7</v>
      </c>
      <c r="D163" s="121">
        <v>0.005271995179789703</v>
      </c>
      <c r="E163" s="121">
        <v>0.9937510507229984</v>
      </c>
      <c r="F163" s="83" t="s">
        <v>2592</v>
      </c>
      <c r="G163" s="83" t="b">
        <v>0</v>
      </c>
      <c r="H163" s="83" t="b">
        <v>0</v>
      </c>
      <c r="I163" s="83" t="b">
        <v>0</v>
      </c>
      <c r="J163" s="83" t="b">
        <v>1</v>
      </c>
      <c r="K163" s="83" t="b">
        <v>0</v>
      </c>
      <c r="L163" s="83" t="b">
        <v>0</v>
      </c>
    </row>
    <row r="164" spans="1:12" ht="15">
      <c r="A164" s="83" t="s">
        <v>2720</v>
      </c>
      <c r="B164" s="83" t="s">
        <v>440</v>
      </c>
      <c r="C164" s="83">
        <v>7</v>
      </c>
      <c r="D164" s="121">
        <v>0.005271995179789703</v>
      </c>
      <c r="E164" s="121">
        <v>0.9357591037453117</v>
      </c>
      <c r="F164" s="83" t="s">
        <v>2592</v>
      </c>
      <c r="G164" s="83" t="b">
        <v>1</v>
      </c>
      <c r="H164" s="83" t="b">
        <v>0</v>
      </c>
      <c r="I164" s="83" t="b">
        <v>0</v>
      </c>
      <c r="J164" s="83" t="b">
        <v>0</v>
      </c>
      <c r="K164" s="83" t="b">
        <v>0</v>
      </c>
      <c r="L164" s="83" t="b">
        <v>0</v>
      </c>
    </row>
    <row r="165" spans="1:12" ht="15">
      <c r="A165" s="83" t="s">
        <v>2724</v>
      </c>
      <c r="B165" s="83" t="s">
        <v>2722</v>
      </c>
      <c r="C165" s="83">
        <v>2</v>
      </c>
      <c r="D165" s="121">
        <v>0.017349863807987725</v>
      </c>
      <c r="E165" s="121">
        <v>1.2130748253088512</v>
      </c>
      <c r="F165" s="83" t="s">
        <v>2593</v>
      </c>
      <c r="G165" s="83" t="b">
        <v>0</v>
      </c>
      <c r="H165" s="83" t="b">
        <v>0</v>
      </c>
      <c r="I165" s="83" t="b">
        <v>0</v>
      </c>
      <c r="J165" s="83" t="b">
        <v>0</v>
      </c>
      <c r="K165" s="83" t="b">
        <v>0</v>
      </c>
      <c r="L165" s="83" t="b">
        <v>0</v>
      </c>
    </row>
    <row r="166" spans="1:12" ht="15">
      <c r="A166" s="83" t="s">
        <v>2722</v>
      </c>
      <c r="B166" s="83" t="s">
        <v>2723</v>
      </c>
      <c r="C166" s="83">
        <v>2</v>
      </c>
      <c r="D166" s="121">
        <v>0.017349863807987725</v>
      </c>
      <c r="E166" s="121">
        <v>1.03698356625317</v>
      </c>
      <c r="F166" s="83" t="s">
        <v>2593</v>
      </c>
      <c r="G166" s="83" t="b">
        <v>0</v>
      </c>
      <c r="H166" s="83" t="b">
        <v>0</v>
      </c>
      <c r="I166" s="83" t="b">
        <v>0</v>
      </c>
      <c r="J166" s="83" t="b">
        <v>0</v>
      </c>
      <c r="K166" s="83" t="b">
        <v>0</v>
      </c>
      <c r="L166" s="83" t="b">
        <v>0</v>
      </c>
    </row>
    <row r="167" spans="1:12" ht="15">
      <c r="A167" s="83" t="s">
        <v>423</v>
      </c>
      <c r="B167" s="83" t="s">
        <v>2729</v>
      </c>
      <c r="C167" s="83">
        <v>2</v>
      </c>
      <c r="D167" s="121">
        <v>0.02457387719705969</v>
      </c>
      <c r="E167" s="121">
        <v>1.135662602000073</v>
      </c>
      <c r="F167" s="83" t="s">
        <v>2594</v>
      </c>
      <c r="G167" s="83" t="b">
        <v>0</v>
      </c>
      <c r="H167" s="83" t="b">
        <v>0</v>
      </c>
      <c r="I167" s="83" t="b">
        <v>0</v>
      </c>
      <c r="J167" s="83" t="b">
        <v>0</v>
      </c>
      <c r="K167" s="83" t="b">
        <v>0</v>
      </c>
      <c r="L167" s="83" t="b">
        <v>0</v>
      </c>
    </row>
    <row r="168" spans="1:12" ht="15">
      <c r="A168" s="83" t="s">
        <v>2729</v>
      </c>
      <c r="B168" s="83" t="s">
        <v>2731</v>
      </c>
      <c r="C168" s="83">
        <v>2</v>
      </c>
      <c r="D168" s="121">
        <v>0.02457387719705969</v>
      </c>
      <c r="E168" s="121">
        <v>1.135662602000073</v>
      </c>
      <c r="F168" s="83" t="s">
        <v>2594</v>
      </c>
      <c r="G168" s="83" t="b">
        <v>0</v>
      </c>
      <c r="H168" s="83" t="b">
        <v>0</v>
      </c>
      <c r="I168" s="83" t="b">
        <v>0</v>
      </c>
      <c r="J168" s="83" t="b">
        <v>0</v>
      </c>
      <c r="K168" s="83" t="b">
        <v>1</v>
      </c>
      <c r="L168" s="83" t="b">
        <v>0</v>
      </c>
    </row>
    <row r="169" spans="1:12" ht="15">
      <c r="A169" s="83" t="s">
        <v>2731</v>
      </c>
      <c r="B169" s="83" t="s">
        <v>2732</v>
      </c>
      <c r="C169" s="83">
        <v>2</v>
      </c>
      <c r="D169" s="121">
        <v>0.02457387719705969</v>
      </c>
      <c r="E169" s="121">
        <v>1.3117538610557542</v>
      </c>
      <c r="F169" s="83" t="s">
        <v>2594</v>
      </c>
      <c r="G169" s="83" t="b">
        <v>0</v>
      </c>
      <c r="H169" s="83" t="b">
        <v>1</v>
      </c>
      <c r="I169" s="83" t="b">
        <v>0</v>
      </c>
      <c r="J169" s="83" t="b">
        <v>0</v>
      </c>
      <c r="K169" s="83" t="b">
        <v>0</v>
      </c>
      <c r="L169" s="83" t="b">
        <v>0</v>
      </c>
    </row>
    <row r="170" spans="1:12" ht="15">
      <c r="A170" s="83" t="s">
        <v>2732</v>
      </c>
      <c r="B170" s="83" t="s">
        <v>2733</v>
      </c>
      <c r="C170" s="83">
        <v>2</v>
      </c>
      <c r="D170" s="121">
        <v>0.02457387719705969</v>
      </c>
      <c r="E170" s="121">
        <v>1.3117538610557542</v>
      </c>
      <c r="F170" s="83" t="s">
        <v>2594</v>
      </c>
      <c r="G170" s="83" t="b">
        <v>0</v>
      </c>
      <c r="H170" s="83" t="b">
        <v>0</v>
      </c>
      <c r="I170" s="83" t="b">
        <v>0</v>
      </c>
      <c r="J170" s="83" t="b">
        <v>0</v>
      </c>
      <c r="K170" s="83" t="b">
        <v>0</v>
      </c>
      <c r="L170" s="83" t="b">
        <v>0</v>
      </c>
    </row>
    <row r="171" spans="1:12" ht="15">
      <c r="A171" s="83" t="s">
        <v>2733</v>
      </c>
      <c r="B171" s="83" t="s">
        <v>2730</v>
      </c>
      <c r="C171" s="83">
        <v>2</v>
      </c>
      <c r="D171" s="121">
        <v>0.02457387719705969</v>
      </c>
      <c r="E171" s="121">
        <v>1.135662602000073</v>
      </c>
      <c r="F171" s="83" t="s">
        <v>2594</v>
      </c>
      <c r="G171" s="83" t="b">
        <v>0</v>
      </c>
      <c r="H171" s="83" t="b">
        <v>0</v>
      </c>
      <c r="I171" s="83" t="b">
        <v>0</v>
      </c>
      <c r="J171" s="83" t="b">
        <v>0</v>
      </c>
      <c r="K171" s="83" t="b">
        <v>0</v>
      </c>
      <c r="L171" s="83" t="b">
        <v>0</v>
      </c>
    </row>
    <row r="172" spans="1:12" ht="15">
      <c r="A172" s="83" t="s">
        <v>2730</v>
      </c>
      <c r="B172" s="83" t="s">
        <v>2734</v>
      </c>
      <c r="C172" s="83">
        <v>2</v>
      </c>
      <c r="D172" s="121">
        <v>0.02457387719705969</v>
      </c>
      <c r="E172" s="121">
        <v>1.135662602000073</v>
      </c>
      <c r="F172" s="83" t="s">
        <v>2594</v>
      </c>
      <c r="G172" s="83" t="b">
        <v>0</v>
      </c>
      <c r="H172" s="83" t="b">
        <v>0</v>
      </c>
      <c r="I172" s="83" t="b">
        <v>0</v>
      </c>
      <c r="J172" s="83" t="b">
        <v>0</v>
      </c>
      <c r="K172" s="83" t="b">
        <v>0</v>
      </c>
      <c r="L172" s="83" t="b">
        <v>0</v>
      </c>
    </row>
    <row r="173" spans="1:12" ht="15">
      <c r="A173" s="83" t="s">
        <v>2734</v>
      </c>
      <c r="B173" s="83" t="s">
        <v>2735</v>
      </c>
      <c r="C173" s="83">
        <v>2</v>
      </c>
      <c r="D173" s="121">
        <v>0.02457387719705969</v>
      </c>
      <c r="E173" s="121">
        <v>1.3117538610557542</v>
      </c>
      <c r="F173" s="83" t="s">
        <v>2594</v>
      </c>
      <c r="G173" s="83" t="b">
        <v>0</v>
      </c>
      <c r="H173" s="83" t="b">
        <v>0</v>
      </c>
      <c r="I173" s="83" t="b">
        <v>0</v>
      </c>
      <c r="J173" s="83" t="b">
        <v>0</v>
      </c>
      <c r="K173" s="83" t="b">
        <v>0</v>
      </c>
      <c r="L173" s="83" t="b">
        <v>0</v>
      </c>
    </row>
    <row r="174" spans="1:12" ht="15">
      <c r="A174" s="83" t="s">
        <v>2735</v>
      </c>
      <c r="B174" s="83" t="s">
        <v>2704</v>
      </c>
      <c r="C174" s="83">
        <v>2</v>
      </c>
      <c r="D174" s="121">
        <v>0.02457387719705969</v>
      </c>
      <c r="E174" s="121">
        <v>1.3117538610557542</v>
      </c>
      <c r="F174" s="83" t="s">
        <v>2594</v>
      </c>
      <c r="G174" s="83" t="b">
        <v>0</v>
      </c>
      <c r="H174" s="83" t="b">
        <v>0</v>
      </c>
      <c r="I174" s="83" t="b">
        <v>0</v>
      </c>
      <c r="J174" s="83" t="b">
        <v>0</v>
      </c>
      <c r="K174" s="83" t="b">
        <v>0</v>
      </c>
      <c r="L174" s="83" t="b">
        <v>0</v>
      </c>
    </row>
    <row r="175" spans="1:12" ht="15">
      <c r="A175" s="83" t="s">
        <v>2704</v>
      </c>
      <c r="B175" s="83" t="s">
        <v>440</v>
      </c>
      <c r="C175" s="83">
        <v>2</v>
      </c>
      <c r="D175" s="121">
        <v>0.02457387719705969</v>
      </c>
      <c r="E175" s="121">
        <v>0.8346326063360919</v>
      </c>
      <c r="F175" s="83" t="s">
        <v>2594</v>
      </c>
      <c r="G175" s="83" t="b">
        <v>0</v>
      </c>
      <c r="H175" s="83" t="b">
        <v>0</v>
      </c>
      <c r="I175" s="83" t="b">
        <v>0</v>
      </c>
      <c r="J175" s="83" t="b">
        <v>0</v>
      </c>
      <c r="K175" s="83" t="b">
        <v>0</v>
      </c>
      <c r="L175" s="83" t="b">
        <v>0</v>
      </c>
    </row>
    <row r="176" spans="1:12" ht="15">
      <c r="A176" s="83" t="s">
        <v>2984</v>
      </c>
      <c r="B176" s="83" t="s">
        <v>2698</v>
      </c>
      <c r="C176" s="83">
        <v>2</v>
      </c>
      <c r="D176" s="121">
        <v>0.02457387719705969</v>
      </c>
      <c r="E176" s="121">
        <v>1.3117538610557542</v>
      </c>
      <c r="F176" s="83" t="s">
        <v>2594</v>
      </c>
      <c r="G176" s="83" t="b">
        <v>0</v>
      </c>
      <c r="H176" s="83" t="b">
        <v>1</v>
      </c>
      <c r="I176" s="83" t="b">
        <v>0</v>
      </c>
      <c r="J176" s="83" t="b">
        <v>0</v>
      </c>
      <c r="K176" s="83" t="b">
        <v>0</v>
      </c>
      <c r="L176" s="83" t="b">
        <v>0</v>
      </c>
    </row>
    <row r="177" spans="1:12" ht="15">
      <c r="A177" s="83" t="s">
        <v>2698</v>
      </c>
      <c r="B177" s="83" t="s">
        <v>440</v>
      </c>
      <c r="C177" s="83">
        <v>2</v>
      </c>
      <c r="D177" s="121">
        <v>0.02457387719705969</v>
      </c>
      <c r="E177" s="121">
        <v>0.8346326063360919</v>
      </c>
      <c r="F177" s="83" t="s">
        <v>2594</v>
      </c>
      <c r="G177" s="83" t="b">
        <v>0</v>
      </c>
      <c r="H177" s="83" t="b">
        <v>0</v>
      </c>
      <c r="I177" s="83" t="b">
        <v>0</v>
      </c>
      <c r="J177" s="83" t="b">
        <v>0</v>
      </c>
      <c r="K177" s="83" t="b">
        <v>0</v>
      </c>
      <c r="L177" s="83" t="b">
        <v>0</v>
      </c>
    </row>
    <row r="178" spans="1:12" ht="15">
      <c r="A178" s="83" t="s">
        <v>414</v>
      </c>
      <c r="B178" s="83" t="s">
        <v>440</v>
      </c>
      <c r="C178" s="83">
        <v>2</v>
      </c>
      <c r="D178" s="121">
        <v>0</v>
      </c>
      <c r="E178" s="121">
        <v>0.17609125905568124</v>
      </c>
      <c r="F178" s="83" t="s">
        <v>2595</v>
      </c>
      <c r="G178" s="83" t="b">
        <v>0</v>
      </c>
      <c r="H178" s="83" t="b">
        <v>0</v>
      </c>
      <c r="I178" s="83" t="b">
        <v>0</v>
      </c>
      <c r="J178" s="83" t="b">
        <v>0</v>
      </c>
      <c r="K178" s="83" t="b">
        <v>0</v>
      </c>
      <c r="L178" s="83" t="b">
        <v>0</v>
      </c>
    </row>
    <row r="179" spans="1:12" ht="15">
      <c r="A179" s="83" t="s">
        <v>395</v>
      </c>
      <c r="B179" s="83" t="s">
        <v>2739</v>
      </c>
      <c r="C179" s="83">
        <v>2</v>
      </c>
      <c r="D179" s="121">
        <v>0</v>
      </c>
      <c r="E179" s="121">
        <v>1.1139433523068367</v>
      </c>
      <c r="F179" s="83" t="s">
        <v>2597</v>
      </c>
      <c r="G179" s="83" t="b">
        <v>0</v>
      </c>
      <c r="H179" s="83" t="b">
        <v>0</v>
      </c>
      <c r="I179" s="83" t="b">
        <v>0</v>
      </c>
      <c r="J179" s="83" t="b">
        <v>0</v>
      </c>
      <c r="K179" s="83" t="b">
        <v>0</v>
      </c>
      <c r="L179" s="83" t="b">
        <v>0</v>
      </c>
    </row>
    <row r="180" spans="1:12" ht="15">
      <c r="A180" s="83" t="s">
        <v>2739</v>
      </c>
      <c r="B180" s="83" t="s">
        <v>2740</v>
      </c>
      <c r="C180" s="83">
        <v>2</v>
      </c>
      <c r="D180" s="121">
        <v>0</v>
      </c>
      <c r="E180" s="121">
        <v>1.1139433523068367</v>
      </c>
      <c r="F180" s="83" t="s">
        <v>2597</v>
      </c>
      <c r="G180" s="83" t="b">
        <v>0</v>
      </c>
      <c r="H180" s="83" t="b">
        <v>0</v>
      </c>
      <c r="I180" s="83" t="b">
        <v>0</v>
      </c>
      <c r="J180" s="83" t="b">
        <v>0</v>
      </c>
      <c r="K180" s="83" t="b">
        <v>0</v>
      </c>
      <c r="L180" s="83" t="b">
        <v>0</v>
      </c>
    </row>
    <row r="181" spans="1:12" ht="15">
      <c r="A181" s="83" t="s">
        <v>2740</v>
      </c>
      <c r="B181" s="83" t="s">
        <v>2741</v>
      </c>
      <c r="C181" s="83">
        <v>2</v>
      </c>
      <c r="D181" s="121">
        <v>0</v>
      </c>
      <c r="E181" s="121">
        <v>1.1139433523068367</v>
      </c>
      <c r="F181" s="83" t="s">
        <v>2597</v>
      </c>
      <c r="G181" s="83" t="b">
        <v>0</v>
      </c>
      <c r="H181" s="83" t="b">
        <v>0</v>
      </c>
      <c r="I181" s="83" t="b">
        <v>0</v>
      </c>
      <c r="J181" s="83" t="b">
        <v>0</v>
      </c>
      <c r="K181" s="83" t="b">
        <v>0</v>
      </c>
      <c r="L181" s="83" t="b">
        <v>0</v>
      </c>
    </row>
    <row r="182" spans="1:12" ht="15">
      <c r="A182" s="83" t="s">
        <v>2741</v>
      </c>
      <c r="B182" s="83" t="s">
        <v>405</v>
      </c>
      <c r="C182" s="83">
        <v>2</v>
      </c>
      <c r="D182" s="121">
        <v>0</v>
      </c>
      <c r="E182" s="121">
        <v>1.1139433523068367</v>
      </c>
      <c r="F182" s="83" t="s">
        <v>2597</v>
      </c>
      <c r="G182" s="83" t="b">
        <v>0</v>
      </c>
      <c r="H182" s="83" t="b">
        <v>0</v>
      </c>
      <c r="I182" s="83" t="b">
        <v>0</v>
      </c>
      <c r="J182" s="83" t="b">
        <v>0</v>
      </c>
      <c r="K182" s="83" t="b">
        <v>0</v>
      </c>
      <c r="L182" s="83" t="b">
        <v>0</v>
      </c>
    </row>
    <row r="183" spans="1:12" ht="15">
      <c r="A183" s="83" t="s">
        <v>405</v>
      </c>
      <c r="B183" s="83" t="s">
        <v>440</v>
      </c>
      <c r="C183" s="83">
        <v>2</v>
      </c>
      <c r="D183" s="121">
        <v>0</v>
      </c>
      <c r="E183" s="121">
        <v>1.1139433523068367</v>
      </c>
      <c r="F183" s="83" t="s">
        <v>2597</v>
      </c>
      <c r="G183" s="83" t="b">
        <v>0</v>
      </c>
      <c r="H183" s="83" t="b">
        <v>0</v>
      </c>
      <c r="I183" s="83" t="b">
        <v>0</v>
      </c>
      <c r="J183" s="83" t="b">
        <v>0</v>
      </c>
      <c r="K183" s="83" t="b">
        <v>0</v>
      </c>
      <c r="L183" s="83" t="b">
        <v>0</v>
      </c>
    </row>
    <row r="184" spans="1:12" ht="15">
      <c r="A184" s="83" t="s">
        <v>440</v>
      </c>
      <c r="B184" s="83" t="s">
        <v>2691</v>
      </c>
      <c r="C184" s="83">
        <v>2</v>
      </c>
      <c r="D184" s="121">
        <v>0</v>
      </c>
      <c r="E184" s="121">
        <v>1.1139433523068367</v>
      </c>
      <c r="F184" s="83" t="s">
        <v>2597</v>
      </c>
      <c r="G184" s="83" t="b">
        <v>0</v>
      </c>
      <c r="H184" s="83" t="b">
        <v>0</v>
      </c>
      <c r="I184" s="83" t="b">
        <v>0</v>
      </c>
      <c r="J184" s="83" t="b">
        <v>0</v>
      </c>
      <c r="K184" s="83" t="b">
        <v>0</v>
      </c>
      <c r="L184" s="83" t="b">
        <v>0</v>
      </c>
    </row>
    <row r="185" spans="1:12" ht="15">
      <c r="A185" s="83" t="s">
        <v>2691</v>
      </c>
      <c r="B185" s="83" t="s">
        <v>2692</v>
      </c>
      <c r="C185" s="83">
        <v>2</v>
      </c>
      <c r="D185" s="121">
        <v>0</v>
      </c>
      <c r="E185" s="121">
        <v>1.1139433523068367</v>
      </c>
      <c r="F185" s="83" t="s">
        <v>2597</v>
      </c>
      <c r="G185" s="83" t="b">
        <v>0</v>
      </c>
      <c r="H185" s="83" t="b">
        <v>0</v>
      </c>
      <c r="I185" s="83" t="b">
        <v>0</v>
      </c>
      <c r="J185" s="83" t="b">
        <v>0</v>
      </c>
      <c r="K185" s="83" t="b">
        <v>0</v>
      </c>
      <c r="L185" s="83" t="b">
        <v>0</v>
      </c>
    </row>
    <row r="186" spans="1:12" ht="15">
      <c r="A186" s="83" t="s">
        <v>2692</v>
      </c>
      <c r="B186" s="83" t="s">
        <v>2742</v>
      </c>
      <c r="C186" s="83">
        <v>2</v>
      </c>
      <c r="D186" s="121">
        <v>0</v>
      </c>
      <c r="E186" s="121">
        <v>1.1139433523068367</v>
      </c>
      <c r="F186" s="83" t="s">
        <v>2597</v>
      </c>
      <c r="G186" s="83" t="b">
        <v>0</v>
      </c>
      <c r="H186" s="83" t="b">
        <v>0</v>
      </c>
      <c r="I186" s="83" t="b">
        <v>0</v>
      </c>
      <c r="J186" s="83" t="b">
        <v>0</v>
      </c>
      <c r="K186" s="83" t="b">
        <v>0</v>
      </c>
      <c r="L186" s="83" t="b">
        <v>0</v>
      </c>
    </row>
    <row r="187" spans="1:12" ht="15">
      <c r="A187" s="83" t="s">
        <v>2742</v>
      </c>
      <c r="B187" s="83" t="s">
        <v>2701</v>
      </c>
      <c r="C187" s="83">
        <v>2</v>
      </c>
      <c r="D187" s="121">
        <v>0</v>
      </c>
      <c r="E187" s="121">
        <v>1.1139433523068367</v>
      </c>
      <c r="F187" s="83" t="s">
        <v>2597</v>
      </c>
      <c r="G187" s="83" t="b">
        <v>0</v>
      </c>
      <c r="H187" s="83" t="b">
        <v>0</v>
      </c>
      <c r="I187" s="83" t="b">
        <v>0</v>
      </c>
      <c r="J187" s="83" t="b">
        <v>0</v>
      </c>
      <c r="K187" s="83" t="b">
        <v>0</v>
      </c>
      <c r="L187" s="83" t="b">
        <v>0</v>
      </c>
    </row>
    <row r="188" spans="1:12" ht="15">
      <c r="A188" s="83" t="s">
        <v>2701</v>
      </c>
      <c r="B188" s="83" t="s">
        <v>2703</v>
      </c>
      <c r="C188" s="83">
        <v>2</v>
      </c>
      <c r="D188" s="121">
        <v>0</v>
      </c>
      <c r="E188" s="121">
        <v>1.1139433523068367</v>
      </c>
      <c r="F188" s="83" t="s">
        <v>2597</v>
      </c>
      <c r="G188" s="83" t="b">
        <v>0</v>
      </c>
      <c r="H188" s="83" t="b">
        <v>0</v>
      </c>
      <c r="I188" s="83" t="b">
        <v>0</v>
      </c>
      <c r="J188" s="83" t="b">
        <v>0</v>
      </c>
      <c r="K188" s="83" t="b">
        <v>0</v>
      </c>
      <c r="L188" s="83" t="b">
        <v>0</v>
      </c>
    </row>
    <row r="189" spans="1:12" ht="15">
      <c r="A189" s="83" t="s">
        <v>2703</v>
      </c>
      <c r="B189" s="83" t="s">
        <v>2704</v>
      </c>
      <c r="C189" s="83">
        <v>2</v>
      </c>
      <c r="D189" s="121">
        <v>0</v>
      </c>
      <c r="E189" s="121">
        <v>1.1139433523068367</v>
      </c>
      <c r="F189" s="83" t="s">
        <v>2597</v>
      </c>
      <c r="G189" s="83" t="b">
        <v>0</v>
      </c>
      <c r="H189" s="83" t="b">
        <v>0</v>
      </c>
      <c r="I189" s="83" t="b">
        <v>0</v>
      </c>
      <c r="J189" s="83" t="b">
        <v>0</v>
      </c>
      <c r="K189" s="83" t="b">
        <v>0</v>
      </c>
      <c r="L189" s="83" t="b">
        <v>0</v>
      </c>
    </row>
    <row r="190" spans="1:12" ht="15">
      <c r="A190" s="83" t="s">
        <v>2704</v>
      </c>
      <c r="B190" s="83" t="s">
        <v>2982</v>
      </c>
      <c r="C190" s="83">
        <v>2</v>
      </c>
      <c r="D190" s="121">
        <v>0</v>
      </c>
      <c r="E190" s="121">
        <v>1.1139433523068367</v>
      </c>
      <c r="F190" s="83" t="s">
        <v>2597</v>
      </c>
      <c r="G190" s="83" t="b">
        <v>0</v>
      </c>
      <c r="H190" s="83" t="b">
        <v>0</v>
      </c>
      <c r="I190" s="83" t="b">
        <v>0</v>
      </c>
      <c r="J190" s="83" t="b">
        <v>0</v>
      </c>
      <c r="K190" s="83" t="b">
        <v>0</v>
      </c>
      <c r="L190" s="83" t="b">
        <v>0</v>
      </c>
    </row>
    <row r="191" spans="1:12" ht="15">
      <c r="A191" s="83" t="s">
        <v>2982</v>
      </c>
      <c r="B191" s="83" t="s">
        <v>2983</v>
      </c>
      <c r="C191" s="83">
        <v>2</v>
      </c>
      <c r="D191" s="121">
        <v>0</v>
      </c>
      <c r="E191" s="121">
        <v>1.1139433523068367</v>
      </c>
      <c r="F191" s="83" t="s">
        <v>2597</v>
      </c>
      <c r="G191" s="83" t="b">
        <v>0</v>
      </c>
      <c r="H191" s="83" t="b">
        <v>0</v>
      </c>
      <c r="I191" s="83" t="b">
        <v>0</v>
      </c>
      <c r="J191" s="83" t="b">
        <v>0</v>
      </c>
      <c r="K191" s="83" t="b">
        <v>0</v>
      </c>
      <c r="L191" s="83" t="b">
        <v>0</v>
      </c>
    </row>
    <row r="192" spans="1:12" ht="15">
      <c r="A192" s="83" t="s">
        <v>405</v>
      </c>
      <c r="B192" s="83" t="s">
        <v>440</v>
      </c>
      <c r="C192" s="83">
        <v>2</v>
      </c>
      <c r="D192" s="121">
        <v>0</v>
      </c>
      <c r="E192" s="121">
        <v>0.6989700043360187</v>
      </c>
      <c r="F192" s="83" t="s">
        <v>2599</v>
      </c>
      <c r="G192" s="83" t="b">
        <v>0</v>
      </c>
      <c r="H192" s="83" t="b">
        <v>0</v>
      </c>
      <c r="I192" s="83" t="b">
        <v>0</v>
      </c>
      <c r="J192" s="83" t="b">
        <v>0</v>
      </c>
      <c r="K192" s="83" t="b">
        <v>0</v>
      </c>
      <c r="L192" s="83" t="b">
        <v>0</v>
      </c>
    </row>
    <row r="193" spans="1:12" ht="15">
      <c r="A193" s="83" t="s">
        <v>440</v>
      </c>
      <c r="B193" s="83" t="s">
        <v>2733</v>
      </c>
      <c r="C193" s="83">
        <v>2</v>
      </c>
      <c r="D193" s="121">
        <v>0</v>
      </c>
      <c r="E193" s="121">
        <v>0.6989700043360187</v>
      </c>
      <c r="F193" s="83" t="s">
        <v>2599</v>
      </c>
      <c r="G193" s="83" t="b">
        <v>0</v>
      </c>
      <c r="H193" s="83" t="b">
        <v>0</v>
      </c>
      <c r="I193" s="83" t="b">
        <v>0</v>
      </c>
      <c r="J193" s="83" t="b">
        <v>0</v>
      </c>
      <c r="K193" s="83" t="b">
        <v>0</v>
      </c>
      <c r="L193" s="83" t="b">
        <v>0</v>
      </c>
    </row>
    <row r="194" spans="1:12" ht="15">
      <c r="A194" s="83" t="s">
        <v>2733</v>
      </c>
      <c r="B194" s="83" t="s">
        <v>2985</v>
      </c>
      <c r="C194" s="83">
        <v>2</v>
      </c>
      <c r="D194" s="121">
        <v>0</v>
      </c>
      <c r="E194" s="121">
        <v>0.6989700043360187</v>
      </c>
      <c r="F194" s="83" t="s">
        <v>2599</v>
      </c>
      <c r="G194" s="83" t="b">
        <v>0</v>
      </c>
      <c r="H194" s="83" t="b">
        <v>0</v>
      </c>
      <c r="I194" s="83" t="b">
        <v>0</v>
      </c>
      <c r="J194" s="83" t="b">
        <v>1</v>
      </c>
      <c r="K194" s="83" t="b">
        <v>0</v>
      </c>
      <c r="L194" s="83" t="b">
        <v>0</v>
      </c>
    </row>
    <row r="195" spans="1:12" ht="15">
      <c r="A195" s="83" t="s">
        <v>2985</v>
      </c>
      <c r="B195" s="83" t="s">
        <v>2986</v>
      </c>
      <c r="C195" s="83">
        <v>2</v>
      </c>
      <c r="D195" s="121">
        <v>0</v>
      </c>
      <c r="E195" s="121">
        <v>0.6989700043360187</v>
      </c>
      <c r="F195" s="83" t="s">
        <v>2599</v>
      </c>
      <c r="G195" s="83" t="b">
        <v>1</v>
      </c>
      <c r="H195" s="83" t="b">
        <v>0</v>
      </c>
      <c r="I195" s="83" t="b">
        <v>0</v>
      </c>
      <c r="J195" s="83" t="b">
        <v>0</v>
      </c>
      <c r="K195" s="83" t="b">
        <v>0</v>
      </c>
      <c r="L195" s="83" t="b">
        <v>0</v>
      </c>
    </row>
    <row r="196" spans="1:12" ht="15">
      <c r="A196" s="83" t="s">
        <v>2986</v>
      </c>
      <c r="B196" s="83" t="s">
        <v>2703</v>
      </c>
      <c r="C196" s="83">
        <v>2</v>
      </c>
      <c r="D196" s="121">
        <v>0</v>
      </c>
      <c r="E196" s="121">
        <v>0.6989700043360187</v>
      </c>
      <c r="F196" s="83" t="s">
        <v>2599</v>
      </c>
      <c r="G196" s="83" t="b">
        <v>0</v>
      </c>
      <c r="H196" s="83" t="b">
        <v>0</v>
      </c>
      <c r="I196" s="83" t="b">
        <v>0</v>
      </c>
      <c r="J196" s="83" t="b">
        <v>0</v>
      </c>
      <c r="K196" s="83" t="b">
        <v>0</v>
      </c>
      <c r="L196" s="83" t="b">
        <v>0</v>
      </c>
    </row>
    <row r="197" spans="1:12" ht="15">
      <c r="A197" s="83" t="s">
        <v>405</v>
      </c>
      <c r="B197" s="83" t="s">
        <v>266</v>
      </c>
      <c r="C197" s="83">
        <v>2</v>
      </c>
      <c r="D197" s="121">
        <v>0.012577947075405802</v>
      </c>
      <c r="E197" s="121">
        <v>1.0969100130080565</v>
      </c>
      <c r="F197" s="83" t="s">
        <v>2604</v>
      </c>
      <c r="G197" s="83" t="b">
        <v>0</v>
      </c>
      <c r="H197" s="83" t="b">
        <v>0</v>
      </c>
      <c r="I197" s="83" t="b">
        <v>0</v>
      </c>
      <c r="J197" s="83" t="b">
        <v>0</v>
      </c>
      <c r="K197" s="83" t="b">
        <v>0</v>
      </c>
      <c r="L197" s="83" t="b">
        <v>0</v>
      </c>
    </row>
    <row r="198" spans="1:12" ht="15">
      <c r="A198" s="83" t="s">
        <v>266</v>
      </c>
      <c r="B198" s="83" t="s">
        <v>440</v>
      </c>
      <c r="C198" s="83">
        <v>2</v>
      </c>
      <c r="D198" s="121">
        <v>0.012577947075405802</v>
      </c>
      <c r="E198" s="121">
        <v>1.0969100130080565</v>
      </c>
      <c r="F198" s="83" t="s">
        <v>2604</v>
      </c>
      <c r="G198" s="83" t="b">
        <v>0</v>
      </c>
      <c r="H198" s="83" t="b">
        <v>0</v>
      </c>
      <c r="I198" s="83" t="b">
        <v>0</v>
      </c>
      <c r="J198" s="83" t="b">
        <v>0</v>
      </c>
      <c r="K198" s="83" t="b">
        <v>0</v>
      </c>
      <c r="L198" s="8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F7B33-BEDE-4FE5-82C0-594F2E8DB61F}">
  <dimension ref="A1:C27"/>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3025</v>
      </c>
      <c r="B2" s="124" t="s">
        <v>3026</v>
      </c>
      <c r="C2" s="52" t="s">
        <v>3027</v>
      </c>
    </row>
    <row r="3" spans="1:3" ht="15">
      <c r="A3" s="123" t="s">
        <v>2588</v>
      </c>
      <c r="B3" s="123" t="s">
        <v>2588</v>
      </c>
      <c r="C3" s="34">
        <v>114</v>
      </c>
    </row>
    <row r="4" spans="1:3" ht="15">
      <c r="A4" s="123" t="s">
        <v>2589</v>
      </c>
      <c r="B4" s="123" t="s">
        <v>2588</v>
      </c>
      <c r="C4" s="34">
        <v>3</v>
      </c>
    </row>
    <row r="5" spans="1:3" ht="15">
      <c r="A5" s="123" t="s">
        <v>2589</v>
      </c>
      <c r="B5" s="123" t="s">
        <v>2589</v>
      </c>
      <c r="C5" s="34">
        <v>18</v>
      </c>
    </row>
    <row r="6" spans="1:3" ht="15">
      <c r="A6" s="123" t="s">
        <v>2590</v>
      </c>
      <c r="B6" s="123" t="s">
        <v>2590</v>
      </c>
      <c r="C6" s="34">
        <v>17</v>
      </c>
    </row>
    <row r="7" spans="1:3" ht="15">
      <c r="A7" s="123" t="s">
        <v>2591</v>
      </c>
      <c r="B7" s="123" t="s">
        <v>2588</v>
      </c>
      <c r="C7" s="34">
        <v>1</v>
      </c>
    </row>
    <row r="8" spans="1:3" ht="15">
      <c r="A8" s="123" t="s">
        <v>2591</v>
      </c>
      <c r="B8" s="123" t="s">
        <v>2591</v>
      </c>
      <c r="C8" s="34">
        <v>12</v>
      </c>
    </row>
    <row r="9" spans="1:3" ht="15">
      <c r="A9" s="123" t="s">
        <v>2592</v>
      </c>
      <c r="B9" s="123" t="s">
        <v>2588</v>
      </c>
      <c r="C9" s="34">
        <v>7</v>
      </c>
    </row>
    <row r="10" spans="1:3" ht="15">
      <c r="A10" s="123" t="s">
        <v>2592</v>
      </c>
      <c r="B10" s="123" t="s">
        <v>2589</v>
      </c>
      <c r="C10" s="34">
        <v>1</v>
      </c>
    </row>
    <row r="11" spans="1:3" ht="15">
      <c r="A11" s="123" t="s">
        <v>2592</v>
      </c>
      <c r="B11" s="123" t="s">
        <v>2592</v>
      </c>
      <c r="C11" s="34">
        <v>6</v>
      </c>
    </row>
    <row r="12" spans="1:3" ht="15">
      <c r="A12" s="123" t="s">
        <v>2593</v>
      </c>
      <c r="B12" s="123" t="s">
        <v>2593</v>
      </c>
      <c r="C12" s="34">
        <v>8</v>
      </c>
    </row>
    <row r="13" spans="1:3" ht="15">
      <c r="A13" s="123" t="s">
        <v>2594</v>
      </c>
      <c r="B13" s="123" t="s">
        <v>2594</v>
      </c>
      <c r="C13" s="34">
        <v>9</v>
      </c>
    </row>
    <row r="14" spans="1:3" ht="15">
      <c r="A14" s="123" t="s">
        <v>2595</v>
      </c>
      <c r="B14" s="123" t="s">
        <v>2595</v>
      </c>
      <c r="C14" s="34">
        <v>3</v>
      </c>
    </row>
    <row r="15" spans="1:3" ht="15">
      <c r="A15" s="123" t="s">
        <v>2596</v>
      </c>
      <c r="B15" s="123" t="s">
        <v>2596</v>
      </c>
      <c r="C15" s="34">
        <v>2</v>
      </c>
    </row>
    <row r="16" spans="1:3" ht="15">
      <c r="A16" s="123" t="s">
        <v>2597</v>
      </c>
      <c r="B16" s="123" t="s">
        <v>2588</v>
      </c>
      <c r="C16" s="34">
        <v>2</v>
      </c>
    </row>
    <row r="17" spans="1:3" ht="15">
      <c r="A17" s="123" t="s">
        <v>2597</v>
      </c>
      <c r="B17" s="123" t="s">
        <v>2597</v>
      </c>
      <c r="C17" s="34">
        <v>2</v>
      </c>
    </row>
    <row r="18" spans="1:3" ht="15">
      <c r="A18" s="123" t="s">
        <v>2598</v>
      </c>
      <c r="B18" s="123" t="s">
        <v>2598</v>
      </c>
      <c r="C18" s="34">
        <v>1</v>
      </c>
    </row>
    <row r="19" spans="1:3" ht="15">
      <c r="A19" s="123" t="s">
        <v>2599</v>
      </c>
      <c r="B19" s="123" t="s">
        <v>2588</v>
      </c>
      <c r="C19" s="34">
        <v>2</v>
      </c>
    </row>
    <row r="20" spans="1:3" ht="15">
      <c r="A20" s="123" t="s">
        <v>2599</v>
      </c>
      <c r="B20" s="123" t="s">
        <v>2599</v>
      </c>
      <c r="C20" s="34">
        <v>1</v>
      </c>
    </row>
    <row r="21" spans="1:3" ht="15">
      <c r="A21" s="123" t="s">
        <v>2600</v>
      </c>
      <c r="B21" s="123" t="s">
        <v>2600</v>
      </c>
      <c r="C21" s="34">
        <v>2</v>
      </c>
    </row>
    <row r="22" spans="1:3" ht="15">
      <c r="A22" s="123" t="s">
        <v>2601</v>
      </c>
      <c r="B22" s="123" t="s">
        <v>2601</v>
      </c>
      <c r="C22" s="34">
        <v>2</v>
      </c>
    </row>
    <row r="23" spans="1:3" ht="15">
      <c r="A23" s="123" t="s">
        <v>2602</v>
      </c>
      <c r="B23" s="123" t="s">
        <v>2602</v>
      </c>
      <c r="C23" s="34">
        <v>2</v>
      </c>
    </row>
    <row r="24" spans="1:3" ht="15">
      <c r="A24" s="123" t="s">
        <v>2603</v>
      </c>
      <c r="B24" s="123" t="s">
        <v>2588</v>
      </c>
      <c r="C24" s="34">
        <v>1</v>
      </c>
    </row>
    <row r="25" spans="1:3" ht="15">
      <c r="A25" s="123" t="s">
        <v>2603</v>
      </c>
      <c r="B25" s="123" t="s">
        <v>2603</v>
      </c>
      <c r="C25" s="34">
        <v>1</v>
      </c>
    </row>
    <row r="26" spans="1:3" ht="15">
      <c r="A26" s="123" t="s">
        <v>2604</v>
      </c>
      <c r="B26" s="123" t="s">
        <v>2588</v>
      </c>
      <c r="C26" s="34">
        <v>3</v>
      </c>
    </row>
    <row r="27" spans="1:3" ht="15">
      <c r="A27" s="123" t="s">
        <v>2604</v>
      </c>
      <c r="B27" s="123" t="s">
        <v>2604</v>
      </c>
      <c r="C2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6A075-549B-4F89-8E5C-5CE9FA750B8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3046</v>
      </c>
      <c r="B1" s="13" t="s">
        <v>17</v>
      </c>
    </row>
    <row r="2" spans="1:2" ht="15">
      <c r="A2" s="79" t="s">
        <v>3047</v>
      </c>
      <c r="B2" s="79" t="s">
        <v>3053</v>
      </c>
    </row>
    <row r="3" spans="1:2" ht="15">
      <c r="A3" s="79" t="s">
        <v>3048</v>
      </c>
      <c r="B3" s="79" t="s">
        <v>3054</v>
      </c>
    </row>
    <row r="4" spans="1:2" ht="15">
      <c r="A4" s="79" t="s">
        <v>3049</v>
      </c>
      <c r="B4" s="79" t="s">
        <v>3055</v>
      </c>
    </row>
    <row r="5" spans="1:2" ht="15">
      <c r="A5" s="79" t="s">
        <v>3050</v>
      </c>
      <c r="B5" s="79" t="s">
        <v>3056</v>
      </c>
    </row>
    <row r="6" spans="1:2" ht="15">
      <c r="A6" s="79" t="s">
        <v>3051</v>
      </c>
      <c r="B6" s="79" t="s">
        <v>3057</v>
      </c>
    </row>
    <row r="7" spans="1:2" ht="15">
      <c r="A7" s="79" t="s">
        <v>3052</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6A48-21F8-4E70-92EE-3627E0ECEB2A}">
  <dimension ref="A1:BO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8.28125" style="0" bestFit="1" customWidth="1"/>
    <col min="64" max="64" width="22.57421875" style="0" bestFit="1" customWidth="1"/>
    <col min="65" max="65" width="17.28125" style="0" bestFit="1" customWidth="1"/>
    <col min="66" max="66" width="20.57421875" style="0" bestFit="1" customWidth="1"/>
    <col min="67" max="67" width="14.574218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s="13" t="s">
        <v>236</v>
      </c>
      <c r="BD2" t="s">
        <v>2587</v>
      </c>
      <c r="BE2" s="13" t="s">
        <v>2618</v>
      </c>
      <c r="BF2" s="13" t="s">
        <v>2619</v>
      </c>
      <c r="BG2" s="52" t="s">
        <v>3014</v>
      </c>
      <c r="BH2" s="52" t="s">
        <v>3015</v>
      </c>
      <c r="BI2" s="52" t="s">
        <v>3016</v>
      </c>
      <c r="BJ2" s="52" t="s">
        <v>3017</v>
      </c>
      <c r="BK2" s="52" t="s">
        <v>3018</v>
      </c>
      <c r="BL2" s="52" t="s">
        <v>3019</v>
      </c>
      <c r="BM2" s="52" t="s">
        <v>3020</v>
      </c>
      <c r="BN2" s="52" t="s">
        <v>3021</v>
      </c>
      <c r="BO2" s="52" t="s">
        <v>3022</v>
      </c>
    </row>
    <row r="3" spans="1:67" ht="15" customHeight="1">
      <c r="A3" s="65" t="s">
        <v>237</v>
      </c>
      <c r="B3" s="65" t="s">
        <v>408</v>
      </c>
      <c r="C3" s="66"/>
      <c r="D3" s="67"/>
      <c r="E3" s="68"/>
      <c r="F3" s="69"/>
      <c r="G3" s="66"/>
      <c r="H3" s="70"/>
      <c r="I3" s="71"/>
      <c r="J3" s="71"/>
      <c r="K3" s="34" t="s">
        <v>65</v>
      </c>
      <c r="L3" s="72">
        <v>3</v>
      </c>
      <c r="M3" s="72"/>
      <c r="N3" s="73"/>
      <c r="O3" s="79" t="s">
        <v>424</v>
      </c>
      <c r="P3" s="81">
        <v>43985.29605324074</v>
      </c>
      <c r="Q3" s="79" t="s">
        <v>428</v>
      </c>
      <c r="R3" s="83" t="s">
        <v>473</v>
      </c>
      <c r="S3" s="79"/>
      <c r="T3" s="79"/>
      <c r="U3" s="79" t="s">
        <v>537</v>
      </c>
      <c r="V3" s="79"/>
      <c r="W3" s="86" t="s">
        <v>556</v>
      </c>
      <c r="X3" s="81">
        <v>43985.29605324074</v>
      </c>
      <c r="Y3" s="87">
        <v>43985</v>
      </c>
      <c r="Z3" s="83" t="s">
        <v>715</v>
      </c>
      <c r="AA3" s="86" t="s">
        <v>910</v>
      </c>
      <c r="AB3" s="79"/>
      <c r="AC3" s="79"/>
      <c r="AD3" s="83" t="s">
        <v>1105</v>
      </c>
      <c r="AE3" s="83" t="s">
        <v>1301</v>
      </c>
      <c r="AF3" s="79" t="b">
        <v>0</v>
      </c>
      <c r="AG3" s="79">
        <v>1</v>
      </c>
      <c r="AH3" s="83" t="s">
        <v>1315</v>
      </c>
      <c r="AI3" s="79" t="b">
        <v>0</v>
      </c>
      <c r="AJ3" s="79" t="s">
        <v>1332</v>
      </c>
      <c r="AK3" s="79"/>
      <c r="AL3" s="83" t="s">
        <v>1316</v>
      </c>
      <c r="AM3" s="79" t="b">
        <v>0</v>
      </c>
      <c r="AN3" s="79">
        <v>0</v>
      </c>
      <c r="AO3" s="83" t="s">
        <v>1316</v>
      </c>
      <c r="AP3" s="79" t="s">
        <v>1343</v>
      </c>
      <c r="AQ3" s="79" t="b">
        <v>0</v>
      </c>
      <c r="AR3" s="83" t="s">
        <v>1301</v>
      </c>
      <c r="AS3" s="79" t="s">
        <v>198</v>
      </c>
      <c r="AT3" s="79">
        <v>0</v>
      </c>
      <c r="AU3" s="79">
        <v>0</v>
      </c>
      <c r="AV3" s="79"/>
      <c r="AW3" s="79"/>
      <c r="AX3" s="79"/>
      <c r="AY3" s="79"/>
      <c r="AZ3" s="79"/>
      <c r="BA3" s="79"/>
      <c r="BB3" s="79"/>
      <c r="BC3" s="79"/>
      <c r="BD3">
        <v>1</v>
      </c>
      <c r="BE3" s="79" t="str">
        <f>REPLACE(INDEX(GroupVertices[Group],MATCH(Edges25[[#This Row],[Vertex 1]],GroupVertices[Vertex],0)),1,1,"")</f>
        <v>9</v>
      </c>
      <c r="BF3" s="79" t="str">
        <f>REPLACE(INDEX(GroupVertices[Group],MATCH(Edges25[[#This Row],[Vertex 2]],GroupVertices[Vertex],0)),1,1,"")</f>
        <v>9</v>
      </c>
      <c r="BG3" s="48"/>
      <c r="BH3" s="49"/>
      <c r="BI3" s="48"/>
      <c r="BJ3" s="49"/>
      <c r="BK3" s="48"/>
      <c r="BL3" s="49"/>
      <c r="BM3" s="48"/>
      <c r="BN3" s="49"/>
      <c r="BO3" s="48"/>
    </row>
    <row r="4" spans="1:67" ht="15" customHeight="1">
      <c r="A4" s="65" t="s">
        <v>238</v>
      </c>
      <c r="B4" s="65" t="s">
        <v>405</v>
      </c>
      <c r="C4" s="66"/>
      <c r="D4" s="67"/>
      <c r="E4" s="68"/>
      <c r="F4" s="69"/>
      <c r="G4" s="66"/>
      <c r="H4" s="70"/>
      <c r="I4" s="71"/>
      <c r="J4" s="71"/>
      <c r="K4" s="34" t="s">
        <v>65</v>
      </c>
      <c r="L4" s="78">
        <v>5</v>
      </c>
      <c r="M4" s="78"/>
      <c r="N4" s="73"/>
      <c r="O4" s="80" t="s">
        <v>426</v>
      </c>
      <c r="P4" s="82">
        <v>43985.30006944444</v>
      </c>
      <c r="Q4" s="80" t="s">
        <v>429</v>
      </c>
      <c r="R4" s="84" t="s">
        <v>474</v>
      </c>
      <c r="S4" s="80"/>
      <c r="T4" s="80"/>
      <c r="U4" s="80" t="s">
        <v>538</v>
      </c>
      <c r="V4" s="80"/>
      <c r="W4" s="85" t="s">
        <v>557</v>
      </c>
      <c r="X4" s="82">
        <v>43985.30006944444</v>
      </c>
      <c r="Y4" s="88">
        <v>43985</v>
      </c>
      <c r="Z4" s="84" t="s">
        <v>716</v>
      </c>
      <c r="AA4" s="85" t="s">
        <v>911</v>
      </c>
      <c r="AB4" s="80"/>
      <c r="AC4" s="80"/>
      <c r="AD4" s="84" t="s">
        <v>1106</v>
      </c>
      <c r="AE4" s="80"/>
      <c r="AF4" s="80" t="b">
        <v>0</v>
      </c>
      <c r="AG4" s="80">
        <v>0</v>
      </c>
      <c r="AH4" s="84" t="s">
        <v>1316</v>
      </c>
      <c r="AI4" s="80" t="b">
        <v>0</v>
      </c>
      <c r="AJ4" s="80" t="s">
        <v>1333</v>
      </c>
      <c r="AK4" s="80"/>
      <c r="AL4" s="84" t="s">
        <v>1316</v>
      </c>
      <c r="AM4" s="80" t="b">
        <v>0</v>
      </c>
      <c r="AN4" s="80">
        <v>116</v>
      </c>
      <c r="AO4" s="84" t="s">
        <v>1297</v>
      </c>
      <c r="AP4" s="80" t="s">
        <v>1344</v>
      </c>
      <c r="AQ4" s="80" t="b">
        <v>0</v>
      </c>
      <c r="AR4" s="84" t="s">
        <v>1297</v>
      </c>
      <c r="AS4" s="80" t="s">
        <v>198</v>
      </c>
      <c r="AT4" s="80">
        <v>0</v>
      </c>
      <c r="AU4" s="80">
        <v>0</v>
      </c>
      <c r="AV4" s="80"/>
      <c r="AW4" s="80"/>
      <c r="AX4" s="80"/>
      <c r="AY4" s="80"/>
      <c r="AZ4" s="80"/>
      <c r="BA4" s="80"/>
      <c r="BB4" s="80"/>
      <c r="BC4" s="80"/>
      <c r="BD4">
        <v>1</v>
      </c>
      <c r="BE4" s="79" t="str">
        <f>REPLACE(INDEX(GroupVertices[Group],MATCH(Edges25[[#This Row],[Vertex 1]],GroupVertices[Vertex],0)),1,1,"")</f>
        <v>1</v>
      </c>
      <c r="BF4" s="79" t="str">
        <f>REPLACE(INDEX(GroupVertices[Group],MATCH(Edges25[[#This Row],[Vertex 2]],GroupVertices[Vertex],0)),1,1,"")</f>
        <v>1</v>
      </c>
      <c r="BG4" s="48">
        <v>0</v>
      </c>
      <c r="BH4" s="49">
        <v>0</v>
      </c>
      <c r="BI4" s="48">
        <v>1</v>
      </c>
      <c r="BJ4" s="49">
        <v>2.3255813953488373</v>
      </c>
      <c r="BK4" s="48">
        <v>0</v>
      </c>
      <c r="BL4" s="49">
        <v>0</v>
      </c>
      <c r="BM4" s="48">
        <v>42</v>
      </c>
      <c r="BN4" s="49">
        <v>97.67441860465117</v>
      </c>
      <c r="BO4" s="48">
        <v>43</v>
      </c>
    </row>
    <row r="5" spans="1:67" ht="15">
      <c r="A5" s="65" t="s">
        <v>239</v>
      </c>
      <c r="B5" s="65" t="s">
        <v>405</v>
      </c>
      <c r="C5" s="66"/>
      <c r="D5" s="67"/>
      <c r="E5" s="68"/>
      <c r="F5" s="69"/>
      <c r="G5" s="66"/>
      <c r="H5" s="70"/>
      <c r="I5" s="71"/>
      <c r="J5" s="71"/>
      <c r="K5" s="34" t="s">
        <v>65</v>
      </c>
      <c r="L5" s="78">
        <v>6</v>
      </c>
      <c r="M5" s="78"/>
      <c r="N5" s="73"/>
      <c r="O5" s="80" t="s">
        <v>426</v>
      </c>
      <c r="P5" s="82">
        <v>43985.301458333335</v>
      </c>
      <c r="Q5" s="80" t="s">
        <v>430</v>
      </c>
      <c r="R5" s="84" t="s">
        <v>475</v>
      </c>
      <c r="S5" s="85" t="s">
        <v>518</v>
      </c>
      <c r="T5" s="80" t="s">
        <v>532</v>
      </c>
      <c r="U5" s="80" t="s">
        <v>537</v>
      </c>
      <c r="V5" s="80"/>
      <c r="W5" s="85" t="s">
        <v>558</v>
      </c>
      <c r="X5" s="82">
        <v>43985.301458333335</v>
      </c>
      <c r="Y5" s="88">
        <v>43985</v>
      </c>
      <c r="Z5" s="84" t="s">
        <v>717</v>
      </c>
      <c r="AA5" s="85" t="s">
        <v>912</v>
      </c>
      <c r="AB5" s="80"/>
      <c r="AC5" s="80"/>
      <c r="AD5" s="84" t="s">
        <v>1107</v>
      </c>
      <c r="AE5" s="80"/>
      <c r="AF5" s="80" t="b">
        <v>0</v>
      </c>
      <c r="AG5" s="80">
        <v>0</v>
      </c>
      <c r="AH5" s="84" t="s">
        <v>1316</v>
      </c>
      <c r="AI5" s="80" t="b">
        <v>0</v>
      </c>
      <c r="AJ5" s="80" t="s">
        <v>1332</v>
      </c>
      <c r="AK5" s="80"/>
      <c r="AL5" s="84" t="s">
        <v>1316</v>
      </c>
      <c r="AM5" s="80" t="b">
        <v>0</v>
      </c>
      <c r="AN5" s="80">
        <v>5</v>
      </c>
      <c r="AO5" s="84" t="s">
        <v>1298</v>
      </c>
      <c r="AP5" s="80" t="s">
        <v>1345</v>
      </c>
      <c r="AQ5" s="80" t="b">
        <v>0</v>
      </c>
      <c r="AR5" s="84" t="s">
        <v>1298</v>
      </c>
      <c r="AS5" s="80" t="s">
        <v>198</v>
      </c>
      <c r="AT5" s="80">
        <v>0</v>
      </c>
      <c r="AU5" s="80">
        <v>0</v>
      </c>
      <c r="AV5" s="80"/>
      <c r="AW5" s="80"/>
      <c r="AX5" s="80"/>
      <c r="AY5" s="80"/>
      <c r="AZ5" s="80"/>
      <c r="BA5" s="80"/>
      <c r="BB5" s="80"/>
      <c r="BC5" s="80"/>
      <c r="BD5">
        <v>1</v>
      </c>
      <c r="BE5" s="79" t="str">
        <f>REPLACE(INDEX(GroupVertices[Group],MATCH(Edges25[[#This Row],[Vertex 1]],GroupVertices[Vertex],0)),1,1,"")</f>
        <v>1</v>
      </c>
      <c r="BF5" s="79" t="str">
        <f>REPLACE(INDEX(GroupVertices[Group],MATCH(Edges25[[#This Row],[Vertex 2]],GroupVertices[Vertex],0)),1,1,"")</f>
        <v>1</v>
      </c>
      <c r="BG5" s="48"/>
      <c r="BH5" s="49"/>
      <c r="BI5" s="48"/>
      <c r="BJ5" s="49"/>
      <c r="BK5" s="48"/>
      <c r="BL5" s="49"/>
      <c r="BM5" s="48"/>
      <c r="BN5" s="49"/>
      <c r="BO5" s="48"/>
    </row>
    <row r="6" spans="1:67" ht="15">
      <c r="A6" s="65" t="s">
        <v>240</v>
      </c>
      <c r="B6" s="65" t="s">
        <v>405</v>
      </c>
      <c r="C6" s="66"/>
      <c r="D6" s="67"/>
      <c r="E6" s="68"/>
      <c r="F6" s="69"/>
      <c r="G6" s="66"/>
      <c r="H6" s="70"/>
      <c r="I6" s="71"/>
      <c r="J6" s="71"/>
      <c r="K6" s="34" t="s">
        <v>65</v>
      </c>
      <c r="L6" s="78">
        <v>8</v>
      </c>
      <c r="M6" s="78"/>
      <c r="N6" s="73"/>
      <c r="O6" s="80" t="s">
        <v>426</v>
      </c>
      <c r="P6" s="82">
        <v>43985.30351851852</v>
      </c>
      <c r="Q6" s="80" t="s">
        <v>429</v>
      </c>
      <c r="R6" s="84" t="s">
        <v>474</v>
      </c>
      <c r="S6" s="80"/>
      <c r="T6" s="80"/>
      <c r="U6" s="80" t="s">
        <v>538</v>
      </c>
      <c r="V6" s="80"/>
      <c r="W6" s="85" t="s">
        <v>559</v>
      </c>
      <c r="X6" s="82">
        <v>43985.30351851852</v>
      </c>
      <c r="Y6" s="88">
        <v>43985</v>
      </c>
      <c r="Z6" s="84" t="s">
        <v>718</v>
      </c>
      <c r="AA6" s="85" t="s">
        <v>913</v>
      </c>
      <c r="AB6" s="80"/>
      <c r="AC6" s="80"/>
      <c r="AD6" s="84" t="s">
        <v>1108</v>
      </c>
      <c r="AE6" s="80"/>
      <c r="AF6" s="80" t="b">
        <v>0</v>
      </c>
      <c r="AG6" s="80">
        <v>0</v>
      </c>
      <c r="AH6" s="84" t="s">
        <v>1316</v>
      </c>
      <c r="AI6" s="80" t="b">
        <v>0</v>
      </c>
      <c r="AJ6" s="80" t="s">
        <v>1333</v>
      </c>
      <c r="AK6" s="80"/>
      <c r="AL6" s="84" t="s">
        <v>1316</v>
      </c>
      <c r="AM6" s="80" t="b">
        <v>0</v>
      </c>
      <c r="AN6" s="80">
        <v>116</v>
      </c>
      <c r="AO6" s="84" t="s">
        <v>1297</v>
      </c>
      <c r="AP6" s="80" t="s">
        <v>1345</v>
      </c>
      <c r="AQ6" s="80" t="b">
        <v>0</v>
      </c>
      <c r="AR6" s="84" t="s">
        <v>1297</v>
      </c>
      <c r="AS6" s="80" t="s">
        <v>198</v>
      </c>
      <c r="AT6" s="80">
        <v>0</v>
      </c>
      <c r="AU6" s="80">
        <v>0</v>
      </c>
      <c r="AV6" s="80"/>
      <c r="AW6" s="80"/>
      <c r="AX6" s="80"/>
      <c r="AY6" s="80"/>
      <c r="AZ6" s="80"/>
      <c r="BA6" s="80"/>
      <c r="BB6" s="80"/>
      <c r="BC6" s="80"/>
      <c r="BD6">
        <v>1</v>
      </c>
      <c r="BE6" s="79" t="str">
        <f>REPLACE(INDEX(GroupVertices[Group],MATCH(Edges25[[#This Row],[Vertex 1]],GroupVertices[Vertex],0)),1,1,"")</f>
        <v>1</v>
      </c>
      <c r="BF6" s="79" t="str">
        <f>REPLACE(INDEX(GroupVertices[Group],MATCH(Edges25[[#This Row],[Vertex 2]],GroupVertices[Vertex],0)),1,1,"")</f>
        <v>1</v>
      </c>
      <c r="BG6" s="48">
        <v>0</v>
      </c>
      <c r="BH6" s="49">
        <v>0</v>
      </c>
      <c r="BI6" s="48">
        <v>1</v>
      </c>
      <c r="BJ6" s="49">
        <v>2.3255813953488373</v>
      </c>
      <c r="BK6" s="48">
        <v>0</v>
      </c>
      <c r="BL6" s="49">
        <v>0</v>
      </c>
      <c r="BM6" s="48">
        <v>42</v>
      </c>
      <c r="BN6" s="49">
        <v>97.67441860465117</v>
      </c>
      <c r="BO6" s="48">
        <v>43</v>
      </c>
    </row>
    <row r="7" spans="1:67" ht="15">
      <c r="A7" s="65" t="s">
        <v>241</v>
      </c>
      <c r="B7" s="65" t="s">
        <v>405</v>
      </c>
      <c r="C7" s="66"/>
      <c r="D7" s="67"/>
      <c r="E7" s="68"/>
      <c r="F7" s="69"/>
      <c r="G7" s="66"/>
      <c r="H7" s="70"/>
      <c r="I7" s="71"/>
      <c r="J7" s="71"/>
      <c r="K7" s="34" t="s">
        <v>65</v>
      </c>
      <c r="L7" s="78">
        <v>9</v>
      </c>
      <c r="M7" s="78"/>
      <c r="N7" s="73"/>
      <c r="O7" s="80" t="s">
        <v>426</v>
      </c>
      <c r="P7" s="82">
        <v>43985.30370370371</v>
      </c>
      <c r="Q7" s="80" t="s">
        <v>430</v>
      </c>
      <c r="R7" s="84" t="s">
        <v>475</v>
      </c>
      <c r="S7" s="85" t="s">
        <v>518</v>
      </c>
      <c r="T7" s="80" t="s">
        <v>532</v>
      </c>
      <c r="U7" s="80" t="s">
        <v>537</v>
      </c>
      <c r="V7" s="80"/>
      <c r="W7" s="85" t="s">
        <v>560</v>
      </c>
      <c r="X7" s="82">
        <v>43985.30370370371</v>
      </c>
      <c r="Y7" s="88">
        <v>43985</v>
      </c>
      <c r="Z7" s="84" t="s">
        <v>719</v>
      </c>
      <c r="AA7" s="85" t="s">
        <v>914</v>
      </c>
      <c r="AB7" s="80"/>
      <c r="AC7" s="80"/>
      <c r="AD7" s="84" t="s">
        <v>1109</v>
      </c>
      <c r="AE7" s="80"/>
      <c r="AF7" s="80" t="b">
        <v>0</v>
      </c>
      <c r="AG7" s="80">
        <v>0</v>
      </c>
      <c r="AH7" s="84" t="s">
        <v>1316</v>
      </c>
      <c r="AI7" s="80" t="b">
        <v>0</v>
      </c>
      <c r="AJ7" s="80" t="s">
        <v>1332</v>
      </c>
      <c r="AK7" s="80"/>
      <c r="AL7" s="84" t="s">
        <v>1316</v>
      </c>
      <c r="AM7" s="80" t="b">
        <v>0</v>
      </c>
      <c r="AN7" s="80">
        <v>5</v>
      </c>
      <c r="AO7" s="84" t="s">
        <v>1298</v>
      </c>
      <c r="AP7" s="80" t="s">
        <v>1344</v>
      </c>
      <c r="AQ7" s="80" t="b">
        <v>0</v>
      </c>
      <c r="AR7" s="84" t="s">
        <v>1298</v>
      </c>
      <c r="AS7" s="80" t="s">
        <v>198</v>
      </c>
      <c r="AT7" s="80">
        <v>0</v>
      </c>
      <c r="AU7" s="80">
        <v>0</v>
      </c>
      <c r="AV7" s="80"/>
      <c r="AW7" s="80"/>
      <c r="AX7" s="80"/>
      <c r="AY7" s="80"/>
      <c r="AZ7" s="80"/>
      <c r="BA7" s="80"/>
      <c r="BB7" s="80"/>
      <c r="BC7" s="80"/>
      <c r="BD7">
        <v>1</v>
      </c>
      <c r="BE7" s="79" t="str">
        <f>REPLACE(INDEX(GroupVertices[Group],MATCH(Edges25[[#This Row],[Vertex 1]],GroupVertices[Vertex],0)),1,1,"")</f>
        <v>1</v>
      </c>
      <c r="BF7" s="79" t="str">
        <f>REPLACE(INDEX(GroupVertices[Group],MATCH(Edges25[[#This Row],[Vertex 2]],GroupVertices[Vertex],0)),1,1,"")</f>
        <v>1</v>
      </c>
      <c r="BG7" s="48"/>
      <c r="BH7" s="49"/>
      <c r="BI7" s="48"/>
      <c r="BJ7" s="49"/>
      <c r="BK7" s="48"/>
      <c r="BL7" s="49"/>
      <c r="BM7" s="48"/>
      <c r="BN7" s="49"/>
      <c r="BO7" s="48"/>
    </row>
    <row r="8" spans="1:67" ht="15">
      <c r="A8" s="65" t="s">
        <v>242</v>
      </c>
      <c r="B8" s="65" t="s">
        <v>405</v>
      </c>
      <c r="C8" s="66"/>
      <c r="D8" s="67"/>
      <c r="E8" s="68"/>
      <c r="F8" s="69"/>
      <c r="G8" s="66"/>
      <c r="H8" s="70"/>
      <c r="I8" s="71"/>
      <c r="J8" s="71"/>
      <c r="K8" s="34" t="s">
        <v>65</v>
      </c>
      <c r="L8" s="78">
        <v>11</v>
      </c>
      <c r="M8" s="78"/>
      <c r="N8" s="73"/>
      <c r="O8" s="80" t="s">
        <v>426</v>
      </c>
      <c r="P8" s="82">
        <v>43985.307650462964</v>
      </c>
      <c r="Q8" s="80" t="s">
        <v>429</v>
      </c>
      <c r="R8" s="84" t="s">
        <v>474</v>
      </c>
      <c r="S8" s="80"/>
      <c r="T8" s="80"/>
      <c r="U8" s="80" t="s">
        <v>538</v>
      </c>
      <c r="V8" s="80"/>
      <c r="W8" s="85" t="s">
        <v>561</v>
      </c>
      <c r="X8" s="82">
        <v>43985.307650462964</v>
      </c>
      <c r="Y8" s="88">
        <v>43985</v>
      </c>
      <c r="Z8" s="84" t="s">
        <v>720</v>
      </c>
      <c r="AA8" s="85" t="s">
        <v>915</v>
      </c>
      <c r="AB8" s="80"/>
      <c r="AC8" s="80"/>
      <c r="AD8" s="84" t="s">
        <v>1110</v>
      </c>
      <c r="AE8" s="80"/>
      <c r="AF8" s="80" t="b">
        <v>0</v>
      </c>
      <c r="AG8" s="80">
        <v>0</v>
      </c>
      <c r="AH8" s="84" t="s">
        <v>1316</v>
      </c>
      <c r="AI8" s="80" t="b">
        <v>0</v>
      </c>
      <c r="AJ8" s="80" t="s">
        <v>1333</v>
      </c>
      <c r="AK8" s="80"/>
      <c r="AL8" s="84" t="s">
        <v>1316</v>
      </c>
      <c r="AM8" s="80" t="b">
        <v>0</v>
      </c>
      <c r="AN8" s="80">
        <v>116</v>
      </c>
      <c r="AO8" s="84" t="s">
        <v>1297</v>
      </c>
      <c r="AP8" s="80" t="s">
        <v>1343</v>
      </c>
      <c r="AQ8" s="80" t="b">
        <v>0</v>
      </c>
      <c r="AR8" s="84" t="s">
        <v>1297</v>
      </c>
      <c r="AS8" s="80" t="s">
        <v>198</v>
      </c>
      <c r="AT8" s="80">
        <v>0</v>
      </c>
      <c r="AU8" s="80">
        <v>0</v>
      </c>
      <c r="AV8" s="80"/>
      <c r="AW8" s="80"/>
      <c r="AX8" s="80"/>
      <c r="AY8" s="80"/>
      <c r="AZ8" s="80"/>
      <c r="BA8" s="80"/>
      <c r="BB8" s="80"/>
      <c r="BC8" s="80"/>
      <c r="BD8">
        <v>1</v>
      </c>
      <c r="BE8" s="79" t="str">
        <f>REPLACE(INDEX(GroupVertices[Group],MATCH(Edges25[[#This Row],[Vertex 1]],GroupVertices[Vertex],0)),1,1,"")</f>
        <v>1</v>
      </c>
      <c r="BF8" s="79" t="str">
        <f>REPLACE(INDEX(GroupVertices[Group],MATCH(Edges25[[#This Row],[Vertex 2]],GroupVertices[Vertex],0)),1,1,"")</f>
        <v>1</v>
      </c>
      <c r="BG8" s="48">
        <v>0</v>
      </c>
      <c r="BH8" s="49">
        <v>0</v>
      </c>
      <c r="BI8" s="48">
        <v>1</v>
      </c>
      <c r="BJ8" s="49">
        <v>2.3255813953488373</v>
      </c>
      <c r="BK8" s="48">
        <v>0</v>
      </c>
      <c r="BL8" s="49">
        <v>0</v>
      </c>
      <c r="BM8" s="48">
        <v>42</v>
      </c>
      <c r="BN8" s="49">
        <v>97.67441860465117</v>
      </c>
      <c r="BO8" s="48">
        <v>43</v>
      </c>
    </row>
    <row r="9" spans="1:67" ht="15">
      <c r="A9" s="65" t="s">
        <v>243</v>
      </c>
      <c r="B9" s="65" t="s">
        <v>405</v>
      </c>
      <c r="C9" s="66"/>
      <c r="D9" s="67"/>
      <c r="E9" s="68"/>
      <c r="F9" s="69"/>
      <c r="G9" s="66"/>
      <c r="H9" s="70"/>
      <c r="I9" s="71"/>
      <c r="J9" s="71"/>
      <c r="K9" s="34" t="s">
        <v>65</v>
      </c>
      <c r="L9" s="78">
        <v>12</v>
      </c>
      <c r="M9" s="78"/>
      <c r="N9" s="73"/>
      <c r="O9" s="80" t="s">
        <v>426</v>
      </c>
      <c r="P9" s="82">
        <v>43985.312268518515</v>
      </c>
      <c r="Q9" s="80" t="s">
        <v>429</v>
      </c>
      <c r="R9" s="84" t="s">
        <v>474</v>
      </c>
      <c r="S9" s="80"/>
      <c r="T9" s="80"/>
      <c r="U9" s="80" t="s">
        <v>538</v>
      </c>
      <c r="V9" s="80"/>
      <c r="W9" s="85" t="s">
        <v>562</v>
      </c>
      <c r="X9" s="82">
        <v>43985.312268518515</v>
      </c>
      <c r="Y9" s="88">
        <v>43985</v>
      </c>
      <c r="Z9" s="84" t="s">
        <v>721</v>
      </c>
      <c r="AA9" s="85" t="s">
        <v>916</v>
      </c>
      <c r="AB9" s="80"/>
      <c r="AC9" s="80"/>
      <c r="AD9" s="84" t="s">
        <v>1111</v>
      </c>
      <c r="AE9" s="80"/>
      <c r="AF9" s="80" t="b">
        <v>0</v>
      </c>
      <c r="AG9" s="80">
        <v>0</v>
      </c>
      <c r="AH9" s="84" t="s">
        <v>1316</v>
      </c>
      <c r="AI9" s="80" t="b">
        <v>0</v>
      </c>
      <c r="AJ9" s="80" t="s">
        <v>1333</v>
      </c>
      <c r="AK9" s="80"/>
      <c r="AL9" s="84" t="s">
        <v>1316</v>
      </c>
      <c r="AM9" s="80" t="b">
        <v>0</v>
      </c>
      <c r="AN9" s="80">
        <v>116</v>
      </c>
      <c r="AO9" s="84" t="s">
        <v>1297</v>
      </c>
      <c r="AP9" s="80" t="s">
        <v>1346</v>
      </c>
      <c r="AQ9" s="80" t="b">
        <v>0</v>
      </c>
      <c r="AR9" s="84" t="s">
        <v>1297</v>
      </c>
      <c r="AS9" s="80" t="s">
        <v>198</v>
      </c>
      <c r="AT9" s="80">
        <v>0</v>
      </c>
      <c r="AU9" s="80">
        <v>0</v>
      </c>
      <c r="AV9" s="80"/>
      <c r="AW9" s="80"/>
      <c r="AX9" s="80"/>
      <c r="AY9" s="80"/>
      <c r="AZ9" s="80"/>
      <c r="BA9" s="80"/>
      <c r="BB9" s="80"/>
      <c r="BC9" s="80"/>
      <c r="BD9">
        <v>1</v>
      </c>
      <c r="BE9" s="79" t="str">
        <f>REPLACE(INDEX(GroupVertices[Group],MATCH(Edges25[[#This Row],[Vertex 1]],GroupVertices[Vertex],0)),1,1,"")</f>
        <v>1</v>
      </c>
      <c r="BF9" s="79" t="str">
        <f>REPLACE(INDEX(GroupVertices[Group],MATCH(Edges25[[#This Row],[Vertex 2]],GroupVertices[Vertex],0)),1,1,"")</f>
        <v>1</v>
      </c>
      <c r="BG9" s="48">
        <v>0</v>
      </c>
      <c r="BH9" s="49">
        <v>0</v>
      </c>
      <c r="BI9" s="48">
        <v>1</v>
      </c>
      <c r="BJ9" s="49">
        <v>2.3255813953488373</v>
      </c>
      <c r="BK9" s="48">
        <v>0</v>
      </c>
      <c r="BL9" s="49">
        <v>0</v>
      </c>
      <c r="BM9" s="48">
        <v>42</v>
      </c>
      <c r="BN9" s="49">
        <v>97.67441860465117</v>
      </c>
      <c r="BO9" s="48">
        <v>43</v>
      </c>
    </row>
    <row r="10" spans="1:67" ht="15">
      <c r="A10" s="65" t="s">
        <v>244</v>
      </c>
      <c r="B10" s="65" t="s">
        <v>405</v>
      </c>
      <c r="C10" s="66"/>
      <c r="D10" s="67"/>
      <c r="E10" s="68"/>
      <c r="F10" s="69"/>
      <c r="G10" s="66"/>
      <c r="H10" s="70"/>
      <c r="I10" s="71"/>
      <c r="J10" s="71"/>
      <c r="K10" s="34" t="s">
        <v>65</v>
      </c>
      <c r="L10" s="78">
        <v>13</v>
      </c>
      <c r="M10" s="78"/>
      <c r="N10" s="73"/>
      <c r="O10" s="80" t="s">
        <v>426</v>
      </c>
      <c r="P10" s="82">
        <v>43985.32871527778</v>
      </c>
      <c r="Q10" s="80" t="s">
        <v>429</v>
      </c>
      <c r="R10" s="84" t="s">
        <v>474</v>
      </c>
      <c r="S10" s="80"/>
      <c r="T10" s="80"/>
      <c r="U10" s="80" t="s">
        <v>538</v>
      </c>
      <c r="V10" s="80"/>
      <c r="W10" s="85" t="s">
        <v>563</v>
      </c>
      <c r="X10" s="82">
        <v>43985.32871527778</v>
      </c>
      <c r="Y10" s="88">
        <v>43985</v>
      </c>
      <c r="Z10" s="84" t="s">
        <v>722</v>
      </c>
      <c r="AA10" s="85" t="s">
        <v>917</v>
      </c>
      <c r="AB10" s="80"/>
      <c r="AC10" s="80"/>
      <c r="AD10" s="84" t="s">
        <v>1112</v>
      </c>
      <c r="AE10" s="80"/>
      <c r="AF10" s="80" t="b">
        <v>0</v>
      </c>
      <c r="AG10" s="80">
        <v>0</v>
      </c>
      <c r="AH10" s="84" t="s">
        <v>1316</v>
      </c>
      <c r="AI10" s="80" t="b">
        <v>0</v>
      </c>
      <c r="AJ10" s="80" t="s">
        <v>1333</v>
      </c>
      <c r="AK10" s="80"/>
      <c r="AL10" s="84" t="s">
        <v>1316</v>
      </c>
      <c r="AM10" s="80" t="b">
        <v>0</v>
      </c>
      <c r="AN10" s="80">
        <v>116</v>
      </c>
      <c r="AO10" s="84" t="s">
        <v>1297</v>
      </c>
      <c r="AP10" s="80" t="s">
        <v>1343</v>
      </c>
      <c r="AQ10" s="80" t="b">
        <v>0</v>
      </c>
      <c r="AR10" s="84" t="s">
        <v>1297</v>
      </c>
      <c r="AS10" s="80" t="s">
        <v>198</v>
      </c>
      <c r="AT10" s="80">
        <v>0</v>
      </c>
      <c r="AU10" s="80">
        <v>0</v>
      </c>
      <c r="AV10" s="80"/>
      <c r="AW10" s="80"/>
      <c r="AX10" s="80"/>
      <c r="AY10" s="80"/>
      <c r="AZ10" s="80"/>
      <c r="BA10" s="80"/>
      <c r="BB10" s="80"/>
      <c r="BC10" s="80"/>
      <c r="BD10">
        <v>1</v>
      </c>
      <c r="BE10" s="79" t="str">
        <f>REPLACE(INDEX(GroupVertices[Group],MATCH(Edges25[[#This Row],[Vertex 1]],GroupVertices[Vertex],0)),1,1,"")</f>
        <v>1</v>
      </c>
      <c r="BF10" s="79" t="str">
        <f>REPLACE(INDEX(GroupVertices[Group],MATCH(Edges25[[#This Row],[Vertex 2]],GroupVertices[Vertex],0)),1,1,"")</f>
        <v>1</v>
      </c>
      <c r="BG10" s="48">
        <v>0</v>
      </c>
      <c r="BH10" s="49">
        <v>0</v>
      </c>
      <c r="BI10" s="48">
        <v>1</v>
      </c>
      <c r="BJ10" s="49">
        <v>2.3255813953488373</v>
      </c>
      <c r="BK10" s="48">
        <v>0</v>
      </c>
      <c r="BL10" s="49">
        <v>0</v>
      </c>
      <c r="BM10" s="48">
        <v>42</v>
      </c>
      <c r="BN10" s="49">
        <v>97.67441860465117</v>
      </c>
      <c r="BO10" s="48">
        <v>43</v>
      </c>
    </row>
    <row r="11" spans="1:67" ht="15">
      <c r="A11" s="65" t="s">
        <v>245</v>
      </c>
      <c r="B11" s="65" t="s">
        <v>405</v>
      </c>
      <c r="C11" s="66"/>
      <c r="D11" s="67"/>
      <c r="E11" s="68"/>
      <c r="F11" s="69"/>
      <c r="G11" s="66"/>
      <c r="H11" s="70"/>
      <c r="I11" s="71"/>
      <c r="J11" s="71"/>
      <c r="K11" s="34" t="s">
        <v>65</v>
      </c>
      <c r="L11" s="78">
        <v>14</v>
      </c>
      <c r="M11" s="78"/>
      <c r="N11" s="73"/>
      <c r="O11" s="80" t="s">
        <v>426</v>
      </c>
      <c r="P11" s="82">
        <v>43985.34631944444</v>
      </c>
      <c r="Q11" s="80" t="s">
        <v>429</v>
      </c>
      <c r="R11" s="84" t="s">
        <v>474</v>
      </c>
      <c r="S11" s="80"/>
      <c r="T11" s="80"/>
      <c r="U11" s="80" t="s">
        <v>538</v>
      </c>
      <c r="V11" s="80"/>
      <c r="W11" s="85" t="s">
        <v>564</v>
      </c>
      <c r="X11" s="82">
        <v>43985.34631944444</v>
      </c>
      <c r="Y11" s="88">
        <v>43985</v>
      </c>
      <c r="Z11" s="84" t="s">
        <v>723</v>
      </c>
      <c r="AA11" s="85" t="s">
        <v>918</v>
      </c>
      <c r="AB11" s="80"/>
      <c r="AC11" s="80"/>
      <c r="AD11" s="84" t="s">
        <v>1113</v>
      </c>
      <c r="AE11" s="80"/>
      <c r="AF11" s="80" t="b">
        <v>0</v>
      </c>
      <c r="AG11" s="80">
        <v>0</v>
      </c>
      <c r="AH11" s="84" t="s">
        <v>1316</v>
      </c>
      <c r="AI11" s="80" t="b">
        <v>0</v>
      </c>
      <c r="AJ11" s="80" t="s">
        <v>1333</v>
      </c>
      <c r="AK11" s="80"/>
      <c r="AL11" s="84" t="s">
        <v>1316</v>
      </c>
      <c r="AM11" s="80" t="b">
        <v>0</v>
      </c>
      <c r="AN11" s="80">
        <v>116</v>
      </c>
      <c r="AO11" s="84" t="s">
        <v>1297</v>
      </c>
      <c r="AP11" s="80" t="s">
        <v>1345</v>
      </c>
      <c r="AQ11" s="80" t="b">
        <v>0</v>
      </c>
      <c r="AR11" s="84" t="s">
        <v>1297</v>
      </c>
      <c r="AS11" s="80" t="s">
        <v>198</v>
      </c>
      <c r="AT11" s="80">
        <v>0</v>
      </c>
      <c r="AU11" s="80">
        <v>0</v>
      </c>
      <c r="AV11" s="80"/>
      <c r="AW11" s="80"/>
      <c r="AX11" s="80"/>
      <c r="AY11" s="80"/>
      <c r="AZ11" s="80"/>
      <c r="BA11" s="80"/>
      <c r="BB11" s="80"/>
      <c r="BC11" s="80"/>
      <c r="BD11">
        <v>1</v>
      </c>
      <c r="BE11" s="79" t="str">
        <f>REPLACE(INDEX(GroupVertices[Group],MATCH(Edges25[[#This Row],[Vertex 1]],GroupVertices[Vertex],0)),1,1,"")</f>
        <v>1</v>
      </c>
      <c r="BF11" s="79" t="str">
        <f>REPLACE(INDEX(GroupVertices[Group],MATCH(Edges25[[#This Row],[Vertex 2]],GroupVertices[Vertex],0)),1,1,"")</f>
        <v>1</v>
      </c>
      <c r="BG11" s="48">
        <v>0</v>
      </c>
      <c r="BH11" s="49">
        <v>0</v>
      </c>
      <c r="BI11" s="48">
        <v>1</v>
      </c>
      <c r="BJ11" s="49">
        <v>2.3255813953488373</v>
      </c>
      <c r="BK11" s="48">
        <v>0</v>
      </c>
      <c r="BL11" s="49">
        <v>0</v>
      </c>
      <c r="BM11" s="48">
        <v>42</v>
      </c>
      <c r="BN11" s="49">
        <v>97.67441860465117</v>
      </c>
      <c r="BO11" s="48">
        <v>43</v>
      </c>
    </row>
    <row r="12" spans="1:67" ht="15">
      <c r="A12" s="65" t="s">
        <v>246</v>
      </c>
      <c r="B12" s="65" t="s">
        <v>405</v>
      </c>
      <c r="C12" s="66"/>
      <c r="D12" s="67"/>
      <c r="E12" s="68"/>
      <c r="F12" s="69"/>
      <c r="G12" s="66"/>
      <c r="H12" s="70"/>
      <c r="I12" s="71"/>
      <c r="J12" s="71"/>
      <c r="K12" s="34" t="s">
        <v>65</v>
      </c>
      <c r="L12" s="78">
        <v>15</v>
      </c>
      <c r="M12" s="78"/>
      <c r="N12" s="73"/>
      <c r="O12" s="80" t="s">
        <v>426</v>
      </c>
      <c r="P12" s="82">
        <v>43985.35880787037</v>
      </c>
      <c r="Q12" s="80" t="s">
        <v>429</v>
      </c>
      <c r="R12" s="84" t="s">
        <v>474</v>
      </c>
      <c r="S12" s="80"/>
      <c r="T12" s="80"/>
      <c r="U12" s="80" t="s">
        <v>538</v>
      </c>
      <c r="V12" s="80"/>
      <c r="W12" s="85" t="s">
        <v>565</v>
      </c>
      <c r="X12" s="82">
        <v>43985.35880787037</v>
      </c>
      <c r="Y12" s="88">
        <v>43985</v>
      </c>
      <c r="Z12" s="84" t="s">
        <v>724</v>
      </c>
      <c r="AA12" s="85" t="s">
        <v>919</v>
      </c>
      <c r="AB12" s="80"/>
      <c r="AC12" s="80"/>
      <c r="AD12" s="84" t="s">
        <v>1114</v>
      </c>
      <c r="AE12" s="80"/>
      <c r="AF12" s="80" t="b">
        <v>0</v>
      </c>
      <c r="AG12" s="80">
        <v>0</v>
      </c>
      <c r="AH12" s="84" t="s">
        <v>1316</v>
      </c>
      <c r="AI12" s="80" t="b">
        <v>0</v>
      </c>
      <c r="AJ12" s="80" t="s">
        <v>1333</v>
      </c>
      <c r="AK12" s="80"/>
      <c r="AL12" s="84" t="s">
        <v>1316</v>
      </c>
      <c r="AM12" s="80" t="b">
        <v>0</v>
      </c>
      <c r="AN12" s="80">
        <v>116</v>
      </c>
      <c r="AO12" s="84" t="s">
        <v>1297</v>
      </c>
      <c r="AP12" s="80" t="s">
        <v>1343</v>
      </c>
      <c r="AQ12" s="80" t="b">
        <v>0</v>
      </c>
      <c r="AR12" s="84" t="s">
        <v>1297</v>
      </c>
      <c r="AS12" s="80" t="s">
        <v>198</v>
      </c>
      <c r="AT12" s="80">
        <v>0</v>
      </c>
      <c r="AU12" s="80">
        <v>0</v>
      </c>
      <c r="AV12" s="80"/>
      <c r="AW12" s="80"/>
      <c r="AX12" s="80"/>
      <c r="AY12" s="80"/>
      <c r="AZ12" s="80"/>
      <c r="BA12" s="80"/>
      <c r="BB12" s="80"/>
      <c r="BC12" s="80"/>
      <c r="BD12">
        <v>1</v>
      </c>
      <c r="BE12" s="79" t="str">
        <f>REPLACE(INDEX(GroupVertices[Group],MATCH(Edges25[[#This Row],[Vertex 1]],GroupVertices[Vertex],0)),1,1,"")</f>
        <v>1</v>
      </c>
      <c r="BF12" s="79" t="str">
        <f>REPLACE(INDEX(GroupVertices[Group],MATCH(Edges25[[#This Row],[Vertex 2]],GroupVertices[Vertex],0)),1,1,"")</f>
        <v>1</v>
      </c>
      <c r="BG12" s="48">
        <v>0</v>
      </c>
      <c r="BH12" s="49">
        <v>0</v>
      </c>
      <c r="BI12" s="48">
        <v>1</v>
      </c>
      <c r="BJ12" s="49">
        <v>2.3255813953488373</v>
      </c>
      <c r="BK12" s="48">
        <v>0</v>
      </c>
      <c r="BL12" s="49">
        <v>0</v>
      </c>
      <c r="BM12" s="48">
        <v>42</v>
      </c>
      <c r="BN12" s="49">
        <v>97.67441860465117</v>
      </c>
      <c r="BO12" s="48">
        <v>43</v>
      </c>
    </row>
    <row r="13" spans="1:67" ht="15">
      <c r="A13" s="65" t="s">
        <v>247</v>
      </c>
      <c r="B13" s="65" t="s">
        <v>405</v>
      </c>
      <c r="C13" s="66"/>
      <c r="D13" s="67"/>
      <c r="E13" s="68"/>
      <c r="F13" s="69"/>
      <c r="G13" s="66"/>
      <c r="H13" s="70"/>
      <c r="I13" s="71"/>
      <c r="J13" s="71"/>
      <c r="K13" s="34" t="s">
        <v>65</v>
      </c>
      <c r="L13" s="78">
        <v>16</v>
      </c>
      <c r="M13" s="78"/>
      <c r="N13" s="73"/>
      <c r="O13" s="80" t="s">
        <v>426</v>
      </c>
      <c r="P13" s="82">
        <v>43985.3599537037</v>
      </c>
      <c r="Q13" s="80" t="s">
        <v>429</v>
      </c>
      <c r="R13" s="84" t="s">
        <v>474</v>
      </c>
      <c r="S13" s="80"/>
      <c r="T13" s="80"/>
      <c r="U13" s="80" t="s">
        <v>538</v>
      </c>
      <c r="V13" s="80"/>
      <c r="W13" s="85" t="s">
        <v>566</v>
      </c>
      <c r="X13" s="82">
        <v>43985.3599537037</v>
      </c>
      <c r="Y13" s="88">
        <v>43985</v>
      </c>
      <c r="Z13" s="84" t="s">
        <v>725</v>
      </c>
      <c r="AA13" s="85" t="s">
        <v>920</v>
      </c>
      <c r="AB13" s="80"/>
      <c r="AC13" s="80"/>
      <c r="AD13" s="84" t="s">
        <v>1115</v>
      </c>
      <c r="AE13" s="80"/>
      <c r="AF13" s="80" t="b">
        <v>0</v>
      </c>
      <c r="AG13" s="80">
        <v>0</v>
      </c>
      <c r="AH13" s="84" t="s">
        <v>1316</v>
      </c>
      <c r="AI13" s="80" t="b">
        <v>0</v>
      </c>
      <c r="AJ13" s="80" t="s">
        <v>1333</v>
      </c>
      <c r="AK13" s="80"/>
      <c r="AL13" s="84" t="s">
        <v>1316</v>
      </c>
      <c r="AM13" s="80" t="b">
        <v>0</v>
      </c>
      <c r="AN13" s="80">
        <v>116</v>
      </c>
      <c r="AO13" s="84" t="s">
        <v>1297</v>
      </c>
      <c r="AP13" s="80" t="s">
        <v>1343</v>
      </c>
      <c r="AQ13" s="80" t="b">
        <v>0</v>
      </c>
      <c r="AR13" s="84" t="s">
        <v>1297</v>
      </c>
      <c r="AS13" s="80" t="s">
        <v>198</v>
      </c>
      <c r="AT13" s="80">
        <v>0</v>
      </c>
      <c r="AU13" s="80">
        <v>0</v>
      </c>
      <c r="AV13" s="80"/>
      <c r="AW13" s="80"/>
      <c r="AX13" s="80"/>
      <c r="AY13" s="80"/>
      <c r="AZ13" s="80"/>
      <c r="BA13" s="80"/>
      <c r="BB13" s="80"/>
      <c r="BC13" s="80"/>
      <c r="BD13">
        <v>1</v>
      </c>
      <c r="BE13" s="79" t="str">
        <f>REPLACE(INDEX(GroupVertices[Group],MATCH(Edges25[[#This Row],[Vertex 1]],GroupVertices[Vertex],0)),1,1,"")</f>
        <v>1</v>
      </c>
      <c r="BF13" s="79" t="str">
        <f>REPLACE(INDEX(GroupVertices[Group],MATCH(Edges25[[#This Row],[Vertex 2]],GroupVertices[Vertex],0)),1,1,"")</f>
        <v>1</v>
      </c>
      <c r="BG13" s="48">
        <v>0</v>
      </c>
      <c r="BH13" s="49">
        <v>0</v>
      </c>
      <c r="BI13" s="48">
        <v>1</v>
      </c>
      <c r="BJ13" s="49">
        <v>2.3255813953488373</v>
      </c>
      <c r="BK13" s="48">
        <v>0</v>
      </c>
      <c r="BL13" s="49">
        <v>0</v>
      </c>
      <c r="BM13" s="48">
        <v>42</v>
      </c>
      <c r="BN13" s="49">
        <v>97.67441860465117</v>
      </c>
      <c r="BO13" s="48">
        <v>43</v>
      </c>
    </row>
    <row r="14" spans="1:67" ht="15">
      <c r="A14" s="65" t="s">
        <v>248</v>
      </c>
      <c r="B14" s="65" t="s">
        <v>405</v>
      </c>
      <c r="C14" s="66"/>
      <c r="D14" s="67"/>
      <c r="E14" s="68"/>
      <c r="F14" s="69"/>
      <c r="G14" s="66"/>
      <c r="H14" s="70"/>
      <c r="I14" s="71"/>
      <c r="J14" s="71"/>
      <c r="K14" s="34" t="s">
        <v>65</v>
      </c>
      <c r="L14" s="78">
        <v>17</v>
      </c>
      <c r="M14" s="78"/>
      <c r="N14" s="73"/>
      <c r="O14" s="80" t="s">
        <v>426</v>
      </c>
      <c r="P14" s="82">
        <v>43985.362962962965</v>
      </c>
      <c r="Q14" s="80" t="s">
        <v>429</v>
      </c>
      <c r="R14" s="84" t="s">
        <v>474</v>
      </c>
      <c r="S14" s="80"/>
      <c r="T14" s="80"/>
      <c r="U14" s="80" t="s">
        <v>538</v>
      </c>
      <c r="V14" s="80"/>
      <c r="W14" s="85" t="s">
        <v>567</v>
      </c>
      <c r="X14" s="82">
        <v>43985.362962962965</v>
      </c>
      <c r="Y14" s="88">
        <v>43985</v>
      </c>
      <c r="Z14" s="84" t="s">
        <v>726</v>
      </c>
      <c r="AA14" s="85" t="s">
        <v>921</v>
      </c>
      <c r="AB14" s="80"/>
      <c r="AC14" s="80"/>
      <c r="AD14" s="84" t="s">
        <v>1116</v>
      </c>
      <c r="AE14" s="80"/>
      <c r="AF14" s="80" t="b">
        <v>0</v>
      </c>
      <c r="AG14" s="80">
        <v>0</v>
      </c>
      <c r="AH14" s="84" t="s">
        <v>1316</v>
      </c>
      <c r="AI14" s="80" t="b">
        <v>0</v>
      </c>
      <c r="AJ14" s="80" t="s">
        <v>1333</v>
      </c>
      <c r="AK14" s="80"/>
      <c r="AL14" s="84" t="s">
        <v>1316</v>
      </c>
      <c r="AM14" s="80" t="b">
        <v>0</v>
      </c>
      <c r="AN14" s="80">
        <v>116</v>
      </c>
      <c r="AO14" s="84" t="s">
        <v>1297</v>
      </c>
      <c r="AP14" s="80" t="s">
        <v>1344</v>
      </c>
      <c r="AQ14" s="80" t="b">
        <v>0</v>
      </c>
      <c r="AR14" s="84" t="s">
        <v>1297</v>
      </c>
      <c r="AS14" s="80" t="s">
        <v>198</v>
      </c>
      <c r="AT14" s="80">
        <v>0</v>
      </c>
      <c r="AU14" s="80">
        <v>0</v>
      </c>
      <c r="AV14" s="80"/>
      <c r="AW14" s="80"/>
      <c r="AX14" s="80"/>
      <c r="AY14" s="80"/>
      <c r="AZ14" s="80"/>
      <c r="BA14" s="80"/>
      <c r="BB14" s="80"/>
      <c r="BC14" s="80"/>
      <c r="BD14">
        <v>1</v>
      </c>
      <c r="BE14" s="79" t="str">
        <f>REPLACE(INDEX(GroupVertices[Group],MATCH(Edges25[[#This Row],[Vertex 1]],GroupVertices[Vertex],0)),1,1,"")</f>
        <v>1</v>
      </c>
      <c r="BF14" s="79" t="str">
        <f>REPLACE(INDEX(GroupVertices[Group],MATCH(Edges25[[#This Row],[Vertex 2]],GroupVertices[Vertex],0)),1,1,"")</f>
        <v>1</v>
      </c>
      <c r="BG14" s="48">
        <v>0</v>
      </c>
      <c r="BH14" s="49">
        <v>0</v>
      </c>
      <c r="BI14" s="48">
        <v>1</v>
      </c>
      <c r="BJ14" s="49">
        <v>2.3255813953488373</v>
      </c>
      <c r="BK14" s="48">
        <v>0</v>
      </c>
      <c r="BL14" s="49">
        <v>0</v>
      </c>
      <c r="BM14" s="48">
        <v>42</v>
      </c>
      <c r="BN14" s="49">
        <v>97.67441860465117</v>
      </c>
      <c r="BO14" s="48">
        <v>43</v>
      </c>
    </row>
    <row r="15" spans="1:67" ht="15">
      <c r="A15" s="65" t="s">
        <v>249</v>
      </c>
      <c r="B15" s="65" t="s">
        <v>405</v>
      </c>
      <c r="C15" s="66"/>
      <c r="D15" s="67"/>
      <c r="E15" s="68"/>
      <c r="F15" s="69"/>
      <c r="G15" s="66"/>
      <c r="H15" s="70"/>
      <c r="I15" s="71"/>
      <c r="J15" s="71"/>
      <c r="K15" s="34" t="s">
        <v>65</v>
      </c>
      <c r="L15" s="78">
        <v>18</v>
      </c>
      <c r="M15" s="78"/>
      <c r="N15" s="73"/>
      <c r="O15" s="80" t="s">
        <v>426</v>
      </c>
      <c r="P15" s="82">
        <v>43985.39462962963</v>
      </c>
      <c r="Q15" s="80" t="s">
        <v>429</v>
      </c>
      <c r="R15" s="84" t="s">
        <v>474</v>
      </c>
      <c r="S15" s="80"/>
      <c r="T15" s="80"/>
      <c r="U15" s="80" t="s">
        <v>538</v>
      </c>
      <c r="V15" s="80"/>
      <c r="W15" s="85" t="s">
        <v>568</v>
      </c>
      <c r="X15" s="82">
        <v>43985.39462962963</v>
      </c>
      <c r="Y15" s="88">
        <v>43985</v>
      </c>
      <c r="Z15" s="84" t="s">
        <v>727</v>
      </c>
      <c r="AA15" s="85" t="s">
        <v>922</v>
      </c>
      <c r="AB15" s="80"/>
      <c r="AC15" s="80"/>
      <c r="AD15" s="84" t="s">
        <v>1117</v>
      </c>
      <c r="AE15" s="80"/>
      <c r="AF15" s="80" t="b">
        <v>0</v>
      </c>
      <c r="AG15" s="80">
        <v>0</v>
      </c>
      <c r="AH15" s="84" t="s">
        <v>1316</v>
      </c>
      <c r="AI15" s="80" t="b">
        <v>0</v>
      </c>
      <c r="AJ15" s="80" t="s">
        <v>1333</v>
      </c>
      <c r="AK15" s="80"/>
      <c r="AL15" s="84" t="s">
        <v>1316</v>
      </c>
      <c r="AM15" s="80" t="b">
        <v>0</v>
      </c>
      <c r="AN15" s="80">
        <v>116</v>
      </c>
      <c r="AO15" s="84" t="s">
        <v>1297</v>
      </c>
      <c r="AP15" s="80" t="s">
        <v>1347</v>
      </c>
      <c r="AQ15" s="80" t="b">
        <v>0</v>
      </c>
      <c r="AR15" s="84" t="s">
        <v>1297</v>
      </c>
      <c r="AS15" s="80" t="s">
        <v>198</v>
      </c>
      <c r="AT15" s="80">
        <v>0</v>
      </c>
      <c r="AU15" s="80">
        <v>0</v>
      </c>
      <c r="AV15" s="80"/>
      <c r="AW15" s="80"/>
      <c r="AX15" s="80"/>
      <c r="AY15" s="80"/>
      <c r="AZ15" s="80"/>
      <c r="BA15" s="80"/>
      <c r="BB15" s="80"/>
      <c r="BC15" s="80"/>
      <c r="BD15">
        <v>1</v>
      </c>
      <c r="BE15" s="79" t="str">
        <f>REPLACE(INDEX(GroupVertices[Group],MATCH(Edges25[[#This Row],[Vertex 1]],GroupVertices[Vertex],0)),1,1,"")</f>
        <v>1</v>
      </c>
      <c r="BF15" s="79" t="str">
        <f>REPLACE(INDEX(GroupVertices[Group],MATCH(Edges25[[#This Row],[Vertex 2]],GroupVertices[Vertex],0)),1,1,"")</f>
        <v>1</v>
      </c>
      <c r="BG15" s="48">
        <v>0</v>
      </c>
      <c r="BH15" s="49">
        <v>0</v>
      </c>
      <c r="BI15" s="48">
        <v>1</v>
      </c>
      <c r="BJ15" s="49">
        <v>2.3255813953488373</v>
      </c>
      <c r="BK15" s="48">
        <v>0</v>
      </c>
      <c r="BL15" s="49">
        <v>0</v>
      </c>
      <c r="BM15" s="48">
        <v>42</v>
      </c>
      <c r="BN15" s="49">
        <v>97.67441860465117</v>
      </c>
      <c r="BO15" s="48">
        <v>43</v>
      </c>
    </row>
    <row r="16" spans="1:67" ht="15">
      <c r="A16" s="65" t="s">
        <v>250</v>
      </c>
      <c r="B16" s="65" t="s">
        <v>405</v>
      </c>
      <c r="C16" s="66"/>
      <c r="D16" s="67"/>
      <c r="E16" s="68"/>
      <c r="F16" s="69"/>
      <c r="G16" s="66"/>
      <c r="H16" s="70"/>
      <c r="I16" s="71"/>
      <c r="J16" s="71"/>
      <c r="K16" s="34" t="s">
        <v>65</v>
      </c>
      <c r="L16" s="78">
        <v>19</v>
      </c>
      <c r="M16" s="78"/>
      <c r="N16" s="73"/>
      <c r="O16" s="80" t="s">
        <v>426</v>
      </c>
      <c r="P16" s="82">
        <v>43985.39696759259</v>
      </c>
      <c r="Q16" s="80" t="s">
        <v>429</v>
      </c>
      <c r="R16" s="84" t="s">
        <v>474</v>
      </c>
      <c r="S16" s="80"/>
      <c r="T16" s="80"/>
      <c r="U16" s="80" t="s">
        <v>538</v>
      </c>
      <c r="V16" s="80"/>
      <c r="W16" s="85" t="s">
        <v>569</v>
      </c>
      <c r="X16" s="82">
        <v>43985.39696759259</v>
      </c>
      <c r="Y16" s="88">
        <v>43985</v>
      </c>
      <c r="Z16" s="84" t="s">
        <v>728</v>
      </c>
      <c r="AA16" s="85" t="s">
        <v>923</v>
      </c>
      <c r="AB16" s="80"/>
      <c r="AC16" s="80"/>
      <c r="AD16" s="84" t="s">
        <v>1118</v>
      </c>
      <c r="AE16" s="80"/>
      <c r="AF16" s="80" t="b">
        <v>0</v>
      </c>
      <c r="AG16" s="80">
        <v>0</v>
      </c>
      <c r="AH16" s="84" t="s">
        <v>1316</v>
      </c>
      <c r="AI16" s="80" t="b">
        <v>0</v>
      </c>
      <c r="AJ16" s="80" t="s">
        <v>1333</v>
      </c>
      <c r="AK16" s="80"/>
      <c r="AL16" s="84" t="s">
        <v>1316</v>
      </c>
      <c r="AM16" s="80" t="b">
        <v>0</v>
      </c>
      <c r="AN16" s="80">
        <v>116</v>
      </c>
      <c r="AO16" s="84" t="s">
        <v>1297</v>
      </c>
      <c r="AP16" s="80" t="s">
        <v>1344</v>
      </c>
      <c r="AQ16" s="80" t="b">
        <v>0</v>
      </c>
      <c r="AR16" s="84" t="s">
        <v>1297</v>
      </c>
      <c r="AS16" s="80" t="s">
        <v>198</v>
      </c>
      <c r="AT16" s="80">
        <v>0</v>
      </c>
      <c r="AU16" s="80">
        <v>0</v>
      </c>
      <c r="AV16" s="80"/>
      <c r="AW16" s="80"/>
      <c r="AX16" s="80"/>
      <c r="AY16" s="80"/>
      <c r="AZ16" s="80"/>
      <c r="BA16" s="80"/>
      <c r="BB16" s="80"/>
      <c r="BC16" s="80"/>
      <c r="BD16">
        <v>1</v>
      </c>
      <c r="BE16" s="79" t="str">
        <f>REPLACE(INDEX(GroupVertices[Group],MATCH(Edges25[[#This Row],[Vertex 1]],GroupVertices[Vertex],0)),1,1,"")</f>
        <v>1</v>
      </c>
      <c r="BF16" s="79" t="str">
        <f>REPLACE(INDEX(GroupVertices[Group],MATCH(Edges25[[#This Row],[Vertex 2]],GroupVertices[Vertex],0)),1,1,"")</f>
        <v>1</v>
      </c>
      <c r="BG16" s="48">
        <v>0</v>
      </c>
      <c r="BH16" s="49">
        <v>0</v>
      </c>
      <c r="BI16" s="48">
        <v>1</v>
      </c>
      <c r="BJ16" s="49">
        <v>2.3255813953488373</v>
      </c>
      <c r="BK16" s="48">
        <v>0</v>
      </c>
      <c r="BL16" s="49">
        <v>0</v>
      </c>
      <c r="BM16" s="48">
        <v>42</v>
      </c>
      <c r="BN16" s="49">
        <v>97.67441860465117</v>
      </c>
      <c r="BO16" s="48">
        <v>43</v>
      </c>
    </row>
    <row r="17" spans="1:67" ht="15">
      <c r="A17" s="65" t="s">
        <v>251</v>
      </c>
      <c r="B17" s="65" t="s">
        <v>405</v>
      </c>
      <c r="C17" s="66"/>
      <c r="D17" s="67"/>
      <c r="E17" s="68"/>
      <c r="F17" s="69"/>
      <c r="G17" s="66"/>
      <c r="H17" s="70"/>
      <c r="I17" s="71"/>
      <c r="J17" s="71"/>
      <c r="K17" s="34" t="s">
        <v>65</v>
      </c>
      <c r="L17" s="78">
        <v>20</v>
      </c>
      <c r="M17" s="78"/>
      <c r="N17" s="73"/>
      <c r="O17" s="80" t="s">
        <v>426</v>
      </c>
      <c r="P17" s="82">
        <v>43985.40221064815</v>
      </c>
      <c r="Q17" s="80" t="s">
        <v>429</v>
      </c>
      <c r="R17" s="84" t="s">
        <v>474</v>
      </c>
      <c r="S17" s="80"/>
      <c r="T17" s="80"/>
      <c r="U17" s="80" t="s">
        <v>538</v>
      </c>
      <c r="V17" s="80"/>
      <c r="W17" s="85" t="s">
        <v>570</v>
      </c>
      <c r="X17" s="82">
        <v>43985.40221064815</v>
      </c>
      <c r="Y17" s="88">
        <v>43985</v>
      </c>
      <c r="Z17" s="84" t="s">
        <v>729</v>
      </c>
      <c r="AA17" s="85" t="s">
        <v>924</v>
      </c>
      <c r="AB17" s="80"/>
      <c r="AC17" s="80"/>
      <c r="AD17" s="84" t="s">
        <v>1119</v>
      </c>
      <c r="AE17" s="80"/>
      <c r="AF17" s="80" t="b">
        <v>0</v>
      </c>
      <c r="AG17" s="80">
        <v>0</v>
      </c>
      <c r="AH17" s="84" t="s">
        <v>1316</v>
      </c>
      <c r="AI17" s="80" t="b">
        <v>0</v>
      </c>
      <c r="AJ17" s="80" t="s">
        <v>1333</v>
      </c>
      <c r="AK17" s="80"/>
      <c r="AL17" s="84" t="s">
        <v>1316</v>
      </c>
      <c r="AM17" s="80" t="b">
        <v>0</v>
      </c>
      <c r="AN17" s="80">
        <v>116</v>
      </c>
      <c r="AO17" s="84" t="s">
        <v>1297</v>
      </c>
      <c r="AP17" s="80" t="s">
        <v>1345</v>
      </c>
      <c r="AQ17" s="80" t="b">
        <v>0</v>
      </c>
      <c r="AR17" s="84" t="s">
        <v>1297</v>
      </c>
      <c r="AS17" s="80" t="s">
        <v>198</v>
      </c>
      <c r="AT17" s="80">
        <v>0</v>
      </c>
      <c r="AU17" s="80">
        <v>0</v>
      </c>
      <c r="AV17" s="80"/>
      <c r="AW17" s="80"/>
      <c r="AX17" s="80"/>
      <c r="AY17" s="80"/>
      <c r="AZ17" s="80"/>
      <c r="BA17" s="80"/>
      <c r="BB17" s="80"/>
      <c r="BC17" s="80"/>
      <c r="BD17">
        <v>1</v>
      </c>
      <c r="BE17" s="79" t="str">
        <f>REPLACE(INDEX(GroupVertices[Group],MATCH(Edges25[[#This Row],[Vertex 1]],GroupVertices[Vertex],0)),1,1,"")</f>
        <v>1</v>
      </c>
      <c r="BF17" s="79" t="str">
        <f>REPLACE(INDEX(GroupVertices[Group],MATCH(Edges25[[#This Row],[Vertex 2]],GroupVertices[Vertex],0)),1,1,"")</f>
        <v>1</v>
      </c>
      <c r="BG17" s="48">
        <v>0</v>
      </c>
      <c r="BH17" s="49">
        <v>0</v>
      </c>
      <c r="BI17" s="48">
        <v>1</v>
      </c>
      <c r="BJ17" s="49">
        <v>2.3255813953488373</v>
      </c>
      <c r="BK17" s="48">
        <v>0</v>
      </c>
      <c r="BL17" s="49">
        <v>0</v>
      </c>
      <c r="BM17" s="48">
        <v>42</v>
      </c>
      <c r="BN17" s="49">
        <v>97.67441860465117</v>
      </c>
      <c r="BO17" s="48">
        <v>43</v>
      </c>
    </row>
    <row r="18" spans="1:67" ht="15">
      <c r="A18" s="65" t="s">
        <v>252</v>
      </c>
      <c r="B18" s="65" t="s">
        <v>405</v>
      </c>
      <c r="C18" s="66"/>
      <c r="D18" s="67"/>
      <c r="E18" s="68"/>
      <c r="F18" s="69"/>
      <c r="G18" s="66"/>
      <c r="H18" s="70"/>
      <c r="I18" s="71"/>
      <c r="J18" s="71"/>
      <c r="K18" s="34" t="s">
        <v>65</v>
      </c>
      <c r="L18" s="78">
        <v>21</v>
      </c>
      <c r="M18" s="78"/>
      <c r="N18" s="73"/>
      <c r="O18" s="80" t="s">
        <v>426</v>
      </c>
      <c r="P18" s="82">
        <v>43985.41222222222</v>
      </c>
      <c r="Q18" s="80" t="s">
        <v>429</v>
      </c>
      <c r="R18" s="84" t="s">
        <v>474</v>
      </c>
      <c r="S18" s="80"/>
      <c r="T18" s="80"/>
      <c r="U18" s="80" t="s">
        <v>538</v>
      </c>
      <c r="V18" s="80"/>
      <c r="W18" s="85" t="s">
        <v>571</v>
      </c>
      <c r="X18" s="82">
        <v>43985.41222222222</v>
      </c>
      <c r="Y18" s="88">
        <v>43985</v>
      </c>
      <c r="Z18" s="84" t="s">
        <v>730</v>
      </c>
      <c r="AA18" s="85" t="s">
        <v>925</v>
      </c>
      <c r="AB18" s="80"/>
      <c r="AC18" s="80"/>
      <c r="AD18" s="84" t="s">
        <v>1120</v>
      </c>
      <c r="AE18" s="80"/>
      <c r="AF18" s="80" t="b">
        <v>0</v>
      </c>
      <c r="AG18" s="80">
        <v>0</v>
      </c>
      <c r="AH18" s="84" t="s">
        <v>1316</v>
      </c>
      <c r="AI18" s="80" t="b">
        <v>0</v>
      </c>
      <c r="AJ18" s="80" t="s">
        <v>1333</v>
      </c>
      <c r="AK18" s="80"/>
      <c r="AL18" s="84" t="s">
        <v>1316</v>
      </c>
      <c r="AM18" s="80" t="b">
        <v>0</v>
      </c>
      <c r="AN18" s="80">
        <v>116</v>
      </c>
      <c r="AO18" s="84" t="s">
        <v>1297</v>
      </c>
      <c r="AP18" s="80" t="s">
        <v>1345</v>
      </c>
      <c r="AQ18" s="80" t="b">
        <v>0</v>
      </c>
      <c r="AR18" s="84" t="s">
        <v>1297</v>
      </c>
      <c r="AS18" s="80" t="s">
        <v>198</v>
      </c>
      <c r="AT18" s="80">
        <v>0</v>
      </c>
      <c r="AU18" s="80">
        <v>0</v>
      </c>
      <c r="AV18" s="80"/>
      <c r="AW18" s="80"/>
      <c r="AX18" s="80"/>
      <c r="AY18" s="80"/>
      <c r="AZ18" s="80"/>
      <c r="BA18" s="80"/>
      <c r="BB18" s="80"/>
      <c r="BC18" s="80"/>
      <c r="BD18">
        <v>1</v>
      </c>
      <c r="BE18" s="79" t="str">
        <f>REPLACE(INDEX(GroupVertices[Group],MATCH(Edges25[[#This Row],[Vertex 1]],GroupVertices[Vertex],0)),1,1,"")</f>
        <v>1</v>
      </c>
      <c r="BF18" s="79" t="str">
        <f>REPLACE(INDEX(GroupVertices[Group],MATCH(Edges25[[#This Row],[Vertex 2]],GroupVertices[Vertex],0)),1,1,"")</f>
        <v>1</v>
      </c>
      <c r="BG18" s="48">
        <v>0</v>
      </c>
      <c r="BH18" s="49">
        <v>0</v>
      </c>
      <c r="BI18" s="48">
        <v>1</v>
      </c>
      <c r="BJ18" s="49">
        <v>2.3255813953488373</v>
      </c>
      <c r="BK18" s="48">
        <v>0</v>
      </c>
      <c r="BL18" s="49">
        <v>0</v>
      </c>
      <c r="BM18" s="48">
        <v>42</v>
      </c>
      <c r="BN18" s="49">
        <v>97.67441860465117</v>
      </c>
      <c r="BO18" s="48">
        <v>43</v>
      </c>
    </row>
    <row r="19" spans="1:67" ht="15">
      <c r="A19" s="65" t="s">
        <v>253</v>
      </c>
      <c r="B19" s="65" t="s">
        <v>405</v>
      </c>
      <c r="C19" s="66"/>
      <c r="D19" s="67"/>
      <c r="E19" s="68"/>
      <c r="F19" s="69"/>
      <c r="G19" s="66"/>
      <c r="H19" s="70"/>
      <c r="I19" s="71"/>
      <c r="J19" s="71"/>
      <c r="K19" s="34" t="s">
        <v>65</v>
      </c>
      <c r="L19" s="78">
        <v>22</v>
      </c>
      <c r="M19" s="78"/>
      <c r="N19" s="73"/>
      <c r="O19" s="80" t="s">
        <v>426</v>
      </c>
      <c r="P19" s="82">
        <v>43985.419641203705</v>
      </c>
      <c r="Q19" s="80" t="s">
        <v>429</v>
      </c>
      <c r="R19" s="84" t="s">
        <v>474</v>
      </c>
      <c r="S19" s="80"/>
      <c r="T19" s="80"/>
      <c r="U19" s="80" t="s">
        <v>538</v>
      </c>
      <c r="V19" s="80"/>
      <c r="W19" s="85" t="s">
        <v>572</v>
      </c>
      <c r="X19" s="82">
        <v>43985.419641203705</v>
      </c>
      <c r="Y19" s="88">
        <v>43985</v>
      </c>
      <c r="Z19" s="84" t="s">
        <v>731</v>
      </c>
      <c r="AA19" s="85" t="s">
        <v>926</v>
      </c>
      <c r="AB19" s="80"/>
      <c r="AC19" s="80"/>
      <c r="AD19" s="84" t="s">
        <v>1121</v>
      </c>
      <c r="AE19" s="80"/>
      <c r="AF19" s="80" t="b">
        <v>0</v>
      </c>
      <c r="AG19" s="80">
        <v>0</v>
      </c>
      <c r="AH19" s="84" t="s">
        <v>1316</v>
      </c>
      <c r="AI19" s="80" t="b">
        <v>0</v>
      </c>
      <c r="AJ19" s="80" t="s">
        <v>1333</v>
      </c>
      <c r="AK19" s="80"/>
      <c r="AL19" s="84" t="s">
        <v>1316</v>
      </c>
      <c r="AM19" s="80" t="b">
        <v>0</v>
      </c>
      <c r="AN19" s="80">
        <v>116</v>
      </c>
      <c r="AO19" s="84" t="s">
        <v>1297</v>
      </c>
      <c r="AP19" s="80" t="s">
        <v>1345</v>
      </c>
      <c r="AQ19" s="80" t="b">
        <v>0</v>
      </c>
      <c r="AR19" s="84" t="s">
        <v>1297</v>
      </c>
      <c r="AS19" s="80" t="s">
        <v>198</v>
      </c>
      <c r="AT19" s="80">
        <v>0</v>
      </c>
      <c r="AU19" s="80">
        <v>0</v>
      </c>
      <c r="AV19" s="80"/>
      <c r="AW19" s="80"/>
      <c r="AX19" s="80"/>
      <c r="AY19" s="80"/>
      <c r="AZ19" s="80"/>
      <c r="BA19" s="80"/>
      <c r="BB19" s="80"/>
      <c r="BC19" s="80"/>
      <c r="BD19">
        <v>1</v>
      </c>
      <c r="BE19" s="79" t="str">
        <f>REPLACE(INDEX(GroupVertices[Group],MATCH(Edges25[[#This Row],[Vertex 1]],GroupVertices[Vertex],0)),1,1,"")</f>
        <v>1</v>
      </c>
      <c r="BF19" s="79" t="str">
        <f>REPLACE(INDEX(GroupVertices[Group],MATCH(Edges25[[#This Row],[Vertex 2]],GroupVertices[Vertex],0)),1,1,"")</f>
        <v>1</v>
      </c>
      <c r="BG19" s="48">
        <v>0</v>
      </c>
      <c r="BH19" s="49">
        <v>0</v>
      </c>
      <c r="BI19" s="48">
        <v>1</v>
      </c>
      <c r="BJ19" s="49">
        <v>2.3255813953488373</v>
      </c>
      <c r="BK19" s="48">
        <v>0</v>
      </c>
      <c r="BL19" s="49">
        <v>0</v>
      </c>
      <c r="BM19" s="48">
        <v>42</v>
      </c>
      <c r="BN19" s="49">
        <v>97.67441860465117</v>
      </c>
      <c r="BO19" s="48">
        <v>43</v>
      </c>
    </row>
    <row r="20" spans="1:67" ht="15">
      <c r="A20" s="65" t="s">
        <v>254</v>
      </c>
      <c r="B20" s="65" t="s">
        <v>405</v>
      </c>
      <c r="C20" s="66"/>
      <c r="D20" s="67"/>
      <c r="E20" s="68"/>
      <c r="F20" s="69"/>
      <c r="G20" s="66"/>
      <c r="H20" s="70"/>
      <c r="I20" s="71"/>
      <c r="J20" s="71"/>
      <c r="K20" s="34" t="s">
        <v>65</v>
      </c>
      <c r="L20" s="78">
        <v>23</v>
      </c>
      <c r="M20" s="78"/>
      <c r="N20" s="73"/>
      <c r="O20" s="80" t="s">
        <v>426</v>
      </c>
      <c r="P20" s="82">
        <v>43985.434849537036</v>
      </c>
      <c r="Q20" s="80" t="s">
        <v>429</v>
      </c>
      <c r="R20" s="84" t="s">
        <v>474</v>
      </c>
      <c r="S20" s="80"/>
      <c r="T20" s="80"/>
      <c r="U20" s="80" t="s">
        <v>538</v>
      </c>
      <c r="V20" s="80"/>
      <c r="W20" s="85" t="s">
        <v>562</v>
      </c>
      <c r="X20" s="82">
        <v>43985.434849537036</v>
      </c>
      <c r="Y20" s="88">
        <v>43985</v>
      </c>
      <c r="Z20" s="84" t="s">
        <v>732</v>
      </c>
      <c r="AA20" s="85" t="s">
        <v>927</v>
      </c>
      <c r="AB20" s="80"/>
      <c r="AC20" s="80"/>
      <c r="AD20" s="84" t="s">
        <v>1122</v>
      </c>
      <c r="AE20" s="80"/>
      <c r="AF20" s="80" t="b">
        <v>0</v>
      </c>
      <c r="AG20" s="80">
        <v>0</v>
      </c>
      <c r="AH20" s="84" t="s">
        <v>1316</v>
      </c>
      <c r="AI20" s="80" t="b">
        <v>0</v>
      </c>
      <c r="AJ20" s="80" t="s">
        <v>1333</v>
      </c>
      <c r="AK20" s="80"/>
      <c r="AL20" s="84" t="s">
        <v>1316</v>
      </c>
      <c r="AM20" s="80" t="b">
        <v>0</v>
      </c>
      <c r="AN20" s="80">
        <v>116</v>
      </c>
      <c r="AO20" s="84" t="s">
        <v>1297</v>
      </c>
      <c r="AP20" s="80" t="s">
        <v>1343</v>
      </c>
      <c r="AQ20" s="80" t="b">
        <v>0</v>
      </c>
      <c r="AR20" s="84" t="s">
        <v>1297</v>
      </c>
      <c r="AS20" s="80" t="s">
        <v>198</v>
      </c>
      <c r="AT20" s="80">
        <v>0</v>
      </c>
      <c r="AU20" s="80">
        <v>0</v>
      </c>
      <c r="AV20" s="80"/>
      <c r="AW20" s="80"/>
      <c r="AX20" s="80"/>
      <c r="AY20" s="80"/>
      <c r="AZ20" s="80"/>
      <c r="BA20" s="80"/>
      <c r="BB20" s="80"/>
      <c r="BC20" s="80"/>
      <c r="BD20">
        <v>1</v>
      </c>
      <c r="BE20" s="79" t="str">
        <f>REPLACE(INDEX(GroupVertices[Group],MATCH(Edges25[[#This Row],[Vertex 1]],GroupVertices[Vertex],0)),1,1,"")</f>
        <v>1</v>
      </c>
      <c r="BF20" s="79" t="str">
        <f>REPLACE(INDEX(GroupVertices[Group],MATCH(Edges25[[#This Row],[Vertex 2]],GroupVertices[Vertex],0)),1,1,"")</f>
        <v>1</v>
      </c>
      <c r="BG20" s="48">
        <v>0</v>
      </c>
      <c r="BH20" s="49">
        <v>0</v>
      </c>
      <c r="BI20" s="48">
        <v>1</v>
      </c>
      <c r="BJ20" s="49">
        <v>2.3255813953488373</v>
      </c>
      <c r="BK20" s="48">
        <v>0</v>
      </c>
      <c r="BL20" s="49">
        <v>0</v>
      </c>
      <c r="BM20" s="48">
        <v>42</v>
      </c>
      <c r="BN20" s="49">
        <v>97.67441860465117</v>
      </c>
      <c r="BO20" s="48">
        <v>43</v>
      </c>
    </row>
    <row r="21" spans="1:67" ht="15">
      <c r="A21" s="65" t="s">
        <v>255</v>
      </c>
      <c r="B21" s="65" t="s">
        <v>405</v>
      </c>
      <c r="C21" s="66"/>
      <c r="D21" s="67"/>
      <c r="E21" s="68"/>
      <c r="F21" s="69"/>
      <c r="G21" s="66"/>
      <c r="H21" s="70"/>
      <c r="I21" s="71"/>
      <c r="J21" s="71"/>
      <c r="K21" s="34" t="s">
        <v>65</v>
      </c>
      <c r="L21" s="78">
        <v>24</v>
      </c>
      <c r="M21" s="78"/>
      <c r="N21" s="73"/>
      <c r="O21" s="80" t="s">
        <v>426</v>
      </c>
      <c r="P21" s="82">
        <v>43985.44170138889</v>
      </c>
      <c r="Q21" s="80" t="s">
        <v>429</v>
      </c>
      <c r="R21" s="84" t="s">
        <v>474</v>
      </c>
      <c r="S21" s="80"/>
      <c r="T21" s="80"/>
      <c r="U21" s="80" t="s">
        <v>538</v>
      </c>
      <c r="V21" s="80"/>
      <c r="W21" s="85" t="s">
        <v>573</v>
      </c>
      <c r="X21" s="82">
        <v>43985.44170138889</v>
      </c>
      <c r="Y21" s="88">
        <v>43985</v>
      </c>
      <c r="Z21" s="84" t="s">
        <v>733</v>
      </c>
      <c r="AA21" s="85" t="s">
        <v>928</v>
      </c>
      <c r="AB21" s="80"/>
      <c r="AC21" s="80"/>
      <c r="AD21" s="84" t="s">
        <v>1123</v>
      </c>
      <c r="AE21" s="80"/>
      <c r="AF21" s="80" t="b">
        <v>0</v>
      </c>
      <c r="AG21" s="80">
        <v>0</v>
      </c>
      <c r="AH21" s="84" t="s">
        <v>1316</v>
      </c>
      <c r="AI21" s="80" t="b">
        <v>0</v>
      </c>
      <c r="AJ21" s="80" t="s">
        <v>1333</v>
      </c>
      <c r="AK21" s="80"/>
      <c r="AL21" s="84" t="s">
        <v>1316</v>
      </c>
      <c r="AM21" s="80" t="b">
        <v>0</v>
      </c>
      <c r="AN21" s="80">
        <v>116</v>
      </c>
      <c r="AO21" s="84" t="s">
        <v>1297</v>
      </c>
      <c r="AP21" s="80" t="s">
        <v>1345</v>
      </c>
      <c r="AQ21" s="80" t="b">
        <v>0</v>
      </c>
      <c r="AR21" s="84" t="s">
        <v>1297</v>
      </c>
      <c r="AS21" s="80" t="s">
        <v>198</v>
      </c>
      <c r="AT21" s="80">
        <v>0</v>
      </c>
      <c r="AU21" s="80">
        <v>0</v>
      </c>
      <c r="AV21" s="80"/>
      <c r="AW21" s="80"/>
      <c r="AX21" s="80"/>
      <c r="AY21" s="80"/>
      <c r="AZ21" s="80"/>
      <c r="BA21" s="80"/>
      <c r="BB21" s="80"/>
      <c r="BC21" s="80"/>
      <c r="BD21">
        <v>1</v>
      </c>
      <c r="BE21" s="79" t="str">
        <f>REPLACE(INDEX(GroupVertices[Group],MATCH(Edges25[[#This Row],[Vertex 1]],GroupVertices[Vertex],0)),1,1,"")</f>
        <v>1</v>
      </c>
      <c r="BF21" s="79" t="str">
        <f>REPLACE(INDEX(GroupVertices[Group],MATCH(Edges25[[#This Row],[Vertex 2]],GroupVertices[Vertex],0)),1,1,"")</f>
        <v>1</v>
      </c>
      <c r="BG21" s="48">
        <v>0</v>
      </c>
      <c r="BH21" s="49">
        <v>0</v>
      </c>
      <c r="BI21" s="48">
        <v>1</v>
      </c>
      <c r="BJ21" s="49">
        <v>2.3255813953488373</v>
      </c>
      <c r="BK21" s="48">
        <v>0</v>
      </c>
      <c r="BL21" s="49">
        <v>0</v>
      </c>
      <c r="BM21" s="48">
        <v>42</v>
      </c>
      <c r="BN21" s="49">
        <v>97.67441860465117</v>
      </c>
      <c r="BO21" s="48">
        <v>43</v>
      </c>
    </row>
    <row r="22" spans="1:67" ht="15">
      <c r="A22" s="65" t="s">
        <v>256</v>
      </c>
      <c r="B22" s="65" t="s">
        <v>405</v>
      </c>
      <c r="C22" s="66"/>
      <c r="D22" s="67"/>
      <c r="E22" s="68"/>
      <c r="F22" s="69"/>
      <c r="G22" s="66"/>
      <c r="H22" s="70"/>
      <c r="I22" s="71"/>
      <c r="J22" s="71"/>
      <c r="K22" s="34" t="s">
        <v>65</v>
      </c>
      <c r="L22" s="78">
        <v>25</v>
      </c>
      <c r="M22" s="78"/>
      <c r="N22" s="73"/>
      <c r="O22" s="80" t="s">
        <v>426</v>
      </c>
      <c r="P22" s="82">
        <v>43985.454039351855</v>
      </c>
      <c r="Q22" s="80" t="s">
        <v>429</v>
      </c>
      <c r="R22" s="84" t="s">
        <v>474</v>
      </c>
      <c r="S22" s="80"/>
      <c r="T22" s="80"/>
      <c r="U22" s="80" t="s">
        <v>538</v>
      </c>
      <c r="V22" s="80"/>
      <c r="W22" s="85" t="s">
        <v>574</v>
      </c>
      <c r="X22" s="82">
        <v>43985.454039351855</v>
      </c>
      <c r="Y22" s="88">
        <v>43985</v>
      </c>
      <c r="Z22" s="84" t="s">
        <v>734</v>
      </c>
      <c r="AA22" s="85" t="s">
        <v>929</v>
      </c>
      <c r="AB22" s="80"/>
      <c r="AC22" s="80"/>
      <c r="AD22" s="84" t="s">
        <v>1124</v>
      </c>
      <c r="AE22" s="80"/>
      <c r="AF22" s="80" t="b">
        <v>0</v>
      </c>
      <c r="AG22" s="80">
        <v>0</v>
      </c>
      <c r="AH22" s="84" t="s">
        <v>1316</v>
      </c>
      <c r="AI22" s="80" t="b">
        <v>0</v>
      </c>
      <c r="AJ22" s="80" t="s">
        <v>1333</v>
      </c>
      <c r="AK22" s="80"/>
      <c r="AL22" s="84" t="s">
        <v>1316</v>
      </c>
      <c r="AM22" s="80" t="b">
        <v>0</v>
      </c>
      <c r="AN22" s="80">
        <v>116</v>
      </c>
      <c r="AO22" s="84" t="s">
        <v>1297</v>
      </c>
      <c r="AP22" s="80" t="s">
        <v>1345</v>
      </c>
      <c r="AQ22" s="80" t="b">
        <v>0</v>
      </c>
      <c r="AR22" s="84" t="s">
        <v>1297</v>
      </c>
      <c r="AS22" s="80" t="s">
        <v>198</v>
      </c>
      <c r="AT22" s="80">
        <v>0</v>
      </c>
      <c r="AU22" s="80">
        <v>0</v>
      </c>
      <c r="AV22" s="80"/>
      <c r="AW22" s="80"/>
      <c r="AX22" s="80"/>
      <c r="AY22" s="80"/>
      <c r="AZ22" s="80"/>
      <c r="BA22" s="80"/>
      <c r="BB22" s="80"/>
      <c r="BC22" s="80"/>
      <c r="BD22">
        <v>1</v>
      </c>
      <c r="BE22" s="79" t="str">
        <f>REPLACE(INDEX(GroupVertices[Group],MATCH(Edges25[[#This Row],[Vertex 1]],GroupVertices[Vertex],0)),1,1,"")</f>
        <v>1</v>
      </c>
      <c r="BF22" s="79" t="str">
        <f>REPLACE(INDEX(GroupVertices[Group],MATCH(Edges25[[#This Row],[Vertex 2]],GroupVertices[Vertex],0)),1,1,"")</f>
        <v>1</v>
      </c>
      <c r="BG22" s="48">
        <v>0</v>
      </c>
      <c r="BH22" s="49">
        <v>0</v>
      </c>
      <c r="BI22" s="48">
        <v>1</v>
      </c>
      <c r="BJ22" s="49">
        <v>2.3255813953488373</v>
      </c>
      <c r="BK22" s="48">
        <v>0</v>
      </c>
      <c r="BL22" s="49">
        <v>0</v>
      </c>
      <c r="BM22" s="48">
        <v>42</v>
      </c>
      <c r="BN22" s="49">
        <v>97.67441860465117</v>
      </c>
      <c r="BO22" s="48">
        <v>43</v>
      </c>
    </row>
    <row r="23" spans="1:67" ht="15">
      <c r="A23" s="65" t="s">
        <v>257</v>
      </c>
      <c r="B23" s="65" t="s">
        <v>405</v>
      </c>
      <c r="C23" s="66"/>
      <c r="D23" s="67"/>
      <c r="E23" s="68"/>
      <c r="F23" s="69"/>
      <c r="G23" s="66"/>
      <c r="H23" s="70"/>
      <c r="I23" s="71"/>
      <c r="J23" s="71"/>
      <c r="K23" s="34" t="s">
        <v>65</v>
      </c>
      <c r="L23" s="78">
        <v>26</v>
      </c>
      <c r="M23" s="78"/>
      <c r="N23" s="73"/>
      <c r="O23" s="80" t="s">
        <v>426</v>
      </c>
      <c r="P23" s="82">
        <v>43985.45731481481</v>
      </c>
      <c r="Q23" s="80" t="s">
        <v>429</v>
      </c>
      <c r="R23" s="84" t="s">
        <v>474</v>
      </c>
      <c r="S23" s="80"/>
      <c r="T23" s="80"/>
      <c r="U23" s="80" t="s">
        <v>538</v>
      </c>
      <c r="V23" s="80"/>
      <c r="W23" s="85" t="s">
        <v>575</v>
      </c>
      <c r="X23" s="82">
        <v>43985.45731481481</v>
      </c>
      <c r="Y23" s="88">
        <v>43985</v>
      </c>
      <c r="Z23" s="84" t="s">
        <v>735</v>
      </c>
      <c r="AA23" s="85" t="s">
        <v>930</v>
      </c>
      <c r="AB23" s="80"/>
      <c r="AC23" s="80"/>
      <c r="AD23" s="84" t="s">
        <v>1125</v>
      </c>
      <c r="AE23" s="80"/>
      <c r="AF23" s="80" t="b">
        <v>0</v>
      </c>
      <c r="AG23" s="80">
        <v>0</v>
      </c>
      <c r="AH23" s="84" t="s">
        <v>1316</v>
      </c>
      <c r="AI23" s="80" t="b">
        <v>0</v>
      </c>
      <c r="AJ23" s="80" t="s">
        <v>1333</v>
      </c>
      <c r="AK23" s="80"/>
      <c r="AL23" s="84" t="s">
        <v>1316</v>
      </c>
      <c r="AM23" s="80" t="b">
        <v>0</v>
      </c>
      <c r="AN23" s="80">
        <v>116</v>
      </c>
      <c r="AO23" s="84" t="s">
        <v>1297</v>
      </c>
      <c r="AP23" s="80" t="s">
        <v>1343</v>
      </c>
      <c r="AQ23" s="80" t="b">
        <v>0</v>
      </c>
      <c r="AR23" s="84" t="s">
        <v>1297</v>
      </c>
      <c r="AS23" s="80" t="s">
        <v>198</v>
      </c>
      <c r="AT23" s="80">
        <v>0</v>
      </c>
      <c r="AU23" s="80">
        <v>0</v>
      </c>
      <c r="AV23" s="80"/>
      <c r="AW23" s="80"/>
      <c r="AX23" s="80"/>
      <c r="AY23" s="80"/>
      <c r="AZ23" s="80"/>
      <c r="BA23" s="80"/>
      <c r="BB23" s="80"/>
      <c r="BC23" s="80"/>
      <c r="BD23">
        <v>1</v>
      </c>
      <c r="BE23" s="79" t="str">
        <f>REPLACE(INDEX(GroupVertices[Group],MATCH(Edges25[[#This Row],[Vertex 1]],GroupVertices[Vertex],0)),1,1,"")</f>
        <v>1</v>
      </c>
      <c r="BF23" s="79" t="str">
        <f>REPLACE(INDEX(GroupVertices[Group],MATCH(Edges25[[#This Row],[Vertex 2]],GroupVertices[Vertex],0)),1,1,"")</f>
        <v>1</v>
      </c>
      <c r="BG23" s="48">
        <v>0</v>
      </c>
      <c r="BH23" s="49">
        <v>0</v>
      </c>
      <c r="BI23" s="48">
        <v>1</v>
      </c>
      <c r="BJ23" s="49">
        <v>2.3255813953488373</v>
      </c>
      <c r="BK23" s="48">
        <v>0</v>
      </c>
      <c r="BL23" s="49">
        <v>0</v>
      </c>
      <c r="BM23" s="48">
        <v>42</v>
      </c>
      <c r="BN23" s="49">
        <v>97.67441860465117</v>
      </c>
      <c r="BO23" s="48">
        <v>43</v>
      </c>
    </row>
    <row r="24" spans="1:67" ht="15">
      <c r="A24" s="65" t="s">
        <v>258</v>
      </c>
      <c r="B24" s="65" t="s">
        <v>405</v>
      </c>
      <c r="C24" s="66"/>
      <c r="D24" s="67"/>
      <c r="E24" s="68"/>
      <c r="F24" s="69"/>
      <c r="G24" s="66"/>
      <c r="H24" s="70"/>
      <c r="I24" s="71"/>
      <c r="J24" s="71"/>
      <c r="K24" s="34" t="s">
        <v>65</v>
      </c>
      <c r="L24" s="78">
        <v>27</v>
      </c>
      <c r="M24" s="78"/>
      <c r="N24" s="73"/>
      <c r="O24" s="80" t="s">
        <v>426</v>
      </c>
      <c r="P24" s="82">
        <v>43985.48327546296</v>
      </c>
      <c r="Q24" s="80" t="s">
        <v>429</v>
      </c>
      <c r="R24" s="84" t="s">
        <v>474</v>
      </c>
      <c r="S24" s="80"/>
      <c r="T24" s="80"/>
      <c r="U24" s="80" t="s">
        <v>538</v>
      </c>
      <c r="V24" s="80"/>
      <c r="W24" s="85" t="s">
        <v>576</v>
      </c>
      <c r="X24" s="82">
        <v>43985.48327546296</v>
      </c>
      <c r="Y24" s="88">
        <v>43985</v>
      </c>
      <c r="Z24" s="84" t="s">
        <v>736</v>
      </c>
      <c r="AA24" s="85" t="s">
        <v>931</v>
      </c>
      <c r="AB24" s="80"/>
      <c r="AC24" s="80"/>
      <c r="AD24" s="84" t="s">
        <v>1126</v>
      </c>
      <c r="AE24" s="80"/>
      <c r="AF24" s="80" t="b">
        <v>0</v>
      </c>
      <c r="AG24" s="80">
        <v>0</v>
      </c>
      <c r="AH24" s="84" t="s">
        <v>1316</v>
      </c>
      <c r="AI24" s="80" t="b">
        <v>0</v>
      </c>
      <c r="AJ24" s="80" t="s">
        <v>1333</v>
      </c>
      <c r="AK24" s="80"/>
      <c r="AL24" s="84" t="s">
        <v>1316</v>
      </c>
      <c r="AM24" s="80" t="b">
        <v>0</v>
      </c>
      <c r="AN24" s="80">
        <v>116</v>
      </c>
      <c r="AO24" s="84" t="s">
        <v>1297</v>
      </c>
      <c r="AP24" s="80" t="s">
        <v>1344</v>
      </c>
      <c r="AQ24" s="80" t="b">
        <v>0</v>
      </c>
      <c r="AR24" s="84" t="s">
        <v>1297</v>
      </c>
      <c r="AS24" s="80" t="s">
        <v>198</v>
      </c>
      <c r="AT24" s="80">
        <v>0</v>
      </c>
      <c r="AU24" s="80">
        <v>0</v>
      </c>
      <c r="AV24" s="80"/>
      <c r="AW24" s="80"/>
      <c r="AX24" s="80"/>
      <c r="AY24" s="80"/>
      <c r="AZ24" s="80"/>
      <c r="BA24" s="80"/>
      <c r="BB24" s="80"/>
      <c r="BC24" s="80"/>
      <c r="BD24">
        <v>1</v>
      </c>
      <c r="BE24" s="79" t="str">
        <f>REPLACE(INDEX(GroupVertices[Group],MATCH(Edges25[[#This Row],[Vertex 1]],GroupVertices[Vertex],0)),1,1,"")</f>
        <v>1</v>
      </c>
      <c r="BF24" s="79" t="str">
        <f>REPLACE(INDEX(GroupVertices[Group],MATCH(Edges25[[#This Row],[Vertex 2]],GroupVertices[Vertex],0)),1,1,"")</f>
        <v>1</v>
      </c>
      <c r="BG24" s="48">
        <v>0</v>
      </c>
      <c r="BH24" s="49">
        <v>0</v>
      </c>
      <c r="BI24" s="48">
        <v>1</v>
      </c>
      <c r="BJ24" s="49">
        <v>2.3255813953488373</v>
      </c>
      <c r="BK24" s="48">
        <v>0</v>
      </c>
      <c r="BL24" s="49">
        <v>0</v>
      </c>
      <c r="BM24" s="48">
        <v>42</v>
      </c>
      <c r="BN24" s="49">
        <v>97.67441860465117</v>
      </c>
      <c r="BO24" s="48">
        <v>43</v>
      </c>
    </row>
    <row r="25" spans="1:67" ht="15">
      <c r="A25" s="65" t="s">
        <v>259</v>
      </c>
      <c r="B25" s="65" t="s">
        <v>405</v>
      </c>
      <c r="C25" s="66"/>
      <c r="D25" s="67"/>
      <c r="E25" s="68"/>
      <c r="F25" s="69"/>
      <c r="G25" s="66"/>
      <c r="H25" s="70"/>
      <c r="I25" s="71"/>
      <c r="J25" s="71"/>
      <c r="K25" s="34" t="s">
        <v>65</v>
      </c>
      <c r="L25" s="78">
        <v>28</v>
      </c>
      <c r="M25" s="78"/>
      <c r="N25" s="73"/>
      <c r="O25" s="80" t="s">
        <v>426</v>
      </c>
      <c r="P25" s="82">
        <v>43985.485439814816</v>
      </c>
      <c r="Q25" s="80" t="s">
        <v>430</v>
      </c>
      <c r="R25" s="84" t="s">
        <v>475</v>
      </c>
      <c r="S25" s="85" t="s">
        <v>518</v>
      </c>
      <c r="T25" s="80" t="s">
        <v>532</v>
      </c>
      <c r="U25" s="80" t="s">
        <v>537</v>
      </c>
      <c r="V25" s="80"/>
      <c r="W25" s="85" t="s">
        <v>577</v>
      </c>
      <c r="X25" s="82">
        <v>43985.485439814816</v>
      </c>
      <c r="Y25" s="88">
        <v>43985</v>
      </c>
      <c r="Z25" s="84" t="s">
        <v>737</v>
      </c>
      <c r="AA25" s="85" t="s">
        <v>932</v>
      </c>
      <c r="AB25" s="80"/>
      <c r="AC25" s="80"/>
      <c r="AD25" s="84" t="s">
        <v>1127</v>
      </c>
      <c r="AE25" s="80"/>
      <c r="AF25" s="80" t="b">
        <v>0</v>
      </c>
      <c r="AG25" s="80">
        <v>0</v>
      </c>
      <c r="AH25" s="84" t="s">
        <v>1316</v>
      </c>
      <c r="AI25" s="80" t="b">
        <v>0</v>
      </c>
      <c r="AJ25" s="80" t="s">
        <v>1332</v>
      </c>
      <c r="AK25" s="80"/>
      <c r="AL25" s="84" t="s">
        <v>1316</v>
      </c>
      <c r="AM25" s="80" t="b">
        <v>0</v>
      </c>
      <c r="AN25" s="80">
        <v>5</v>
      </c>
      <c r="AO25" s="84" t="s">
        <v>1298</v>
      </c>
      <c r="AP25" s="80" t="s">
        <v>1344</v>
      </c>
      <c r="AQ25" s="80" t="b">
        <v>0</v>
      </c>
      <c r="AR25" s="84" t="s">
        <v>1298</v>
      </c>
      <c r="AS25" s="80" t="s">
        <v>198</v>
      </c>
      <c r="AT25" s="80">
        <v>0</v>
      </c>
      <c r="AU25" s="80">
        <v>0</v>
      </c>
      <c r="AV25" s="80"/>
      <c r="AW25" s="80"/>
      <c r="AX25" s="80"/>
      <c r="AY25" s="80"/>
      <c r="AZ25" s="80"/>
      <c r="BA25" s="80"/>
      <c r="BB25" s="80"/>
      <c r="BC25" s="80"/>
      <c r="BD25">
        <v>1</v>
      </c>
      <c r="BE25" s="79" t="str">
        <f>REPLACE(INDEX(GroupVertices[Group],MATCH(Edges25[[#This Row],[Vertex 1]],GroupVertices[Vertex],0)),1,1,"")</f>
        <v>1</v>
      </c>
      <c r="BF25" s="79" t="str">
        <f>REPLACE(INDEX(GroupVertices[Group],MATCH(Edges25[[#This Row],[Vertex 2]],GroupVertices[Vertex],0)),1,1,"")</f>
        <v>1</v>
      </c>
      <c r="BG25" s="48"/>
      <c r="BH25" s="49"/>
      <c r="BI25" s="48"/>
      <c r="BJ25" s="49"/>
      <c r="BK25" s="48"/>
      <c r="BL25" s="49"/>
      <c r="BM25" s="48"/>
      <c r="BN25" s="49"/>
      <c r="BO25" s="48"/>
    </row>
    <row r="26" spans="1:67" ht="15">
      <c r="A26" s="65" t="s">
        <v>260</v>
      </c>
      <c r="B26" s="65" t="s">
        <v>405</v>
      </c>
      <c r="C26" s="66"/>
      <c r="D26" s="67"/>
      <c r="E26" s="68"/>
      <c r="F26" s="69"/>
      <c r="G26" s="66"/>
      <c r="H26" s="70"/>
      <c r="I26" s="71"/>
      <c r="J26" s="71"/>
      <c r="K26" s="34" t="s">
        <v>65</v>
      </c>
      <c r="L26" s="78">
        <v>30</v>
      </c>
      <c r="M26" s="78"/>
      <c r="N26" s="73"/>
      <c r="O26" s="80" t="s">
        <v>426</v>
      </c>
      <c r="P26" s="82">
        <v>43985.495671296296</v>
      </c>
      <c r="Q26" s="80" t="s">
        <v>429</v>
      </c>
      <c r="R26" s="84" t="s">
        <v>474</v>
      </c>
      <c r="S26" s="80"/>
      <c r="T26" s="80"/>
      <c r="U26" s="80" t="s">
        <v>538</v>
      </c>
      <c r="V26" s="80"/>
      <c r="W26" s="85" t="s">
        <v>578</v>
      </c>
      <c r="X26" s="82">
        <v>43985.495671296296</v>
      </c>
      <c r="Y26" s="88">
        <v>43985</v>
      </c>
      <c r="Z26" s="84" t="s">
        <v>738</v>
      </c>
      <c r="AA26" s="85" t="s">
        <v>933</v>
      </c>
      <c r="AB26" s="80"/>
      <c r="AC26" s="80"/>
      <c r="AD26" s="84" t="s">
        <v>1128</v>
      </c>
      <c r="AE26" s="80"/>
      <c r="AF26" s="80" t="b">
        <v>0</v>
      </c>
      <c r="AG26" s="80">
        <v>0</v>
      </c>
      <c r="AH26" s="84" t="s">
        <v>1316</v>
      </c>
      <c r="AI26" s="80" t="b">
        <v>0</v>
      </c>
      <c r="AJ26" s="80" t="s">
        <v>1333</v>
      </c>
      <c r="AK26" s="80"/>
      <c r="AL26" s="84" t="s">
        <v>1316</v>
      </c>
      <c r="AM26" s="80" t="b">
        <v>0</v>
      </c>
      <c r="AN26" s="80">
        <v>116</v>
      </c>
      <c r="AO26" s="84" t="s">
        <v>1297</v>
      </c>
      <c r="AP26" s="80" t="s">
        <v>1343</v>
      </c>
      <c r="AQ26" s="80" t="b">
        <v>0</v>
      </c>
      <c r="AR26" s="84" t="s">
        <v>1297</v>
      </c>
      <c r="AS26" s="80" t="s">
        <v>198</v>
      </c>
      <c r="AT26" s="80">
        <v>0</v>
      </c>
      <c r="AU26" s="80">
        <v>0</v>
      </c>
      <c r="AV26" s="80"/>
      <c r="AW26" s="80"/>
      <c r="AX26" s="80"/>
      <c r="AY26" s="80"/>
      <c r="AZ26" s="80"/>
      <c r="BA26" s="80"/>
      <c r="BB26" s="80"/>
      <c r="BC26" s="80"/>
      <c r="BD26">
        <v>1</v>
      </c>
      <c r="BE26" s="79" t="str">
        <f>REPLACE(INDEX(GroupVertices[Group],MATCH(Edges25[[#This Row],[Vertex 1]],GroupVertices[Vertex],0)),1,1,"")</f>
        <v>1</v>
      </c>
      <c r="BF26" s="79" t="str">
        <f>REPLACE(INDEX(GroupVertices[Group],MATCH(Edges25[[#This Row],[Vertex 2]],GroupVertices[Vertex],0)),1,1,"")</f>
        <v>1</v>
      </c>
      <c r="BG26" s="48">
        <v>0</v>
      </c>
      <c r="BH26" s="49">
        <v>0</v>
      </c>
      <c r="BI26" s="48">
        <v>1</v>
      </c>
      <c r="BJ26" s="49">
        <v>2.3255813953488373</v>
      </c>
      <c r="BK26" s="48">
        <v>0</v>
      </c>
      <c r="BL26" s="49">
        <v>0</v>
      </c>
      <c r="BM26" s="48">
        <v>42</v>
      </c>
      <c r="BN26" s="49">
        <v>97.67441860465117</v>
      </c>
      <c r="BO26" s="48">
        <v>43</v>
      </c>
    </row>
    <row r="27" spans="1:67" ht="15">
      <c r="A27" s="65" t="s">
        <v>261</v>
      </c>
      <c r="B27" s="65" t="s">
        <v>405</v>
      </c>
      <c r="C27" s="66"/>
      <c r="D27" s="67"/>
      <c r="E27" s="68"/>
      <c r="F27" s="69"/>
      <c r="G27" s="66"/>
      <c r="H27" s="70"/>
      <c r="I27" s="71"/>
      <c r="J27" s="71"/>
      <c r="K27" s="34" t="s">
        <v>65</v>
      </c>
      <c r="L27" s="78">
        <v>31</v>
      </c>
      <c r="M27" s="78"/>
      <c r="N27" s="73"/>
      <c r="O27" s="80" t="s">
        <v>426</v>
      </c>
      <c r="P27" s="82">
        <v>43985.496458333335</v>
      </c>
      <c r="Q27" s="80" t="s">
        <v>429</v>
      </c>
      <c r="R27" s="84" t="s">
        <v>474</v>
      </c>
      <c r="S27" s="80"/>
      <c r="T27" s="80"/>
      <c r="U27" s="80" t="s">
        <v>538</v>
      </c>
      <c r="V27" s="80"/>
      <c r="W27" s="85" t="s">
        <v>579</v>
      </c>
      <c r="X27" s="82">
        <v>43985.496458333335</v>
      </c>
      <c r="Y27" s="88">
        <v>43985</v>
      </c>
      <c r="Z27" s="84" t="s">
        <v>739</v>
      </c>
      <c r="AA27" s="85" t="s">
        <v>934</v>
      </c>
      <c r="AB27" s="80"/>
      <c r="AC27" s="80"/>
      <c r="AD27" s="84" t="s">
        <v>1129</v>
      </c>
      <c r="AE27" s="80"/>
      <c r="AF27" s="80" t="b">
        <v>0</v>
      </c>
      <c r="AG27" s="80">
        <v>0</v>
      </c>
      <c r="AH27" s="84" t="s">
        <v>1316</v>
      </c>
      <c r="AI27" s="80" t="b">
        <v>0</v>
      </c>
      <c r="AJ27" s="80" t="s">
        <v>1333</v>
      </c>
      <c r="AK27" s="80"/>
      <c r="AL27" s="84" t="s">
        <v>1316</v>
      </c>
      <c r="AM27" s="80" t="b">
        <v>0</v>
      </c>
      <c r="AN27" s="80">
        <v>116</v>
      </c>
      <c r="AO27" s="84" t="s">
        <v>1297</v>
      </c>
      <c r="AP27" s="80" t="s">
        <v>1344</v>
      </c>
      <c r="AQ27" s="80" t="b">
        <v>0</v>
      </c>
      <c r="AR27" s="84" t="s">
        <v>1297</v>
      </c>
      <c r="AS27" s="80" t="s">
        <v>198</v>
      </c>
      <c r="AT27" s="80">
        <v>0</v>
      </c>
      <c r="AU27" s="80">
        <v>0</v>
      </c>
      <c r="AV27" s="80"/>
      <c r="AW27" s="80"/>
      <c r="AX27" s="80"/>
      <c r="AY27" s="80"/>
      <c r="AZ27" s="80"/>
      <c r="BA27" s="80"/>
      <c r="BB27" s="80"/>
      <c r="BC27" s="80"/>
      <c r="BD27">
        <v>1</v>
      </c>
      <c r="BE27" s="79" t="str">
        <f>REPLACE(INDEX(GroupVertices[Group],MATCH(Edges25[[#This Row],[Vertex 1]],GroupVertices[Vertex],0)),1,1,"")</f>
        <v>1</v>
      </c>
      <c r="BF27" s="79" t="str">
        <f>REPLACE(INDEX(GroupVertices[Group],MATCH(Edges25[[#This Row],[Vertex 2]],GroupVertices[Vertex],0)),1,1,"")</f>
        <v>1</v>
      </c>
      <c r="BG27" s="48">
        <v>0</v>
      </c>
      <c r="BH27" s="49">
        <v>0</v>
      </c>
      <c r="BI27" s="48">
        <v>1</v>
      </c>
      <c r="BJ27" s="49">
        <v>2.3255813953488373</v>
      </c>
      <c r="BK27" s="48">
        <v>0</v>
      </c>
      <c r="BL27" s="49">
        <v>0</v>
      </c>
      <c r="BM27" s="48">
        <v>42</v>
      </c>
      <c r="BN27" s="49">
        <v>97.67441860465117</v>
      </c>
      <c r="BO27" s="48">
        <v>43</v>
      </c>
    </row>
    <row r="28" spans="1:67" ht="15">
      <c r="A28" s="65" t="s">
        <v>262</v>
      </c>
      <c r="B28" s="65" t="s">
        <v>405</v>
      </c>
      <c r="C28" s="66"/>
      <c r="D28" s="67"/>
      <c r="E28" s="68"/>
      <c r="F28" s="69"/>
      <c r="G28" s="66"/>
      <c r="H28" s="70"/>
      <c r="I28" s="71"/>
      <c r="J28" s="71"/>
      <c r="K28" s="34" t="s">
        <v>65</v>
      </c>
      <c r="L28" s="78">
        <v>32</v>
      </c>
      <c r="M28" s="78"/>
      <c r="N28" s="73"/>
      <c r="O28" s="80" t="s">
        <v>426</v>
      </c>
      <c r="P28" s="82">
        <v>43985.499560185184</v>
      </c>
      <c r="Q28" s="80" t="s">
        <v>429</v>
      </c>
      <c r="R28" s="84" t="s">
        <v>474</v>
      </c>
      <c r="S28" s="80"/>
      <c r="T28" s="80"/>
      <c r="U28" s="80" t="s">
        <v>538</v>
      </c>
      <c r="V28" s="80"/>
      <c r="W28" s="85" t="s">
        <v>580</v>
      </c>
      <c r="X28" s="82">
        <v>43985.499560185184</v>
      </c>
      <c r="Y28" s="88">
        <v>43985</v>
      </c>
      <c r="Z28" s="84" t="s">
        <v>740</v>
      </c>
      <c r="AA28" s="85" t="s">
        <v>935</v>
      </c>
      <c r="AB28" s="80"/>
      <c r="AC28" s="80"/>
      <c r="AD28" s="84" t="s">
        <v>1130</v>
      </c>
      <c r="AE28" s="80"/>
      <c r="AF28" s="80" t="b">
        <v>0</v>
      </c>
      <c r="AG28" s="80">
        <v>0</v>
      </c>
      <c r="AH28" s="84" t="s">
        <v>1316</v>
      </c>
      <c r="AI28" s="80" t="b">
        <v>0</v>
      </c>
      <c r="AJ28" s="80" t="s">
        <v>1333</v>
      </c>
      <c r="AK28" s="80"/>
      <c r="AL28" s="84" t="s">
        <v>1316</v>
      </c>
      <c r="AM28" s="80" t="b">
        <v>0</v>
      </c>
      <c r="AN28" s="80">
        <v>116</v>
      </c>
      <c r="AO28" s="84" t="s">
        <v>1297</v>
      </c>
      <c r="AP28" s="80" t="s">
        <v>1345</v>
      </c>
      <c r="AQ28" s="80" t="b">
        <v>0</v>
      </c>
      <c r="AR28" s="84" t="s">
        <v>1297</v>
      </c>
      <c r="AS28" s="80" t="s">
        <v>198</v>
      </c>
      <c r="AT28" s="80">
        <v>0</v>
      </c>
      <c r="AU28" s="80">
        <v>0</v>
      </c>
      <c r="AV28" s="80"/>
      <c r="AW28" s="80"/>
      <c r="AX28" s="80"/>
      <c r="AY28" s="80"/>
      <c r="AZ28" s="80"/>
      <c r="BA28" s="80"/>
      <c r="BB28" s="80"/>
      <c r="BC28" s="80"/>
      <c r="BD28">
        <v>1</v>
      </c>
      <c r="BE28" s="79" t="str">
        <f>REPLACE(INDEX(GroupVertices[Group],MATCH(Edges25[[#This Row],[Vertex 1]],GroupVertices[Vertex],0)),1,1,"")</f>
        <v>1</v>
      </c>
      <c r="BF28" s="79" t="str">
        <f>REPLACE(INDEX(GroupVertices[Group],MATCH(Edges25[[#This Row],[Vertex 2]],GroupVertices[Vertex],0)),1,1,"")</f>
        <v>1</v>
      </c>
      <c r="BG28" s="48">
        <v>0</v>
      </c>
      <c r="BH28" s="49">
        <v>0</v>
      </c>
      <c r="BI28" s="48">
        <v>1</v>
      </c>
      <c r="BJ28" s="49">
        <v>2.3255813953488373</v>
      </c>
      <c r="BK28" s="48">
        <v>0</v>
      </c>
      <c r="BL28" s="49">
        <v>0</v>
      </c>
      <c r="BM28" s="48">
        <v>42</v>
      </c>
      <c r="BN28" s="49">
        <v>97.67441860465117</v>
      </c>
      <c r="BO28" s="48">
        <v>43</v>
      </c>
    </row>
    <row r="29" spans="1:67" ht="15">
      <c r="A29" s="65" t="s">
        <v>263</v>
      </c>
      <c r="B29" s="65" t="s">
        <v>405</v>
      </c>
      <c r="C29" s="66"/>
      <c r="D29" s="67"/>
      <c r="E29" s="68"/>
      <c r="F29" s="69"/>
      <c r="G29" s="66"/>
      <c r="H29" s="70"/>
      <c r="I29" s="71"/>
      <c r="J29" s="71"/>
      <c r="K29" s="34" t="s">
        <v>65</v>
      </c>
      <c r="L29" s="78">
        <v>33</v>
      </c>
      <c r="M29" s="78"/>
      <c r="N29" s="73"/>
      <c r="O29" s="80" t="s">
        <v>426</v>
      </c>
      <c r="P29" s="82">
        <v>43985.516076388885</v>
      </c>
      <c r="Q29" s="80" t="s">
        <v>429</v>
      </c>
      <c r="R29" s="84" t="s">
        <v>474</v>
      </c>
      <c r="S29" s="80"/>
      <c r="T29" s="80"/>
      <c r="U29" s="80" t="s">
        <v>538</v>
      </c>
      <c r="V29" s="80"/>
      <c r="W29" s="85" t="s">
        <v>581</v>
      </c>
      <c r="X29" s="82">
        <v>43985.516076388885</v>
      </c>
      <c r="Y29" s="88">
        <v>43985</v>
      </c>
      <c r="Z29" s="84" t="s">
        <v>741</v>
      </c>
      <c r="AA29" s="85" t="s">
        <v>936</v>
      </c>
      <c r="AB29" s="80"/>
      <c r="AC29" s="80"/>
      <c r="AD29" s="84" t="s">
        <v>1131</v>
      </c>
      <c r="AE29" s="80"/>
      <c r="AF29" s="80" t="b">
        <v>0</v>
      </c>
      <c r="AG29" s="80">
        <v>0</v>
      </c>
      <c r="AH29" s="84" t="s">
        <v>1316</v>
      </c>
      <c r="AI29" s="80" t="b">
        <v>0</v>
      </c>
      <c r="AJ29" s="80" t="s">
        <v>1333</v>
      </c>
      <c r="AK29" s="80"/>
      <c r="AL29" s="84" t="s">
        <v>1316</v>
      </c>
      <c r="AM29" s="80" t="b">
        <v>0</v>
      </c>
      <c r="AN29" s="80">
        <v>116</v>
      </c>
      <c r="AO29" s="84" t="s">
        <v>1297</v>
      </c>
      <c r="AP29" s="80" t="s">
        <v>1344</v>
      </c>
      <c r="AQ29" s="80" t="b">
        <v>0</v>
      </c>
      <c r="AR29" s="84" t="s">
        <v>1297</v>
      </c>
      <c r="AS29" s="80" t="s">
        <v>198</v>
      </c>
      <c r="AT29" s="80">
        <v>0</v>
      </c>
      <c r="AU29" s="80">
        <v>0</v>
      </c>
      <c r="AV29" s="80"/>
      <c r="AW29" s="80"/>
      <c r="AX29" s="80"/>
      <c r="AY29" s="80"/>
      <c r="AZ29" s="80"/>
      <c r="BA29" s="80"/>
      <c r="BB29" s="80"/>
      <c r="BC29" s="80"/>
      <c r="BD29">
        <v>1</v>
      </c>
      <c r="BE29" s="79" t="str">
        <f>REPLACE(INDEX(GroupVertices[Group],MATCH(Edges25[[#This Row],[Vertex 1]],GroupVertices[Vertex],0)),1,1,"")</f>
        <v>1</v>
      </c>
      <c r="BF29" s="79" t="str">
        <f>REPLACE(INDEX(GroupVertices[Group],MATCH(Edges25[[#This Row],[Vertex 2]],GroupVertices[Vertex],0)),1,1,"")</f>
        <v>1</v>
      </c>
      <c r="BG29" s="48">
        <v>0</v>
      </c>
      <c r="BH29" s="49">
        <v>0</v>
      </c>
      <c r="BI29" s="48">
        <v>1</v>
      </c>
      <c r="BJ29" s="49">
        <v>2.3255813953488373</v>
      </c>
      <c r="BK29" s="48">
        <v>0</v>
      </c>
      <c r="BL29" s="49">
        <v>0</v>
      </c>
      <c r="BM29" s="48">
        <v>42</v>
      </c>
      <c r="BN29" s="49">
        <v>97.67441860465117</v>
      </c>
      <c r="BO29" s="48">
        <v>43</v>
      </c>
    </row>
    <row r="30" spans="1:67" ht="15">
      <c r="A30" s="65" t="s">
        <v>264</v>
      </c>
      <c r="B30" s="65" t="s">
        <v>405</v>
      </c>
      <c r="C30" s="66"/>
      <c r="D30" s="67"/>
      <c r="E30" s="68"/>
      <c r="F30" s="69"/>
      <c r="G30" s="66"/>
      <c r="H30" s="70"/>
      <c r="I30" s="71"/>
      <c r="J30" s="71"/>
      <c r="K30" s="34" t="s">
        <v>65</v>
      </c>
      <c r="L30" s="78">
        <v>34</v>
      </c>
      <c r="M30" s="78"/>
      <c r="N30" s="73"/>
      <c r="O30" s="80" t="s">
        <v>426</v>
      </c>
      <c r="P30" s="82">
        <v>43985.523564814815</v>
      </c>
      <c r="Q30" s="80" t="s">
        <v>429</v>
      </c>
      <c r="R30" s="84" t="s">
        <v>474</v>
      </c>
      <c r="S30" s="80"/>
      <c r="T30" s="80"/>
      <c r="U30" s="80" t="s">
        <v>538</v>
      </c>
      <c r="V30" s="80"/>
      <c r="W30" s="85" t="s">
        <v>582</v>
      </c>
      <c r="X30" s="82">
        <v>43985.523564814815</v>
      </c>
      <c r="Y30" s="88">
        <v>43985</v>
      </c>
      <c r="Z30" s="84" t="s">
        <v>742</v>
      </c>
      <c r="AA30" s="85" t="s">
        <v>937</v>
      </c>
      <c r="AB30" s="80"/>
      <c r="AC30" s="80"/>
      <c r="AD30" s="84" t="s">
        <v>1132</v>
      </c>
      <c r="AE30" s="80"/>
      <c r="AF30" s="80" t="b">
        <v>0</v>
      </c>
      <c r="AG30" s="80">
        <v>0</v>
      </c>
      <c r="AH30" s="84" t="s">
        <v>1316</v>
      </c>
      <c r="AI30" s="80" t="b">
        <v>0</v>
      </c>
      <c r="AJ30" s="80" t="s">
        <v>1333</v>
      </c>
      <c r="AK30" s="80"/>
      <c r="AL30" s="84" t="s">
        <v>1316</v>
      </c>
      <c r="AM30" s="80" t="b">
        <v>0</v>
      </c>
      <c r="AN30" s="80">
        <v>116</v>
      </c>
      <c r="AO30" s="84" t="s">
        <v>1297</v>
      </c>
      <c r="AP30" s="80" t="s">
        <v>1344</v>
      </c>
      <c r="AQ30" s="80" t="b">
        <v>0</v>
      </c>
      <c r="AR30" s="84" t="s">
        <v>1297</v>
      </c>
      <c r="AS30" s="80" t="s">
        <v>198</v>
      </c>
      <c r="AT30" s="80">
        <v>0</v>
      </c>
      <c r="AU30" s="80">
        <v>0</v>
      </c>
      <c r="AV30" s="80"/>
      <c r="AW30" s="80"/>
      <c r="AX30" s="80"/>
      <c r="AY30" s="80"/>
      <c r="AZ30" s="80"/>
      <c r="BA30" s="80"/>
      <c r="BB30" s="80"/>
      <c r="BC30" s="80"/>
      <c r="BD30">
        <v>1</v>
      </c>
      <c r="BE30" s="79" t="str">
        <f>REPLACE(INDEX(GroupVertices[Group],MATCH(Edges25[[#This Row],[Vertex 1]],GroupVertices[Vertex],0)),1,1,"")</f>
        <v>1</v>
      </c>
      <c r="BF30" s="79" t="str">
        <f>REPLACE(INDEX(GroupVertices[Group],MATCH(Edges25[[#This Row],[Vertex 2]],GroupVertices[Vertex],0)),1,1,"")</f>
        <v>1</v>
      </c>
      <c r="BG30" s="48">
        <v>0</v>
      </c>
      <c r="BH30" s="49">
        <v>0</v>
      </c>
      <c r="BI30" s="48">
        <v>1</v>
      </c>
      <c r="BJ30" s="49">
        <v>2.3255813953488373</v>
      </c>
      <c r="BK30" s="48">
        <v>0</v>
      </c>
      <c r="BL30" s="49">
        <v>0</v>
      </c>
      <c r="BM30" s="48">
        <v>42</v>
      </c>
      <c r="BN30" s="49">
        <v>97.67441860465117</v>
      </c>
      <c r="BO30" s="48">
        <v>43</v>
      </c>
    </row>
    <row r="31" spans="1:67" ht="15">
      <c r="A31" s="65" t="s">
        <v>265</v>
      </c>
      <c r="B31" s="65" t="s">
        <v>405</v>
      </c>
      <c r="C31" s="66"/>
      <c r="D31" s="67"/>
      <c r="E31" s="68"/>
      <c r="F31" s="69"/>
      <c r="G31" s="66"/>
      <c r="H31" s="70"/>
      <c r="I31" s="71"/>
      <c r="J31" s="71"/>
      <c r="K31" s="34" t="s">
        <v>65</v>
      </c>
      <c r="L31" s="78">
        <v>35</v>
      </c>
      <c r="M31" s="78"/>
      <c r="N31" s="73"/>
      <c r="O31" s="80" t="s">
        <v>426</v>
      </c>
      <c r="P31" s="82">
        <v>43985.529398148145</v>
      </c>
      <c r="Q31" s="80" t="s">
        <v>429</v>
      </c>
      <c r="R31" s="84" t="s">
        <v>474</v>
      </c>
      <c r="S31" s="80"/>
      <c r="T31" s="80"/>
      <c r="U31" s="80" t="s">
        <v>538</v>
      </c>
      <c r="V31" s="80"/>
      <c r="W31" s="85" t="s">
        <v>583</v>
      </c>
      <c r="X31" s="82">
        <v>43985.529398148145</v>
      </c>
      <c r="Y31" s="88">
        <v>43985</v>
      </c>
      <c r="Z31" s="84" t="s">
        <v>743</v>
      </c>
      <c r="AA31" s="85" t="s">
        <v>938</v>
      </c>
      <c r="AB31" s="80"/>
      <c r="AC31" s="80"/>
      <c r="AD31" s="84" t="s">
        <v>1133</v>
      </c>
      <c r="AE31" s="80"/>
      <c r="AF31" s="80" t="b">
        <v>0</v>
      </c>
      <c r="AG31" s="80">
        <v>0</v>
      </c>
      <c r="AH31" s="84" t="s">
        <v>1316</v>
      </c>
      <c r="AI31" s="80" t="b">
        <v>0</v>
      </c>
      <c r="AJ31" s="80" t="s">
        <v>1333</v>
      </c>
      <c r="AK31" s="80"/>
      <c r="AL31" s="84" t="s">
        <v>1316</v>
      </c>
      <c r="AM31" s="80" t="b">
        <v>0</v>
      </c>
      <c r="AN31" s="80">
        <v>116</v>
      </c>
      <c r="AO31" s="84" t="s">
        <v>1297</v>
      </c>
      <c r="AP31" s="80" t="s">
        <v>1344</v>
      </c>
      <c r="AQ31" s="80" t="b">
        <v>0</v>
      </c>
      <c r="AR31" s="84" t="s">
        <v>1297</v>
      </c>
      <c r="AS31" s="80" t="s">
        <v>198</v>
      </c>
      <c r="AT31" s="80">
        <v>0</v>
      </c>
      <c r="AU31" s="80">
        <v>0</v>
      </c>
      <c r="AV31" s="80"/>
      <c r="AW31" s="80"/>
      <c r="AX31" s="80"/>
      <c r="AY31" s="80"/>
      <c r="AZ31" s="80"/>
      <c r="BA31" s="80"/>
      <c r="BB31" s="80"/>
      <c r="BC31" s="80"/>
      <c r="BD31">
        <v>1</v>
      </c>
      <c r="BE31" s="79" t="str">
        <f>REPLACE(INDEX(GroupVertices[Group],MATCH(Edges25[[#This Row],[Vertex 1]],GroupVertices[Vertex],0)),1,1,"")</f>
        <v>17</v>
      </c>
      <c r="BF31" s="79" t="str">
        <f>REPLACE(INDEX(GroupVertices[Group],MATCH(Edges25[[#This Row],[Vertex 2]],GroupVertices[Vertex],0)),1,1,"")</f>
        <v>1</v>
      </c>
      <c r="BG31" s="48">
        <v>0</v>
      </c>
      <c r="BH31" s="49">
        <v>0</v>
      </c>
      <c r="BI31" s="48">
        <v>1</v>
      </c>
      <c r="BJ31" s="49">
        <v>2.3255813953488373</v>
      </c>
      <c r="BK31" s="48">
        <v>0</v>
      </c>
      <c r="BL31" s="49">
        <v>0</v>
      </c>
      <c r="BM31" s="48">
        <v>42</v>
      </c>
      <c r="BN31" s="49">
        <v>97.67441860465117</v>
      </c>
      <c r="BO31" s="48">
        <v>43</v>
      </c>
    </row>
    <row r="32" spans="1:67" ht="15">
      <c r="A32" s="65" t="s">
        <v>265</v>
      </c>
      <c r="B32" s="65" t="s">
        <v>266</v>
      </c>
      <c r="C32" s="66"/>
      <c r="D32" s="67"/>
      <c r="E32" s="68"/>
      <c r="F32" s="69"/>
      <c r="G32" s="66"/>
      <c r="H32" s="70"/>
      <c r="I32" s="71"/>
      <c r="J32" s="71"/>
      <c r="K32" s="34" t="s">
        <v>66</v>
      </c>
      <c r="L32" s="78">
        <v>36</v>
      </c>
      <c r="M32" s="78"/>
      <c r="N32" s="73"/>
      <c r="O32" s="80" t="s">
        <v>424</v>
      </c>
      <c r="P32" s="82">
        <v>43985.52961805555</v>
      </c>
      <c r="Q32" s="80" t="s">
        <v>431</v>
      </c>
      <c r="R32" s="84" t="s">
        <v>476</v>
      </c>
      <c r="S32" s="80"/>
      <c r="T32" s="80"/>
      <c r="U32" s="80" t="s">
        <v>537</v>
      </c>
      <c r="V32" s="80"/>
      <c r="W32" s="85" t="s">
        <v>583</v>
      </c>
      <c r="X32" s="82">
        <v>43985.52961805555</v>
      </c>
      <c r="Y32" s="88">
        <v>43985</v>
      </c>
      <c r="Z32" s="84" t="s">
        <v>744</v>
      </c>
      <c r="AA32" s="85" t="s">
        <v>939</v>
      </c>
      <c r="AB32" s="80"/>
      <c r="AC32" s="80"/>
      <c r="AD32" s="84" t="s">
        <v>1134</v>
      </c>
      <c r="AE32" s="84" t="s">
        <v>1302</v>
      </c>
      <c r="AF32" s="80" t="b">
        <v>0</v>
      </c>
      <c r="AG32" s="80">
        <v>1</v>
      </c>
      <c r="AH32" s="84" t="s">
        <v>1317</v>
      </c>
      <c r="AI32" s="80" t="b">
        <v>0</v>
      </c>
      <c r="AJ32" s="80" t="s">
        <v>1332</v>
      </c>
      <c r="AK32" s="80"/>
      <c r="AL32" s="84" t="s">
        <v>1316</v>
      </c>
      <c r="AM32" s="80" t="b">
        <v>0</v>
      </c>
      <c r="AN32" s="80">
        <v>1</v>
      </c>
      <c r="AO32" s="84" t="s">
        <v>1316</v>
      </c>
      <c r="AP32" s="80" t="s">
        <v>1344</v>
      </c>
      <c r="AQ32" s="80" t="b">
        <v>0</v>
      </c>
      <c r="AR32" s="84" t="s">
        <v>1302</v>
      </c>
      <c r="AS32" s="80" t="s">
        <v>198</v>
      </c>
      <c r="AT32" s="80">
        <v>0</v>
      </c>
      <c r="AU32" s="80">
        <v>0</v>
      </c>
      <c r="AV32" s="80"/>
      <c r="AW32" s="80"/>
      <c r="AX32" s="80"/>
      <c r="AY32" s="80"/>
      <c r="AZ32" s="80"/>
      <c r="BA32" s="80"/>
      <c r="BB32" s="80"/>
      <c r="BC32" s="80"/>
      <c r="BD32">
        <v>1</v>
      </c>
      <c r="BE32" s="79" t="str">
        <f>REPLACE(INDEX(GroupVertices[Group],MATCH(Edges25[[#This Row],[Vertex 1]],GroupVertices[Vertex],0)),1,1,"")</f>
        <v>17</v>
      </c>
      <c r="BF32" s="79" t="str">
        <f>REPLACE(INDEX(GroupVertices[Group],MATCH(Edges25[[#This Row],[Vertex 2]],GroupVertices[Vertex],0)),1,1,"")</f>
        <v>17</v>
      </c>
      <c r="BG32" s="48">
        <v>0</v>
      </c>
      <c r="BH32" s="49">
        <v>0</v>
      </c>
      <c r="BI32" s="48">
        <v>0</v>
      </c>
      <c r="BJ32" s="49">
        <v>0</v>
      </c>
      <c r="BK32" s="48">
        <v>0</v>
      </c>
      <c r="BL32" s="49">
        <v>0</v>
      </c>
      <c r="BM32" s="48">
        <v>3</v>
      </c>
      <c r="BN32" s="49">
        <v>100</v>
      </c>
      <c r="BO32" s="48">
        <v>3</v>
      </c>
    </row>
    <row r="33" spans="1:67" ht="15">
      <c r="A33" s="65" t="s">
        <v>266</v>
      </c>
      <c r="B33" s="65" t="s">
        <v>265</v>
      </c>
      <c r="C33" s="66"/>
      <c r="D33" s="67"/>
      <c r="E33" s="68"/>
      <c r="F33" s="69"/>
      <c r="G33" s="66"/>
      <c r="H33" s="70"/>
      <c r="I33" s="71"/>
      <c r="J33" s="71"/>
      <c r="K33" s="34" t="s">
        <v>66</v>
      </c>
      <c r="L33" s="78">
        <v>38</v>
      </c>
      <c r="M33" s="78"/>
      <c r="N33" s="73"/>
      <c r="O33" s="80" t="s">
        <v>426</v>
      </c>
      <c r="P33" s="82">
        <v>43985.52998842593</v>
      </c>
      <c r="Q33" s="80" t="s">
        <v>431</v>
      </c>
      <c r="R33" s="84" t="s">
        <v>476</v>
      </c>
      <c r="S33" s="80"/>
      <c r="T33" s="80"/>
      <c r="U33" s="80" t="s">
        <v>537</v>
      </c>
      <c r="V33" s="80"/>
      <c r="W33" s="85" t="s">
        <v>584</v>
      </c>
      <c r="X33" s="82">
        <v>43985.52998842593</v>
      </c>
      <c r="Y33" s="88">
        <v>43985</v>
      </c>
      <c r="Z33" s="84" t="s">
        <v>745</v>
      </c>
      <c r="AA33" s="85" t="s">
        <v>940</v>
      </c>
      <c r="AB33" s="80"/>
      <c r="AC33" s="80"/>
      <c r="AD33" s="84" t="s">
        <v>1135</v>
      </c>
      <c r="AE33" s="80"/>
      <c r="AF33" s="80" t="b">
        <v>0</v>
      </c>
      <c r="AG33" s="80">
        <v>0</v>
      </c>
      <c r="AH33" s="84" t="s">
        <v>1316</v>
      </c>
      <c r="AI33" s="80" t="b">
        <v>0</v>
      </c>
      <c r="AJ33" s="80" t="s">
        <v>1332</v>
      </c>
      <c r="AK33" s="80"/>
      <c r="AL33" s="84" t="s">
        <v>1316</v>
      </c>
      <c r="AM33" s="80" t="b">
        <v>0</v>
      </c>
      <c r="AN33" s="80">
        <v>1</v>
      </c>
      <c r="AO33" s="84" t="s">
        <v>1134</v>
      </c>
      <c r="AP33" s="80" t="s">
        <v>1343</v>
      </c>
      <c r="AQ33" s="80" t="b">
        <v>0</v>
      </c>
      <c r="AR33" s="84" t="s">
        <v>1134</v>
      </c>
      <c r="AS33" s="80" t="s">
        <v>198</v>
      </c>
      <c r="AT33" s="80">
        <v>0</v>
      </c>
      <c r="AU33" s="80">
        <v>0</v>
      </c>
      <c r="AV33" s="80"/>
      <c r="AW33" s="80"/>
      <c r="AX33" s="80"/>
      <c r="AY33" s="80"/>
      <c r="AZ33" s="80"/>
      <c r="BA33" s="80"/>
      <c r="BB33" s="80"/>
      <c r="BC33" s="80"/>
      <c r="BD33">
        <v>1</v>
      </c>
      <c r="BE33" s="79" t="str">
        <f>REPLACE(INDEX(GroupVertices[Group],MATCH(Edges25[[#This Row],[Vertex 1]],GroupVertices[Vertex],0)),1,1,"")</f>
        <v>17</v>
      </c>
      <c r="BF33" s="79" t="str">
        <f>REPLACE(INDEX(GroupVertices[Group],MATCH(Edges25[[#This Row],[Vertex 2]],GroupVertices[Vertex],0)),1,1,"")</f>
        <v>17</v>
      </c>
      <c r="BG33" s="48"/>
      <c r="BH33" s="49"/>
      <c r="BI33" s="48"/>
      <c r="BJ33" s="49"/>
      <c r="BK33" s="48"/>
      <c r="BL33" s="49"/>
      <c r="BM33" s="48"/>
      <c r="BN33" s="49"/>
      <c r="BO33" s="48"/>
    </row>
    <row r="34" spans="1:67" ht="15">
      <c r="A34" s="65" t="s">
        <v>267</v>
      </c>
      <c r="B34" s="65" t="s">
        <v>405</v>
      </c>
      <c r="C34" s="66"/>
      <c r="D34" s="67"/>
      <c r="E34" s="68"/>
      <c r="F34" s="69"/>
      <c r="G34" s="66"/>
      <c r="H34" s="70"/>
      <c r="I34" s="71"/>
      <c r="J34" s="71"/>
      <c r="K34" s="34" t="s">
        <v>65</v>
      </c>
      <c r="L34" s="78">
        <v>40</v>
      </c>
      <c r="M34" s="78"/>
      <c r="N34" s="73"/>
      <c r="O34" s="80" t="s">
        <v>426</v>
      </c>
      <c r="P34" s="82">
        <v>43985.536099537036</v>
      </c>
      <c r="Q34" s="80" t="s">
        <v>429</v>
      </c>
      <c r="R34" s="84" t="s">
        <v>474</v>
      </c>
      <c r="S34" s="80"/>
      <c r="T34" s="80"/>
      <c r="U34" s="80" t="s">
        <v>538</v>
      </c>
      <c r="V34" s="80"/>
      <c r="W34" s="85" t="s">
        <v>585</v>
      </c>
      <c r="X34" s="82">
        <v>43985.536099537036</v>
      </c>
      <c r="Y34" s="88">
        <v>43985</v>
      </c>
      <c r="Z34" s="84" t="s">
        <v>746</v>
      </c>
      <c r="AA34" s="85" t="s">
        <v>941</v>
      </c>
      <c r="AB34" s="80"/>
      <c r="AC34" s="80"/>
      <c r="AD34" s="84" t="s">
        <v>1136</v>
      </c>
      <c r="AE34" s="80"/>
      <c r="AF34" s="80" t="b">
        <v>0</v>
      </c>
      <c r="AG34" s="80">
        <v>0</v>
      </c>
      <c r="AH34" s="84" t="s">
        <v>1316</v>
      </c>
      <c r="AI34" s="80" t="b">
        <v>0</v>
      </c>
      <c r="AJ34" s="80" t="s">
        <v>1333</v>
      </c>
      <c r="AK34" s="80"/>
      <c r="AL34" s="84" t="s">
        <v>1316</v>
      </c>
      <c r="AM34" s="80" t="b">
        <v>0</v>
      </c>
      <c r="AN34" s="80">
        <v>116</v>
      </c>
      <c r="AO34" s="84" t="s">
        <v>1297</v>
      </c>
      <c r="AP34" s="80" t="s">
        <v>1343</v>
      </c>
      <c r="AQ34" s="80" t="b">
        <v>0</v>
      </c>
      <c r="AR34" s="84" t="s">
        <v>1297</v>
      </c>
      <c r="AS34" s="80" t="s">
        <v>198</v>
      </c>
      <c r="AT34" s="80">
        <v>0</v>
      </c>
      <c r="AU34" s="80">
        <v>0</v>
      </c>
      <c r="AV34" s="80"/>
      <c r="AW34" s="80"/>
      <c r="AX34" s="80"/>
      <c r="AY34" s="80"/>
      <c r="AZ34" s="80"/>
      <c r="BA34" s="80"/>
      <c r="BB34" s="80"/>
      <c r="BC34" s="80"/>
      <c r="BD34">
        <v>1</v>
      </c>
      <c r="BE34" s="79" t="str">
        <f>REPLACE(INDEX(GroupVertices[Group],MATCH(Edges25[[#This Row],[Vertex 1]],GroupVertices[Vertex],0)),1,1,"")</f>
        <v>1</v>
      </c>
      <c r="BF34" s="79" t="str">
        <f>REPLACE(INDEX(GroupVertices[Group],MATCH(Edges25[[#This Row],[Vertex 2]],GroupVertices[Vertex],0)),1,1,"")</f>
        <v>1</v>
      </c>
      <c r="BG34" s="48">
        <v>0</v>
      </c>
      <c r="BH34" s="49">
        <v>0</v>
      </c>
      <c r="BI34" s="48">
        <v>1</v>
      </c>
      <c r="BJ34" s="49">
        <v>2.3255813953488373</v>
      </c>
      <c r="BK34" s="48">
        <v>0</v>
      </c>
      <c r="BL34" s="49">
        <v>0</v>
      </c>
      <c r="BM34" s="48">
        <v>42</v>
      </c>
      <c r="BN34" s="49">
        <v>97.67441860465117</v>
      </c>
      <c r="BO34" s="48">
        <v>43</v>
      </c>
    </row>
    <row r="35" spans="1:67" ht="15">
      <c r="A35" s="65" t="s">
        <v>268</v>
      </c>
      <c r="B35" s="65" t="s">
        <v>405</v>
      </c>
      <c r="C35" s="66"/>
      <c r="D35" s="67"/>
      <c r="E35" s="68"/>
      <c r="F35" s="69"/>
      <c r="G35" s="66"/>
      <c r="H35" s="70"/>
      <c r="I35" s="71"/>
      <c r="J35" s="71"/>
      <c r="K35" s="34" t="s">
        <v>65</v>
      </c>
      <c r="L35" s="78">
        <v>41</v>
      </c>
      <c r="M35" s="78"/>
      <c r="N35" s="73"/>
      <c r="O35" s="80" t="s">
        <v>426</v>
      </c>
      <c r="P35" s="82">
        <v>43985.539930555555</v>
      </c>
      <c r="Q35" s="80" t="s">
        <v>429</v>
      </c>
      <c r="R35" s="84" t="s">
        <v>474</v>
      </c>
      <c r="S35" s="80"/>
      <c r="T35" s="80"/>
      <c r="U35" s="80" t="s">
        <v>538</v>
      </c>
      <c r="V35" s="80"/>
      <c r="W35" s="85" t="s">
        <v>586</v>
      </c>
      <c r="X35" s="82">
        <v>43985.539930555555</v>
      </c>
      <c r="Y35" s="88">
        <v>43985</v>
      </c>
      <c r="Z35" s="84" t="s">
        <v>747</v>
      </c>
      <c r="AA35" s="85" t="s">
        <v>942</v>
      </c>
      <c r="AB35" s="80"/>
      <c r="AC35" s="80"/>
      <c r="AD35" s="84" t="s">
        <v>1137</v>
      </c>
      <c r="AE35" s="80"/>
      <c r="AF35" s="80" t="b">
        <v>0</v>
      </c>
      <c r="AG35" s="80">
        <v>0</v>
      </c>
      <c r="AH35" s="84" t="s">
        <v>1316</v>
      </c>
      <c r="AI35" s="80" t="b">
        <v>0</v>
      </c>
      <c r="AJ35" s="80" t="s">
        <v>1333</v>
      </c>
      <c r="AK35" s="80"/>
      <c r="AL35" s="84" t="s">
        <v>1316</v>
      </c>
      <c r="AM35" s="80" t="b">
        <v>0</v>
      </c>
      <c r="AN35" s="80">
        <v>116</v>
      </c>
      <c r="AO35" s="84" t="s">
        <v>1297</v>
      </c>
      <c r="AP35" s="80" t="s">
        <v>1344</v>
      </c>
      <c r="AQ35" s="80" t="b">
        <v>0</v>
      </c>
      <c r="AR35" s="84" t="s">
        <v>1297</v>
      </c>
      <c r="AS35" s="80" t="s">
        <v>198</v>
      </c>
      <c r="AT35" s="80">
        <v>0</v>
      </c>
      <c r="AU35" s="80">
        <v>0</v>
      </c>
      <c r="AV35" s="80"/>
      <c r="AW35" s="80"/>
      <c r="AX35" s="80"/>
      <c r="AY35" s="80"/>
      <c r="AZ35" s="80"/>
      <c r="BA35" s="80"/>
      <c r="BB35" s="80"/>
      <c r="BC35" s="80"/>
      <c r="BD35">
        <v>1</v>
      </c>
      <c r="BE35" s="79" t="str">
        <f>REPLACE(INDEX(GroupVertices[Group],MATCH(Edges25[[#This Row],[Vertex 1]],GroupVertices[Vertex],0)),1,1,"")</f>
        <v>1</v>
      </c>
      <c r="BF35" s="79" t="str">
        <f>REPLACE(INDEX(GroupVertices[Group],MATCH(Edges25[[#This Row],[Vertex 2]],GroupVertices[Vertex],0)),1,1,"")</f>
        <v>1</v>
      </c>
      <c r="BG35" s="48">
        <v>0</v>
      </c>
      <c r="BH35" s="49">
        <v>0</v>
      </c>
      <c r="BI35" s="48">
        <v>1</v>
      </c>
      <c r="BJ35" s="49">
        <v>2.3255813953488373</v>
      </c>
      <c r="BK35" s="48">
        <v>0</v>
      </c>
      <c r="BL35" s="49">
        <v>0</v>
      </c>
      <c r="BM35" s="48">
        <v>42</v>
      </c>
      <c r="BN35" s="49">
        <v>97.67441860465117</v>
      </c>
      <c r="BO35" s="48">
        <v>43</v>
      </c>
    </row>
    <row r="36" spans="1:67" ht="15">
      <c r="A36" s="65" t="s">
        <v>269</v>
      </c>
      <c r="B36" s="65" t="s">
        <v>405</v>
      </c>
      <c r="C36" s="66"/>
      <c r="D36" s="67"/>
      <c r="E36" s="68"/>
      <c r="F36" s="69"/>
      <c r="G36" s="66"/>
      <c r="H36" s="70"/>
      <c r="I36" s="71"/>
      <c r="J36" s="71"/>
      <c r="K36" s="34" t="s">
        <v>65</v>
      </c>
      <c r="L36" s="78">
        <v>42</v>
      </c>
      <c r="M36" s="78"/>
      <c r="N36" s="73"/>
      <c r="O36" s="80" t="s">
        <v>426</v>
      </c>
      <c r="P36" s="82">
        <v>43985.548113425924</v>
      </c>
      <c r="Q36" s="80" t="s">
        <v>429</v>
      </c>
      <c r="R36" s="84" t="s">
        <v>474</v>
      </c>
      <c r="S36" s="80"/>
      <c r="T36" s="80"/>
      <c r="U36" s="80" t="s">
        <v>538</v>
      </c>
      <c r="V36" s="80"/>
      <c r="W36" s="85" t="s">
        <v>587</v>
      </c>
      <c r="X36" s="82">
        <v>43985.548113425924</v>
      </c>
      <c r="Y36" s="88">
        <v>43985</v>
      </c>
      <c r="Z36" s="84" t="s">
        <v>748</v>
      </c>
      <c r="AA36" s="85" t="s">
        <v>943</v>
      </c>
      <c r="AB36" s="80"/>
      <c r="AC36" s="80"/>
      <c r="AD36" s="84" t="s">
        <v>1138</v>
      </c>
      <c r="AE36" s="80"/>
      <c r="AF36" s="80" t="b">
        <v>0</v>
      </c>
      <c r="AG36" s="80">
        <v>0</v>
      </c>
      <c r="AH36" s="84" t="s">
        <v>1316</v>
      </c>
      <c r="AI36" s="80" t="b">
        <v>0</v>
      </c>
      <c r="AJ36" s="80" t="s">
        <v>1333</v>
      </c>
      <c r="AK36" s="80"/>
      <c r="AL36" s="84" t="s">
        <v>1316</v>
      </c>
      <c r="AM36" s="80" t="b">
        <v>0</v>
      </c>
      <c r="AN36" s="80">
        <v>116</v>
      </c>
      <c r="AO36" s="84" t="s">
        <v>1297</v>
      </c>
      <c r="AP36" s="80" t="s">
        <v>1344</v>
      </c>
      <c r="AQ36" s="80" t="b">
        <v>0</v>
      </c>
      <c r="AR36" s="84" t="s">
        <v>1297</v>
      </c>
      <c r="AS36" s="80" t="s">
        <v>198</v>
      </c>
      <c r="AT36" s="80">
        <v>0</v>
      </c>
      <c r="AU36" s="80">
        <v>0</v>
      </c>
      <c r="AV36" s="80"/>
      <c r="AW36" s="80"/>
      <c r="AX36" s="80"/>
      <c r="AY36" s="80"/>
      <c r="AZ36" s="80"/>
      <c r="BA36" s="80"/>
      <c r="BB36" s="80"/>
      <c r="BC36" s="80"/>
      <c r="BD36">
        <v>1</v>
      </c>
      <c r="BE36" s="79" t="str">
        <f>REPLACE(INDEX(GroupVertices[Group],MATCH(Edges25[[#This Row],[Vertex 1]],GroupVertices[Vertex],0)),1,1,"")</f>
        <v>1</v>
      </c>
      <c r="BF36" s="79" t="str">
        <f>REPLACE(INDEX(GroupVertices[Group],MATCH(Edges25[[#This Row],[Vertex 2]],GroupVertices[Vertex],0)),1,1,"")</f>
        <v>1</v>
      </c>
      <c r="BG36" s="48">
        <v>0</v>
      </c>
      <c r="BH36" s="49">
        <v>0</v>
      </c>
      <c r="BI36" s="48">
        <v>1</v>
      </c>
      <c r="BJ36" s="49">
        <v>2.3255813953488373</v>
      </c>
      <c r="BK36" s="48">
        <v>0</v>
      </c>
      <c r="BL36" s="49">
        <v>0</v>
      </c>
      <c r="BM36" s="48">
        <v>42</v>
      </c>
      <c r="BN36" s="49">
        <v>97.67441860465117</v>
      </c>
      <c r="BO36" s="48">
        <v>43</v>
      </c>
    </row>
    <row r="37" spans="1:67" ht="15">
      <c r="A37" s="65" t="s">
        <v>270</v>
      </c>
      <c r="B37" s="65" t="s">
        <v>405</v>
      </c>
      <c r="C37" s="66"/>
      <c r="D37" s="67"/>
      <c r="E37" s="68"/>
      <c r="F37" s="69"/>
      <c r="G37" s="66"/>
      <c r="H37" s="70"/>
      <c r="I37" s="71"/>
      <c r="J37" s="71"/>
      <c r="K37" s="34" t="s">
        <v>65</v>
      </c>
      <c r="L37" s="78">
        <v>43</v>
      </c>
      <c r="M37" s="78"/>
      <c r="N37" s="73"/>
      <c r="O37" s="80" t="s">
        <v>426</v>
      </c>
      <c r="P37" s="82">
        <v>43985.565729166665</v>
      </c>
      <c r="Q37" s="80" t="s">
        <v>429</v>
      </c>
      <c r="R37" s="84" t="s">
        <v>474</v>
      </c>
      <c r="S37" s="80"/>
      <c r="T37" s="80"/>
      <c r="U37" s="80" t="s">
        <v>538</v>
      </c>
      <c r="V37" s="80"/>
      <c r="W37" s="85" t="s">
        <v>588</v>
      </c>
      <c r="X37" s="82">
        <v>43985.565729166665</v>
      </c>
      <c r="Y37" s="88">
        <v>43985</v>
      </c>
      <c r="Z37" s="84" t="s">
        <v>749</v>
      </c>
      <c r="AA37" s="85" t="s">
        <v>944</v>
      </c>
      <c r="AB37" s="80"/>
      <c r="AC37" s="80"/>
      <c r="AD37" s="84" t="s">
        <v>1139</v>
      </c>
      <c r="AE37" s="80"/>
      <c r="AF37" s="80" t="b">
        <v>0</v>
      </c>
      <c r="AG37" s="80">
        <v>0</v>
      </c>
      <c r="AH37" s="84" t="s">
        <v>1316</v>
      </c>
      <c r="AI37" s="80" t="b">
        <v>0</v>
      </c>
      <c r="AJ37" s="80" t="s">
        <v>1333</v>
      </c>
      <c r="AK37" s="80"/>
      <c r="AL37" s="84" t="s">
        <v>1316</v>
      </c>
      <c r="AM37" s="80" t="b">
        <v>0</v>
      </c>
      <c r="AN37" s="80">
        <v>116</v>
      </c>
      <c r="AO37" s="84" t="s">
        <v>1297</v>
      </c>
      <c r="AP37" s="80" t="s">
        <v>1345</v>
      </c>
      <c r="AQ37" s="80" t="b">
        <v>0</v>
      </c>
      <c r="AR37" s="84" t="s">
        <v>1297</v>
      </c>
      <c r="AS37" s="80" t="s">
        <v>198</v>
      </c>
      <c r="AT37" s="80">
        <v>0</v>
      </c>
      <c r="AU37" s="80">
        <v>0</v>
      </c>
      <c r="AV37" s="80"/>
      <c r="AW37" s="80"/>
      <c r="AX37" s="80"/>
      <c r="AY37" s="80"/>
      <c r="AZ37" s="80"/>
      <c r="BA37" s="80"/>
      <c r="BB37" s="80"/>
      <c r="BC37" s="80"/>
      <c r="BD37">
        <v>1</v>
      </c>
      <c r="BE37" s="79" t="str">
        <f>REPLACE(INDEX(GroupVertices[Group],MATCH(Edges25[[#This Row],[Vertex 1]],GroupVertices[Vertex],0)),1,1,"")</f>
        <v>1</v>
      </c>
      <c r="BF37" s="79" t="str">
        <f>REPLACE(INDEX(GroupVertices[Group],MATCH(Edges25[[#This Row],[Vertex 2]],GroupVertices[Vertex],0)),1,1,"")</f>
        <v>1</v>
      </c>
      <c r="BG37" s="48">
        <v>0</v>
      </c>
      <c r="BH37" s="49">
        <v>0</v>
      </c>
      <c r="BI37" s="48">
        <v>1</v>
      </c>
      <c r="BJ37" s="49">
        <v>2.3255813953488373</v>
      </c>
      <c r="BK37" s="48">
        <v>0</v>
      </c>
      <c r="BL37" s="49">
        <v>0</v>
      </c>
      <c r="BM37" s="48">
        <v>42</v>
      </c>
      <c r="BN37" s="49">
        <v>97.67441860465117</v>
      </c>
      <c r="BO37" s="48">
        <v>43</v>
      </c>
    </row>
    <row r="38" spans="1:67" ht="15">
      <c r="A38" s="65" t="s">
        <v>271</v>
      </c>
      <c r="B38" s="65" t="s">
        <v>271</v>
      </c>
      <c r="C38" s="66"/>
      <c r="D38" s="67"/>
      <c r="E38" s="68"/>
      <c r="F38" s="69"/>
      <c r="G38" s="66"/>
      <c r="H38" s="70"/>
      <c r="I38" s="71"/>
      <c r="J38" s="71"/>
      <c r="K38" s="34" t="s">
        <v>65</v>
      </c>
      <c r="L38" s="78">
        <v>44</v>
      </c>
      <c r="M38" s="78"/>
      <c r="N38" s="73"/>
      <c r="O38" s="80" t="s">
        <v>198</v>
      </c>
      <c r="P38" s="82">
        <v>43985.57568287037</v>
      </c>
      <c r="Q38" s="80" t="s">
        <v>432</v>
      </c>
      <c r="R38" s="84" t="s">
        <v>477</v>
      </c>
      <c r="S38" s="80"/>
      <c r="T38" s="80"/>
      <c r="U38" s="80" t="s">
        <v>537</v>
      </c>
      <c r="V38" s="85" t="s">
        <v>548</v>
      </c>
      <c r="W38" s="85" t="s">
        <v>548</v>
      </c>
      <c r="X38" s="82">
        <v>43985.57568287037</v>
      </c>
      <c r="Y38" s="88">
        <v>43985</v>
      </c>
      <c r="Z38" s="84" t="s">
        <v>750</v>
      </c>
      <c r="AA38" s="85" t="s">
        <v>945</v>
      </c>
      <c r="AB38" s="80"/>
      <c r="AC38" s="80"/>
      <c r="AD38" s="84" t="s">
        <v>1140</v>
      </c>
      <c r="AE38" s="80"/>
      <c r="AF38" s="80" t="b">
        <v>0</v>
      </c>
      <c r="AG38" s="80">
        <v>4</v>
      </c>
      <c r="AH38" s="84" t="s">
        <v>1316</v>
      </c>
      <c r="AI38" s="80" t="b">
        <v>0</v>
      </c>
      <c r="AJ38" s="80" t="s">
        <v>1332</v>
      </c>
      <c r="AK38" s="80"/>
      <c r="AL38" s="84" t="s">
        <v>1316</v>
      </c>
      <c r="AM38" s="80" t="b">
        <v>0</v>
      </c>
      <c r="AN38" s="80">
        <v>0</v>
      </c>
      <c r="AO38" s="84" t="s">
        <v>1316</v>
      </c>
      <c r="AP38" s="80" t="s">
        <v>1344</v>
      </c>
      <c r="AQ38" s="80" t="b">
        <v>0</v>
      </c>
      <c r="AR38" s="84" t="s">
        <v>1140</v>
      </c>
      <c r="AS38" s="80" t="s">
        <v>198</v>
      </c>
      <c r="AT38" s="80">
        <v>0</v>
      </c>
      <c r="AU38" s="80">
        <v>0</v>
      </c>
      <c r="AV38" s="80"/>
      <c r="AW38" s="80"/>
      <c r="AX38" s="80"/>
      <c r="AY38" s="80"/>
      <c r="AZ38" s="80"/>
      <c r="BA38" s="80"/>
      <c r="BB38" s="80"/>
      <c r="BC38" s="80"/>
      <c r="BD38">
        <v>1</v>
      </c>
      <c r="BE38" s="79" t="str">
        <f>REPLACE(INDEX(GroupVertices[Group],MATCH(Edges25[[#This Row],[Vertex 1]],GroupVertices[Vertex],0)),1,1,"")</f>
        <v>3</v>
      </c>
      <c r="BF38" s="79" t="str">
        <f>REPLACE(INDEX(GroupVertices[Group],MATCH(Edges25[[#This Row],[Vertex 2]],GroupVertices[Vertex],0)),1,1,"")</f>
        <v>3</v>
      </c>
      <c r="BG38" s="48">
        <v>0</v>
      </c>
      <c r="BH38" s="49">
        <v>0</v>
      </c>
      <c r="BI38" s="48">
        <v>0</v>
      </c>
      <c r="BJ38" s="49">
        <v>0</v>
      </c>
      <c r="BK38" s="48">
        <v>0</v>
      </c>
      <c r="BL38" s="49">
        <v>0</v>
      </c>
      <c r="BM38" s="48">
        <v>1</v>
      </c>
      <c r="BN38" s="49">
        <v>100</v>
      </c>
      <c r="BO38" s="48">
        <v>1</v>
      </c>
    </row>
    <row r="39" spans="1:67" ht="15">
      <c r="A39" s="65" t="s">
        <v>272</v>
      </c>
      <c r="B39" s="65" t="s">
        <v>410</v>
      </c>
      <c r="C39" s="66"/>
      <c r="D39" s="67"/>
      <c r="E39" s="68"/>
      <c r="F39" s="69"/>
      <c r="G39" s="66"/>
      <c r="H39" s="70"/>
      <c r="I39" s="71"/>
      <c r="J39" s="71"/>
      <c r="K39" s="34" t="s">
        <v>65</v>
      </c>
      <c r="L39" s="78">
        <v>45</v>
      </c>
      <c r="M39" s="78"/>
      <c r="N39" s="73"/>
      <c r="O39" s="80" t="s">
        <v>425</v>
      </c>
      <c r="P39" s="82">
        <v>43985.61042824074</v>
      </c>
      <c r="Q39" s="80" t="s">
        <v>433</v>
      </c>
      <c r="R39" s="84" t="s">
        <v>478</v>
      </c>
      <c r="S39" s="85" t="s">
        <v>519</v>
      </c>
      <c r="T39" s="80" t="s">
        <v>533</v>
      </c>
      <c r="U39" s="80" t="s">
        <v>539</v>
      </c>
      <c r="V39" s="80"/>
      <c r="W39" s="85" t="s">
        <v>589</v>
      </c>
      <c r="X39" s="82">
        <v>43985.61042824074</v>
      </c>
      <c r="Y39" s="88">
        <v>43985</v>
      </c>
      <c r="Z39" s="84" t="s">
        <v>751</v>
      </c>
      <c r="AA39" s="85" t="s">
        <v>946</v>
      </c>
      <c r="AB39" s="80"/>
      <c r="AC39" s="80"/>
      <c r="AD39" s="84" t="s">
        <v>1141</v>
      </c>
      <c r="AE39" s="84" t="s">
        <v>1303</v>
      </c>
      <c r="AF39" s="80" t="b">
        <v>0</v>
      </c>
      <c r="AG39" s="80">
        <v>2</v>
      </c>
      <c r="AH39" s="84" t="s">
        <v>1318</v>
      </c>
      <c r="AI39" s="80" t="b">
        <v>1</v>
      </c>
      <c r="AJ39" s="80" t="s">
        <v>1334</v>
      </c>
      <c r="AK39" s="80"/>
      <c r="AL39" s="84" t="s">
        <v>1336</v>
      </c>
      <c r="AM39" s="80" t="b">
        <v>0</v>
      </c>
      <c r="AN39" s="80">
        <v>1</v>
      </c>
      <c r="AO39" s="84" t="s">
        <v>1316</v>
      </c>
      <c r="AP39" s="80" t="s">
        <v>1343</v>
      </c>
      <c r="AQ39" s="80" t="b">
        <v>0</v>
      </c>
      <c r="AR39" s="84" t="s">
        <v>1303</v>
      </c>
      <c r="AS39" s="80" t="s">
        <v>198</v>
      </c>
      <c r="AT39" s="80">
        <v>0</v>
      </c>
      <c r="AU39" s="80">
        <v>0</v>
      </c>
      <c r="AV39" s="80"/>
      <c r="AW39" s="80"/>
      <c r="AX39" s="80"/>
      <c r="AY39" s="80"/>
      <c r="AZ39" s="80"/>
      <c r="BA39" s="80"/>
      <c r="BB39" s="80"/>
      <c r="BC39" s="80"/>
      <c r="BD39">
        <v>1</v>
      </c>
      <c r="BE39" s="79" t="str">
        <f>REPLACE(INDEX(GroupVertices[Group],MATCH(Edges25[[#This Row],[Vertex 1]],GroupVertices[Vertex],0)),1,1,"")</f>
        <v>16</v>
      </c>
      <c r="BF39" s="79" t="str">
        <f>REPLACE(INDEX(GroupVertices[Group],MATCH(Edges25[[#This Row],[Vertex 2]],GroupVertices[Vertex],0)),1,1,"")</f>
        <v>16</v>
      </c>
      <c r="BG39" s="48">
        <v>0</v>
      </c>
      <c r="BH39" s="49">
        <v>0</v>
      </c>
      <c r="BI39" s="48">
        <v>0</v>
      </c>
      <c r="BJ39" s="49">
        <v>0</v>
      </c>
      <c r="BK39" s="48">
        <v>0</v>
      </c>
      <c r="BL39" s="49">
        <v>0</v>
      </c>
      <c r="BM39" s="48">
        <v>32</v>
      </c>
      <c r="BN39" s="49">
        <v>100</v>
      </c>
      <c r="BO39" s="48">
        <v>32</v>
      </c>
    </row>
    <row r="40" spans="1:67" ht="15">
      <c r="A40" s="65" t="s">
        <v>273</v>
      </c>
      <c r="B40" s="65" t="s">
        <v>273</v>
      </c>
      <c r="C40" s="66"/>
      <c r="D40" s="67"/>
      <c r="E40" s="68"/>
      <c r="F40" s="69"/>
      <c r="G40" s="66"/>
      <c r="H40" s="70"/>
      <c r="I40" s="71"/>
      <c r="J40" s="71"/>
      <c r="K40" s="34" t="s">
        <v>65</v>
      </c>
      <c r="L40" s="78">
        <v>47</v>
      </c>
      <c r="M40" s="78"/>
      <c r="N40" s="73"/>
      <c r="O40" s="80" t="s">
        <v>198</v>
      </c>
      <c r="P40" s="82">
        <v>43985.611134259256</v>
      </c>
      <c r="Q40" s="80" t="s">
        <v>434</v>
      </c>
      <c r="R40" s="84" t="s">
        <v>479</v>
      </c>
      <c r="S40" s="80"/>
      <c r="T40" s="80"/>
      <c r="U40" s="80" t="s">
        <v>537</v>
      </c>
      <c r="V40" s="85" t="s">
        <v>549</v>
      </c>
      <c r="W40" s="85" t="s">
        <v>549</v>
      </c>
      <c r="X40" s="82">
        <v>43985.611134259256</v>
      </c>
      <c r="Y40" s="88">
        <v>43985</v>
      </c>
      <c r="Z40" s="84" t="s">
        <v>752</v>
      </c>
      <c r="AA40" s="85" t="s">
        <v>947</v>
      </c>
      <c r="AB40" s="80"/>
      <c r="AC40" s="80"/>
      <c r="AD40" s="84" t="s">
        <v>1142</v>
      </c>
      <c r="AE40" s="80"/>
      <c r="AF40" s="80" t="b">
        <v>0</v>
      </c>
      <c r="AG40" s="80">
        <v>0</v>
      </c>
      <c r="AH40" s="84" t="s">
        <v>1316</v>
      </c>
      <c r="AI40" s="80" t="b">
        <v>0</v>
      </c>
      <c r="AJ40" s="80" t="s">
        <v>1333</v>
      </c>
      <c r="AK40" s="80"/>
      <c r="AL40" s="84" t="s">
        <v>1316</v>
      </c>
      <c r="AM40" s="80" t="b">
        <v>0</v>
      </c>
      <c r="AN40" s="80">
        <v>0</v>
      </c>
      <c r="AO40" s="84" t="s">
        <v>1316</v>
      </c>
      <c r="AP40" s="80" t="s">
        <v>1345</v>
      </c>
      <c r="AQ40" s="80" t="b">
        <v>0</v>
      </c>
      <c r="AR40" s="84" t="s">
        <v>1142</v>
      </c>
      <c r="AS40" s="80" t="s">
        <v>198</v>
      </c>
      <c r="AT40" s="80">
        <v>0</v>
      </c>
      <c r="AU40" s="80">
        <v>0</v>
      </c>
      <c r="AV40" s="80"/>
      <c r="AW40" s="80"/>
      <c r="AX40" s="80"/>
      <c r="AY40" s="80"/>
      <c r="AZ40" s="80"/>
      <c r="BA40" s="80"/>
      <c r="BB40" s="80"/>
      <c r="BC40" s="80"/>
      <c r="BD40">
        <v>1</v>
      </c>
      <c r="BE40" s="79" t="str">
        <f>REPLACE(INDEX(GroupVertices[Group],MATCH(Edges25[[#This Row],[Vertex 1]],GroupVertices[Vertex],0)),1,1,"")</f>
        <v>3</v>
      </c>
      <c r="BF40" s="79" t="str">
        <f>REPLACE(INDEX(GroupVertices[Group],MATCH(Edges25[[#This Row],[Vertex 2]],GroupVertices[Vertex],0)),1,1,"")</f>
        <v>3</v>
      </c>
      <c r="BG40" s="48">
        <v>0</v>
      </c>
      <c r="BH40" s="49">
        <v>0</v>
      </c>
      <c r="BI40" s="48">
        <v>0</v>
      </c>
      <c r="BJ40" s="49">
        <v>0</v>
      </c>
      <c r="BK40" s="48">
        <v>0</v>
      </c>
      <c r="BL40" s="49">
        <v>0</v>
      </c>
      <c r="BM40" s="48">
        <v>41</v>
      </c>
      <c r="BN40" s="49">
        <v>100</v>
      </c>
      <c r="BO40" s="48">
        <v>41</v>
      </c>
    </row>
    <row r="41" spans="1:67" ht="15">
      <c r="A41" s="65" t="s">
        <v>274</v>
      </c>
      <c r="B41" s="65" t="s">
        <v>405</v>
      </c>
      <c r="C41" s="66"/>
      <c r="D41" s="67"/>
      <c r="E41" s="68"/>
      <c r="F41" s="69"/>
      <c r="G41" s="66"/>
      <c r="H41" s="70"/>
      <c r="I41" s="71"/>
      <c r="J41" s="71"/>
      <c r="K41" s="34" t="s">
        <v>65</v>
      </c>
      <c r="L41" s="78">
        <v>48</v>
      </c>
      <c r="M41" s="78"/>
      <c r="N41" s="73"/>
      <c r="O41" s="80" t="s">
        <v>426</v>
      </c>
      <c r="P41" s="82">
        <v>43985.61777777778</v>
      </c>
      <c r="Q41" s="80" t="s">
        <v>429</v>
      </c>
      <c r="R41" s="84" t="s">
        <v>474</v>
      </c>
      <c r="S41" s="80"/>
      <c r="T41" s="80"/>
      <c r="U41" s="80" t="s">
        <v>538</v>
      </c>
      <c r="V41" s="80"/>
      <c r="W41" s="85" t="s">
        <v>590</v>
      </c>
      <c r="X41" s="82">
        <v>43985.61777777778</v>
      </c>
      <c r="Y41" s="88">
        <v>43985</v>
      </c>
      <c r="Z41" s="84" t="s">
        <v>753</v>
      </c>
      <c r="AA41" s="85" t="s">
        <v>948</v>
      </c>
      <c r="AB41" s="80"/>
      <c r="AC41" s="80"/>
      <c r="AD41" s="84" t="s">
        <v>1143</v>
      </c>
      <c r="AE41" s="80"/>
      <c r="AF41" s="80" t="b">
        <v>0</v>
      </c>
      <c r="AG41" s="80">
        <v>0</v>
      </c>
      <c r="AH41" s="84" t="s">
        <v>1316</v>
      </c>
      <c r="AI41" s="80" t="b">
        <v>0</v>
      </c>
      <c r="AJ41" s="80" t="s">
        <v>1333</v>
      </c>
      <c r="AK41" s="80"/>
      <c r="AL41" s="84" t="s">
        <v>1316</v>
      </c>
      <c r="AM41" s="80" t="b">
        <v>0</v>
      </c>
      <c r="AN41" s="80">
        <v>116</v>
      </c>
      <c r="AO41" s="84" t="s">
        <v>1297</v>
      </c>
      <c r="AP41" s="80" t="s">
        <v>1345</v>
      </c>
      <c r="AQ41" s="80" t="b">
        <v>0</v>
      </c>
      <c r="AR41" s="84" t="s">
        <v>1297</v>
      </c>
      <c r="AS41" s="80" t="s">
        <v>198</v>
      </c>
      <c r="AT41" s="80">
        <v>0</v>
      </c>
      <c r="AU41" s="80">
        <v>0</v>
      </c>
      <c r="AV41" s="80"/>
      <c r="AW41" s="80"/>
      <c r="AX41" s="80"/>
      <c r="AY41" s="80"/>
      <c r="AZ41" s="80"/>
      <c r="BA41" s="80"/>
      <c r="BB41" s="80"/>
      <c r="BC41" s="80"/>
      <c r="BD41">
        <v>1</v>
      </c>
      <c r="BE41" s="79" t="str">
        <f>REPLACE(INDEX(GroupVertices[Group],MATCH(Edges25[[#This Row],[Vertex 1]],GroupVertices[Vertex],0)),1,1,"")</f>
        <v>1</v>
      </c>
      <c r="BF41" s="79" t="str">
        <f>REPLACE(INDEX(GroupVertices[Group],MATCH(Edges25[[#This Row],[Vertex 2]],GroupVertices[Vertex],0)),1,1,"")</f>
        <v>1</v>
      </c>
      <c r="BG41" s="48">
        <v>0</v>
      </c>
      <c r="BH41" s="49">
        <v>0</v>
      </c>
      <c r="BI41" s="48">
        <v>1</v>
      </c>
      <c r="BJ41" s="49">
        <v>2.3255813953488373</v>
      </c>
      <c r="BK41" s="48">
        <v>0</v>
      </c>
      <c r="BL41" s="49">
        <v>0</v>
      </c>
      <c r="BM41" s="48">
        <v>42</v>
      </c>
      <c r="BN41" s="49">
        <v>97.67441860465117</v>
      </c>
      <c r="BO41" s="48">
        <v>43</v>
      </c>
    </row>
    <row r="42" spans="1:67" ht="15">
      <c r="A42" s="65" t="s">
        <v>275</v>
      </c>
      <c r="B42" s="65" t="s">
        <v>405</v>
      </c>
      <c r="C42" s="66"/>
      <c r="D42" s="67"/>
      <c r="E42" s="68"/>
      <c r="F42" s="69"/>
      <c r="G42" s="66"/>
      <c r="H42" s="70"/>
      <c r="I42" s="71"/>
      <c r="J42" s="71"/>
      <c r="K42" s="34" t="s">
        <v>65</v>
      </c>
      <c r="L42" s="78">
        <v>49</v>
      </c>
      <c r="M42" s="78"/>
      <c r="N42" s="73"/>
      <c r="O42" s="80" t="s">
        <v>426</v>
      </c>
      <c r="P42" s="82">
        <v>43985.62206018518</v>
      </c>
      <c r="Q42" s="80" t="s">
        <v>429</v>
      </c>
      <c r="R42" s="84" t="s">
        <v>474</v>
      </c>
      <c r="S42" s="80"/>
      <c r="T42" s="80"/>
      <c r="U42" s="80" t="s">
        <v>538</v>
      </c>
      <c r="V42" s="80"/>
      <c r="W42" s="85" t="s">
        <v>591</v>
      </c>
      <c r="X42" s="82">
        <v>43985.62206018518</v>
      </c>
      <c r="Y42" s="88">
        <v>43985</v>
      </c>
      <c r="Z42" s="84" t="s">
        <v>754</v>
      </c>
      <c r="AA42" s="85" t="s">
        <v>949</v>
      </c>
      <c r="AB42" s="80"/>
      <c r="AC42" s="80"/>
      <c r="AD42" s="84" t="s">
        <v>1144</v>
      </c>
      <c r="AE42" s="80"/>
      <c r="AF42" s="80" t="b">
        <v>0</v>
      </c>
      <c r="AG42" s="80">
        <v>0</v>
      </c>
      <c r="AH42" s="84" t="s">
        <v>1316</v>
      </c>
      <c r="AI42" s="80" t="b">
        <v>0</v>
      </c>
      <c r="AJ42" s="80" t="s">
        <v>1333</v>
      </c>
      <c r="AK42" s="80"/>
      <c r="AL42" s="84" t="s">
        <v>1316</v>
      </c>
      <c r="AM42" s="80" t="b">
        <v>0</v>
      </c>
      <c r="AN42" s="80">
        <v>116</v>
      </c>
      <c r="AO42" s="84" t="s">
        <v>1297</v>
      </c>
      <c r="AP42" s="80" t="s">
        <v>1345</v>
      </c>
      <c r="AQ42" s="80" t="b">
        <v>0</v>
      </c>
      <c r="AR42" s="84" t="s">
        <v>1297</v>
      </c>
      <c r="AS42" s="80" t="s">
        <v>198</v>
      </c>
      <c r="AT42" s="80">
        <v>0</v>
      </c>
      <c r="AU42" s="80">
        <v>0</v>
      </c>
      <c r="AV42" s="80"/>
      <c r="AW42" s="80"/>
      <c r="AX42" s="80"/>
      <c r="AY42" s="80"/>
      <c r="AZ42" s="80"/>
      <c r="BA42" s="80"/>
      <c r="BB42" s="80"/>
      <c r="BC42" s="80"/>
      <c r="BD42">
        <v>1</v>
      </c>
      <c r="BE42" s="79" t="str">
        <f>REPLACE(INDEX(GroupVertices[Group],MATCH(Edges25[[#This Row],[Vertex 1]],GroupVertices[Vertex],0)),1,1,"")</f>
        <v>1</v>
      </c>
      <c r="BF42" s="79" t="str">
        <f>REPLACE(INDEX(GroupVertices[Group],MATCH(Edges25[[#This Row],[Vertex 2]],GroupVertices[Vertex],0)),1,1,"")</f>
        <v>1</v>
      </c>
      <c r="BG42" s="48">
        <v>0</v>
      </c>
      <c r="BH42" s="49">
        <v>0</v>
      </c>
      <c r="BI42" s="48">
        <v>1</v>
      </c>
      <c r="BJ42" s="49">
        <v>2.3255813953488373</v>
      </c>
      <c r="BK42" s="48">
        <v>0</v>
      </c>
      <c r="BL42" s="49">
        <v>0</v>
      </c>
      <c r="BM42" s="48">
        <v>42</v>
      </c>
      <c r="BN42" s="49">
        <v>97.67441860465117</v>
      </c>
      <c r="BO42" s="48">
        <v>43</v>
      </c>
    </row>
    <row r="43" spans="1:67" ht="15">
      <c r="A43" s="65" t="s">
        <v>276</v>
      </c>
      <c r="B43" s="65" t="s">
        <v>405</v>
      </c>
      <c r="C43" s="66"/>
      <c r="D43" s="67"/>
      <c r="E43" s="68"/>
      <c r="F43" s="69"/>
      <c r="G43" s="66"/>
      <c r="H43" s="70"/>
      <c r="I43" s="71"/>
      <c r="J43" s="71"/>
      <c r="K43" s="34" t="s">
        <v>65</v>
      </c>
      <c r="L43" s="78">
        <v>50</v>
      </c>
      <c r="M43" s="78"/>
      <c r="N43" s="73"/>
      <c r="O43" s="80" t="s">
        <v>426</v>
      </c>
      <c r="P43" s="82">
        <v>43985.641597222224</v>
      </c>
      <c r="Q43" s="80" t="s">
        <v>429</v>
      </c>
      <c r="R43" s="84" t="s">
        <v>474</v>
      </c>
      <c r="S43" s="80"/>
      <c r="T43" s="80"/>
      <c r="U43" s="80" t="s">
        <v>538</v>
      </c>
      <c r="V43" s="80"/>
      <c r="W43" s="85" t="s">
        <v>592</v>
      </c>
      <c r="X43" s="82">
        <v>43985.641597222224</v>
      </c>
      <c r="Y43" s="88">
        <v>43985</v>
      </c>
      <c r="Z43" s="84" t="s">
        <v>755</v>
      </c>
      <c r="AA43" s="85" t="s">
        <v>950</v>
      </c>
      <c r="AB43" s="80"/>
      <c r="AC43" s="80"/>
      <c r="AD43" s="84" t="s">
        <v>1145</v>
      </c>
      <c r="AE43" s="80"/>
      <c r="AF43" s="80" t="b">
        <v>0</v>
      </c>
      <c r="AG43" s="80">
        <v>0</v>
      </c>
      <c r="AH43" s="84" t="s">
        <v>1316</v>
      </c>
      <c r="AI43" s="80" t="b">
        <v>0</v>
      </c>
      <c r="AJ43" s="80" t="s">
        <v>1333</v>
      </c>
      <c r="AK43" s="80"/>
      <c r="AL43" s="84" t="s">
        <v>1316</v>
      </c>
      <c r="AM43" s="80" t="b">
        <v>0</v>
      </c>
      <c r="AN43" s="80">
        <v>116</v>
      </c>
      <c r="AO43" s="84" t="s">
        <v>1297</v>
      </c>
      <c r="AP43" s="80" t="s">
        <v>1344</v>
      </c>
      <c r="AQ43" s="80" t="b">
        <v>0</v>
      </c>
      <c r="AR43" s="84" t="s">
        <v>1297</v>
      </c>
      <c r="AS43" s="80" t="s">
        <v>198</v>
      </c>
      <c r="AT43" s="80">
        <v>0</v>
      </c>
      <c r="AU43" s="80">
        <v>0</v>
      </c>
      <c r="AV43" s="80"/>
      <c r="AW43" s="80"/>
      <c r="AX43" s="80"/>
      <c r="AY43" s="80"/>
      <c r="AZ43" s="80"/>
      <c r="BA43" s="80"/>
      <c r="BB43" s="80"/>
      <c r="BC43" s="80"/>
      <c r="BD43">
        <v>1</v>
      </c>
      <c r="BE43" s="79" t="str">
        <f>REPLACE(INDEX(GroupVertices[Group],MATCH(Edges25[[#This Row],[Vertex 1]],GroupVertices[Vertex],0)),1,1,"")</f>
        <v>1</v>
      </c>
      <c r="BF43" s="79" t="str">
        <f>REPLACE(INDEX(GroupVertices[Group],MATCH(Edges25[[#This Row],[Vertex 2]],GroupVertices[Vertex],0)),1,1,"")</f>
        <v>1</v>
      </c>
      <c r="BG43" s="48">
        <v>0</v>
      </c>
      <c r="BH43" s="49">
        <v>0</v>
      </c>
      <c r="BI43" s="48">
        <v>1</v>
      </c>
      <c r="BJ43" s="49">
        <v>2.3255813953488373</v>
      </c>
      <c r="BK43" s="48">
        <v>0</v>
      </c>
      <c r="BL43" s="49">
        <v>0</v>
      </c>
      <c r="BM43" s="48">
        <v>42</v>
      </c>
      <c r="BN43" s="49">
        <v>97.67441860465117</v>
      </c>
      <c r="BO43" s="48">
        <v>43</v>
      </c>
    </row>
    <row r="44" spans="1:67" ht="15">
      <c r="A44" s="65" t="s">
        <v>277</v>
      </c>
      <c r="B44" s="65" t="s">
        <v>405</v>
      </c>
      <c r="C44" s="66"/>
      <c r="D44" s="67"/>
      <c r="E44" s="68"/>
      <c r="F44" s="69"/>
      <c r="G44" s="66"/>
      <c r="H44" s="70"/>
      <c r="I44" s="71"/>
      <c r="J44" s="71"/>
      <c r="K44" s="34" t="s">
        <v>65</v>
      </c>
      <c r="L44" s="78">
        <v>51</v>
      </c>
      <c r="M44" s="78"/>
      <c r="N44" s="73"/>
      <c r="O44" s="80" t="s">
        <v>426</v>
      </c>
      <c r="P44" s="82">
        <v>43985.65869212963</v>
      </c>
      <c r="Q44" s="80" t="s">
        <v>429</v>
      </c>
      <c r="R44" s="84" t="s">
        <v>474</v>
      </c>
      <c r="S44" s="80"/>
      <c r="T44" s="80"/>
      <c r="U44" s="80" t="s">
        <v>538</v>
      </c>
      <c r="V44" s="80"/>
      <c r="W44" s="85" t="s">
        <v>593</v>
      </c>
      <c r="X44" s="82">
        <v>43985.65869212963</v>
      </c>
      <c r="Y44" s="88">
        <v>43985</v>
      </c>
      <c r="Z44" s="84" t="s">
        <v>756</v>
      </c>
      <c r="AA44" s="85" t="s">
        <v>951</v>
      </c>
      <c r="AB44" s="80"/>
      <c r="AC44" s="80"/>
      <c r="AD44" s="84" t="s">
        <v>1146</v>
      </c>
      <c r="AE44" s="80"/>
      <c r="AF44" s="80" t="b">
        <v>0</v>
      </c>
      <c r="AG44" s="80">
        <v>0</v>
      </c>
      <c r="AH44" s="84" t="s">
        <v>1316</v>
      </c>
      <c r="AI44" s="80" t="b">
        <v>0</v>
      </c>
      <c r="AJ44" s="80" t="s">
        <v>1333</v>
      </c>
      <c r="AK44" s="80"/>
      <c r="AL44" s="84" t="s">
        <v>1316</v>
      </c>
      <c r="AM44" s="80" t="b">
        <v>0</v>
      </c>
      <c r="AN44" s="80">
        <v>116</v>
      </c>
      <c r="AO44" s="84" t="s">
        <v>1297</v>
      </c>
      <c r="AP44" s="80" t="s">
        <v>1343</v>
      </c>
      <c r="AQ44" s="80" t="b">
        <v>0</v>
      </c>
      <c r="AR44" s="84" t="s">
        <v>1297</v>
      </c>
      <c r="AS44" s="80" t="s">
        <v>198</v>
      </c>
      <c r="AT44" s="80">
        <v>0</v>
      </c>
      <c r="AU44" s="80">
        <v>0</v>
      </c>
      <c r="AV44" s="80"/>
      <c r="AW44" s="80"/>
      <c r="AX44" s="80"/>
      <c r="AY44" s="80"/>
      <c r="AZ44" s="80"/>
      <c r="BA44" s="80"/>
      <c r="BB44" s="80"/>
      <c r="BC44" s="80"/>
      <c r="BD44">
        <v>1</v>
      </c>
      <c r="BE44" s="79" t="str">
        <f>REPLACE(INDEX(GroupVertices[Group],MATCH(Edges25[[#This Row],[Vertex 1]],GroupVertices[Vertex],0)),1,1,"")</f>
        <v>1</v>
      </c>
      <c r="BF44" s="79" t="str">
        <f>REPLACE(INDEX(GroupVertices[Group],MATCH(Edges25[[#This Row],[Vertex 2]],GroupVertices[Vertex],0)),1,1,"")</f>
        <v>1</v>
      </c>
      <c r="BG44" s="48">
        <v>0</v>
      </c>
      <c r="BH44" s="49">
        <v>0</v>
      </c>
      <c r="BI44" s="48">
        <v>1</v>
      </c>
      <c r="BJ44" s="49">
        <v>2.3255813953488373</v>
      </c>
      <c r="BK44" s="48">
        <v>0</v>
      </c>
      <c r="BL44" s="49">
        <v>0</v>
      </c>
      <c r="BM44" s="48">
        <v>42</v>
      </c>
      <c r="BN44" s="49">
        <v>97.67441860465117</v>
      </c>
      <c r="BO44" s="48">
        <v>43</v>
      </c>
    </row>
    <row r="45" spans="1:67" ht="15">
      <c r="A45" s="65" t="s">
        <v>278</v>
      </c>
      <c r="B45" s="65" t="s">
        <v>405</v>
      </c>
      <c r="C45" s="66"/>
      <c r="D45" s="67"/>
      <c r="E45" s="68"/>
      <c r="F45" s="69"/>
      <c r="G45" s="66"/>
      <c r="H45" s="70"/>
      <c r="I45" s="71"/>
      <c r="J45" s="71"/>
      <c r="K45" s="34" t="s">
        <v>65</v>
      </c>
      <c r="L45" s="78">
        <v>52</v>
      </c>
      <c r="M45" s="78"/>
      <c r="N45" s="73"/>
      <c r="O45" s="80" t="s">
        <v>426</v>
      </c>
      <c r="P45" s="82">
        <v>43985.66863425926</v>
      </c>
      <c r="Q45" s="80" t="s">
        <v>429</v>
      </c>
      <c r="R45" s="84" t="s">
        <v>474</v>
      </c>
      <c r="S45" s="80"/>
      <c r="T45" s="80"/>
      <c r="U45" s="80" t="s">
        <v>538</v>
      </c>
      <c r="V45" s="80"/>
      <c r="W45" s="85" t="s">
        <v>594</v>
      </c>
      <c r="X45" s="82">
        <v>43985.66863425926</v>
      </c>
      <c r="Y45" s="88">
        <v>43985</v>
      </c>
      <c r="Z45" s="84" t="s">
        <v>757</v>
      </c>
      <c r="AA45" s="85" t="s">
        <v>952</v>
      </c>
      <c r="AB45" s="80"/>
      <c r="AC45" s="80"/>
      <c r="AD45" s="84" t="s">
        <v>1147</v>
      </c>
      <c r="AE45" s="80"/>
      <c r="AF45" s="80" t="b">
        <v>0</v>
      </c>
      <c r="AG45" s="80">
        <v>0</v>
      </c>
      <c r="AH45" s="84" t="s">
        <v>1316</v>
      </c>
      <c r="AI45" s="80" t="b">
        <v>0</v>
      </c>
      <c r="AJ45" s="80" t="s">
        <v>1333</v>
      </c>
      <c r="AK45" s="80"/>
      <c r="AL45" s="84" t="s">
        <v>1316</v>
      </c>
      <c r="AM45" s="80" t="b">
        <v>0</v>
      </c>
      <c r="AN45" s="80">
        <v>116</v>
      </c>
      <c r="AO45" s="84" t="s">
        <v>1297</v>
      </c>
      <c r="AP45" s="80" t="s">
        <v>1345</v>
      </c>
      <c r="AQ45" s="80" t="b">
        <v>0</v>
      </c>
      <c r="AR45" s="84" t="s">
        <v>1297</v>
      </c>
      <c r="AS45" s="80" t="s">
        <v>198</v>
      </c>
      <c r="AT45" s="80">
        <v>0</v>
      </c>
      <c r="AU45" s="80">
        <v>0</v>
      </c>
      <c r="AV45" s="80"/>
      <c r="AW45" s="80"/>
      <c r="AX45" s="80"/>
      <c r="AY45" s="80"/>
      <c r="AZ45" s="80"/>
      <c r="BA45" s="80"/>
      <c r="BB45" s="80"/>
      <c r="BC45" s="80"/>
      <c r="BD45">
        <v>1</v>
      </c>
      <c r="BE45" s="79" t="str">
        <f>REPLACE(INDEX(GroupVertices[Group],MATCH(Edges25[[#This Row],[Vertex 1]],GroupVertices[Vertex],0)),1,1,"")</f>
        <v>1</v>
      </c>
      <c r="BF45" s="79" t="str">
        <f>REPLACE(INDEX(GroupVertices[Group],MATCH(Edges25[[#This Row],[Vertex 2]],GroupVertices[Vertex],0)),1,1,"")</f>
        <v>1</v>
      </c>
      <c r="BG45" s="48">
        <v>0</v>
      </c>
      <c r="BH45" s="49">
        <v>0</v>
      </c>
      <c r="BI45" s="48">
        <v>1</v>
      </c>
      <c r="BJ45" s="49">
        <v>2.3255813953488373</v>
      </c>
      <c r="BK45" s="48">
        <v>0</v>
      </c>
      <c r="BL45" s="49">
        <v>0</v>
      </c>
      <c r="BM45" s="48">
        <v>42</v>
      </c>
      <c r="BN45" s="49">
        <v>97.67441860465117</v>
      </c>
      <c r="BO45" s="48">
        <v>43</v>
      </c>
    </row>
    <row r="46" spans="1:67" ht="15">
      <c r="A46" s="65" t="s">
        <v>279</v>
      </c>
      <c r="B46" s="65" t="s">
        <v>405</v>
      </c>
      <c r="C46" s="66"/>
      <c r="D46" s="67"/>
      <c r="E46" s="68"/>
      <c r="F46" s="69"/>
      <c r="G46" s="66"/>
      <c r="H46" s="70"/>
      <c r="I46" s="71"/>
      <c r="J46" s="71"/>
      <c r="K46" s="34" t="s">
        <v>65</v>
      </c>
      <c r="L46" s="78">
        <v>53</v>
      </c>
      <c r="M46" s="78"/>
      <c r="N46" s="73"/>
      <c r="O46" s="80" t="s">
        <v>426</v>
      </c>
      <c r="P46" s="82">
        <v>43985.6983912037</v>
      </c>
      <c r="Q46" s="80" t="s">
        <v>429</v>
      </c>
      <c r="R46" s="84" t="s">
        <v>474</v>
      </c>
      <c r="S46" s="80"/>
      <c r="T46" s="80"/>
      <c r="U46" s="80" t="s">
        <v>538</v>
      </c>
      <c r="V46" s="80"/>
      <c r="W46" s="85" t="s">
        <v>595</v>
      </c>
      <c r="X46" s="82">
        <v>43985.6983912037</v>
      </c>
      <c r="Y46" s="88">
        <v>43985</v>
      </c>
      <c r="Z46" s="84" t="s">
        <v>758</v>
      </c>
      <c r="AA46" s="85" t="s">
        <v>953</v>
      </c>
      <c r="AB46" s="80"/>
      <c r="AC46" s="80"/>
      <c r="AD46" s="84" t="s">
        <v>1148</v>
      </c>
      <c r="AE46" s="80"/>
      <c r="AF46" s="80" t="b">
        <v>0</v>
      </c>
      <c r="AG46" s="80">
        <v>0</v>
      </c>
      <c r="AH46" s="84" t="s">
        <v>1316</v>
      </c>
      <c r="AI46" s="80" t="b">
        <v>0</v>
      </c>
      <c r="AJ46" s="80" t="s">
        <v>1333</v>
      </c>
      <c r="AK46" s="80"/>
      <c r="AL46" s="84" t="s">
        <v>1316</v>
      </c>
      <c r="AM46" s="80" t="b">
        <v>0</v>
      </c>
      <c r="AN46" s="80">
        <v>116</v>
      </c>
      <c r="AO46" s="84" t="s">
        <v>1297</v>
      </c>
      <c r="AP46" s="80" t="s">
        <v>1343</v>
      </c>
      <c r="AQ46" s="80" t="b">
        <v>0</v>
      </c>
      <c r="AR46" s="84" t="s">
        <v>1297</v>
      </c>
      <c r="AS46" s="80" t="s">
        <v>198</v>
      </c>
      <c r="AT46" s="80">
        <v>0</v>
      </c>
      <c r="AU46" s="80">
        <v>0</v>
      </c>
      <c r="AV46" s="80"/>
      <c r="AW46" s="80"/>
      <c r="AX46" s="80"/>
      <c r="AY46" s="80"/>
      <c r="AZ46" s="80"/>
      <c r="BA46" s="80"/>
      <c r="BB46" s="80"/>
      <c r="BC46" s="80"/>
      <c r="BD46">
        <v>1</v>
      </c>
      <c r="BE46" s="79" t="str">
        <f>REPLACE(INDEX(GroupVertices[Group],MATCH(Edges25[[#This Row],[Vertex 1]],GroupVertices[Vertex],0)),1,1,"")</f>
        <v>1</v>
      </c>
      <c r="BF46" s="79" t="str">
        <f>REPLACE(INDEX(GroupVertices[Group],MATCH(Edges25[[#This Row],[Vertex 2]],GroupVertices[Vertex],0)),1,1,"")</f>
        <v>1</v>
      </c>
      <c r="BG46" s="48">
        <v>0</v>
      </c>
      <c r="BH46" s="49">
        <v>0</v>
      </c>
      <c r="BI46" s="48">
        <v>1</v>
      </c>
      <c r="BJ46" s="49">
        <v>2.3255813953488373</v>
      </c>
      <c r="BK46" s="48">
        <v>0</v>
      </c>
      <c r="BL46" s="49">
        <v>0</v>
      </c>
      <c r="BM46" s="48">
        <v>42</v>
      </c>
      <c r="BN46" s="49">
        <v>97.67441860465117</v>
      </c>
      <c r="BO46" s="48">
        <v>43</v>
      </c>
    </row>
    <row r="47" spans="1:67" ht="15">
      <c r="A47" s="65" t="s">
        <v>280</v>
      </c>
      <c r="B47" s="65" t="s">
        <v>405</v>
      </c>
      <c r="C47" s="66"/>
      <c r="D47" s="67"/>
      <c r="E47" s="68"/>
      <c r="F47" s="69"/>
      <c r="G47" s="66"/>
      <c r="H47" s="70"/>
      <c r="I47" s="71"/>
      <c r="J47" s="71"/>
      <c r="K47" s="34" t="s">
        <v>65</v>
      </c>
      <c r="L47" s="78">
        <v>54</v>
      </c>
      <c r="M47" s="78"/>
      <c r="N47" s="73"/>
      <c r="O47" s="80" t="s">
        <v>426</v>
      </c>
      <c r="P47" s="82">
        <v>43985.70081018518</v>
      </c>
      <c r="Q47" s="80" t="s">
        <v>429</v>
      </c>
      <c r="R47" s="84" t="s">
        <v>474</v>
      </c>
      <c r="S47" s="80"/>
      <c r="T47" s="80"/>
      <c r="U47" s="80" t="s">
        <v>538</v>
      </c>
      <c r="V47" s="80"/>
      <c r="W47" s="85" t="s">
        <v>562</v>
      </c>
      <c r="X47" s="82">
        <v>43985.70081018518</v>
      </c>
      <c r="Y47" s="88">
        <v>43985</v>
      </c>
      <c r="Z47" s="84" t="s">
        <v>759</v>
      </c>
      <c r="AA47" s="85" t="s">
        <v>954</v>
      </c>
      <c r="AB47" s="80"/>
      <c r="AC47" s="80"/>
      <c r="AD47" s="84" t="s">
        <v>1149</v>
      </c>
      <c r="AE47" s="80"/>
      <c r="AF47" s="80" t="b">
        <v>0</v>
      </c>
      <c r="AG47" s="80">
        <v>0</v>
      </c>
      <c r="AH47" s="84" t="s">
        <v>1316</v>
      </c>
      <c r="AI47" s="80" t="b">
        <v>0</v>
      </c>
      <c r="AJ47" s="80" t="s">
        <v>1333</v>
      </c>
      <c r="AK47" s="80"/>
      <c r="AL47" s="84" t="s">
        <v>1316</v>
      </c>
      <c r="AM47" s="80" t="b">
        <v>0</v>
      </c>
      <c r="AN47" s="80">
        <v>116</v>
      </c>
      <c r="AO47" s="84" t="s">
        <v>1297</v>
      </c>
      <c r="AP47" s="80" t="s">
        <v>1344</v>
      </c>
      <c r="AQ47" s="80" t="b">
        <v>0</v>
      </c>
      <c r="AR47" s="84" t="s">
        <v>1297</v>
      </c>
      <c r="AS47" s="80" t="s">
        <v>198</v>
      </c>
      <c r="AT47" s="80">
        <v>0</v>
      </c>
      <c r="AU47" s="80">
        <v>0</v>
      </c>
      <c r="AV47" s="80"/>
      <c r="AW47" s="80"/>
      <c r="AX47" s="80"/>
      <c r="AY47" s="80"/>
      <c r="AZ47" s="80"/>
      <c r="BA47" s="80"/>
      <c r="BB47" s="80"/>
      <c r="BC47" s="80"/>
      <c r="BD47">
        <v>1</v>
      </c>
      <c r="BE47" s="79" t="str">
        <f>REPLACE(INDEX(GroupVertices[Group],MATCH(Edges25[[#This Row],[Vertex 1]],GroupVertices[Vertex],0)),1,1,"")</f>
        <v>1</v>
      </c>
      <c r="BF47" s="79" t="str">
        <f>REPLACE(INDEX(GroupVertices[Group],MATCH(Edges25[[#This Row],[Vertex 2]],GroupVertices[Vertex],0)),1,1,"")</f>
        <v>1</v>
      </c>
      <c r="BG47" s="48">
        <v>0</v>
      </c>
      <c r="BH47" s="49">
        <v>0</v>
      </c>
      <c r="BI47" s="48">
        <v>1</v>
      </c>
      <c r="BJ47" s="49">
        <v>2.3255813953488373</v>
      </c>
      <c r="BK47" s="48">
        <v>0</v>
      </c>
      <c r="BL47" s="49">
        <v>0</v>
      </c>
      <c r="BM47" s="48">
        <v>42</v>
      </c>
      <c r="BN47" s="49">
        <v>97.67441860465117</v>
      </c>
      <c r="BO47" s="48">
        <v>43</v>
      </c>
    </row>
    <row r="48" spans="1:67" ht="15">
      <c r="A48" s="65" t="s">
        <v>281</v>
      </c>
      <c r="B48" s="65" t="s">
        <v>405</v>
      </c>
      <c r="C48" s="66"/>
      <c r="D48" s="67"/>
      <c r="E48" s="68"/>
      <c r="F48" s="69"/>
      <c r="G48" s="66"/>
      <c r="H48" s="70"/>
      <c r="I48" s="71"/>
      <c r="J48" s="71"/>
      <c r="K48" s="34" t="s">
        <v>65</v>
      </c>
      <c r="L48" s="78">
        <v>55</v>
      </c>
      <c r="M48" s="78"/>
      <c r="N48" s="73"/>
      <c r="O48" s="80" t="s">
        <v>426</v>
      </c>
      <c r="P48" s="82">
        <v>43985.70364583333</v>
      </c>
      <c r="Q48" s="80" t="s">
        <v>429</v>
      </c>
      <c r="R48" s="84" t="s">
        <v>474</v>
      </c>
      <c r="S48" s="80"/>
      <c r="T48" s="80"/>
      <c r="U48" s="80" t="s">
        <v>538</v>
      </c>
      <c r="V48" s="80"/>
      <c r="W48" s="85" t="s">
        <v>596</v>
      </c>
      <c r="X48" s="82">
        <v>43985.70364583333</v>
      </c>
      <c r="Y48" s="88">
        <v>43985</v>
      </c>
      <c r="Z48" s="84" t="s">
        <v>760</v>
      </c>
      <c r="AA48" s="85" t="s">
        <v>955</v>
      </c>
      <c r="AB48" s="80"/>
      <c r="AC48" s="80"/>
      <c r="AD48" s="84" t="s">
        <v>1150</v>
      </c>
      <c r="AE48" s="80"/>
      <c r="AF48" s="80" t="b">
        <v>0</v>
      </c>
      <c r="AG48" s="80">
        <v>0</v>
      </c>
      <c r="AH48" s="84" t="s">
        <v>1316</v>
      </c>
      <c r="AI48" s="80" t="b">
        <v>0</v>
      </c>
      <c r="AJ48" s="80" t="s">
        <v>1333</v>
      </c>
      <c r="AK48" s="80"/>
      <c r="AL48" s="84" t="s">
        <v>1316</v>
      </c>
      <c r="AM48" s="80" t="b">
        <v>0</v>
      </c>
      <c r="AN48" s="80">
        <v>116</v>
      </c>
      <c r="AO48" s="84" t="s">
        <v>1297</v>
      </c>
      <c r="AP48" s="80" t="s">
        <v>1343</v>
      </c>
      <c r="AQ48" s="80" t="b">
        <v>0</v>
      </c>
      <c r="AR48" s="84" t="s">
        <v>1297</v>
      </c>
      <c r="AS48" s="80" t="s">
        <v>198</v>
      </c>
      <c r="AT48" s="80">
        <v>0</v>
      </c>
      <c r="AU48" s="80">
        <v>0</v>
      </c>
      <c r="AV48" s="80"/>
      <c r="AW48" s="80"/>
      <c r="AX48" s="80"/>
      <c r="AY48" s="80"/>
      <c r="AZ48" s="80"/>
      <c r="BA48" s="80"/>
      <c r="BB48" s="80"/>
      <c r="BC48" s="80"/>
      <c r="BD48">
        <v>1</v>
      </c>
      <c r="BE48" s="79" t="str">
        <f>REPLACE(INDEX(GroupVertices[Group],MATCH(Edges25[[#This Row],[Vertex 1]],GroupVertices[Vertex],0)),1,1,"")</f>
        <v>1</v>
      </c>
      <c r="BF48" s="79" t="str">
        <f>REPLACE(INDEX(GroupVertices[Group],MATCH(Edges25[[#This Row],[Vertex 2]],GroupVertices[Vertex],0)),1,1,"")</f>
        <v>1</v>
      </c>
      <c r="BG48" s="48">
        <v>0</v>
      </c>
      <c r="BH48" s="49">
        <v>0</v>
      </c>
      <c r="BI48" s="48">
        <v>1</v>
      </c>
      <c r="BJ48" s="49">
        <v>2.3255813953488373</v>
      </c>
      <c r="BK48" s="48">
        <v>0</v>
      </c>
      <c r="BL48" s="49">
        <v>0</v>
      </c>
      <c r="BM48" s="48">
        <v>42</v>
      </c>
      <c r="BN48" s="49">
        <v>97.67441860465117</v>
      </c>
      <c r="BO48" s="48">
        <v>43</v>
      </c>
    </row>
    <row r="49" spans="1:67" ht="15">
      <c r="A49" s="65" t="s">
        <v>282</v>
      </c>
      <c r="B49" s="65" t="s">
        <v>405</v>
      </c>
      <c r="C49" s="66"/>
      <c r="D49" s="67"/>
      <c r="E49" s="68"/>
      <c r="F49" s="69"/>
      <c r="G49" s="66"/>
      <c r="H49" s="70"/>
      <c r="I49" s="71"/>
      <c r="J49" s="71"/>
      <c r="K49" s="34" t="s">
        <v>65</v>
      </c>
      <c r="L49" s="78">
        <v>56</v>
      </c>
      <c r="M49" s="78"/>
      <c r="N49" s="73"/>
      <c r="O49" s="80" t="s">
        <v>426</v>
      </c>
      <c r="P49" s="82">
        <v>43985.70458333333</v>
      </c>
      <c r="Q49" s="80" t="s">
        <v>429</v>
      </c>
      <c r="R49" s="84" t="s">
        <v>474</v>
      </c>
      <c r="S49" s="80"/>
      <c r="T49" s="80"/>
      <c r="U49" s="80" t="s">
        <v>538</v>
      </c>
      <c r="V49" s="80"/>
      <c r="W49" s="85" t="s">
        <v>597</v>
      </c>
      <c r="X49" s="82">
        <v>43985.70458333333</v>
      </c>
      <c r="Y49" s="88">
        <v>43985</v>
      </c>
      <c r="Z49" s="84" t="s">
        <v>761</v>
      </c>
      <c r="AA49" s="85" t="s">
        <v>956</v>
      </c>
      <c r="AB49" s="80"/>
      <c r="AC49" s="80"/>
      <c r="AD49" s="84" t="s">
        <v>1151</v>
      </c>
      <c r="AE49" s="80"/>
      <c r="AF49" s="80" t="b">
        <v>0</v>
      </c>
      <c r="AG49" s="80">
        <v>0</v>
      </c>
      <c r="AH49" s="84" t="s">
        <v>1316</v>
      </c>
      <c r="AI49" s="80" t="b">
        <v>0</v>
      </c>
      <c r="AJ49" s="80" t="s">
        <v>1333</v>
      </c>
      <c r="AK49" s="80"/>
      <c r="AL49" s="84" t="s">
        <v>1316</v>
      </c>
      <c r="AM49" s="80" t="b">
        <v>0</v>
      </c>
      <c r="AN49" s="80">
        <v>116</v>
      </c>
      <c r="AO49" s="84" t="s">
        <v>1297</v>
      </c>
      <c r="AP49" s="80" t="s">
        <v>1344</v>
      </c>
      <c r="AQ49" s="80" t="b">
        <v>0</v>
      </c>
      <c r="AR49" s="84" t="s">
        <v>1297</v>
      </c>
      <c r="AS49" s="80" t="s">
        <v>198</v>
      </c>
      <c r="AT49" s="80">
        <v>0</v>
      </c>
      <c r="AU49" s="80">
        <v>0</v>
      </c>
      <c r="AV49" s="80"/>
      <c r="AW49" s="80"/>
      <c r="AX49" s="80"/>
      <c r="AY49" s="80"/>
      <c r="AZ49" s="80"/>
      <c r="BA49" s="80"/>
      <c r="BB49" s="80"/>
      <c r="BC49" s="80"/>
      <c r="BD49">
        <v>1</v>
      </c>
      <c r="BE49" s="79" t="str">
        <f>REPLACE(INDEX(GroupVertices[Group],MATCH(Edges25[[#This Row],[Vertex 1]],GroupVertices[Vertex],0)),1,1,"")</f>
        <v>1</v>
      </c>
      <c r="BF49" s="79" t="str">
        <f>REPLACE(INDEX(GroupVertices[Group],MATCH(Edges25[[#This Row],[Vertex 2]],GroupVertices[Vertex],0)),1,1,"")</f>
        <v>1</v>
      </c>
      <c r="BG49" s="48">
        <v>0</v>
      </c>
      <c r="BH49" s="49">
        <v>0</v>
      </c>
      <c r="BI49" s="48">
        <v>1</v>
      </c>
      <c r="BJ49" s="49">
        <v>2.3255813953488373</v>
      </c>
      <c r="BK49" s="48">
        <v>0</v>
      </c>
      <c r="BL49" s="49">
        <v>0</v>
      </c>
      <c r="BM49" s="48">
        <v>42</v>
      </c>
      <c r="BN49" s="49">
        <v>97.67441860465117</v>
      </c>
      <c r="BO49" s="48">
        <v>43</v>
      </c>
    </row>
    <row r="50" spans="1:67" ht="15">
      <c r="A50" s="65" t="s">
        <v>283</v>
      </c>
      <c r="B50" s="65" t="s">
        <v>405</v>
      </c>
      <c r="C50" s="66"/>
      <c r="D50" s="67"/>
      <c r="E50" s="68"/>
      <c r="F50" s="69"/>
      <c r="G50" s="66"/>
      <c r="H50" s="70"/>
      <c r="I50" s="71"/>
      <c r="J50" s="71"/>
      <c r="K50" s="34" t="s">
        <v>65</v>
      </c>
      <c r="L50" s="78">
        <v>57</v>
      </c>
      <c r="M50" s="78"/>
      <c r="N50" s="73"/>
      <c r="O50" s="80" t="s">
        <v>426</v>
      </c>
      <c r="P50" s="82">
        <v>43985.711180555554</v>
      </c>
      <c r="Q50" s="80" t="s">
        <v>429</v>
      </c>
      <c r="R50" s="84" t="s">
        <v>474</v>
      </c>
      <c r="S50" s="80"/>
      <c r="T50" s="80"/>
      <c r="U50" s="80" t="s">
        <v>538</v>
      </c>
      <c r="V50" s="80"/>
      <c r="W50" s="85" t="s">
        <v>598</v>
      </c>
      <c r="X50" s="82">
        <v>43985.711180555554</v>
      </c>
      <c r="Y50" s="88">
        <v>43985</v>
      </c>
      <c r="Z50" s="84" t="s">
        <v>762</v>
      </c>
      <c r="AA50" s="85" t="s">
        <v>957</v>
      </c>
      <c r="AB50" s="80"/>
      <c r="AC50" s="80"/>
      <c r="AD50" s="84" t="s">
        <v>1152</v>
      </c>
      <c r="AE50" s="80"/>
      <c r="AF50" s="80" t="b">
        <v>0</v>
      </c>
      <c r="AG50" s="80">
        <v>0</v>
      </c>
      <c r="AH50" s="84" t="s">
        <v>1316</v>
      </c>
      <c r="AI50" s="80" t="b">
        <v>0</v>
      </c>
      <c r="AJ50" s="80" t="s">
        <v>1333</v>
      </c>
      <c r="AK50" s="80"/>
      <c r="AL50" s="84" t="s">
        <v>1316</v>
      </c>
      <c r="AM50" s="80" t="b">
        <v>0</v>
      </c>
      <c r="AN50" s="80">
        <v>116</v>
      </c>
      <c r="AO50" s="84" t="s">
        <v>1297</v>
      </c>
      <c r="AP50" s="80" t="s">
        <v>1345</v>
      </c>
      <c r="AQ50" s="80" t="b">
        <v>0</v>
      </c>
      <c r="AR50" s="84" t="s">
        <v>1297</v>
      </c>
      <c r="AS50" s="80" t="s">
        <v>198</v>
      </c>
      <c r="AT50" s="80">
        <v>0</v>
      </c>
      <c r="AU50" s="80">
        <v>0</v>
      </c>
      <c r="AV50" s="80"/>
      <c r="AW50" s="80"/>
      <c r="AX50" s="80"/>
      <c r="AY50" s="80"/>
      <c r="AZ50" s="80"/>
      <c r="BA50" s="80"/>
      <c r="BB50" s="80"/>
      <c r="BC50" s="80"/>
      <c r="BD50">
        <v>1</v>
      </c>
      <c r="BE50" s="79" t="str">
        <f>REPLACE(INDEX(GroupVertices[Group],MATCH(Edges25[[#This Row],[Vertex 1]],GroupVertices[Vertex],0)),1,1,"")</f>
        <v>1</v>
      </c>
      <c r="BF50" s="79" t="str">
        <f>REPLACE(INDEX(GroupVertices[Group],MATCH(Edges25[[#This Row],[Vertex 2]],GroupVertices[Vertex],0)),1,1,"")</f>
        <v>1</v>
      </c>
      <c r="BG50" s="48">
        <v>0</v>
      </c>
      <c r="BH50" s="49">
        <v>0</v>
      </c>
      <c r="BI50" s="48">
        <v>1</v>
      </c>
      <c r="BJ50" s="49">
        <v>2.3255813953488373</v>
      </c>
      <c r="BK50" s="48">
        <v>0</v>
      </c>
      <c r="BL50" s="49">
        <v>0</v>
      </c>
      <c r="BM50" s="48">
        <v>42</v>
      </c>
      <c r="BN50" s="49">
        <v>97.67441860465117</v>
      </c>
      <c r="BO50" s="48">
        <v>43</v>
      </c>
    </row>
    <row r="51" spans="1:67" ht="15">
      <c r="A51" s="65" t="s">
        <v>284</v>
      </c>
      <c r="B51" s="65" t="s">
        <v>405</v>
      </c>
      <c r="C51" s="66"/>
      <c r="D51" s="67"/>
      <c r="E51" s="68"/>
      <c r="F51" s="69"/>
      <c r="G51" s="66"/>
      <c r="H51" s="70"/>
      <c r="I51" s="71"/>
      <c r="J51" s="71"/>
      <c r="K51" s="34" t="s">
        <v>65</v>
      </c>
      <c r="L51" s="78">
        <v>58</v>
      </c>
      <c r="M51" s="78"/>
      <c r="N51" s="73"/>
      <c r="O51" s="80" t="s">
        <v>426</v>
      </c>
      <c r="P51" s="82">
        <v>43985.718310185184</v>
      </c>
      <c r="Q51" s="80" t="s">
        <v>429</v>
      </c>
      <c r="R51" s="84" t="s">
        <v>474</v>
      </c>
      <c r="S51" s="80"/>
      <c r="T51" s="80"/>
      <c r="U51" s="80" t="s">
        <v>538</v>
      </c>
      <c r="V51" s="80"/>
      <c r="W51" s="85" t="s">
        <v>599</v>
      </c>
      <c r="X51" s="82">
        <v>43985.718310185184</v>
      </c>
      <c r="Y51" s="88">
        <v>43985</v>
      </c>
      <c r="Z51" s="84" t="s">
        <v>763</v>
      </c>
      <c r="AA51" s="85" t="s">
        <v>958</v>
      </c>
      <c r="AB51" s="80"/>
      <c r="AC51" s="80"/>
      <c r="AD51" s="84" t="s">
        <v>1153</v>
      </c>
      <c r="AE51" s="80"/>
      <c r="AF51" s="80" t="b">
        <v>0</v>
      </c>
      <c r="AG51" s="80">
        <v>0</v>
      </c>
      <c r="AH51" s="84" t="s">
        <v>1316</v>
      </c>
      <c r="AI51" s="80" t="b">
        <v>0</v>
      </c>
      <c r="AJ51" s="80" t="s">
        <v>1333</v>
      </c>
      <c r="AK51" s="80"/>
      <c r="AL51" s="84" t="s">
        <v>1316</v>
      </c>
      <c r="AM51" s="80" t="b">
        <v>0</v>
      </c>
      <c r="AN51" s="80">
        <v>116</v>
      </c>
      <c r="AO51" s="84" t="s">
        <v>1297</v>
      </c>
      <c r="AP51" s="80" t="s">
        <v>1343</v>
      </c>
      <c r="AQ51" s="80" t="b">
        <v>0</v>
      </c>
      <c r="AR51" s="84" t="s">
        <v>1297</v>
      </c>
      <c r="AS51" s="80" t="s">
        <v>198</v>
      </c>
      <c r="AT51" s="80">
        <v>0</v>
      </c>
      <c r="AU51" s="80">
        <v>0</v>
      </c>
      <c r="AV51" s="80"/>
      <c r="AW51" s="80"/>
      <c r="AX51" s="80"/>
      <c r="AY51" s="80"/>
      <c r="AZ51" s="80"/>
      <c r="BA51" s="80"/>
      <c r="BB51" s="80"/>
      <c r="BC51" s="80"/>
      <c r="BD51">
        <v>1</v>
      </c>
      <c r="BE51" s="79" t="str">
        <f>REPLACE(INDEX(GroupVertices[Group],MATCH(Edges25[[#This Row],[Vertex 1]],GroupVertices[Vertex],0)),1,1,"")</f>
        <v>1</v>
      </c>
      <c r="BF51" s="79" t="str">
        <f>REPLACE(INDEX(GroupVertices[Group],MATCH(Edges25[[#This Row],[Vertex 2]],GroupVertices[Vertex],0)),1,1,"")</f>
        <v>1</v>
      </c>
      <c r="BG51" s="48">
        <v>0</v>
      </c>
      <c r="BH51" s="49">
        <v>0</v>
      </c>
      <c r="BI51" s="48">
        <v>1</v>
      </c>
      <c r="BJ51" s="49">
        <v>2.3255813953488373</v>
      </c>
      <c r="BK51" s="48">
        <v>0</v>
      </c>
      <c r="BL51" s="49">
        <v>0</v>
      </c>
      <c r="BM51" s="48">
        <v>42</v>
      </c>
      <c r="BN51" s="49">
        <v>97.67441860465117</v>
      </c>
      <c r="BO51" s="48">
        <v>43</v>
      </c>
    </row>
    <row r="52" spans="1:67" ht="15">
      <c r="A52" s="65" t="s">
        <v>285</v>
      </c>
      <c r="B52" s="65" t="s">
        <v>405</v>
      </c>
      <c r="C52" s="66"/>
      <c r="D52" s="67"/>
      <c r="E52" s="68"/>
      <c r="F52" s="69"/>
      <c r="G52" s="66"/>
      <c r="H52" s="70"/>
      <c r="I52" s="71"/>
      <c r="J52" s="71"/>
      <c r="K52" s="34" t="s">
        <v>65</v>
      </c>
      <c r="L52" s="78">
        <v>59</v>
      </c>
      <c r="M52" s="78"/>
      <c r="N52" s="73"/>
      <c r="O52" s="80" t="s">
        <v>426</v>
      </c>
      <c r="P52" s="82">
        <v>43985.72190972222</v>
      </c>
      <c r="Q52" s="80" t="s">
        <v>429</v>
      </c>
      <c r="R52" s="84" t="s">
        <v>474</v>
      </c>
      <c r="S52" s="80"/>
      <c r="T52" s="80"/>
      <c r="U52" s="80" t="s">
        <v>538</v>
      </c>
      <c r="V52" s="80"/>
      <c r="W52" s="85" t="s">
        <v>600</v>
      </c>
      <c r="X52" s="82">
        <v>43985.72190972222</v>
      </c>
      <c r="Y52" s="88">
        <v>43985</v>
      </c>
      <c r="Z52" s="84" t="s">
        <v>764</v>
      </c>
      <c r="AA52" s="85" t="s">
        <v>959</v>
      </c>
      <c r="AB52" s="80"/>
      <c r="AC52" s="80"/>
      <c r="AD52" s="84" t="s">
        <v>1154</v>
      </c>
      <c r="AE52" s="80"/>
      <c r="AF52" s="80" t="b">
        <v>0</v>
      </c>
      <c r="AG52" s="80">
        <v>0</v>
      </c>
      <c r="AH52" s="84" t="s">
        <v>1316</v>
      </c>
      <c r="AI52" s="80" t="b">
        <v>0</v>
      </c>
      <c r="AJ52" s="80" t="s">
        <v>1333</v>
      </c>
      <c r="AK52" s="80"/>
      <c r="AL52" s="84" t="s">
        <v>1316</v>
      </c>
      <c r="AM52" s="80" t="b">
        <v>0</v>
      </c>
      <c r="AN52" s="80">
        <v>116</v>
      </c>
      <c r="AO52" s="84" t="s">
        <v>1297</v>
      </c>
      <c r="AP52" s="80" t="s">
        <v>1344</v>
      </c>
      <c r="AQ52" s="80" t="b">
        <v>0</v>
      </c>
      <c r="AR52" s="84" t="s">
        <v>1297</v>
      </c>
      <c r="AS52" s="80" t="s">
        <v>198</v>
      </c>
      <c r="AT52" s="80">
        <v>0</v>
      </c>
      <c r="AU52" s="80">
        <v>0</v>
      </c>
      <c r="AV52" s="80"/>
      <c r="AW52" s="80"/>
      <c r="AX52" s="80"/>
      <c r="AY52" s="80"/>
      <c r="AZ52" s="80"/>
      <c r="BA52" s="80"/>
      <c r="BB52" s="80"/>
      <c r="BC52" s="80"/>
      <c r="BD52">
        <v>1</v>
      </c>
      <c r="BE52" s="79" t="str">
        <f>REPLACE(INDEX(GroupVertices[Group],MATCH(Edges25[[#This Row],[Vertex 1]],GroupVertices[Vertex],0)),1,1,"")</f>
        <v>1</v>
      </c>
      <c r="BF52" s="79" t="str">
        <f>REPLACE(INDEX(GroupVertices[Group],MATCH(Edges25[[#This Row],[Vertex 2]],GroupVertices[Vertex],0)),1,1,"")</f>
        <v>1</v>
      </c>
      <c r="BG52" s="48">
        <v>0</v>
      </c>
      <c r="BH52" s="49">
        <v>0</v>
      </c>
      <c r="BI52" s="48">
        <v>1</v>
      </c>
      <c r="BJ52" s="49">
        <v>2.3255813953488373</v>
      </c>
      <c r="BK52" s="48">
        <v>0</v>
      </c>
      <c r="BL52" s="49">
        <v>0</v>
      </c>
      <c r="BM52" s="48">
        <v>42</v>
      </c>
      <c r="BN52" s="49">
        <v>97.67441860465117</v>
      </c>
      <c r="BO52" s="48">
        <v>43</v>
      </c>
    </row>
    <row r="53" spans="1:67" ht="15">
      <c r="A53" s="65" t="s">
        <v>286</v>
      </c>
      <c r="B53" s="65" t="s">
        <v>405</v>
      </c>
      <c r="C53" s="66"/>
      <c r="D53" s="67"/>
      <c r="E53" s="68"/>
      <c r="F53" s="69"/>
      <c r="G53" s="66"/>
      <c r="H53" s="70"/>
      <c r="I53" s="71"/>
      <c r="J53" s="71"/>
      <c r="K53" s="34" t="s">
        <v>65</v>
      </c>
      <c r="L53" s="78">
        <v>60</v>
      </c>
      <c r="M53" s="78"/>
      <c r="N53" s="73"/>
      <c r="O53" s="80" t="s">
        <v>426</v>
      </c>
      <c r="P53" s="82">
        <v>43985.75549768518</v>
      </c>
      <c r="Q53" s="80" t="s">
        <v>429</v>
      </c>
      <c r="R53" s="84" t="s">
        <v>474</v>
      </c>
      <c r="S53" s="80"/>
      <c r="T53" s="80"/>
      <c r="U53" s="80" t="s">
        <v>538</v>
      </c>
      <c r="V53" s="80"/>
      <c r="W53" s="85" t="s">
        <v>601</v>
      </c>
      <c r="X53" s="82">
        <v>43985.75549768518</v>
      </c>
      <c r="Y53" s="88">
        <v>43985</v>
      </c>
      <c r="Z53" s="84" t="s">
        <v>765</v>
      </c>
      <c r="AA53" s="85" t="s">
        <v>960</v>
      </c>
      <c r="AB53" s="80"/>
      <c r="AC53" s="80"/>
      <c r="AD53" s="84" t="s">
        <v>1155</v>
      </c>
      <c r="AE53" s="80"/>
      <c r="AF53" s="80" t="b">
        <v>0</v>
      </c>
      <c r="AG53" s="80">
        <v>0</v>
      </c>
      <c r="AH53" s="84" t="s">
        <v>1316</v>
      </c>
      <c r="AI53" s="80" t="b">
        <v>0</v>
      </c>
      <c r="AJ53" s="80" t="s">
        <v>1333</v>
      </c>
      <c r="AK53" s="80"/>
      <c r="AL53" s="84" t="s">
        <v>1316</v>
      </c>
      <c r="AM53" s="80" t="b">
        <v>0</v>
      </c>
      <c r="AN53" s="80">
        <v>116</v>
      </c>
      <c r="AO53" s="84" t="s">
        <v>1297</v>
      </c>
      <c r="AP53" s="80" t="s">
        <v>1344</v>
      </c>
      <c r="AQ53" s="80" t="b">
        <v>0</v>
      </c>
      <c r="AR53" s="84" t="s">
        <v>1297</v>
      </c>
      <c r="AS53" s="80" t="s">
        <v>198</v>
      </c>
      <c r="AT53" s="80">
        <v>0</v>
      </c>
      <c r="AU53" s="80">
        <v>0</v>
      </c>
      <c r="AV53" s="80"/>
      <c r="AW53" s="80"/>
      <c r="AX53" s="80"/>
      <c r="AY53" s="80"/>
      <c r="AZ53" s="80"/>
      <c r="BA53" s="80"/>
      <c r="BB53" s="80"/>
      <c r="BC53" s="80"/>
      <c r="BD53">
        <v>1</v>
      </c>
      <c r="BE53" s="79" t="str">
        <f>REPLACE(INDEX(GroupVertices[Group],MATCH(Edges25[[#This Row],[Vertex 1]],GroupVertices[Vertex],0)),1,1,"")</f>
        <v>1</v>
      </c>
      <c r="BF53" s="79" t="str">
        <f>REPLACE(INDEX(GroupVertices[Group],MATCH(Edges25[[#This Row],[Vertex 2]],GroupVertices[Vertex],0)),1,1,"")</f>
        <v>1</v>
      </c>
      <c r="BG53" s="48">
        <v>0</v>
      </c>
      <c r="BH53" s="49">
        <v>0</v>
      </c>
      <c r="BI53" s="48">
        <v>1</v>
      </c>
      <c r="BJ53" s="49">
        <v>2.3255813953488373</v>
      </c>
      <c r="BK53" s="48">
        <v>0</v>
      </c>
      <c r="BL53" s="49">
        <v>0</v>
      </c>
      <c r="BM53" s="48">
        <v>42</v>
      </c>
      <c r="BN53" s="49">
        <v>97.67441860465117</v>
      </c>
      <c r="BO53" s="48">
        <v>43</v>
      </c>
    </row>
    <row r="54" spans="1:67" ht="15">
      <c r="A54" s="65" t="s">
        <v>287</v>
      </c>
      <c r="B54" s="65" t="s">
        <v>405</v>
      </c>
      <c r="C54" s="66"/>
      <c r="D54" s="67"/>
      <c r="E54" s="68"/>
      <c r="F54" s="69"/>
      <c r="G54" s="66"/>
      <c r="H54" s="70"/>
      <c r="I54" s="71"/>
      <c r="J54" s="71"/>
      <c r="K54" s="34" t="s">
        <v>65</v>
      </c>
      <c r="L54" s="78">
        <v>61</v>
      </c>
      <c r="M54" s="78"/>
      <c r="N54" s="73"/>
      <c r="O54" s="80" t="s">
        <v>426</v>
      </c>
      <c r="P54" s="82">
        <v>43985.8415625</v>
      </c>
      <c r="Q54" s="80" t="s">
        <v>429</v>
      </c>
      <c r="R54" s="84" t="s">
        <v>474</v>
      </c>
      <c r="S54" s="80"/>
      <c r="T54" s="80"/>
      <c r="U54" s="80" t="s">
        <v>538</v>
      </c>
      <c r="V54" s="80"/>
      <c r="W54" s="85" t="s">
        <v>602</v>
      </c>
      <c r="X54" s="82">
        <v>43985.8415625</v>
      </c>
      <c r="Y54" s="88">
        <v>43985</v>
      </c>
      <c r="Z54" s="84" t="s">
        <v>766</v>
      </c>
      <c r="AA54" s="85" t="s">
        <v>961</v>
      </c>
      <c r="AB54" s="80"/>
      <c r="AC54" s="80"/>
      <c r="AD54" s="84" t="s">
        <v>1156</v>
      </c>
      <c r="AE54" s="80"/>
      <c r="AF54" s="80" t="b">
        <v>0</v>
      </c>
      <c r="AG54" s="80">
        <v>0</v>
      </c>
      <c r="AH54" s="84" t="s">
        <v>1316</v>
      </c>
      <c r="AI54" s="80" t="b">
        <v>0</v>
      </c>
      <c r="AJ54" s="80" t="s">
        <v>1333</v>
      </c>
      <c r="AK54" s="80"/>
      <c r="AL54" s="84" t="s">
        <v>1316</v>
      </c>
      <c r="AM54" s="80" t="b">
        <v>0</v>
      </c>
      <c r="AN54" s="80">
        <v>116</v>
      </c>
      <c r="AO54" s="84" t="s">
        <v>1297</v>
      </c>
      <c r="AP54" s="80" t="s">
        <v>1343</v>
      </c>
      <c r="AQ54" s="80" t="b">
        <v>0</v>
      </c>
      <c r="AR54" s="84" t="s">
        <v>1297</v>
      </c>
      <c r="AS54" s="80" t="s">
        <v>198</v>
      </c>
      <c r="AT54" s="80">
        <v>0</v>
      </c>
      <c r="AU54" s="80">
        <v>0</v>
      </c>
      <c r="AV54" s="80"/>
      <c r="AW54" s="80"/>
      <c r="AX54" s="80"/>
      <c r="AY54" s="80"/>
      <c r="AZ54" s="80"/>
      <c r="BA54" s="80"/>
      <c r="BB54" s="80"/>
      <c r="BC54" s="80"/>
      <c r="BD54">
        <v>1</v>
      </c>
      <c r="BE54" s="79" t="str">
        <f>REPLACE(INDEX(GroupVertices[Group],MATCH(Edges25[[#This Row],[Vertex 1]],GroupVertices[Vertex],0)),1,1,"")</f>
        <v>1</v>
      </c>
      <c r="BF54" s="79" t="str">
        <f>REPLACE(INDEX(GroupVertices[Group],MATCH(Edges25[[#This Row],[Vertex 2]],GroupVertices[Vertex],0)),1,1,"")</f>
        <v>1</v>
      </c>
      <c r="BG54" s="48">
        <v>0</v>
      </c>
      <c r="BH54" s="49">
        <v>0</v>
      </c>
      <c r="BI54" s="48">
        <v>1</v>
      </c>
      <c r="BJ54" s="49">
        <v>2.3255813953488373</v>
      </c>
      <c r="BK54" s="48">
        <v>0</v>
      </c>
      <c r="BL54" s="49">
        <v>0</v>
      </c>
      <c r="BM54" s="48">
        <v>42</v>
      </c>
      <c r="BN54" s="49">
        <v>97.67441860465117</v>
      </c>
      <c r="BO54" s="48">
        <v>43</v>
      </c>
    </row>
    <row r="55" spans="1:67" ht="15">
      <c r="A55" s="65" t="s">
        <v>288</v>
      </c>
      <c r="B55" s="65" t="s">
        <v>405</v>
      </c>
      <c r="C55" s="66"/>
      <c r="D55" s="67"/>
      <c r="E55" s="68"/>
      <c r="F55" s="69"/>
      <c r="G55" s="66"/>
      <c r="H55" s="70"/>
      <c r="I55" s="71"/>
      <c r="J55" s="71"/>
      <c r="K55" s="34" t="s">
        <v>65</v>
      </c>
      <c r="L55" s="78">
        <v>62</v>
      </c>
      <c r="M55" s="78"/>
      <c r="N55" s="73"/>
      <c r="O55" s="80" t="s">
        <v>426</v>
      </c>
      <c r="P55" s="82">
        <v>43985.864907407406</v>
      </c>
      <c r="Q55" s="80" t="s">
        <v>429</v>
      </c>
      <c r="R55" s="84" t="s">
        <v>474</v>
      </c>
      <c r="S55" s="80"/>
      <c r="T55" s="80"/>
      <c r="U55" s="80" t="s">
        <v>538</v>
      </c>
      <c r="V55" s="80"/>
      <c r="W55" s="85" t="s">
        <v>603</v>
      </c>
      <c r="X55" s="82">
        <v>43985.864907407406</v>
      </c>
      <c r="Y55" s="88">
        <v>43985</v>
      </c>
      <c r="Z55" s="84" t="s">
        <v>767</v>
      </c>
      <c r="AA55" s="85" t="s">
        <v>962</v>
      </c>
      <c r="AB55" s="80"/>
      <c r="AC55" s="80"/>
      <c r="AD55" s="84" t="s">
        <v>1157</v>
      </c>
      <c r="AE55" s="80"/>
      <c r="AF55" s="80" t="b">
        <v>0</v>
      </c>
      <c r="AG55" s="80">
        <v>0</v>
      </c>
      <c r="AH55" s="84" t="s">
        <v>1316</v>
      </c>
      <c r="AI55" s="80" t="b">
        <v>0</v>
      </c>
      <c r="AJ55" s="80" t="s">
        <v>1333</v>
      </c>
      <c r="AK55" s="80"/>
      <c r="AL55" s="84" t="s">
        <v>1316</v>
      </c>
      <c r="AM55" s="80" t="b">
        <v>0</v>
      </c>
      <c r="AN55" s="80">
        <v>116</v>
      </c>
      <c r="AO55" s="84" t="s">
        <v>1297</v>
      </c>
      <c r="AP55" s="80" t="s">
        <v>1343</v>
      </c>
      <c r="AQ55" s="80" t="b">
        <v>0</v>
      </c>
      <c r="AR55" s="84" t="s">
        <v>1297</v>
      </c>
      <c r="AS55" s="80" t="s">
        <v>198</v>
      </c>
      <c r="AT55" s="80">
        <v>0</v>
      </c>
      <c r="AU55" s="80">
        <v>0</v>
      </c>
      <c r="AV55" s="80"/>
      <c r="AW55" s="80"/>
      <c r="AX55" s="80"/>
      <c r="AY55" s="80"/>
      <c r="AZ55" s="80"/>
      <c r="BA55" s="80"/>
      <c r="BB55" s="80"/>
      <c r="BC55" s="80"/>
      <c r="BD55">
        <v>1</v>
      </c>
      <c r="BE55" s="79" t="str">
        <f>REPLACE(INDEX(GroupVertices[Group],MATCH(Edges25[[#This Row],[Vertex 1]],GroupVertices[Vertex],0)),1,1,"")</f>
        <v>1</v>
      </c>
      <c r="BF55" s="79" t="str">
        <f>REPLACE(INDEX(GroupVertices[Group],MATCH(Edges25[[#This Row],[Vertex 2]],GroupVertices[Vertex],0)),1,1,"")</f>
        <v>1</v>
      </c>
      <c r="BG55" s="48">
        <v>0</v>
      </c>
      <c r="BH55" s="49">
        <v>0</v>
      </c>
      <c r="BI55" s="48">
        <v>1</v>
      </c>
      <c r="BJ55" s="49">
        <v>2.3255813953488373</v>
      </c>
      <c r="BK55" s="48">
        <v>0</v>
      </c>
      <c r="BL55" s="49">
        <v>0</v>
      </c>
      <c r="BM55" s="48">
        <v>42</v>
      </c>
      <c r="BN55" s="49">
        <v>97.67441860465117</v>
      </c>
      <c r="BO55" s="48">
        <v>43</v>
      </c>
    </row>
    <row r="56" spans="1:67" ht="15">
      <c r="A56" s="65" t="s">
        <v>289</v>
      </c>
      <c r="B56" s="65" t="s">
        <v>405</v>
      </c>
      <c r="C56" s="66"/>
      <c r="D56" s="67"/>
      <c r="E56" s="68"/>
      <c r="F56" s="69"/>
      <c r="G56" s="66"/>
      <c r="H56" s="70"/>
      <c r="I56" s="71"/>
      <c r="J56" s="71"/>
      <c r="K56" s="34" t="s">
        <v>65</v>
      </c>
      <c r="L56" s="78">
        <v>63</v>
      </c>
      <c r="M56" s="78"/>
      <c r="N56" s="73"/>
      <c r="O56" s="80" t="s">
        <v>426</v>
      </c>
      <c r="P56" s="82">
        <v>43985.871469907404</v>
      </c>
      <c r="Q56" s="80" t="s">
        <v>429</v>
      </c>
      <c r="R56" s="84" t="s">
        <v>474</v>
      </c>
      <c r="S56" s="80"/>
      <c r="T56" s="80"/>
      <c r="U56" s="80" t="s">
        <v>538</v>
      </c>
      <c r="V56" s="80"/>
      <c r="W56" s="85" t="s">
        <v>604</v>
      </c>
      <c r="X56" s="82">
        <v>43985.871469907404</v>
      </c>
      <c r="Y56" s="88">
        <v>43985</v>
      </c>
      <c r="Z56" s="84" t="s">
        <v>768</v>
      </c>
      <c r="AA56" s="85" t="s">
        <v>963</v>
      </c>
      <c r="AB56" s="80"/>
      <c r="AC56" s="80"/>
      <c r="AD56" s="84" t="s">
        <v>1158</v>
      </c>
      <c r="AE56" s="80"/>
      <c r="AF56" s="80" t="b">
        <v>0</v>
      </c>
      <c r="AG56" s="80">
        <v>0</v>
      </c>
      <c r="AH56" s="84" t="s">
        <v>1316</v>
      </c>
      <c r="AI56" s="80" t="b">
        <v>0</v>
      </c>
      <c r="AJ56" s="80" t="s">
        <v>1333</v>
      </c>
      <c r="AK56" s="80"/>
      <c r="AL56" s="84" t="s">
        <v>1316</v>
      </c>
      <c r="AM56" s="80" t="b">
        <v>0</v>
      </c>
      <c r="AN56" s="80">
        <v>116</v>
      </c>
      <c r="AO56" s="84" t="s">
        <v>1297</v>
      </c>
      <c r="AP56" s="80" t="s">
        <v>1344</v>
      </c>
      <c r="AQ56" s="80" t="b">
        <v>0</v>
      </c>
      <c r="AR56" s="84" t="s">
        <v>1297</v>
      </c>
      <c r="AS56" s="80" t="s">
        <v>198</v>
      </c>
      <c r="AT56" s="80">
        <v>0</v>
      </c>
      <c r="AU56" s="80">
        <v>0</v>
      </c>
      <c r="AV56" s="80"/>
      <c r="AW56" s="80"/>
      <c r="AX56" s="80"/>
      <c r="AY56" s="80"/>
      <c r="AZ56" s="80"/>
      <c r="BA56" s="80"/>
      <c r="BB56" s="80"/>
      <c r="BC56" s="80"/>
      <c r="BD56">
        <v>1</v>
      </c>
      <c r="BE56" s="79" t="str">
        <f>REPLACE(INDEX(GroupVertices[Group],MATCH(Edges25[[#This Row],[Vertex 1]],GroupVertices[Vertex],0)),1,1,"")</f>
        <v>1</v>
      </c>
      <c r="BF56" s="79" t="str">
        <f>REPLACE(INDEX(GroupVertices[Group],MATCH(Edges25[[#This Row],[Vertex 2]],GroupVertices[Vertex],0)),1,1,"")</f>
        <v>1</v>
      </c>
      <c r="BG56" s="48">
        <v>0</v>
      </c>
      <c r="BH56" s="49">
        <v>0</v>
      </c>
      <c r="BI56" s="48">
        <v>1</v>
      </c>
      <c r="BJ56" s="49">
        <v>2.3255813953488373</v>
      </c>
      <c r="BK56" s="48">
        <v>0</v>
      </c>
      <c r="BL56" s="49">
        <v>0</v>
      </c>
      <c r="BM56" s="48">
        <v>42</v>
      </c>
      <c r="BN56" s="49">
        <v>97.67441860465117</v>
      </c>
      <c r="BO56" s="48">
        <v>43</v>
      </c>
    </row>
    <row r="57" spans="1:67" ht="15">
      <c r="A57" s="65" t="s">
        <v>290</v>
      </c>
      <c r="B57" s="65" t="s">
        <v>405</v>
      </c>
      <c r="C57" s="66"/>
      <c r="D57" s="67"/>
      <c r="E57" s="68"/>
      <c r="F57" s="69"/>
      <c r="G57" s="66"/>
      <c r="H57" s="70"/>
      <c r="I57" s="71"/>
      <c r="J57" s="71"/>
      <c r="K57" s="34" t="s">
        <v>65</v>
      </c>
      <c r="L57" s="78">
        <v>64</v>
      </c>
      <c r="M57" s="78"/>
      <c r="N57" s="73"/>
      <c r="O57" s="80" t="s">
        <v>426</v>
      </c>
      <c r="P57" s="82">
        <v>43985.878113425926</v>
      </c>
      <c r="Q57" s="80" t="s">
        <v>429</v>
      </c>
      <c r="R57" s="84" t="s">
        <v>474</v>
      </c>
      <c r="S57" s="80"/>
      <c r="T57" s="80"/>
      <c r="U57" s="80" t="s">
        <v>538</v>
      </c>
      <c r="V57" s="80"/>
      <c r="W57" s="85" t="s">
        <v>605</v>
      </c>
      <c r="X57" s="82">
        <v>43985.878113425926</v>
      </c>
      <c r="Y57" s="88">
        <v>43985</v>
      </c>
      <c r="Z57" s="84" t="s">
        <v>769</v>
      </c>
      <c r="AA57" s="85" t="s">
        <v>964</v>
      </c>
      <c r="AB57" s="80"/>
      <c r="AC57" s="80"/>
      <c r="AD57" s="84" t="s">
        <v>1159</v>
      </c>
      <c r="AE57" s="80"/>
      <c r="AF57" s="80" t="b">
        <v>0</v>
      </c>
      <c r="AG57" s="80">
        <v>0</v>
      </c>
      <c r="AH57" s="84" t="s">
        <v>1316</v>
      </c>
      <c r="AI57" s="80" t="b">
        <v>0</v>
      </c>
      <c r="AJ57" s="80" t="s">
        <v>1333</v>
      </c>
      <c r="AK57" s="80"/>
      <c r="AL57" s="84" t="s">
        <v>1316</v>
      </c>
      <c r="AM57" s="80" t="b">
        <v>0</v>
      </c>
      <c r="AN57" s="80">
        <v>116</v>
      </c>
      <c r="AO57" s="84" t="s">
        <v>1297</v>
      </c>
      <c r="AP57" s="80" t="s">
        <v>1343</v>
      </c>
      <c r="AQ57" s="80" t="b">
        <v>0</v>
      </c>
      <c r="AR57" s="84" t="s">
        <v>1297</v>
      </c>
      <c r="AS57" s="80" t="s">
        <v>198</v>
      </c>
      <c r="AT57" s="80">
        <v>0</v>
      </c>
      <c r="AU57" s="80">
        <v>0</v>
      </c>
      <c r="AV57" s="80"/>
      <c r="AW57" s="80"/>
      <c r="AX57" s="80"/>
      <c r="AY57" s="80"/>
      <c r="AZ57" s="80"/>
      <c r="BA57" s="80"/>
      <c r="BB57" s="80"/>
      <c r="BC57" s="80"/>
      <c r="BD57">
        <v>1</v>
      </c>
      <c r="BE57" s="79" t="str">
        <f>REPLACE(INDEX(GroupVertices[Group],MATCH(Edges25[[#This Row],[Vertex 1]],GroupVertices[Vertex],0)),1,1,"")</f>
        <v>1</v>
      </c>
      <c r="BF57" s="79" t="str">
        <f>REPLACE(INDEX(GroupVertices[Group],MATCH(Edges25[[#This Row],[Vertex 2]],GroupVertices[Vertex],0)),1,1,"")</f>
        <v>1</v>
      </c>
      <c r="BG57" s="48">
        <v>0</v>
      </c>
      <c r="BH57" s="49">
        <v>0</v>
      </c>
      <c r="BI57" s="48">
        <v>1</v>
      </c>
      <c r="BJ57" s="49">
        <v>2.3255813953488373</v>
      </c>
      <c r="BK57" s="48">
        <v>0</v>
      </c>
      <c r="BL57" s="49">
        <v>0</v>
      </c>
      <c r="BM57" s="48">
        <v>42</v>
      </c>
      <c r="BN57" s="49">
        <v>97.67441860465117</v>
      </c>
      <c r="BO57" s="48">
        <v>43</v>
      </c>
    </row>
    <row r="58" spans="1:67" ht="15">
      <c r="A58" s="65" t="s">
        <v>291</v>
      </c>
      <c r="B58" s="65" t="s">
        <v>405</v>
      </c>
      <c r="C58" s="66"/>
      <c r="D58" s="67"/>
      <c r="E58" s="68"/>
      <c r="F58" s="69"/>
      <c r="G58" s="66"/>
      <c r="H58" s="70"/>
      <c r="I58" s="71"/>
      <c r="J58" s="71"/>
      <c r="K58" s="34" t="s">
        <v>65</v>
      </c>
      <c r="L58" s="78">
        <v>65</v>
      </c>
      <c r="M58" s="78"/>
      <c r="N58" s="73"/>
      <c r="O58" s="80" t="s">
        <v>426</v>
      </c>
      <c r="P58" s="82">
        <v>43985.89891203704</v>
      </c>
      <c r="Q58" s="80" t="s">
        <v>429</v>
      </c>
      <c r="R58" s="84" t="s">
        <v>474</v>
      </c>
      <c r="S58" s="80"/>
      <c r="T58" s="80"/>
      <c r="U58" s="80" t="s">
        <v>538</v>
      </c>
      <c r="V58" s="80"/>
      <c r="W58" s="85" t="s">
        <v>606</v>
      </c>
      <c r="X58" s="82">
        <v>43985.89891203704</v>
      </c>
      <c r="Y58" s="88">
        <v>43985</v>
      </c>
      <c r="Z58" s="84" t="s">
        <v>770</v>
      </c>
      <c r="AA58" s="85" t="s">
        <v>965</v>
      </c>
      <c r="AB58" s="80"/>
      <c r="AC58" s="80"/>
      <c r="AD58" s="84" t="s">
        <v>1160</v>
      </c>
      <c r="AE58" s="80"/>
      <c r="AF58" s="80" t="b">
        <v>0</v>
      </c>
      <c r="AG58" s="80">
        <v>0</v>
      </c>
      <c r="AH58" s="84" t="s">
        <v>1316</v>
      </c>
      <c r="AI58" s="80" t="b">
        <v>0</v>
      </c>
      <c r="AJ58" s="80" t="s">
        <v>1333</v>
      </c>
      <c r="AK58" s="80"/>
      <c r="AL58" s="84" t="s">
        <v>1316</v>
      </c>
      <c r="AM58" s="80" t="b">
        <v>0</v>
      </c>
      <c r="AN58" s="80">
        <v>116</v>
      </c>
      <c r="AO58" s="84" t="s">
        <v>1297</v>
      </c>
      <c r="AP58" s="80" t="s">
        <v>1344</v>
      </c>
      <c r="AQ58" s="80" t="b">
        <v>0</v>
      </c>
      <c r="AR58" s="84" t="s">
        <v>1297</v>
      </c>
      <c r="AS58" s="80" t="s">
        <v>198</v>
      </c>
      <c r="AT58" s="80">
        <v>0</v>
      </c>
      <c r="AU58" s="80">
        <v>0</v>
      </c>
      <c r="AV58" s="80"/>
      <c r="AW58" s="80"/>
      <c r="AX58" s="80"/>
      <c r="AY58" s="80"/>
      <c r="AZ58" s="80"/>
      <c r="BA58" s="80"/>
      <c r="BB58" s="80"/>
      <c r="BC58" s="80"/>
      <c r="BD58">
        <v>1</v>
      </c>
      <c r="BE58" s="79" t="str">
        <f>REPLACE(INDEX(GroupVertices[Group],MATCH(Edges25[[#This Row],[Vertex 1]],GroupVertices[Vertex],0)),1,1,"")</f>
        <v>1</v>
      </c>
      <c r="BF58" s="79" t="str">
        <f>REPLACE(INDEX(GroupVertices[Group],MATCH(Edges25[[#This Row],[Vertex 2]],GroupVertices[Vertex],0)),1,1,"")</f>
        <v>1</v>
      </c>
      <c r="BG58" s="48">
        <v>0</v>
      </c>
      <c r="BH58" s="49">
        <v>0</v>
      </c>
      <c r="BI58" s="48">
        <v>1</v>
      </c>
      <c r="BJ58" s="49">
        <v>2.3255813953488373</v>
      </c>
      <c r="BK58" s="48">
        <v>0</v>
      </c>
      <c r="BL58" s="49">
        <v>0</v>
      </c>
      <c r="BM58" s="48">
        <v>42</v>
      </c>
      <c r="BN58" s="49">
        <v>97.67441860465117</v>
      </c>
      <c r="BO58" s="48">
        <v>43</v>
      </c>
    </row>
    <row r="59" spans="1:67" ht="15">
      <c r="A59" s="65" t="s">
        <v>292</v>
      </c>
      <c r="B59" s="65" t="s">
        <v>405</v>
      </c>
      <c r="C59" s="66"/>
      <c r="D59" s="67"/>
      <c r="E59" s="68"/>
      <c r="F59" s="69"/>
      <c r="G59" s="66"/>
      <c r="H59" s="70"/>
      <c r="I59" s="71"/>
      <c r="J59" s="71"/>
      <c r="K59" s="34" t="s">
        <v>65</v>
      </c>
      <c r="L59" s="78">
        <v>66</v>
      </c>
      <c r="M59" s="78"/>
      <c r="N59" s="73"/>
      <c r="O59" s="80" t="s">
        <v>426</v>
      </c>
      <c r="P59" s="82">
        <v>43985.91196759259</v>
      </c>
      <c r="Q59" s="80" t="s">
        <v>429</v>
      </c>
      <c r="R59" s="84" t="s">
        <v>474</v>
      </c>
      <c r="S59" s="80"/>
      <c r="T59" s="80"/>
      <c r="U59" s="80" t="s">
        <v>538</v>
      </c>
      <c r="V59" s="80"/>
      <c r="W59" s="85" t="s">
        <v>607</v>
      </c>
      <c r="X59" s="82">
        <v>43985.91196759259</v>
      </c>
      <c r="Y59" s="88">
        <v>43985</v>
      </c>
      <c r="Z59" s="84" t="s">
        <v>771</v>
      </c>
      <c r="AA59" s="85" t="s">
        <v>966</v>
      </c>
      <c r="AB59" s="80"/>
      <c r="AC59" s="80"/>
      <c r="AD59" s="84" t="s">
        <v>1161</v>
      </c>
      <c r="AE59" s="80"/>
      <c r="AF59" s="80" t="b">
        <v>0</v>
      </c>
      <c r="AG59" s="80">
        <v>0</v>
      </c>
      <c r="AH59" s="84" t="s">
        <v>1316</v>
      </c>
      <c r="AI59" s="80" t="b">
        <v>0</v>
      </c>
      <c r="AJ59" s="80" t="s">
        <v>1333</v>
      </c>
      <c r="AK59" s="80"/>
      <c r="AL59" s="84" t="s">
        <v>1316</v>
      </c>
      <c r="AM59" s="80" t="b">
        <v>0</v>
      </c>
      <c r="AN59" s="80">
        <v>116</v>
      </c>
      <c r="AO59" s="84" t="s">
        <v>1297</v>
      </c>
      <c r="AP59" s="80" t="s">
        <v>1344</v>
      </c>
      <c r="AQ59" s="80" t="b">
        <v>0</v>
      </c>
      <c r="AR59" s="84" t="s">
        <v>1297</v>
      </c>
      <c r="AS59" s="80" t="s">
        <v>198</v>
      </c>
      <c r="AT59" s="80">
        <v>0</v>
      </c>
      <c r="AU59" s="80">
        <v>0</v>
      </c>
      <c r="AV59" s="80"/>
      <c r="AW59" s="80"/>
      <c r="AX59" s="80"/>
      <c r="AY59" s="80"/>
      <c r="AZ59" s="80"/>
      <c r="BA59" s="80"/>
      <c r="BB59" s="80"/>
      <c r="BC59" s="80"/>
      <c r="BD59">
        <v>1</v>
      </c>
      <c r="BE59" s="79" t="str">
        <f>REPLACE(INDEX(GroupVertices[Group],MATCH(Edges25[[#This Row],[Vertex 1]],GroupVertices[Vertex],0)),1,1,"")</f>
        <v>1</v>
      </c>
      <c r="BF59" s="79" t="str">
        <f>REPLACE(INDEX(GroupVertices[Group],MATCH(Edges25[[#This Row],[Vertex 2]],GroupVertices[Vertex],0)),1,1,"")</f>
        <v>1</v>
      </c>
      <c r="BG59" s="48">
        <v>0</v>
      </c>
      <c r="BH59" s="49">
        <v>0</v>
      </c>
      <c r="BI59" s="48">
        <v>1</v>
      </c>
      <c r="BJ59" s="49">
        <v>2.3255813953488373</v>
      </c>
      <c r="BK59" s="48">
        <v>0</v>
      </c>
      <c r="BL59" s="49">
        <v>0</v>
      </c>
      <c r="BM59" s="48">
        <v>42</v>
      </c>
      <c r="BN59" s="49">
        <v>97.67441860465117</v>
      </c>
      <c r="BO59" s="48">
        <v>43</v>
      </c>
    </row>
    <row r="60" spans="1:67" ht="15">
      <c r="A60" s="65" t="s">
        <v>293</v>
      </c>
      <c r="B60" s="65" t="s">
        <v>401</v>
      </c>
      <c r="C60" s="66"/>
      <c r="D60" s="67"/>
      <c r="E60" s="68"/>
      <c r="F60" s="69"/>
      <c r="G60" s="66"/>
      <c r="H60" s="70"/>
      <c r="I60" s="71"/>
      <c r="J60" s="71"/>
      <c r="K60" s="34" t="s">
        <v>65</v>
      </c>
      <c r="L60" s="78">
        <v>67</v>
      </c>
      <c r="M60" s="78"/>
      <c r="N60" s="73"/>
      <c r="O60" s="80" t="s">
        <v>426</v>
      </c>
      <c r="P60" s="82">
        <v>43985.936006944445</v>
      </c>
      <c r="Q60" s="80" t="s">
        <v>435</v>
      </c>
      <c r="R60" s="84" t="s">
        <v>480</v>
      </c>
      <c r="S60" s="80"/>
      <c r="T60" s="80"/>
      <c r="U60" s="80"/>
      <c r="V60" s="80"/>
      <c r="W60" s="85" t="s">
        <v>562</v>
      </c>
      <c r="X60" s="82">
        <v>43985.936006944445</v>
      </c>
      <c r="Y60" s="88">
        <v>43985</v>
      </c>
      <c r="Z60" s="84" t="s">
        <v>772</v>
      </c>
      <c r="AA60" s="85" t="s">
        <v>967</v>
      </c>
      <c r="AB60" s="80"/>
      <c r="AC60" s="80"/>
      <c r="AD60" s="84" t="s">
        <v>1162</v>
      </c>
      <c r="AE60" s="80"/>
      <c r="AF60" s="80" t="b">
        <v>0</v>
      </c>
      <c r="AG60" s="80">
        <v>0</v>
      </c>
      <c r="AH60" s="84" t="s">
        <v>1316</v>
      </c>
      <c r="AI60" s="80" t="b">
        <v>1</v>
      </c>
      <c r="AJ60" s="80" t="s">
        <v>1333</v>
      </c>
      <c r="AK60" s="80"/>
      <c r="AL60" s="84" t="s">
        <v>1337</v>
      </c>
      <c r="AM60" s="80" t="b">
        <v>0</v>
      </c>
      <c r="AN60" s="80">
        <v>14</v>
      </c>
      <c r="AO60" s="84" t="s">
        <v>1293</v>
      </c>
      <c r="AP60" s="80" t="s">
        <v>1343</v>
      </c>
      <c r="AQ60" s="80" t="b">
        <v>0</v>
      </c>
      <c r="AR60" s="84" t="s">
        <v>1293</v>
      </c>
      <c r="AS60" s="80" t="s">
        <v>198</v>
      </c>
      <c r="AT60" s="80">
        <v>0</v>
      </c>
      <c r="AU60" s="80">
        <v>0</v>
      </c>
      <c r="AV60" s="80"/>
      <c r="AW60" s="80"/>
      <c r="AX60" s="80"/>
      <c r="AY60" s="80"/>
      <c r="AZ60" s="80"/>
      <c r="BA60" s="80"/>
      <c r="BB60" s="80"/>
      <c r="BC60" s="80"/>
      <c r="BD60">
        <v>1</v>
      </c>
      <c r="BE60" s="79" t="str">
        <f>REPLACE(INDEX(GroupVertices[Group],MATCH(Edges25[[#This Row],[Vertex 1]],GroupVertices[Vertex],0)),1,1,"")</f>
        <v>2</v>
      </c>
      <c r="BF60" s="79" t="str">
        <f>REPLACE(INDEX(GroupVertices[Group],MATCH(Edges25[[#This Row],[Vertex 2]],GroupVertices[Vertex],0)),1,1,"")</f>
        <v>2</v>
      </c>
      <c r="BG60" s="48">
        <v>0</v>
      </c>
      <c r="BH60" s="49">
        <v>0</v>
      </c>
      <c r="BI60" s="48">
        <v>0</v>
      </c>
      <c r="BJ60" s="49">
        <v>0</v>
      </c>
      <c r="BK60" s="48">
        <v>0</v>
      </c>
      <c r="BL60" s="49">
        <v>0</v>
      </c>
      <c r="BM60" s="48">
        <v>27</v>
      </c>
      <c r="BN60" s="49">
        <v>100</v>
      </c>
      <c r="BO60" s="48">
        <v>27</v>
      </c>
    </row>
    <row r="61" spans="1:67" ht="15">
      <c r="A61" s="65" t="s">
        <v>294</v>
      </c>
      <c r="B61" s="65" t="s">
        <v>405</v>
      </c>
      <c r="C61" s="66"/>
      <c r="D61" s="67"/>
      <c r="E61" s="68"/>
      <c r="F61" s="69"/>
      <c r="G61" s="66"/>
      <c r="H61" s="70"/>
      <c r="I61" s="71"/>
      <c r="J61" s="71"/>
      <c r="K61" s="34" t="s">
        <v>65</v>
      </c>
      <c r="L61" s="78">
        <v>68</v>
      </c>
      <c r="M61" s="78"/>
      <c r="N61" s="73"/>
      <c r="O61" s="80" t="s">
        <v>426</v>
      </c>
      <c r="P61" s="82">
        <v>43985.96398148148</v>
      </c>
      <c r="Q61" s="80" t="s">
        <v>429</v>
      </c>
      <c r="R61" s="84" t="s">
        <v>474</v>
      </c>
      <c r="S61" s="80"/>
      <c r="T61" s="80"/>
      <c r="U61" s="80" t="s">
        <v>538</v>
      </c>
      <c r="V61" s="80"/>
      <c r="W61" s="85" t="s">
        <v>608</v>
      </c>
      <c r="X61" s="82">
        <v>43985.96398148148</v>
      </c>
      <c r="Y61" s="88">
        <v>43985</v>
      </c>
      <c r="Z61" s="84" t="s">
        <v>773</v>
      </c>
      <c r="AA61" s="85" t="s">
        <v>968</v>
      </c>
      <c r="AB61" s="80"/>
      <c r="AC61" s="80"/>
      <c r="AD61" s="84" t="s">
        <v>1163</v>
      </c>
      <c r="AE61" s="80"/>
      <c r="AF61" s="80" t="b">
        <v>0</v>
      </c>
      <c r="AG61" s="80">
        <v>0</v>
      </c>
      <c r="AH61" s="84" t="s">
        <v>1316</v>
      </c>
      <c r="AI61" s="80" t="b">
        <v>0</v>
      </c>
      <c r="AJ61" s="80" t="s">
        <v>1333</v>
      </c>
      <c r="AK61" s="80"/>
      <c r="AL61" s="84" t="s">
        <v>1316</v>
      </c>
      <c r="AM61" s="80" t="b">
        <v>0</v>
      </c>
      <c r="AN61" s="80">
        <v>116</v>
      </c>
      <c r="AO61" s="84" t="s">
        <v>1297</v>
      </c>
      <c r="AP61" s="80" t="s">
        <v>1346</v>
      </c>
      <c r="AQ61" s="80" t="b">
        <v>0</v>
      </c>
      <c r="AR61" s="84" t="s">
        <v>1297</v>
      </c>
      <c r="AS61" s="80" t="s">
        <v>198</v>
      </c>
      <c r="AT61" s="80">
        <v>0</v>
      </c>
      <c r="AU61" s="80">
        <v>0</v>
      </c>
      <c r="AV61" s="80"/>
      <c r="AW61" s="80"/>
      <c r="AX61" s="80"/>
      <c r="AY61" s="80"/>
      <c r="AZ61" s="80"/>
      <c r="BA61" s="80"/>
      <c r="BB61" s="80"/>
      <c r="BC61" s="80"/>
      <c r="BD61">
        <v>1</v>
      </c>
      <c r="BE61" s="79" t="str">
        <f>REPLACE(INDEX(GroupVertices[Group],MATCH(Edges25[[#This Row],[Vertex 1]],GroupVertices[Vertex],0)),1,1,"")</f>
        <v>1</v>
      </c>
      <c r="BF61" s="79" t="str">
        <f>REPLACE(INDEX(GroupVertices[Group],MATCH(Edges25[[#This Row],[Vertex 2]],GroupVertices[Vertex],0)),1,1,"")</f>
        <v>1</v>
      </c>
      <c r="BG61" s="48">
        <v>0</v>
      </c>
      <c r="BH61" s="49">
        <v>0</v>
      </c>
      <c r="BI61" s="48">
        <v>1</v>
      </c>
      <c r="BJ61" s="49">
        <v>2.3255813953488373</v>
      </c>
      <c r="BK61" s="48">
        <v>0</v>
      </c>
      <c r="BL61" s="49">
        <v>0</v>
      </c>
      <c r="BM61" s="48">
        <v>42</v>
      </c>
      <c r="BN61" s="49">
        <v>97.67441860465117</v>
      </c>
      <c r="BO61" s="48">
        <v>43</v>
      </c>
    </row>
    <row r="62" spans="1:67" ht="15">
      <c r="A62" s="65" t="s">
        <v>295</v>
      </c>
      <c r="B62" s="65" t="s">
        <v>405</v>
      </c>
      <c r="C62" s="66"/>
      <c r="D62" s="67"/>
      <c r="E62" s="68"/>
      <c r="F62" s="69"/>
      <c r="G62" s="66"/>
      <c r="H62" s="70"/>
      <c r="I62" s="71"/>
      <c r="J62" s="71"/>
      <c r="K62" s="34" t="s">
        <v>65</v>
      </c>
      <c r="L62" s="78">
        <v>69</v>
      </c>
      <c r="M62" s="78"/>
      <c r="N62" s="73"/>
      <c r="O62" s="80" t="s">
        <v>426</v>
      </c>
      <c r="P62" s="82">
        <v>43985.975636574076</v>
      </c>
      <c r="Q62" s="80" t="s">
        <v>429</v>
      </c>
      <c r="R62" s="84" t="s">
        <v>474</v>
      </c>
      <c r="S62" s="80"/>
      <c r="T62" s="80"/>
      <c r="U62" s="80" t="s">
        <v>538</v>
      </c>
      <c r="V62" s="80"/>
      <c r="W62" s="85" t="s">
        <v>609</v>
      </c>
      <c r="X62" s="82">
        <v>43985.975636574076</v>
      </c>
      <c r="Y62" s="88">
        <v>43985</v>
      </c>
      <c r="Z62" s="84" t="s">
        <v>774</v>
      </c>
      <c r="AA62" s="85" t="s">
        <v>969</v>
      </c>
      <c r="AB62" s="80"/>
      <c r="AC62" s="80"/>
      <c r="AD62" s="84" t="s">
        <v>1164</v>
      </c>
      <c r="AE62" s="80"/>
      <c r="AF62" s="80" t="b">
        <v>0</v>
      </c>
      <c r="AG62" s="80">
        <v>0</v>
      </c>
      <c r="AH62" s="84" t="s">
        <v>1316</v>
      </c>
      <c r="AI62" s="80" t="b">
        <v>0</v>
      </c>
      <c r="AJ62" s="80" t="s">
        <v>1333</v>
      </c>
      <c r="AK62" s="80"/>
      <c r="AL62" s="84" t="s">
        <v>1316</v>
      </c>
      <c r="AM62" s="80" t="b">
        <v>0</v>
      </c>
      <c r="AN62" s="80">
        <v>116</v>
      </c>
      <c r="AO62" s="84" t="s">
        <v>1297</v>
      </c>
      <c r="AP62" s="80" t="s">
        <v>1345</v>
      </c>
      <c r="AQ62" s="80" t="b">
        <v>0</v>
      </c>
      <c r="AR62" s="84" t="s">
        <v>1297</v>
      </c>
      <c r="AS62" s="80" t="s">
        <v>198</v>
      </c>
      <c r="AT62" s="80">
        <v>0</v>
      </c>
      <c r="AU62" s="80">
        <v>0</v>
      </c>
      <c r="AV62" s="80"/>
      <c r="AW62" s="80"/>
      <c r="AX62" s="80"/>
      <c r="AY62" s="80"/>
      <c r="AZ62" s="80"/>
      <c r="BA62" s="80"/>
      <c r="BB62" s="80"/>
      <c r="BC62" s="80"/>
      <c r="BD62">
        <v>1</v>
      </c>
      <c r="BE62" s="79" t="str">
        <f>REPLACE(INDEX(GroupVertices[Group],MATCH(Edges25[[#This Row],[Vertex 1]],GroupVertices[Vertex],0)),1,1,"")</f>
        <v>1</v>
      </c>
      <c r="BF62" s="79" t="str">
        <f>REPLACE(INDEX(GroupVertices[Group],MATCH(Edges25[[#This Row],[Vertex 2]],GroupVertices[Vertex],0)),1,1,"")</f>
        <v>1</v>
      </c>
      <c r="BG62" s="48">
        <v>0</v>
      </c>
      <c r="BH62" s="49">
        <v>0</v>
      </c>
      <c r="BI62" s="48">
        <v>1</v>
      </c>
      <c r="BJ62" s="49">
        <v>2.3255813953488373</v>
      </c>
      <c r="BK62" s="48">
        <v>0</v>
      </c>
      <c r="BL62" s="49">
        <v>0</v>
      </c>
      <c r="BM62" s="48">
        <v>42</v>
      </c>
      <c r="BN62" s="49">
        <v>97.67441860465117</v>
      </c>
      <c r="BO62" s="48">
        <v>43</v>
      </c>
    </row>
    <row r="63" spans="1:67" ht="15">
      <c r="A63" s="65" t="s">
        <v>296</v>
      </c>
      <c r="B63" s="65" t="s">
        <v>296</v>
      </c>
      <c r="C63" s="66"/>
      <c r="D63" s="67"/>
      <c r="E63" s="68"/>
      <c r="F63" s="69"/>
      <c r="G63" s="66"/>
      <c r="H63" s="70"/>
      <c r="I63" s="71"/>
      <c r="J63" s="71"/>
      <c r="K63" s="34" t="s">
        <v>65</v>
      </c>
      <c r="L63" s="78">
        <v>70</v>
      </c>
      <c r="M63" s="78"/>
      <c r="N63" s="73"/>
      <c r="O63" s="80" t="s">
        <v>198</v>
      </c>
      <c r="P63" s="82">
        <v>43985.976539351854</v>
      </c>
      <c r="Q63" s="80" t="s">
        <v>436</v>
      </c>
      <c r="R63" s="84" t="s">
        <v>481</v>
      </c>
      <c r="S63" s="80"/>
      <c r="T63" s="80"/>
      <c r="U63" s="80" t="s">
        <v>537</v>
      </c>
      <c r="V63" s="80"/>
      <c r="W63" s="85" t="s">
        <v>610</v>
      </c>
      <c r="X63" s="82">
        <v>43985.976539351854</v>
      </c>
      <c r="Y63" s="88">
        <v>43985</v>
      </c>
      <c r="Z63" s="84" t="s">
        <v>775</v>
      </c>
      <c r="AA63" s="85" t="s">
        <v>970</v>
      </c>
      <c r="AB63" s="80"/>
      <c r="AC63" s="80"/>
      <c r="AD63" s="84" t="s">
        <v>1165</v>
      </c>
      <c r="AE63" s="80"/>
      <c r="AF63" s="80" t="b">
        <v>0</v>
      </c>
      <c r="AG63" s="80">
        <v>0</v>
      </c>
      <c r="AH63" s="84" t="s">
        <v>1316</v>
      </c>
      <c r="AI63" s="80" t="b">
        <v>0</v>
      </c>
      <c r="AJ63" s="80" t="s">
        <v>1332</v>
      </c>
      <c r="AK63" s="80"/>
      <c r="AL63" s="84" t="s">
        <v>1316</v>
      </c>
      <c r="AM63" s="80" t="b">
        <v>0</v>
      </c>
      <c r="AN63" s="80">
        <v>0</v>
      </c>
      <c r="AO63" s="84" t="s">
        <v>1316</v>
      </c>
      <c r="AP63" s="80" t="s">
        <v>1344</v>
      </c>
      <c r="AQ63" s="80" t="b">
        <v>0</v>
      </c>
      <c r="AR63" s="84" t="s">
        <v>1165</v>
      </c>
      <c r="AS63" s="80" t="s">
        <v>198</v>
      </c>
      <c r="AT63" s="80">
        <v>0</v>
      </c>
      <c r="AU63" s="80">
        <v>0</v>
      </c>
      <c r="AV63" s="80"/>
      <c r="AW63" s="80"/>
      <c r="AX63" s="80"/>
      <c r="AY63" s="80"/>
      <c r="AZ63" s="80"/>
      <c r="BA63" s="80"/>
      <c r="BB63" s="80"/>
      <c r="BC63" s="80"/>
      <c r="BD63">
        <v>1</v>
      </c>
      <c r="BE63" s="79" t="str">
        <f>REPLACE(INDEX(GroupVertices[Group],MATCH(Edges25[[#This Row],[Vertex 1]],GroupVertices[Vertex],0)),1,1,"")</f>
        <v>3</v>
      </c>
      <c r="BF63" s="79" t="str">
        <f>REPLACE(INDEX(GroupVertices[Group],MATCH(Edges25[[#This Row],[Vertex 2]],GroupVertices[Vertex],0)),1,1,"")</f>
        <v>3</v>
      </c>
      <c r="BG63" s="48">
        <v>0</v>
      </c>
      <c r="BH63" s="49">
        <v>0</v>
      </c>
      <c r="BI63" s="48">
        <v>0</v>
      </c>
      <c r="BJ63" s="49">
        <v>0</v>
      </c>
      <c r="BK63" s="48">
        <v>0</v>
      </c>
      <c r="BL63" s="49">
        <v>0</v>
      </c>
      <c r="BM63" s="48">
        <v>1</v>
      </c>
      <c r="BN63" s="49">
        <v>100</v>
      </c>
      <c r="BO63" s="48">
        <v>1</v>
      </c>
    </row>
    <row r="64" spans="1:67" ht="15">
      <c r="A64" s="65" t="s">
        <v>297</v>
      </c>
      <c r="B64" s="65" t="s">
        <v>401</v>
      </c>
      <c r="C64" s="66"/>
      <c r="D64" s="67"/>
      <c r="E64" s="68"/>
      <c r="F64" s="69"/>
      <c r="G64" s="66"/>
      <c r="H64" s="70"/>
      <c r="I64" s="71"/>
      <c r="J64" s="71"/>
      <c r="K64" s="34" t="s">
        <v>65</v>
      </c>
      <c r="L64" s="78">
        <v>71</v>
      </c>
      <c r="M64" s="78"/>
      <c r="N64" s="73"/>
      <c r="O64" s="80" t="s">
        <v>426</v>
      </c>
      <c r="P64" s="82">
        <v>43985.97715277778</v>
      </c>
      <c r="Q64" s="80" t="s">
        <v>435</v>
      </c>
      <c r="R64" s="84" t="s">
        <v>480</v>
      </c>
      <c r="S64" s="80"/>
      <c r="T64" s="80"/>
      <c r="U64" s="80"/>
      <c r="V64" s="80"/>
      <c r="W64" s="85" t="s">
        <v>611</v>
      </c>
      <c r="X64" s="82">
        <v>43985.97715277778</v>
      </c>
      <c r="Y64" s="88">
        <v>43985</v>
      </c>
      <c r="Z64" s="84" t="s">
        <v>776</v>
      </c>
      <c r="AA64" s="85" t="s">
        <v>971</v>
      </c>
      <c r="AB64" s="80"/>
      <c r="AC64" s="80"/>
      <c r="AD64" s="84" t="s">
        <v>1166</v>
      </c>
      <c r="AE64" s="80"/>
      <c r="AF64" s="80" t="b">
        <v>0</v>
      </c>
      <c r="AG64" s="80">
        <v>0</v>
      </c>
      <c r="AH64" s="84" t="s">
        <v>1316</v>
      </c>
      <c r="AI64" s="80" t="b">
        <v>1</v>
      </c>
      <c r="AJ64" s="80" t="s">
        <v>1333</v>
      </c>
      <c r="AK64" s="80"/>
      <c r="AL64" s="84" t="s">
        <v>1337</v>
      </c>
      <c r="AM64" s="80" t="b">
        <v>0</v>
      </c>
      <c r="AN64" s="80">
        <v>14</v>
      </c>
      <c r="AO64" s="84" t="s">
        <v>1293</v>
      </c>
      <c r="AP64" s="80" t="s">
        <v>1344</v>
      </c>
      <c r="AQ64" s="80" t="b">
        <v>0</v>
      </c>
      <c r="AR64" s="84" t="s">
        <v>1293</v>
      </c>
      <c r="AS64" s="80" t="s">
        <v>198</v>
      </c>
      <c r="AT64" s="80">
        <v>0</v>
      </c>
      <c r="AU64" s="80">
        <v>0</v>
      </c>
      <c r="AV64" s="80"/>
      <c r="AW64" s="80"/>
      <c r="AX64" s="80"/>
      <c r="AY64" s="80"/>
      <c r="AZ64" s="80"/>
      <c r="BA64" s="80"/>
      <c r="BB64" s="80"/>
      <c r="BC64" s="80"/>
      <c r="BD64">
        <v>1</v>
      </c>
      <c r="BE64" s="79" t="str">
        <f>REPLACE(INDEX(GroupVertices[Group],MATCH(Edges25[[#This Row],[Vertex 1]],GroupVertices[Vertex],0)),1,1,"")</f>
        <v>2</v>
      </c>
      <c r="BF64" s="79" t="str">
        <f>REPLACE(INDEX(GroupVertices[Group],MATCH(Edges25[[#This Row],[Vertex 2]],GroupVertices[Vertex],0)),1,1,"")</f>
        <v>2</v>
      </c>
      <c r="BG64" s="48">
        <v>0</v>
      </c>
      <c r="BH64" s="49">
        <v>0</v>
      </c>
      <c r="BI64" s="48">
        <v>0</v>
      </c>
      <c r="BJ64" s="49">
        <v>0</v>
      </c>
      <c r="BK64" s="48">
        <v>0</v>
      </c>
      <c r="BL64" s="49">
        <v>0</v>
      </c>
      <c r="BM64" s="48">
        <v>27</v>
      </c>
      <c r="BN64" s="49">
        <v>100</v>
      </c>
      <c r="BO64" s="48">
        <v>27</v>
      </c>
    </row>
    <row r="65" spans="1:67" ht="15">
      <c r="A65" s="65" t="s">
        <v>298</v>
      </c>
      <c r="B65" s="65" t="s">
        <v>298</v>
      </c>
      <c r="C65" s="66"/>
      <c r="D65" s="67"/>
      <c r="E65" s="68"/>
      <c r="F65" s="69"/>
      <c r="G65" s="66"/>
      <c r="H65" s="70"/>
      <c r="I65" s="71"/>
      <c r="J65" s="71"/>
      <c r="K65" s="34" t="s">
        <v>65</v>
      </c>
      <c r="L65" s="78">
        <v>72</v>
      </c>
      <c r="M65" s="78"/>
      <c r="N65" s="73"/>
      <c r="O65" s="80" t="s">
        <v>198</v>
      </c>
      <c r="P65" s="82">
        <v>43985.97777777778</v>
      </c>
      <c r="Q65" s="80" t="s">
        <v>437</v>
      </c>
      <c r="R65" s="84" t="s">
        <v>482</v>
      </c>
      <c r="S65" s="85" t="s">
        <v>520</v>
      </c>
      <c r="T65" s="80" t="s">
        <v>533</v>
      </c>
      <c r="U65" s="80" t="s">
        <v>540</v>
      </c>
      <c r="V65" s="80"/>
      <c r="W65" s="85" t="s">
        <v>612</v>
      </c>
      <c r="X65" s="82">
        <v>43985.97777777778</v>
      </c>
      <c r="Y65" s="88">
        <v>43985</v>
      </c>
      <c r="Z65" s="84" t="s">
        <v>777</v>
      </c>
      <c r="AA65" s="85" t="s">
        <v>972</v>
      </c>
      <c r="AB65" s="80"/>
      <c r="AC65" s="80"/>
      <c r="AD65" s="84" t="s">
        <v>1167</v>
      </c>
      <c r="AE65" s="80"/>
      <c r="AF65" s="80" t="b">
        <v>0</v>
      </c>
      <c r="AG65" s="80">
        <v>2</v>
      </c>
      <c r="AH65" s="84" t="s">
        <v>1316</v>
      </c>
      <c r="AI65" s="80" t="b">
        <v>1</v>
      </c>
      <c r="AJ65" s="80" t="s">
        <v>1332</v>
      </c>
      <c r="AK65" s="80"/>
      <c r="AL65" s="84" t="s">
        <v>1338</v>
      </c>
      <c r="AM65" s="80" t="b">
        <v>0</v>
      </c>
      <c r="AN65" s="80">
        <v>1</v>
      </c>
      <c r="AO65" s="84" t="s">
        <v>1316</v>
      </c>
      <c r="AP65" s="80" t="s">
        <v>1345</v>
      </c>
      <c r="AQ65" s="80" t="b">
        <v>0</v>
      </c>
      <c r="AR65" s="84" t="s">
        <v>1167</v>
      </c>
      <c r="AS65" s="80" t="s">
        <v>198</v>
      </c>
      <c r="AT65" s="80">
        <v>0</v>
      </c>
      <c r="AU65" s="80">
        <v>0</v>
      </c>
      <c r="AV65" s="80"/>
      <c r="AW65" s="80"/>
      <c r="AX65" s="80"/>
      <c r="AY65" s="80"/>
      <c r="AZ65" s="80"/>
      <c r="BA65" s="80"/>
      <c r="BB65" s="80"/>
      <c r="BC65" s="80"/>
      <c r="BD65">
        <v>1</v>
      </c>
      <c r="BE65" s="79" t="str">
        <f>REPLACE(INDEX(GroupVertices[Group],MATCH(Edges25[[#This Row],[Vertex 1]],GroupVertices[Vertex],0)),1,1,"")</f>
        <v>3</v>
      </c>
      <c r="BF65" s="79" t="str">
        <f>REPLACE(INDEX(GroupVertices[Group],MATCH(Edges25[[#This Row],[Vertex 2]],GroupVertices[Vertex],0)),1,1,"")</f>
        <v>3</v>
      </c>
      <c r="BG65" s="48">
        <v>0</v>
      </c>
      <c r="BH65" s="49">
        <v>0</v>
      </c>
      <c r="BI65" s="48">
        <v>0</v>
      </c>
      <c r="BJ65" s="49">
        <v>0</v>
      </c>
      <c r="BK65" s="48">
        <v>0</v>
      </c>
      <c r="BL65" s="49">
        <v>0</v>
      </c>
      <c r="BM65" s="48">
        <v>2</v>
      </c>
      <c r="BN65" s="49">
        <v>100</v>
      </c>
      <c r="BO65" s="48">
        <v>2</v>
      </c>
    </row>
    <row r="66" spans="1:67" ht="15">
      <c r="A66" s="65" t="s">
        <v>299</v>
      </c>
      <c r="B66" s="65" t="s">
        <v>405</v>
      </c>
      <c r="C66" s="66"/>
      <c r="D66" s="67"/>
      <c r="E66" s="68"/>
      <c r="F66" s="69"/>
      <c r="G66" s="66"/>
      <c r="H66" s="70"/>
      <c r="I66" s="71"/>
      <c r="J66" s="71"/>
      <c r="K66" s="34" t="s">
        <v>65</v>
      </c>
      <c r="L66" s="78">
        <v>73</v>
      </c>
      <c r="M66" s="78"/>
      <c r="N66" s="73"/>
      <c r="O66" s="80" t="s">
        <v>426</v>
      </c>
      <c r="P66" s="82">
        <v>43985.978310185186</v>
      </c>
      <c r="Q66" s="80" t="s">
        <v>429</v>
      </c>
      <c r="R66" s="84" t="s">
        <v>474</v>
      </c>
      <c r="S66" s="80"/>
      <c r="T66" s="80"/>
      <c r="U66" s="80" t="s">
        <v>538</v>
      </c>
      <c r="V66" s="80"/>
      <c r="W66" s="85" t="s">
        <v>613</v>
      </c>
      <c r="X66" s="82">
        <v>43985.978310185186</v>
      </c>
      <c r="Y66" s="88">
        <v>43985</v>
      </c>
      <c r="Z66" s="84" t="s">
        <v>778</v>
      </c>
      <c r="AA66" s="85" t="s">
        <v>973</v>
      </c>
      <c r="AB66" s="80"/>
      <c r="AC66" s="80"/>
      <c r="AD66" s="84" t="s">
        <v>1168</v>
      </c>
      <c r="AE66" s="80"/>
      <c r="AF66" s="80" t="b">
        <v>0</v>
      </c>
      <c r="AG66" s="80">
        <v>0</v>
      </c>
      <c r="AH66" s="84" t="s">
        <v>1316</v>
      </c>
      <c r="AI66" s="80" t="b">
        <v>0</v>
      </c>
      <c r="AJ66" s="80" t="s">
        <v>1333</v>
      </c>
      <c r="AK66" s="80"/>
      <c r="AL66" s="84" t="s">
        <v>1316</v>
      </c>
      <c r="AM66" s="80" t="b">
        <v>0</v>
      </c>
      <c r="AN66" s="80">
        <v>116</v>
      </c>
      <c r="AO66" s="84" t="s">
        <v>1297</v>
      </c>
      <c r="AP66" s="80" t="s">
        <v>1344</v>
      </c>
      <c r="AQ66" s="80" t="b">
        <v>0</v>
      </c>
      <c r="AR66" s="84" t="s">
        <v>1297</v>
      </c>
      <c r="AS66" s="80" t="s">
        <v>198</v>
      </c>
      <c r="AT66" s="80">
        <v>0</v>
      </c>
      <c r="AU66" s="80">
        <v>0</v>
      </c>
      <c r="AV66" s="80"/>
      <c r="AW66" s="80"/>
      <c r="AX66" s="80"/>
      <c r="AY66" s="80"/>
      <c r="AZ66" s="80"/>
      <c r="BA66" s="80"/>
      <c r="BB66" s="80"/>
      <c r="BC66" s="80"/>
      <c r="BD66">
        <v>1</v>
      </c>
      <c r="BE66" s="79" t="str">
        <f>REPLACE(INDEX(GroupVertices[Group],MATCH(Edges25[[#This Row],[Vertex 1]],GroupVertices[Vertex],0)),1,1,"")</f>
        <v>1</v>
      </c>
      <c r="BF66" s="79" t="str">
        <f>REPLACE(INDEX(GroupVertices[Group],MATCH(Edges25[[#This Row],[Vertex 2]],GroupVertices[Vertex],0)),1,1,"")</f>
        <v>1</v>
      </c>
      <c r="BG66" s="48">
        <v>0</v>
      </c>
      <c r="BH66" s="49">
        <v>0</v>
      </c>
      <c r="BI66" s="48">
        <v>1</v>
      </c>
      <c r="BJ66" s="49">
        <v>2.3255813953488373</v>
      </c>
      <c r="BK66" s="48">
        <v>0</v>
      </c>
      <c r="BL66" s="49">
        <v>0</v>
      </c>
      <c r="BM66" s="48">
        <v>42</v>
      </c>
      <c r="BN66" s="49">
        <v>97.67441860465117</v>
      </c>
      <c r="BO66" s="48">
        <v>43</v>
      </c>
    </row>
    <row r="67" spans="1:67" ht="15">
      <c r="A67" s="65" t="s">
        <v>300</v>
      </c>
      <c r="B67" s="65" t="s">
        <v>405</v>
      </c>
      <c r="C67" s="66"/>
      <c r="D67" s="67"/>
      <c r="E67" s="68"/>
      <c r="F67" s="69"/>
      <c r="G67" s="66"/>
      <c r="H67" s="70"/>
      <c r="I67" s="71"/>
      <c r="J67" s="71"/>
      <c r="K67" s="34" t="s">
        <v>65</v>
      </c>
      <c r="L67" s="78">
        <v>74</v>
      </c>
      <c r="M67" s="78"/>
      <c r="N67" s="73"/>
      <c r="O67" s="80" t="s">
        <v>426</v>
      </c>
      <c r="P67" s="82">
        <v>43985.978472222225</v>
      </c>
      <c r="Q67" s="80" t="s">
        <v>429</v>
      </c>
      <c r="R67" s="84" t="s">
        <v>474</v>
      </c>
      <c r="S67" s="80"/>
      <c r="T67" s="80"/>
      <c r="U67" s="80" t="s">
        <v>538</v>
      </c>
      <c r="V67" s="80"/>
      <c r="W67" s="85" t="s">
        <v>614</v>
      </c>
      <c r="X67" s="82">
        <v>43985.978472222225</v>
      </c>
      <c r="Y67" s="88">
        <v>43985</v>
      </c>
      <c r="Z67" s="84" t="s">
        <v>779</v>
      </c>
      <c r="AA67" s="85" t="s">
        <v>974</v>
      </c>
      <c r="AB67" s="80"/>
      <c r="AC67" s="80"/>
      <c r="AD67" s="84" t="s">
        <v>1169</v>
      </c>
      <c r="AE67" s="80"/>
      <c r="AF67" s="80" t="b">
        <v>0</v>
      </c>
      <c r="AG67" s="80">
        <v>0</v>
      </c>
      <c r="AH67" s="84" t="s">
        <v>1316</v>
      </c>
      <c r="AI67" s="80" t="b">
        <v>0</v>
      </c>
      <c r="AJ67" s="80" t="s">
        <v>1333</v>
      </c>
      <c r="AK67" s="80"/>
      <c r="AL67" s="84" t="s">
        <v>1316</v>
      </c>
      <c r="AM67" s="80" t="b">
        <v>0</v>
      </c>
      <c r="AN67" s="80">
        <v>116</v>
      </c>
      <c r="AO67" s="84" t="s">
        <v>1297</v>
      </c>
      <c r="AP67" s="80" t="s">
        <v>1343</v>
      </c>
      <c r="AQ67" s="80" t="b">
        <v>0</v>
      </c>
      <c r="AR67" s="84" t="s">
        <v>1297</v>
      </c>
      <c r="AS67" s="80" t="s">
        <v>198</v>
      </c>
      <c r="AT67" s="80">
        <v>0</v>
      </c>
      <c r="AU67" s="80">
        <v>0</v>
      </c>
      <c r="AV67" s="80"/>
      <c r="AW67" s="80"/>
      <c r="AX67" s="80"/>
      <c r="AY67" s="80"/>
      <c r="AZ67" s="80"/>
      <c r="BA67" s="80"/>
      <c r="BB67" s="80"/>
      <c r="BC67" s="80"/>
      <c r="BD67">
        <v>1</v>
      </c>
      <c r="BE67" s="79" t="str">
        <f>REPLACE(INDEX(GroupVertices[Group],MATCH(Edges25[[#This Row],[Vertex 1]],GroupVertices[Vertex],0)),1,1,"")</f>
        <v>1</v>
      </c>
      <c r="BF67" s="79" t="str">
        <f>REPLACE(INDEX(GroupVertices[Group],MATCH(Edges25[[#This Row],[Vertex 2]],GroupVertices[Vertex],0)),1,1,"")</f>
        <v>1</v>
      </c>
      <c r="BG67" s="48">
        <v>0</v>
      </c>
      <c r="BH67" s="49">
        <v>0</v>
      </c>
      <c r="BI67" s="48">
        <v>1</v>
      </c>
      <c r="BJ67" s="49">
        <v>2.3255813953488373</v>
      </c>
      <c r="BK67" s="48">
        <v>0</v>
      </c>
      <c r="BL67" s="49">
        <v>0</v>
      </c>
      <c r="BM67" s="48">
        <v>42</v>
      </c>
      <c r="BN67" s="49">
        <v>97.67441860465117</v>
      </c>
      <c r="BO67" s="48">
        <v>43</v>
      </c>
    </row>
    <row r="68" spans="1:67" ht="15">
      <c r="A68" s="65" t="s">
        <v>301</v>
      </c>
      <c r="B68" s="65" t="s">
        <v>405</v>
      </c>
      <c r="C68" s="66"/>
      <c r="D68" s="67"/>
      <c r="E68" s="68"/>
      <c r="F68" s="69"/>
      <c r="G68" s="66"/>
      <c r="H68" s="70"/>
      <c r="I68" s="71"/>
      <c r="J68" s="71"/>
      <c r="K68" s="34" t="s">
        <v>65</v>
      </c>
      <c r="L68" s="78">
        <v>75</v>
      </c>
      <c r="M68" s="78"/>
      <c r="N68" s="73"/>
      <c r="O68" s="80" t="s">
        <v>426</v>
      </c>
      <c r="P68" s="82">
        <v>43985.979409722226</v>
      </c>
      <c r="Q68" s="80" t="s">
        <v>429</v>
      </c>
      <c r="R68" s="84" t="s">
        <v>474</v>
      </c>
      <c r="S68" s="80"/>
      <c r="T68" s="80"/>
      <c r="U68" s="80" t="s">
        <v>538</v>
      </c>
      <c r="V68" s="80"/>
      <c r="W68" s="85" t="s">
        <v>615</v>
      </c>
      <c r="X68" s="82">
        <v>43985.979409722226</v>
      </c>
      <c r="Y68" s="88">
        <v>43985</v>
      </c>
      <c r="Z68" s="84" t="s">
        <v>780</v>
      </c>
      <c r="AA68" s="85" t="s">
        <v>975</v>
      </c>
      <c r="AB68" s="80"/>
      <c r="AC68" s="80"/>
      <c r="AD68" s="84" t="s">
        <v>1170</v>
      </c>
      <c r="AE68" s="80"/>
      <c r="AF68" s="80" t="b">
        <v>0</v>
      </c>
      <c r="AG68" s="80">
        <v>0</v>
      </c>
      <c r="AH68" s="84" t="s">
        <v>1316</v>
      </c>
      <c r="AI68" s="80" t="b">
        <v>0</v>
      </c>
      <c r="AJ68" s="80" t="s">
        <v>1333</v>
      </c>
      <c r="AK68" s="80"/>
      <c r="AL68" s="84" t="s">
        <v>1316</v>
      </c>
      <c r="AM68" s="80" t="b">
        <v>0</v>
      </c>
      <c r="AN68" s="80">
        <v>116</v>
      </c>
      <c r="AO68" s="84" t="s">
        <v>1297</v>
      </c>
      <c r="AP68" s="80" t="s">
        <v>1344</v>
      </c>
      <c r="AQ68" s="80" t="b">
        <v>0</v>
      </c>
      <c r="AR68" s="84" t="s">
        <v>1297</v>
      </c>
      <c r="AS68" s="80" t="s">
        <v>198</v>
      </c>
      <c r="AT68" s="80">
        <v>0</v>
      </c>
      <c r="AU68" s="80">
        <v>0</v>
      </c>
      <c r="AV68" s="80"/>
      <c r="AW68" s="80"/>
      <c r="AX68" s="80"/>
      <c r="AY68" s="80"/>
      <c r="AZ68" s="80"/>
      <c r="BA68" s="80"/>
      <c r="BB68" s="80"/>
      <c r="BC68" s="80"/>
      <c r="BD68">
        <v>1</v>
      </c>
      <c r="BE68" s="79" t="str">
        <f>REPLACE(INDEX(GroupVertices[Group],MATCH(Edges25[[#This Row],[Vertex 1]],GroupVertices[Vertex],0)),1,1,"")</f>
        <v>1</v>
      </c>
      <c r="BF68" s="79" t="str">
        <f>REPLACE(INDEX(GroupVertices[Group],MATCH(Edges25[[#This Row],[Vertex 2]],GroupVertices[Vertex],0)),1,1,"")</f>
        <v>1</v>
      </c>
      <c r="BG68" s="48">
        <v>0</v>
      </c>
      <c r="BH68" s="49">
        <v>0</v>
      </c>
      <c r="BI68" s="48">
        <v>1</v>
      </c>
      <c r="BJ68" s="49">
        <v>2.3255813953488373</v>
      </c>
      <c r="BK68" s="48">
        <v>0</v>
      </c>
      <c r="BL68" s="49">
        <v>0</v>
      </c>
      <c r="BM68" s="48">
        <v>42</v>
      </c>
      <c r="BN68" s="49">
        <v>97.67441860465117</v>
      </c>
      <c r="BO68" s="48">
        <v>43</v>
      </c>
    </row>
    <row r="69" spans="1:67" ht="15">
      <c r="A69" s="65" t="s">
        <v>302</v>
      </c>
      <c r="B69" s="65" t="s">
        <v>405</v>
      </c>
      <c r="C69" s="66"/>
      <c r="D69" s="67"/>
      <c r="E69" s="68"/>
      <c r="F69" s="69"/>
      <c r="G69" s="66"/>
      <c r="H69" s="70"/>
      <c r="I69" s="71"/>
      <c r="J69" s="71"/>
      <c r="K69" s="34" t="s">
        <v>65</v>
      </c>
      <c r="L69" s="78">
        <v>76</v>
      </c>
      <c r="M69" s="78"/>
      <c r="N69" s="73"/>
      <c r="O69" s="80" t="s">
        <v>426</v>
      </c>
      <c r="P69" s="82">
        <v>43985.98158564815</v>
      </c>
      <c r="Q69" s="80" t="s">
        <v>429</v>
      </c>
      <c r="R69" s="84" t="s">
        <v>474</v>
      </c>
      <c r="S69" s="80"/>
      <c r="T69" s="80"/>
      <c r="U69" s="80" t="s">
        <v>538</v>
      </c>
      <c r="V69" s="80"/>
      <c r="W69" s="85" t="s">
        <v>616</v>
      </c>
      <c r="X69" s="82">
        <v>43985.98158564815</v>
      </c>
      <c r="Y69" s="88">
        <v>43985</v>
      </c>
      <c r="Z69" s="84" t="s">
        <v>781</v>
      </c>
      <c r="AA69" s="85" t="s">
        <v>976</v>
      </c>
      <c r="AB69" s="80"/>
      <c r="AC69" s="80"/>
      <c r="AD69" s="84" t="s">
        <v>1171</v>
      </c>
      <c r="AE69" s="80"/>
      <c r="AF69" s="80" t="b">
        <v>0</v>
      </c>
      <c r="AG69" s="80">
        <v>0</v>
      </c>
      <c r="AH69" s="84" t="s">
        <v>1316</v>
      </c>
      <c r="AI69" s="80" t="b">
        <v>0</v>
      </c>
      <c r="AJ69" s="80" t="s">
        <v>1333</v>
      </c>
      <c r="AK69" s="80"/>
      <c r="AL69" s="84" t="s">
        <v>1316</v>
      </c>
      <c r="AM69" s="80" t="b">
        <v>0</v>
      </c>
      <c r="AN69" s="80">
        <v>116</v>
      </c>
      <c r="AO69" s="84" t="s">
        <v>1297</v>
      </c>
      <c r="AP69" s="80" t="s">
        <v>1344</v>
      </c>
      <c r="AQ69" s="80" t="b">
        <v>0</v>
      </c>
      <c r="AR69" s="84" t="s">
        <v>1297</v>
      </c>
      <c r="AS69" s="80" t="s">
        <v>198</v>
      </c>
      <c r="AT69" s="80">
        <v>0</v>
      </c>
      <c r="AU69" s="80">
        <v>0</v>
      </c>
      <c r="AV69" s="80"/>
      <c r="AW69" s="80"/>
      <c r="AX69" s="80"/>
      <c r="AY69" s="80"/>
      <c r="AZ69" s="80"/>
      <c r="BA69" s="80"/>
      <c r="BB69" s="80"/>
      <c r="BC69" s="80"/>
      <c r="BD69">
        <v>1</v>
      </c>
      <c r="BE69" s="79" t="str">
        <f>REPLACE(INDEX(GroupVertices[Group],MATCH(Edges25[[#This Row],[Vertex 1]],GroupVertices[Vertex],0)),1,1,"")</f>
        <v>1</v>
      </c>
      <c r="BF69" s="79" t="str">
        <f>REPLACE(INDEX(GroupVertices[Group],MATCH(Edges25[[#This Row],[Vertex 2]],GroupVertices[Vertex],0)),1,1,"")</f>
        <v>1</v>
      </c>
      <c r="BG69" s="48">
        <v>0</v>
      </c>
      <c r="BH69" s="49">
        <v>0</v>
      </c>
      <c r="BI69" s="48">
        <v>1</v>
      </c>
      <c r="BJ69" s="49">
        <v>2.3255813953488373</v>
      </c>
      <c r="BK69" s="48">
        <v>0</v>
      </c>
      <c r="BL69" s="49">
        <v>0</v>
      </c>
      <c r="BM69" s="48">
        <v>42</v>
      </c>
      <c r="BN69" s="49">
        <v>97.67441860465117</v>
      </c>
      <c r="BO69" s="48">
        <v>43</v>
      </c>
    </row>
    <row r="70" spans="1:67" ht="15">
      <c r="A70" s="65" t="s">
        <v>303</v>
      </c>
      <c r="B70" s="65" t="s">
        <v>405</v>
      </c>
      <c r="C70" s="66"/>
      <c r="D70" s="67"/>
      <c r="E70" s="68"/>
      <c r="F70" s="69"/>
      <c r="G70" s="66"/>
      <c r="H70" s="70"/>
      <c r="I70" s="71"/>
      <c r="J70" s="71"/>
      <c r="K70" s="34" t="s">
        <v>65</v>
      </c>
      <c r="L70" s="78">
        <v>77</v>
      </c>
      <c r="M70" s="78"/>
      <c r="N70" s="73"/>
      <c r="O70" s="80" t="s">
        <v>426</v>
      </c>
      <c r="P70" s="82">
        <v>43985.983668981484</v>
      </c>
      <c r="Q70" s="80" t="s">
        <v>429</v>
      </c>
      <c r="R70" s="84" t="s">
        <v>474</v>
      </c>
      <c r="S70" s="80"/>
      <c r="T70" s="80"/>
      <c r="U70" s="80" t="s">
        <v>538</v>
      </c>
      <c r="V70" s="80"/>
      <c r="W70" s="85" t="s">
        <v>617</v>
      </c>
      <c r="X70" s="82">
        <v>43985.983668981484</v>
      </c>
      <c r="Y70" s="88">
        <v>43985</v>
      </c>
      <c r="Z70" s="84" t="s">
        <v>782</v>
      </c>
      <c r="AA70" s="85" t="s">
        <v>977</v>
      </c>
      <c r="AB70" s="80"/>
      <c r="AC70" s="80"/>
      <c r="AD70" s="84" t="s">
        <v>1172</v>
      </c>
      <c r="AE70" s="80"/>
      <c r="AF70" s="80" t="b">
        <v>0</v>
      </c>
      <c r="AG70" s="80">
        <v>0</v>
      </c>
      <c r="AH70" s="84" t="s">
        <v>1316</v>
      </c>
      <c r="AI70" s="80" t="b">
        <v>0</v>
      </c>
      <c r="AJ70" s="80" t="s">
        <v>1333</v>
      </c>
      <c r="AK70" s="80"/>
      <c r="AL70" s="84" t="s">
        <v>1316</v>
      </c>
      <c r="AM70" s="80" t="b">
        <v>0</v>
      </c>
      <c r="AN70" s="80">
        <v>116</v>
      </c>
      <c r="AO70" s="84" t="s">
        <v>1297</v>
      </c>
      <c r="AP70" s="80" t="s">
        <v>1344</v>
      </c>
      <c r="AQ70" s="80" t="b">
        <v>0</v>
      </c>
      <c r="AR70" s="84" t="s">
        <v>1297</v>
      </c>
      <c r="AS70" s="80" t="s">
        <v>198</v>
      </c>
      <c r="AT70" s="80">
        <v>0</v>
      </c>
      <c r="AU70" s="80">
        <v>0</v>
      </c>
      <c r="AV70" s="80"/>
      <c r="AW70" s="80"/>
      <c r="AX70" s="80"/>
      <c r="AY70" s="80"/>
      <c r="AZ70" s="80"/>
      <c r="BA70" s="80"/>
      <c r="BB70" s="80"/>
      <c r="BC70" s="80"/>
      <c r="BD70">
        <v>1</v>
      </c>
      <c r="BE70" s="79" t="str">
        <f>REPLACE(INDEX(GroupVertices[Group],MATCH(Edges25[[#This Row],[Vertex 1]],GroupVertices[Vertex],0)),1,1,"")</f>
        <v>1</v>
      </c>
      <c r="BF70" s="79" t="str">
        <f>REPLACE(INDEX(GroupVertices[Group],MATCH(Edges25[[#This Row],[Vertex 2]],GroupVertices[Vertex],0)),1,1,"")</f>
        <v>1</v>
      </c>
      <c r="BG70" s="48">
        <v>0</v>
      </c>
      <c r="BH70" s="49">
        <v>0</v>
      </c>
      <c r="BI70" s="48">
        <v>1</v>
      </c>
      <c r="BJ70" s="49">
        <v>2.3255813953488373</v>
      </c>
      <c r="BK70" s="48">
        <v>0</v>
      </c>
      <c r="BL70" s="49">
        <v>0</v>
      </c>
      <c r="BM70" s="48">
        <v>42</v>
      </c>
      <c r="BN70" s="49">
        <v>97.67441860465117</v>
      </c>
      <c r="BO70" s="48">
        <v>43</v>
      </c>
    </row>
    <row r="71" spans="1:67" ht="15">
      <c r="A71" s="65" t="s">
        <v>304</v>
      </c>
      <c r="B71" s="65" t="s">
        <v>304</v>
      </c>
      <c r="C71" s="66"/>
      <c r="D71" s="67"/>
      <c r="E71" s="68"/>
      <c r="F71" s="69"/>
      <c r="G71" s="66"/>
      <c r="H71" s="70"/>
      <c r="I71" s="71"/>
      <c r="J71" s="71"/>
      <c r="K71" s="34" t="s">
        <v>65</v>
      </c>
      <c r="L71" s="78">
        <v>78</v>
      </c>
      <c r="M71" s="78"/>
      <c r="N71" s="73"/>
      <c r="O71" s="80" t="s">
        <v>198</v>
      </c>
      <c r="P71" s="82">
        <v>43985.98436342592</v>
      </c>
      <c r="Q71" s="80" t="s">
        <v>436</v>
      </c>
      <c r="R71" s="84" t="s">
        <v>481</v>
      </c>
      <c r="S71" s="80"/>
      <c r="T71" s="80"/>
      <c r="U71" s="80" t="s">
        <v>537</v>
      </c>
      <c r="V71" s="80"/>
      <c r="W71" s="85" t="s">
        <v>618</v>
      </c>
      <c r="X71" s="82">
        <v>43985.98436342592</v>
      </c>
      <c r="Y71" s="88">
        <v>43985</v>
      </c>
      <c r="Z71" s="84" t="s">
        <v>783</v>
      </c>
      <c r="AA71" s="85" t="s">
        <v>978</v>
      </c>
      <c r="AB71" s="80"/>
      <c r="AC71" s="80"/>
      <c r="AD71" s="84" t="s">
        <v>1173</v>
      </c>
      <c r="AE71" s="80"/>
      <c r="AF71" s="80" t="b">
        <v>0</v>
      </c>
      <c r="AG71" s="80">
        <v>0</v>
      </c>
      <c r="AH71" s="84" t="s">
        <v>1316</v>
      </c>
      <c r="AI71" s="80" t="b">
        <v>0</v>
      </c>
      <c r="AJ71" s="80" t="s">
        <v>1332</v>
      </c>
      <c r="AK71" s="80"/>
      <c r="AL71" s="84" t="s">
        <v>1316</v>
      </c>
      <c r="AM71" s="80" t="b">
        <v>0</v>
      </c>
      <c r="AN71" s="80">
        <v>0</v>
      </c>
      <c r="AO71" s="84" t="s">
        <v>1316</v>
      </c>
      <c r="AP71" s="80" t="s">
        <v>1343</v>
      </c>
      <c r="AQ71" s="80" t="b">
        <v>0</v>
      </c>
      <c r="AR71" s="84" t="s">
        <v>1173</v>
      </c>
      <c r="AS71" s="80" t="s">
        <v>198</v>
      </c>
      <c r="AT71" s="80">
        <v>0</v>
      </c>
      <c r="AU71" s="80">
        <v>0</v>
      </c>
      <c r="AV71" s="80"/>
      <c r="AW71" s="80"/>
      <c r="AX71" s="80"/>
      <c r="AY71" s="80"/>
      <c r="AZ71" s="80"/>
      <c r="BA71" s="80"/>
      <c r="BB71" s="80"/>
      <c r="BC71" s="80"/>
      <c r="BD71">
        <v>1</v>
      </c>
      <c r="BE71" s="79" t="str">
        <f>REPLACE(INDEX(GroupVertices[Group],MATCH(Edges25[[#This Row],[Vertex 1]],GroupVertices[Vertex],0)),1,1,"")</f>
        <v>3</v>
      </c>
      <c r="BF71" s="79" t="str">
        <f>REPLACE(INDEX(GroupVertices[Group],MATCH(Edges25[[#This Row],[Vertex 2]],GroupVertices[Vertex],0)),1,1,"")</f>
        <v>3</v>
      </c>
      <c r="BG71" s="48">
        <v>0</v>
      </c>
      <c r="BH71" s="49">
        <v>0</v>
      </c>
      <c r="BI71" s="48">
        <v>0</v>
      </c>
      <c r="BJ71" s="49">
        <v>0</v>
      </c>
      <c r="BK71" s="48">
        <v>0</v>
      </c>
      <c r="BL71" s="49">
        <v>0</v>
      </c>
      <c r="BM71" s="48">
        <v>1</v>
      </c>
      <c r="BN71" s="49">
        <v>100</v>
      </c>
      <c r="BO71" s="48">
        <v>1</v>
      </c>
    </row>
    <row r="72" spans="1:67" ht="15">
      <c r="A72" s="65" t="s">
        <v>305</v>
      </c>
      <c r="B72" s="65" t="s">
        <v>405</v>
      </c>
      <c r="C72" s="66"/>
      <c r="D72" s="67"/>
      <c r="E72" s="68"/>
      <c r="F72" s="69"/>
      <c r="G72" s="66"/>
      <c r="H72" s="70"/>
      <c r="I72" s="71"/>
      <c r="J72" s="71"/>
      <c r="K72" s="34" t="s">
        <v>65</v>
      </c>
      <c r="L72" s="78">
        <v>79</v>
      </c>
      <c r="M72" s="78"/>
      <c r="N72" s="73"/>
      <c r="O72" s="80" t="s">
        <v>426</v>
      </c>
      <c r="P72" s="82">
        <v>43985.984398148146</v>
      </c>
      <c r="Q72" s="80" t="s">
        <v>429</v>
      </c>
      <c r="R72" s="84" t="s">
        <v>474</v>
      </c>
      <c r="S72" s="80"/>
      <c r="T72" s="80"/>
      <c r="U72" s="80" t="s">
        <v>538</v>
      </c>
      <c r="V72" s="80"/>
      <c r="W72" s="85" t="s">
        <v>619</v>
      </c>
      <c r="X72" s="82">
        <v>43985.984398148146</v>
      </c>
      <c r="Y72" s="88">
        <v>43985</v>
      </c>
      <c r="Z72" s="84" t="s">
        <v>784</v>
      </c>
      <c r="AA72" s="85" t="s">
        <v>979</v>
      </c>
      <c r="AB72" s="80"/>
      <c r="AC72" s="80"/>
      <c r="AD72" s="84" t="s">
        <v>1174</v>
      </c>
      <c r="AE72" s="80"/>
      <c r="AF72" s="80" t="b">
        <v>0</v>
      </c>
      <c r="AG72" s="80">
        <v>0</v>
      </c>
      <c r="AH72" s="84" t="s">
        <v>1316</v>
      </c>
      <c r="AI72" s="80" t="b">
        <v>0</v>
      </c>
      <c r="AJ72" s="80" t="s">
        <v>1333</v>
      </c>
      <c r="AK72" s="80"/>
      <c r="AL72" s="84" t="s">
        <v>1316</v>
      </c>
      <c r="AM72" s="80" t="b">
        <v>0</v>
      </c>
      <c r="AN72" s="80">
        <v>116</v>
      </c>
      <c r="AO72" s="84" t="s">
        <v>1297</v>
      </c>
      <c r="AP72" s="80" t="s">
        <v>1345</v>
      </c>
      <c r="AQ72" s="80" t="b">
        <v>0</v>
      </c>
      <c r="AR72" s="84" t="s">
        <v>1297</v>
      </c>
      <c r="AS72" s="80" t="s">
        <v>198</v>
      </c>
      <c r="AT72" s="80">
        <v>0</v>
      </c>
      <c r="AU72" s="80">
        <v>0</v>
      </c>
      <c r="AV72" s="80"/>
      <c r="AW72" s="80"/>
      <c r="AX72" s="80"/>
      <c r="AY72" s="80"/>
      <c r="AZ72" s="80"/>
      <c r="BA72" s="80"/>
      <c r="BB72" s="80"/>
      <c r="BC72" s="80"/>
      <c r="BD72">
        <v>1</v>
      </c>
      <c r="BE72" s="79" t="str">
        <f>REPLACE(INDEX(GroupVertices[Group],MATCH(Edges25[[#This Row],[Vertex 1]],GroupVertices[Vertex],0)),1,1,"")</f>
        <v>1</v>
      </c>
      <c r="BF72" s="79" t="str">
        <f>REPLACE(INDEX(GroupVertices[Group],MATCH(Edges25[[#This Row],[Vertex 2]],GroupVertices[Vertex],0)),1,1,"")</f>
        <v>1</v>
      </c>
      <c r="BG72" s="48">
        <v>0</v>
      </c>
      <c r="BH72" s="49">
        <v>0</v>
      </c>
      <c r="BI72" s="48">
        <v>1</v>
      </c>
      <c r="BJ72" s="49">
        <v>2.3255813953488373</v>
      </c>
      <c r="BK72" s="48">
        <v>0</v>
      </c>
      <c r="BL72" s="49">
        <v>0</v>
      </c>
      <c r="BM72" s="48">
        <v>42</v>
      </c>
      <c r="BN72" s="49">
        <v>97.67441860465117</v>
      </c>
      <c r="BO72" s="48">
        <v>43</v>
      </c>
    </row>
    <row r="73" spans="1:67" ht="15">
      <c r="A73" s="65" t="s">
        <v>306</v>
      </c>
      <c r="B73" s="65" t="s">
        <v>405</v>
      </c>
      <c r="C73" s="66"/>
      <c r="D73" s="67"/>
      <c r="E73" s="68"/>
      <c r="F73" s="69"/>
      <c r="G73" s="66"/>
      <c r="H73" s="70"/>
      <c r="I73" s="71"/>
      <c r="J73" s="71"/>
      <c r="K73" s="34" t="s">
        <v>65</v>
      </c>
      <c r="L73" s="78">
        <v>80</v>
      </c>
      <c r="M73" s="78"/>
      <c r="N73" s="73"/>
      <c r="O73" s="80" t="s">
        <v>426</v>
      </c>
      <c r="P73" s="82">
        <v>43985.98546296296</v>
      </c>
      <c r="Q73" s="80" t="s">
        <v>429</v>
      </c>
      <c r="R73" s="84" t="s">
        <v>474</v>
      </c>
      <c r="S73" s="80"/>
      <c r="T73" s="80"/>
      <c r="U73" s="80" t="s">
        <v>538</v>
      </c>
      <c r="V73" s="80"/>
      <c r="W73" s="85" t="s">
        <v>620</v>
      </c>
      <c r="X73" s="82">
        <v>43985.98546296296</v>
      </c>
      <c r="Y73" s="88">
        <v>43985</v>
      </c>
      <c r="Z73" s="84" t="s">
        <v>785</v>
      </c>
      <c r="AA73" s="85" t="s">
        <v>980</v>
      </c>
      <c r="AB73" s="80"/>
      <c r="AC73" s="80"/>
      <c r="AD73" s="84" t="s">
        <v>1175</v>
      </c>
      <c r="AE73" s="80"/>
      <c r="AF73" s="80" t="b">
        <v>0</v>
      </c>
      <c r="AG73" s="80">
        <v>0</v>
      </c>
      <c r="AH73" s="84" t="s">
        <v>1316</v>
      </c>
      <c r="AI73" s="80" t="b">
        <v>0</v>
      </c>
      <c r="AJ73" s="80" t="s">
        <v>1333</v>
      </c>
      <c r="AK73" s="80"/>
      <c r="AL73" s="84" t="s">
        <v>1316</v>
      </c>
      <c r="AM73" s="80" t="b">
        <v>0</v>
      </c>
      <c r="AN73" s="80">
        <v>116</v>
      </c>
      <c r="AO73" s="84" t="s">
        <v>1297</v>
      </c>
      <c r="AP73" s="80" t="s">
        <v>1345</v>
      </c>
      <c r="AQ73" s="80" t="b">
        <v>0</v>
      </c>
      <c r="AR73" s="84" t="s">
        <v>1297</v>
      </c>
      <c r="AS73" s="80" t="s">
        <v>198</v>
      </c>
      <c r="AT73" s="80">
        <v>0</v>
      </c>
      <c r="AU73" s="80">
        <v>0</v>
      </c>
      <c r="AV73" s="80"/>
      <c r="AW73" s="80"/>
      <c r="AX73" s="80"/>
      <c r="AY73" s="80"/>
      <c r="AZ73" s="80"/>
      <c r="BA73" s="80"/>
      <c r="BB73" s="80"/>
      <c r="BC73" s="80"/>
      <c r="BD73">
        <v>1</v>
      </c>
      <c r="BE73" s="79" t="str">
        <f>REPLACE(INDEX(GroupVertices[Group],MATCH(Edges25[[#This Row],[Vertex 1]],GroupVertices[Vertex],0)),1,1,"")</f>
        <v>1</v>
      </c>
      <c r="BF73" s="79" t="str">
        <f>REPLACE(INDEX(GroupVertices[Group],MATCH(Edges25[[#This Row],[Vertex 2]],GroupVertices[Vertex],0)),1,1,"")</f>
        <v>1</v>
      </c>
      <c r="BG73" s="48">
        <v>0</v>
      </c>
      <c r="BH73" s="49">
        <v>0</v>
      </c>
      <c r="BI73" s="48">
        <v>1</v>
      </c>
      <c r="BJ73" s="49">
        <v>2.3255813953488373</v>
      </c>
      <c r="BK73" s="48">
        <v>0</v>
      </c>
      <c r="BL73" s="49">
        <v>0</v>
      </c>
      <c r="BM73" s="48">
        <v>42</v>
      </c>
      <c r="BN73" s="49">
        <v>97.67441860465117</v>
      </c>
      <c r="BO73" s="48">
        <v>43</v>
      </c>
    </row>
    <row r="74" spans="1:67" ht="15">
      <c r="A74" s="65" t="s">
        <v>307</v>
      </c>
      <c r="B74" s="65" t="s">
        <v>405</v>
      </c>
      <c r="C74" s="66"/>
      <c r="D74" s="67"/>
      <c r="E74" s="68"/>
      <c r="F74" s="69"/>
      <c r="G74" s="66"/>
      <c r="H74" s="70"/>
      <c r="I74" s="71"/>
      <c r="J74" s="71"/>
      <c r="K74" s="34" t="s">
        <v>65</v>
      </c>
      <c r="L74" s="78">
        <v>81</v>
      </c>
      <c r="M74" s="78"/>
      <c r="N74" s="73"/>
      <c r="O74" s="80" t="s">
        <v>426</v>
      </c>
      <c r="P74" s="82">
        <v>43985.98825231481</v>
      </c>
      <c r="Q74" s="80" t="s">
        <v>429</v>
      </c>
      <c r="R74" s="84" t="s">
        <v>474</v>
      </c>
      <c r="S74" s="80"/>
      <c r="T74" s="80"/>
      <c r="U74" s="80" t="s">
        <v>538</v>
      </c>
      <c r="V74" s="80"/>
      <c r="W74" s="85" t="s">
        <v>621</v>
      </c>
      <c r="X74" s="82">
        <v>43985.98825231481</v>
      </c>
      <c r="Y74" s="88">
        <v>43985</v>
      </c>
      <c r="Z74" s="84" t="s">
        <v>786</v>
      </c>
      <c r="AA74" s="85" t="s">
        <v>981</v>
      </c>
      <c r="AB74" s="80"/>
      <c r="AC74" s="80"/>
      <c r="AD74" s="84" t="s">
        <v>1176</v>
      </c>
      <c r="AE74" s="80"/>
      <c r="AF74" s="80" t="b">
        <v>0</v>
      </c>
      <c r="AG74" s="80">
        <v>0</v>
      </c>
      <c r="AH74" s="84" t="s">
        <v>1316</v>
      </c>
      <c r="AI74" s="80" t="b">
        <v>0</v>
      </c>
      <c r="AJ74" s="80" t="s">
        <v>1333</v>
      </c>
      <c r="AK74" s="80"/>
      <c r="AL74" s="84" t="s">
        <v>1316</v>
      </c>
      <c r="AM74" s="80" t="b">
        <v>0</v>
      </c>
      <c r="AN74" s="80">
        <v>116</v>
      </c>
      <c r="AO74" s="84" t="s">
        <v>1297</v>
      </c>
      <c r="AP74" s="80" t="s">
        <v>1343</v>
      </c>
      <c r="AQ74" s="80" t="b">
        <v>0</v>
      </c>
      <c r="AR74" s="84" t="s">
        <v>1297</v>
      </c>
      <c r="AS74" s="80" t="s">
        <v>198</v>
      </c>
      <c r="AT74" s="80">
        <v>0</v>
      </c>
      <c r="AU74" s="80">
        <v>0</v>
      </c>
      <c r="AV74" s="80"/>
      <c r="AW74" s="80"/>
      <c r="AX74" s="80"/>
      <c r="AY74" s="80"/>
      <c r="AZ74" s="80"/>
      <c r="BA74" s="80"/>
      <c r="BB74" s="80"/>
      <c r="BC74" s="80"/>
      <c r="BD74">
        <v>1</v>
      </c>
      <c r="BE74" s="79" t="str">
        <f>REPLACE(INDEX(GroupVertices[Group],MATCH(Edges25[[#This Row],[Vertex 1]],GroupVertices[Vertex],0)),1,1,"")</f>
        <v>1</v>
      </c>
      <c r="BF74" s="79" t="str">
        <f>REPLACE(INDEX(GroupVertices[Group],MATCH(Edges25[[#This Row],[Vertex 2]],GroupVertices[Vertex],0)),1,1,"")</f>
        <v>1</v>
      </c>
      <c r="BG74" s="48">
        <v>0</v>
      </c>
      <c r="BH74" s="49">
        <v>0</v>
      </c>
      <c r="BI74" s="48">
        <v>1</v>
      </c>
      <c r="BJ74" s="49">
        <v>2.3255813953488373</v>
      </c>
      <c r="BK74" s="48">
        <v>0</v>
      </c>
      <c r="BL74" s="49">
        <v>0</v>
      </c>
      <c r="BM74" s="48">
        <v>42</v>
      </c>
      <c r="BN74" s="49">
        <v>97.67441860465117</v>
      </c>
      <c r="BO74" s="48">
        <v>43</v>
      </c>
    </row>
    <row r="75" spans="1:67" ht="15">
      <c r="A75" s="65" t="s">
        <v>308</v>
      </c>
      <c r="B75" s="65" t="s">
        <v>405</v>
      </c>
      <c r="C75" s="66"/>
      <c r="D75" s="67"/>
      <c r="E75" s="68"/>
      <c r="F75" s="69"/>
      <c r="G75" s="66"/>
      <c r="H75" s="70"/>
      <c r="I75" s="71"/>
      <c r="J75" s="71"/>
      <c r="K75" s="34" t="s">
        <v>65</v>
      </c>
      <c r="L75" s="78">
        <v>82</v>
      </c>
      <c r="M75" s="78"/>
      <c r="N75" s="73"/>
      <c r="O75" s="80" t="s">
        <v>426</v>
      </c>
      <c r="P75" s="82">
        <v>43985.98856481481</v>
      </c>
      <c r="Q75" s="80" t="s">
        <v>429</v>
      </c>
      <c r="R75" s="84" t="s">
        <v>474</v>
      </c>
      <c r="S75" s="80"/>
      <c r="T75" s="80"/>
      <c r="U75" s="80" t="s">
        <v>538</v>
      </c>
      <c r="V75" s="80"/>
      <c r="W75" s="85" t="s">
        <v>622</v>
      </c>
      <c r="X75" s="82">
        <v>43985.98856481481</v>
      </c>
      <c r="Y75" s="88">
        <v>43985</v>
      </c>
      <c r="Z75" s="84" t="s">
        <v>787</v>
      </c>
      <c r="AA75" s="85" t="s">
        <v>982</v>
      </c>
      <c r="AB75" s="80"/>
      <c r="AC75" s="80"/>
      <c r="AD75" s="84" t="s">
        <v>1177</v>
      </c>
      <c r="AE75" s="80"/>
      <c r="AF75" s="80" t="b">
        <v>0</v>
      </c>
      <c r="AG75" s="80">
        <v>0</v>
      </c>
      <c r="AH75" s="84" t="s">
        <v>1316</v>
      </c>
      <c r="AI75" s="80" t="b">
        <v>0</v>
      </c>
      <c r="AJ75" s="80" t="s">
        <v>1333</v>
      </c>
      <c r="AK75" s="80"/>
      <c r="AL75" s="84" t="s">
        <v>1316</v>
      </c>
      <c r="AM75" s="80" t="b">
        <v>0</v>
      </c>
      <c r="AN75" s="80">
        <v>116</v>
      </c>
      <c r="AO75" s="84" t="s">
        <v>1297</v>
      </c>
      <c r="AP75" s="80" t="s">
        <v>1345</v>
      </c>
      <c r="AQ75" s="80" t="b">
        <v>0</v>
      </c>
      <c r="AR75" s="84" t="s">
        <v>1297</v>
      </c>
      <c r="AS75" s="80" t="s">
        <v>198</v>
      </c>
      <c r="AT75" s="80">
        <v>0</v>
      </c>
      <c r="AU75" s="80">
        <v>0</v>
      </c>
      <c r="AV75" s="80"/>
      <c r="AW75" s="80"/>
      <c r="AX75" s="80"/>
      <c r="AY75" s="80"/>
      <c r="AZ75" s="80"/>
      <c r="BA75" s="80"/>
      <c r="BB75" s="80"/>
      <c r="BC75" s="80"/>
      <c r="BD75">
        <v>1</v>
      </c>
      <c r="BE75" s="79" t="str">
        <f>REPLACE(INDEX(GroupVertices[Group],MATCH(Edges25[[#This Row],[Vertex 1]],GroupVertices[Vertex],0)),1,1,"")</f>
        <v>1</v>
      </c>
      <c r="BF75" s="79" t="str">
        <f>REPLACE(INDEX(GroupVertices[Group],MATCH(Edges25[[#This Row],[Vertex 2]],GroupVertices[Vertex],0)),1,1,"")</f>
        <v>1</v>
      </c>
      <c r="BG75" s="48">
        <v>0</v>
      </c>
      <c r="BH75" s="49">
        <v>0</v>
      </c>
      <c r="BI75" s="48">
        <v>1</v>
      </c>
      <c r="BJ75" s="49">
        <v>2.3255813953488373</v>
      </c>
      <c r="BK75" s="48">
        <v>0</v>
      </c>
      <c r="BL75" s="49">
        <v>0</v>
      </c>
      <c r="BM75" s="48">
        <v>42</v>
      </c>
      <c r="BN75" s="49">
        <v>97.67441860465117</v>
      </c>
      <c r="BO75" s="48">
        <v>43</v>
      </c>
    </row>
    <row r="76" spans="1:67" ht="15">
      <c r="A76" s="65" t="s">
        <v>309</v>
      </c>
      <c r="B76" s="65" t="s">
        <v>309</v>
      </c>
      <c r="C76" s="66"/>
      <c r="D76" s="67"/>
      <c r="E76" s="68"/>
      <c r="F76" s="69"/>
      <c r="G76" s="66"/>
      <c r="H76" s="70"/>
      <c r="I76" s="71"/>
      <c r="J76" s="71"/>
      <c r="K76" s="34" t="s">
        <v>65</v>
      </c>
      <c r="L76" s="78">
        <v>83</v>
      </c>
      <c r="M76" s="78"/>
      <c r="N76" s="73"/>
      <c r="O76" s="80" t="s">
        <v>198</v>
      </c>
      <c r="P76" s="82">
        <v>43985.97927083333</v>
      </c>
      <c r="Q76" s="80" t="s">
        <v>438</v>
      </c>
      <c r="R76" s="84" t="s">
        <v>483</v>
      </c>
      <c r="S76" s="80"/>
      <c r="T76" s="80"/>
      <c r="U76" s="80" t="s">
        <v>537</v>
      </c>
      <c r="V76" s="80"/>
      <c r="W76" s="85" t="s">
        <v>623</v>
      </c>
      <c r="X76" s="82">
        <v>43985.97927083333</v>
      </c>
      <c r="Y76" s="88">
        <v>43985</v>
      </c>
      <c r="Z76" s="84" t="s">
        <v>788</v>
      </c>
      <c r="AA76" s="85" t="s">
        <v>983</v>
      </c>
      <c r="AB76" s="80"/>
      <c r="AC76" s="80"/>
      <c r="AD76" s="84" t="s">
        <v>1178</v>
      </c>
      <c r="AE76" s="80"/>
      <c r="AF76" s="80" t="b">
        <v>0</v>
      </c>
      <c r="AG76" s="80">
        <v>1</v>
      </c>
      <c r="AH76" s="84" t="s">
        <v>1316</v>
      </c>
      <c r="AI76" s="80" t="b">
        <v>0</v>
      </c>
      <c r="AJ76" s="80" t="s">
        <v>1332</v>
      </c>
      <c r="AK76" s="80"/>
      <c r="AL76" s="84" t="s">
        <v>1316</v>
      </c>
      <c r="AM76" s="80" t="b">
        <v>0</v>
      </c>
      <c r="AN76" s="80">
        <v>1</v>
      </c>
      <c r="AO76" s="84" t="s">
        <v>1316</v>
      </c>
      <c r="AP76" s="80" t="s">
        <v>1344</v>
      </c>
      <c r="AQ76" s="80" t="b">
        <v>0</v>
      </c>
      <c r="AR76" s="84" t="s">
        <v>1178</v>
      </c>
      <c r="AS76" s="80" t="s">
        <v>198</v>
      </c>
      <c r="AT76" s="80">
        <v>0</v>
      </c>
      <c r="AU76" s="80">
        <v>0</v>
      </c>
      <c r="AV76" s="80"/>
      <c r="AW76" s="80"/>
      <c r="AX76" s="80"/>
      <c r="AY76" s="80"/>
      <c r="AZ76" s="80"/>
      <c r="BA76" s="80"/>
      <c r="BB76" s="80"/>
      <c r="BC76" s="80"/>
      <c r="BD76">
        <v>1</v>
      </c>
      <c r="BE76" s="79" t="str">
        <f>REPLACE(INDEX(GroupVertices[Group],MATCH(Edges25[[#This Row],[Vertex 1]],GroupVertices[Vertex],0)),1,1,"")</f>
        <v>4</v>
      </c>
      <c r="BF76" s="79" t="str">
        <f>REPLACE(INDEX(GroupVertices[Group],MATCH(Edges25[[#This Row],[Vertex 2]],GroupVertices[Vertex],0)),1,1,"")</f>
        <v>4</v>
      </c>
      <c r="BG76" s="48">
        <v>0</v>
      </c>
      <c r="BH76" s="49">
        <v>0</v>
      </c>
      <c r="BI76" s="48">
        <v>0</v>
      </c>
      <c r="BJ76" s="49">
        <v>0</v>
      </c>
      <c r="BK76" s="48">
        <v>0</v>
      </c>
      <c r="BL76" s="49">
        <v>0</v>
      </c>
      <c r="BM76" s="48">
        <v>1</v>
      </c>
      <c r="BN76" s="49">
        <v>100</v>
      </c>
      <c r="BO76" s="48">
        <v>1</v>
      </c>
    </row>
    <row r="77" spans="1:67" ht="15">
      <c r="A77" s="65" t="s">
        <v>310</v>
      </c>
      <c r="B77" s="65" t="s">
        <v>309</v>
      </c>
      <c r="C77" s="66"/>
      <c r="D77" s="67"/>
      <c r="E77" s="68"/>
      <c r="F77" s="69"/>
      <c r="G77" s="66"/>
      <c r="H77" s="70"/>
      <c r="I77" s="71"/>
      <c r="J77" s="71"/>
      <c r="K77" s="34" t="s">
        <v>65</v>
      </c>
      <c r="L77" s="78">
        <v>84</v>
      </c>
      <c r="M77" s="78"/>
      <c r="N77" s="73"/>
      <c r="O77" s="80" t="s">
        <v>426</v>
      </c>
      <c r="P77" s="82">
        <v>43985.98920138889</v>
      </c>
      <c r="Q77" s="80" t="s">
        <v>438</v>
      </c>
      <c r="R77" s="84" t="s">
        <v>483</v>
      </c>
      <c r="S77" s="80"/>
      <c r="T77" s="80"/>
      <c r="U77" s="80" t="s">
        <v>537</v>
      </c>
      <c r="V77" s="80"/>
      <c r="W77" s="85" t="s">
        <v>624</v>
      </c>
      <c r="X77" s="82">
        <v>43985.98920138889</v>
      </c>
      <c r="Y77" s="88">
        <v>43985</v>
      </c>
      <c r="Z77" s="84" t="s">
        <v>789</v>
      </c>
      <c r="AA77" s="85" t="s">
        <v>984</v>
      </c>
      <c r="AB77" s="80"/>
      <c r="AC77" s="80"/>
      <c r="AD77" s="84" t="s">
        <v>1179</v>
      </c>
      <c r="AE77" s="80"/>
      <c r="AF77" s="80" t="b">
        <v>0</v>
      </c>
      <c r="AG77" s="80">
        <v>0</v>
      </c>
      <c r="AH77" s="84" t="s">
        <v>1316</v>
      </c>
      <c r="AI77" s="80" t="b">
        <v>0</v>
      </c>
      <c r="AJ77" s="80" t="s">
        <v>1332</v>
      </c>
      <c r="AK77" s="80"/>
      <c r="AL77" s="84" t="s">
        <v>1316</v>
      </c>
      <c r="AM77" s="80" t="b">
        <v>0</v>
      </c>
      <c r="AN77" s="80">
        <v>1</v>
      </c>
      <c r="AO77" s="84" t="s">
        <v>1178</v>
      </c>
      <c r="AP77" s="80" t="s">
        <v>1344</v>
      </c>
      <c r="AQ77" s="80" t="b">
        <v>0</v>
      </c>
      <c r="AR77" s="84" t="s">
        <v>1178</v>
      </c>
      <c r="AS77" s="80" t="s">
        <v>198</v>
      </c>
      <c r="AT77" s="80">
        <v>0</v>
      </c>
      <c r="AU77" s="80">
        <v>0</v>
      </c>
      <c r="AV77" s="80"/>
      <c r="AW77" s="80"/>
      <c r="AX77" s="80"/>
      <c r="AY77" s="80"/>
      <c r="AZ77" s="80"/>
      <c r="BA77" s="80"/>
      <c r="BB77" s="80"/>
      <c r="BC77" s="80"/>
      <c r="BD77">
        <v>1</v>
      </c>
      <c r="BE77" s="79" t="str">
        <f>REPLACE(INDEX(GroupVertices[Group],MATCH(Edges25[[#This Row],[Vertex 1]],GroupVertices[Vertex],0)),1,1,"")</f>
        <v>4</v>
      </c>
      <c r="BF77" s="79" t="str">
        <f>REPLACE(INDEX(GroupVertices[Group],MATCH(Edges25[[#This Row],[Vertex 2]],GroupVertices[Vertex],0)),1,1,"")</f>
        <v>4</v>
      </c>
      <c r="BG77" s="48">
        <v>0</v>
      </c>
      <c r="BH77" s="49">
        <v>0</v>
      </c>
      <c r="BI77" s="48">
        <v>0</v>
      </c>
      <c r="BJ77" s="49">
        <v>0</v>
      </c>
      <c r="BK77" s="48">
        <v>0</v>
      </c>
      <c r="BL77" s="49">
        <v>0</v>
      </c>
      <c r="BM77" s="48">
        <v>1</v>
      </c>
      <c r="BN77" s="49">
        <v>100</v>
      </c>
      <c r="BO77" s="48">
        <v>1</v>
      </c>
    </row>
    <row r="78" spans="1:67" ht="15">
      <c r="A78" s="65" t="s">
        <v>311</v>
      </c>
      <c r="B78" s="65" t="s">
        <v>411</v>
      </c>
      <c r="C78" s="66"/>
      <c r="D78" s="67"/>
      <c r="E78" s="68"/>
      <c r="F78" s="69"/>
      <c r="G78" s="66"/>
      <c r="H78" s="70"/>
      <c r="I78" s="71"/>
      <c r="J78" s="71"/>
      <c r="K78" s="34" t="s">
        <v>65</v>
      </c>
      <c r="L78" s="78">
        <v>85</v>
      </c>
      <c r="M78" s="78"/>
      <c r="N78" s="73"/>
      <c r="O78" s="80" t="s">
        <v>424</v>
      </c>
      <c r="P78" s="82">
        <v>43985.78094907408</v>
      </c>
      <c r="Q78" s="80" t="s">
        <v>439</v>
      </c>
      <c r="R78" s="84" t="s">
        <v>484</v>
      </c>
      <c r="S78" s="80"/>
      <c r="T78" s="80"/>
      <c r="U78" s="80" t="s">
        <v>537</v>
      </c>
      <c r="V78" s="80"/>
      <c r="W78" s="85" t="s">
        <v>625</v>
      </c>
      <c r="X78" s="82">
        <v>43985.78094907408</v>
      </c>
      <c r="Y78" s="88">
        <v>43985</v>
      </c>
      <c r="Z78" s="84" t="s">
        <v>790</v>
      </c>
      <c r="AA78" s="85" t="s">
        <v>985</v>
      </c>
      <c r="AB78" s="80"/>
      <c r="AC78" s="80"/>
      <c r="AD78" s="84" t="s">
        <v>1180</v>
      </c>
      <c r="AE78" s="84" t="s">
        <v>1304</v>
      </c>
      <c r="AF78" s="80" t="b">
        <v>0</v>
      </c>
      <c r="AG78" s="80">
        <v>2</v>
      </c>
      <c r="AH78" s="84" t="s">
        <v>1319</v>
      </c>
      <c r="AI78" s="80" t="b">
        <v>0</v>
      </c>
      <c r="AJ78" s="80" t="s">
        <v>1332</v>
      </c>
      <c r="AK78" s="80"/>
      <c r="AL78" s="84" t="s">
        <v>1316</v>
      </c>
      <c r="AM78" s="80" t="b">
        <v>0</v>
      </c>
      <c r="AN78" s="80">
        <v>1</v>
      </c>
      <c r="AO78" s="84" t="s">
        <v>1316</v>
      </c>
      <c r="AP78" s="80" t="s">
        <v>1345</v>
      </c>
      <c r="AQ78" s="80" t="b">
        <v>0</v>
      </c>
      <c r="AR78" s="84" t="s">
        <v>1304</v>
      </c>
      <c r="AS78" s="80" t="s">
        <v>198</v>
      </c>
      <c r="AT78" s="80">
        <v>0</v>
      </c>
      <c r="AU78" s="80">
        <v>0</v>
      </c>
      <c r="AV78" s="80"/>
      <c r="AW78" s="80"/>
      <c r="AX78" s="80"/>
      <c r="AY78" s="80"/>
      <c r="AZ78" s="80"/>
      <c r="BA78" s="80"/>
      <c r="BB78" s="80"/>
      <c r="BC78" s="80"/>
      <c r="BD78">
        <v>1</v>
      </c>
      <c r="BE78" s="79" t="str">
        <f>REPLACE(INDEX(GroupVertices[Group],MATCH(Edges25[[#This Row],[Vertex 1]],GroupVertices[Vertex],0)),1,1,"")</f>
        <v>4</v>
      </c>
      <c r="BF78" s="79" t="str">
        <f>REPLACE(INDEX(GroupVertices[Group],MATCH(Edges25[[#This Row],[Vertex 2]],GroupVertices[Vertex],0)),1,1,"")</f>
        <v>4</v>
      </c>
      <c r="BG78" s="48"/>
      <c r="BH78" s="49"/>
      <c r="BI78" s="48"/>
      <c r="BJ78" s="49"/>
      <c r="BK78" s="48"/>
      <c r="BL78" s="49"/>
      <c r="BM78" s="48"/>
      <c r="BN78" s="49"/>
      <c r="BO78" s="48"/>
    </row>
    <row r="79" spans="1:67" ht="15">
      <c r="A79" s="65" t="s">
        <v>310</v>
      </c>
      <c r="B79" s="65" t="s">
        <v>411</v>
      </c>
      <c r="C79" s="66"/>
      <c r="D79" s="67"/>
      <c r="E79" s="68"/>
      <c r="F79" s="69"/>
      <c r="G79" s="66"/>
      <c r="H79" s="70"/>
      <c r="I79" s="71"/>
      <c r="J79" s="71"/>
      <c r="K79" s="34" t="s">
        <v>65</v>
      </c>
      <c r="L79" s="78">
        <v>86</v>
      </c>
      <c r="M79" s="78"/>
      <c r="N79" s="73"/>
      <c r="O79" s="80" t="s">
        <v>427</v>
      </c>
      <c r="P79" s="82">
        <v>43985.989386574074</v>
      </c>
      <c r="Q79" s="80" t="s">
        <v>439</v>
      </c>
      <c r="R79" s="84" t="s">
        <v>484</v>
      </c>
      <c r="S79" s="80"/>
      <c r="T79" s="80"/>
      <c r="U79" s="80" t="s">
        <v>537</v>
      </c>
      <c r="V79" s="80"/>
      <c r="W79" s="85" t="s">
        <v>624</v>
      </c>
      <c r="X79" s="82">
        <v>43985.989386574074</v>
      </c>
      <c r="Y79" s="88">
        <v>43985</v>
      </c>
      <c r="Z79" s="84" t="s">
        <v>791</v>
      </c>
      <c r="AA79" s="85" t="s">
        <v>986</v>
      </c>
      <c r="AB79" s="80"/>
      <c r="AC79" s="80"/>
      <c r="AD79" s="84" t="s">
        <v>1181</v>
      </c>
      <c r="AE79" s="80"/>
      <c r="AF79" s="80" t="b">
        <v>0</v>
      </c>
      <c r="AG79" s="80">
        <v>0</v>
      </c>
      <c r="AH79" s="84" t="s">
        <v>1316</v>
      </c>
      <c r="AI79" s="80" t="b">
        <v>0</v>
      </c>
      <c r="AJ79" s="80" t="s">
        <v>1332</v>
      </c>
      <c r="AK79" s="80"/>
      <c r="AL79" s="84" t="s">
        <v>1316</v>
      </c>
      <c r="AM79" s="80" t="b">
        <v>0</v>
      </c>
      <c r="AN79" s="80">
        <v>1</v>
      </c>
      <c r="AO79" s="84" t="s">
        <v>1180</v>
      </c>
      <c r="AP79" s="80" t="s">
        <v>1344</v>
      </c>
      <c r="AQ79" s="80" t="b">
        <v>0</v>
      </c>
      <c r="AR79" s="84" t="s">
        <v>1180</v>
      </c>
      <c r="AS79" s="80" t="s">
        <v>198</v>
      </c>
      <c r="AT79" s="80">
        <v>0</v>
      </c>
      <c r="AU79" s="80">
        <v>0</v>
      </c>
      <c r="AV79" s="80"/>
      <c r="AW79" s="80"/>
      <c r="AX79" s="80"/>
      <c r="AY79" s="80"/>
      <c r="AZ79" s="80"/>
      <c r="BA79" s="80"/>
      <c r="BB79" s="80"/>
      <c r="BC79" s="80"/>
      <c r="BD79">
        <v>1</v>
      </c>
      <c r="BE79" s="79" t="str">
        <f>REPLACE(INDEX(GroupVertices[Group],MATCH(Edges25[[#This Row],[Vertex 1]],GroupVertices[Vertex],0)),1,1,"")</f>
        <v>4</v>
      </c>
      <c r="BF79" s="79" t="str">
        <f>REPLACE(INDEX(GroupVertices[Group],MATCH(Edges25[[#This Row],[Vertex 2]],GroupVertices[Vertex],0)),1,1,"")</f>
        <v>4</v>
      </c>
      <c r="BG79" s="48"/>
      <c r="BH79" s="49"/>
      <c r="BI79" s="48"/>
      <c r="BJ79" s="49"/>
      <c r="BK79" s="48"/>
      <c r="BL79" s="49"/>
      <c r="BM79" s="48"/>
      <c r="BN79" s="49"/>
      <c r="BO79" s="48"/>
    </row>
    <row r="80" spans="1:67" ht="15">
      <c r="A80" s="65" t="s">
        <v>310</v>
      </c>
      <c r="B80" s="65" t="s">
        <v>405</v>
      </c>
      <c r="C80" s="66"/>
      <c r="D80" s="67"/>
      <c r="E80" s="68"/>
      <c r="F80" s="69"/>
      <c r="G80" s="66"/>
      <c r="H80" s="70"/>
      <c r="I80" s="71"/>
      <c r="J80" s="71"/>
      <c r="K80" s="34" t="s">
        <v>65</v>
      </c>
      <c r="L80" s="78">
        <v>90</v>
      </c>
      <c r="M80" s="78"/>
      <c r="N80" s="73"/>
      <c r="O80" s="80" t="s">
        <v>426</v>
      </c>
      <c r="P80" s="82">
        <v>43985.987962962965</v>
      </c>
      <c r="Q80" s="80" t="s">
        <v>429</v>
      </c>
      <c r="R80" s="84" t="s">
        <v>474</v>
      </c>
      <c r="S80" s="80"/>
      <c r="T80" s="80"/>
      <c r="U80" s="80" t="s">
        <v>538</v>
      </c>
      <c r="V80" s="80"/>
      <c r="W80" s="85" t="s">
        <v>624</v>
      </c>
      <c r="X80" s="82">
        <v>43985.987962962965</v>
      </c>
      <c r="Y80" s="88">
        <v>43985</v>
      </c>
      <c r="Z80" s="84" t="s">
        <v>792</v>
      </c>
      <c r="AA80" s="85" t="s">
        <v>987</v>
      </c>
      <c r="AB80" s="80"/>
      <c r="AC80" s="80"/>
      <c r="AD80" s="84" t="s">
        <v>1182</v>
      </c>
      <c r="AE80" s="80"/>
      <c r="AF80" s="80" t="b">
        <v>0</v>
      </c>
      <c r="AG80" s="80">
        <v>0</v>
      </c>
      <c r="AH80" s="84" t="s">
        <v>1316</v>
      </c>
      <c r="AI80" s="80" t="b">
        <v>0</v>
      </c>
      <c r="AJ80" s="80" t="s">
        <v>1333</v>
      </c>
      <c r="AK80" s="80"/>
      <c r="AL80" s="84" t="s">
        <v>1316</v>
      </c>
      <c r="AM80" s="80" t="b">
        <v>0</v>
      </c>
      <c r="AN80" s="80">
        <v>116</v>
      </c>
      <c r="AO80" s="84" t="s">
        <v>1297</v>
      </c>
      <c r="AP80" s="80" t="s">
        <v>1344</v>
      </c>
      <c r="AQ80" s="80" t="b">
        <v>0</v>
      </c>
      <c r="AR80" s="84" t="s">
        <v>1297</v>
      </c>
      <c r="AS80" s="80" t="s">
        <v>198</v>
      </c>
      <c r="AT80" s="80">
        <v>0</v>
      </c>
      <c r="AU80" s="80">
        <v>0</v>
      </c>
      <c r="AV80" s="80"/>
      <c r="AW80" s="80"/>
      <c r="AX80" s="80"/>
      <c r="AY80" s="80"/>
      <c r="AZ80" s="80"/>
      <c r="BA80" s="80"/>
      <c r="BB80" s="80"/>
      <c r="BC80" s="80"/>
      <c r="BD80">
        <v>1</v>
      </c>
      <c r="BE80" s="79" t="str">
        <f>REPLACE(INDEX(GroupVertices[Group],MATCH(Edges25[[#This Row],[Vertex 1]],GroupVertices[Vertex],0)),1,1,"")</f>
        <v>4</v>
      </c>
      <c r="BF80" s="79" t="str">
        <f>REPLACE(INDEX(GroupVertices[Group],MATCH(Edges25[[#This Row],[Vertex 2]],GroupVertices[Vertex],0)),1,1,"")</f>
        <v>1</v>
      </c>
      <c r="BG80" s="48">
        <v>0</v>
      </c>
      <c r="BH80" s="49">
        <v>0</v>
      </c>
      <c r="BI80" s="48">
        <v>1</v>
      </c>
      <c r="BJ80" s="49">
        <v>2.3255813953488373</v>
      </c>
      <c r="BK80" s="48">
        <v>0</v>
      </c>
      <c r="BL80" s="49">
        <v>0</v>
      </c>
      <c r="BM80" s="48">
        <v>42</v>
      </c>
      <c r="BN80" s="49">
        <v>97.67441860465117</v>
      </c>
      <c r="BO80" s="48">
        <v>43</v>
      </c>
    </row>
    <row r="81" spans="1:67" ht="15">
      <c r="A81" s="65" t="s">
        <v>310</v>
      </c>
      <c r="B81" s="65" t="s">
        <v>310</v>
      </c>
      <c r="C81" s="66"/>
      <c r="D81" s="67"/>
      <c r="E81" s="68"/>
      <c r="F81" s="69"/>
      <c r="G81" s="66"/>
      <c r="H81" s="70"/>
      <c r="I81" s="71"/>
      <c r="J81" s="71"/>
      <c r="K81" s="34" t="s">
        <v>65</v>
      </c>
      <c r="L81" s="78">
        <v>91</v>
      </c>
      <c r="M81" s="78"/>
      <c r="N81" s="73"/>
      <c r="O81" s="80" t="s">
        <v>198</v>
      </c>
      <c r="P81" s="82">
        <v>43985.98871527778</v>
      </c>
      <c r="Q81" s="80" t="s">
        <v>440</v>
      </c>
      <c r="R81" s="84" t="s">
        <v>485</v>
      </c>
      <c r="S81" s="80"/>
      <c r="T81" s="80"/>
      <c r="U81" s="80" t="s">
        <v>537</v>
      </c>
      <c r="V81" s="80"/>
      <c r="W81" s="85" t="s">
        <v>624</v>
      </c>
      <c r="X81" s="82">
        <v>43985.98871527778</v>
      </c>
      <c r="Y81" s="88">
        <v>43985</v>
      </c>
      <c r="Z81" s="84" t="s">
        <v>793</v>
      </c>
      <c r="AA81" s="85" t="s">
        <v>988</v>
      </c>
      <c r="AB81" s="80"/>
      <c r="AC81" s="80"/>
      <c r="AD81" s="84" t="s">
        <v>1183</v>
      </c>
      <c r="AE81" s="80"/>
      <c r="AF81" s="80" t="b">
        <v>0</v>
      </c>
      <c r="AG81" s="80">
        <v>1</v>
      </c>
      <c r="AH81" s="84" t="s">
        <v>1316</v>
      </c>
      <c r="AI81" s="80" t="b">
        <v>0</v>
      </c>
      <c r="AJ81" s="80" t="s">
        <v>1332</v>
      </c>
      <c r="AK81" s="80"/>
      <c r="AL81" s="84" t="s">
        <v>1316</v>
      </c>
      <c r="AM81" s="80" t="b">
        <v>0</v>
      </c>
      <c r="AN81" s="80">
        <v>0</v>
      </c>
      <c r="AO81" s="84" t="s">
        <v>1316</v>
      </c>
      <c r="AP81" s="80" t="s">
        <v>1344</v>
      </c>
      <c r="AQ81" s="80" t="b">
        <v>0</v>
      </c>
      <c r="AR81" s="84" t="s">
        <v>1183</v>
      </c>
      <c r="AS81" s="80" t="s">
        <v>198</v>
      </c>
      <c r="AT81" s="80">
        <v>0</v>
      </c>
      <c r="AU81" s="80">
        <v>0</v>
      </c>
      <c r="AV81" s="80"/>
      <c r="AW81" s="80"/>
      <c r="AX81" s="80"/>
      <c r="AY81" s="80"/>
      <c r="AZ81" s="80"/>
      <c r="BA81" s="80"/>
      <c r="BB81" s="80"/>
      <c r="BC81" s="80"/>
      <c r="BD81">
        <v>1</v>
      </c>
      <c r="BE81" s="79" t="str">
        <f>REPLACE(INDEX(GroupVertices[Group],MATCH(Edges25[[#This Row],[Vertex 1]],GroupVertices[Vertex],0)),1,1,"")</f>
        <v>4</v>
      </c>
      <c r="BF81" s="79" t="str">
        <f>REPLACE(INDEX(GroupVertices[Group],MATCH(Edges25[[#This Row],[Vertex 2]],GroupVertices[Vertex],0)),1,1,"")</f>
        <v>4</v>
      </c>
      <c r="BG81" s="48">
        <v>0</v>
      </c>
      <c r="BH81" s="49">
        <v>0</v>
      </c>
      <c r="BI81" s="48">
        <v>0</v>
      </c>
      <c r="BJ81" s="49">
        <v>0</v>
      </c>
      <c r="BK81" s="48">
        <v>0</v>
      </c>
      <c r="BL81" s="49">
        <v>0</v>
      </c>
      <c r="BM81" s="48">
        <v>1</v>
      </c>
      <c r="BN81" s="49">
        <v>100</v>
      </c>
      <c r="BO81" s="48">
        <v>1</v>
      </c>
    </row>
    <row r="82" spans="1:67" ht="15">
      <c r="A82" s="65" t="s">
        <v>310</v>
      </c>
      <c r="B82" s="65" t="s">
        <v>360</v>
      </c>
      <c r="C82" s="66"/>
      <c r="D82" s="67"/>
      <c r="E82" s="68"/>
      <c r="F82" s="69"/>
      <c r="G82" s="66"/>
      <c r="H82" s="70"/>
      <c r="I82" s="71"/>
      <c r="J82" s="71"/>
      <c r="K82" s="34" t="s">
        <v>65</v>
      </c>
      <c r="L82" s="78">
        <v>92</v>
      </c>
      <c r="M82" s="78"/>
      <c r="N82" s="73"/>
      <c r="O82" s="80" t="s">
        <v>426</v>
      </c>
      <c r="P82" s="82">
        <v>43985.98930555556</v>
      </c>
      <c r="Q82" s="80" t="s">
        <v>441</v>
      </c>
      <c r="R82" s="84" t="s">
        <v>486</v>
      </c>
      <c r="S82" s="80"/>
      <c r="T82" s="80"/>
      <c r="U82" s="80" t="s">
        <v>537</v>
      </c>
      <c r="V82" s="85" t="s">
        <v>549</v>
      </c>
      <c r="W82" s="85" t="s">
        <v>549</v>
      </c>
      <c r="X82" s="82">
        <v>43985.98930555556</v>
      </c>
      <c r="Y82" s="88">
        <v>43985</v>
      </c>
      <c r="Z82" s="84" t="s">
        <v>794</v>
      </c>
      <c r="AA82" s="85" t="s">
        <v>989</v>
      </c>
      <c r="AB82" s="80"/>
      <c r="AC82" s="80"/>
      <c r="AD82" s="84" t="s">
        <v>1184</v>
      </c>
      <c r="AE82" s="80"/>
      <c r="AF82" s="80" t="b">
        <v>0</v>
      </c>
      <c r="AG82" s="80">
        <v>0</v>
      </c>
      <c r="AH82" s="84" t="s">
        <v>1316</v>
      </c>
      <c r="AI82" s="80" t="b">
        <v>0</v>
      </c>
      <c r="AJ82" s="80" t="s">
        <v>1332</v>
      </c>
      <c r="AK82" s="80"/>
      <c r="AL82" s="84" t="s">
        <v>1316</v>
      </c>
      <c r="AM82" s="80" t="b">
        <v>0</v>
      </c>
      <c r="AN82" s="80">
        <v>3</v>
      </c>
      <c r="AO82" s="84" t="s">
        <v>1243</v>
      </c>
      <c r="AP82" s="80" t="s">
        <v>1344</v>
      </c>
      <c r="AQ82" s="80" t="b">
        <v>0</v>
      </c>
      <c r="AR82" s="84" t="s">
        <v>1243</v>
      </c>
      <c r="AS82" s="80" t="s">
        <v>198</v>
      </c>
      <c r="AT82" s="80">
        <v>0</v>
      </c>
      <c r="AU82" s="80">
        <v>0</v>
      </c>
      <c r="AV82" s="80"/>
      <c r="AW82" s="80"/>
      <c r="AX82" s="80"/>
      <c r="AY82" s="80"/>
      <c r="AZ82" s="80"/>
      <c r="BA82" s="80"/>
      <c r="BB82" s="80"/>
      <c r="BC82" s="80"/>
      <c r="BD82">
        <v>1</v>
      </c>
      <c r="BE82" s="79" t="str">
        <f>REPLACE(INDEX(GroupVertices[Group],MATCH(Edges25[[#This Row],[Vertex 1]],GroupVertices[Vertex],0)),1,1,"")</f>
        <v>4</v>
      </c>
      <c r="BF82" s="79" t="str">
        <f>REPLACE(INDEX(GroupVertices[Group],MATCH(Edges25[[#This Row],[Vertex 2]],GroupVertices[Vertex],0)),1,1,"")</f>
        <v>4</v>
      </c>
      <c r="BG82" s="48">
        <v>0</v>
      </c>
      <c r="BH82" s="49">
        <v>0</v>
      </c>
      <c r="BI82" s="48">
        <v>0</v>
      </c>
      <c r="BJ82" s="49">
        <v>0</v>
      </c>
      <c r="BK82" s="48">
        <v>0</v>
      </c>
      <c r="BL82" s="49">
        <v>0</v>
      </c>
      <c r="BM82" s="48">
        <v>1</v>
      </c>
      <c r="BN82" s="49">
        <v>100</v>
      </c>
      <c r="BO82" s="48">
        <v>1</v>
      </c>
    </row>
    <row r="83" spans="1:67" ht="15">
      <c r="A83" s="65" t="s">
        <v>312</v>
      </c>
      <c r="B83" s="65" t="s">
        <v>312</v>
      </c>
      <c r="C83" s="66"/>
      <c r="D83" s="67"/>
      <c r="E83" s="68"/>
      <c r="F83" s="69"/>
      <c r="G83" s="66"/>
      <c r="H83" s="70"/>
      <c r="I83" s="71"/>
      <c r="J83" s="71"/>
      <c r="K83" s="34" t="s">
        <v>65</v>
      </c>
      <c r="L83" s="78">
        <v>93</v>
      </c>
      <c r="M83" s="78"/>
      <c r="N83" s="73"/>
      <c r="O83" s="80" t="s">
        <v>198</v>
      </c>
      <c r="P83" s="82">
        <v>43985.99255787037</v>
      </c>
      <c r="Q83" s="80" t="s">
        <v>442</v>
      </c>
      <c r="R83" s="84" t="s">
        <v>487</v>
      </c>
      <c r="S83" s="85" t="s">
        <v>521</v>
      </c>
      <c r="T83" s="80" t="s">
        <v>533</v>
      </c>
      <c r="U83" s="80" t="s">
        <v>537</v>
      </c>
      <c r="V83" s="80"/>
      <c r="W83" s="85" t="s">
        <v>626</v>
      </c>
      <c r="X83" s="82">
        <v>43985.99255787037</v>
      </c>
      <c r="Y83" s="88">
        <v>43985</v>
      </c>
      <c r="Z83" s="84" t="s">
        <v>795</v>
      </c>
      <c r="AA83" s="85" t="s">
        <v>990</v>
      </c>
      <c r="AB83" s="80"/>
      <c r="AC83" s="80"/>
      <c r="AD83" s="84" t="s">
        <v>1185</v>
      </c>
      <c r="AE83" s="80"/>
      <c r="AF83" s="80" t="b">
        <v>0</v>
      </c>
      <c r="AG83" s="80">
        <v>0</v>
      </c>
      <c r="AH83" s="84" t="s">
        <v>1316</v>
      </c>
      <c r="AI83" s="80" t="b">
        <v>1</v>
      </c>
      <c r="AJ83" s="80" t="s">
        <v>1332</v>
      </c>
      <c r="AK83" s="80"/>
      <c r="AL83" s="84" t="s">
        <v>1243</v>
      </c>
      <c r="AM83" s="80" t="b">
        <v>0</v>
      </c>
      <c r="AN83" s="80">
        <v>1</v>
      </c>
      <c r="AO83" s="84" t="s">
        <v>1316</v>
      </c>
      <c r="AP83" s="80" t="s">
        <v>1345</v>
      </c>
      <c r="AQ83" s="80" t="b">
        <v>0</v>
      </c>
      <c r="AR83" s="84" t="s">
        <v>1185</v>
      </c>
      <c r="AS83" s="80" t="s">
        <v>198</v>
      </c>
      <c r="AT83" s="80">
        <v>0</v>
      </c>
      <c r="AU83" s="80">
        <v>0</v>
      </c>
      <c r="AV83" s="80"/>
      <c r="AW83" s="80"/>
      <c r="AX83" s="80"/>
      <c r="AY83" s="80"/>
      <c r="AZ83" s="80"/>
      <c r="BA83" s="80"/>
      <c r="BB83" s="80"/>
      <c r="BC83" s="80"/>
      <c r="BD83">
        <v>1</v>
      </c>
      <c r="BE83" s="79" t="str">
        <f>REPLACE(INDEX(GroupVertices[Group],MATCH(Edges25[[#This Row],[Vertex 1]],GroupVertices[Vertex],0)),1,1,"")</f>
        <v>3</v>
      </c>
      <c r="BF83" s="79" t="str">
        <f>REPLACE(INDEX(GroupVertices[Group],MATCH(Edges25[[#This Row],[Vertex 2]],GroupVertices[Vertex],0)),1,1,"")</f>
        <v>3</v>
      </c>
      <c r="BG83" s="48">
        <v>0</v>
      </c>
      <c r="BH83" s="49">
        <v>0</v>
      </c>
      <c r="BI83" s="48">
        <v>0</v>
      </c>
      <c r="BJ83" s="49">
        <v>0</v>
      </c>
      <c r="BK83" s="48">
        <v>0</v>
      </c>
      <c r="BL83" s="49">
        <v>0</v>
      </c>
      <c r="BM83" s="48">
        <v>1</v>
      </c>
      <c r="BN83" s="49">
        <v>100</v>
      </c>
      <c r="BO83" s="48">
        <v>1</v>
      </c>
    </row>
    <row r="84" spans="1:67" ht="15">
      <c r="A84" s="65" t="s">
        <v>313</v>
      </c>
      <c r="B84" s="65" t="s">
        <v>413</v>
      </c>
      <c r="C84" s="66"/>
      <c r="D84" s="67"/>
      <c r="E84" s="68"/>
      <c r="F84" s="69"/>
      <c r="G84" s="66"/>
      <c r="H84" s="70"/>
      <c r="I84" s="71"/>
      <c r="J84" s="71"/>
      <c r="K84" s="34" t="s">
        <v>65</v>
      </c>
      <c r="L84" s="78">
        <v>94</v>
      </c>
      <c r="M84" s="78"/>
      <c r="N84" s="73"/>
      <c r="O84" s="80" t="s">
        <v>425</v>
      </c>
      <c r="P84" s="82">
        <v>43985.993252314816</v>
      </c>
      <c r="Q84" s="80" t="s">
        <v>443</v>
      </c>
      <c r="R84" s="84" t="s">
        <v>488</v>
      </c>
      <c r="S84" s="85" t="s">
        <v>522</v>
      </c>
      <c r="T84" s="80" t="s">
        <v>533</v>
      </c>
      <c r="U84" s="80" t="s">
        <v>537</v>
      </c>
      <c r="V84" s="80"/>
      <c r="W84" s="85" t="s">
        <v>627</v>
      </c>
      <c r="X84" s="82">
        <v>43985.993252314816</v>
      </c>
      <c r="Y84" s="88">
        <v>43985</v>
      </c>
      <c r="Z84" s="84" t="s">
        <v>796</v>
      </c>
      <c r="AA84" s="85" t="s">
        <v>991</v>
      </c>
      <c r="AB84" s="80"/>
      <c r="AC84" s="80"/>
      <c r="AD84" s="84" t="s">
        <v>1186</v>
      </c>
      <c r="AE84" s="80"/>
      <c r="AF84" s="80" t="b">
        <v>0</v>
      </c>
      <c r="AG84" s="80">
        <v>2</v>
      </c>
      <c r="AH84" s="84" t="s">
        <v>1320</v>
      </c>
      <c r="AI84" s="80" t="b">
        <v>1</v>
      </c>
      <c r="AJ84" s="80" t="s">
        <v>1333</v>
      </c>
      <c r="AK84" s="80"/>
      <c r="AL84" s="84" t="s">
        <v>1187</v>
      </c>
      <c r="AM84" s="80" t="b">
        <v>0</v>
      </c>
      <c r="AN84" s="80">
        <v>0</v>
      </c>
      <c r="AO84" s="84" t="s">
        <v>1316</v>
      </c>
      <c r="AP84" s="80" t="s">
        <v>1344</v>
      </c>
      <c r="AQ84" s="80" t="b">
        <v>0</v>
      </c>
      <c r="AR84" s="84" t="s">
        <v>1186</v>
      </c>
      <c r="AS84" s="80" t="s">
        <v>198</v>
      </c>
      <c r="AT84" s="80">
        <v>0</v>
      </c>
      <c r="AU84" s="80">
        <v>0</v>
      </c>
      <c r="AV84" s="80"/>
      <c r="AW84" s="80"/>
      <c r="AX84" s="80"/>
      <c r="AY84" s="80"/>
      <c r="AZ84" s="80"/>
      <c r="BA84" s="80"/>
      <c r="BB84" s="80"/>
      <c r="BC84" s="80"/>
      <c r="BD84">
        <v>1</v>
      </c>
      <c r="BE84" s="79" t="str">
        <f>REPLACE(INDEX(GroupVertices[Group],MATCH(Edges25[[#This Row],[Vertex 1]],GroupVertices[Vertex],0)),1,1,"")</f>
        <v>15</v>
      </c>
      <c r="BF84" s="79" t="str">
        <f>REPLACE(INDEX(GroupVertices[Group],MATCH(Edges25[[#This Row],[Vertex 2]],GroupVertices[Vertex],0)),1,1,"")</f>
        <v>15</v>
      </c>
      <c r="BG84" s="48">
        <v>1</v>
      </c>
      <c r="BH84" s="49">
        <v>10</v>
      </c>
      <c r="BI84" s="48">
        <v>0</v>
      </c>
      <c r="BJ84" s="49">
        <v>0</v>
      </c>
      <c r="BK84" s="48">
        <v>0</v>
      </c>
      <c r="BL84" s="49">
        <v>0</v>
      </c>
      <c r="BM84" s="48">
        <v>9</v>
      </c>
      <c r="BN84" s="49">
        <v>90</v>
      </c>
      <c r="BO84" s="48">
        <v>10</v>
      </c>
    </row>
    <row r="85" spans="1:67" ht="15">
      <c r="A85" s="65" t="s">
        <v>313</v>
      </c>
      <c r="B85" s="65" t="s">
        <v>313</v>
      </c>
      <c r="C85" s="66"/>
      <c r="D85" s="67"/>
      <c r="E85" s="68"/>
      <c r="F85" s="69"/>
      <c r="G85" s="66"/>
      <c r="H85" s="70"/>
      <c r="I85" s="71"/>
      <c r="J85" s="71"/>
      <c r="K85" s="34" t="s">
        <v>65</v>
      </c>
      <c r="L85" s="78">
        <v>95</v>
      </c>
      <c r="M85" s="78"/>
      <c r="N85" s="73"/>
      <c r="O85" s="80" t="s">
        <v>198</v>
      </c>
      <c r="P85" s="82">
        <v>43985.991875</v>
      </c>
      <c r="Q85" s="80" t="s">
        <v>444</v>
      </c>
      <c r="R85" s="84" t="s">
        <v>489</v>
      </c>
      <c r="S85" s="85" t="s">
        <v>523</v>
      </c>
      <c r="T85" s="80" t="s">
        <v>534</v>
      </c>
      <c r="U85" s="80" t="s">
        <v>537</v>
      </c>
      <c r="V85" s="80"/>
      <c r="W85" s="85" t="s">
        <v>627</v>
      </c>
      <c r="X85" s="82">
        <v>43985.991875</v>
      </c>
      <c r="Y85" s="88">
        <v>43985</v>
      </c>
      <c r="Z85" s="84" t="s">
        <v>797</v>
      </c>
      <c r="AA85" s="85" t="s">
        <v>522</v>
      </c>
      <c r="AB85" s="80"/>
      <c r="AC85" s="80"/>
      <c r="AD85" s="84" t="s">
        <v>1187</v>
      </c>
      <c r="AE85" s="80"/>
      <c r="AF85" s="80" t="b">
        <v>0</v>
      </c>
      <c r="AG85" s="80">
        <v>3</v>
      </c>
      <c r="AH85" s="84" t="s">
        <v>1316</v>
      </c>
      <c r="AI85" s="80" t="b">
        <v>0</v>
      </c>
      <c r="AJ85" s="80" t="s">
        <v>1332</v>
      </c>
      <c r="AK85" s="80"/>
      <c r="AL85" s="84" t="s">
        <v>1316</v>
      </c>
      <c r="AM85" s="80" t="b">
        <v>0</v>
      </c>
      <c r="AN85" s="80">
        <v>1</v>
      </c>
      <c r="AO85" s="84" t="s">
        <v>1316</v>
      </c>
      <c r="AP85" s="80" t="s">
        <v>1344</v>
      </c>
      <c r="AQ85" s="80" t="b">
        <v>0</v>
      </c>
      <c r="AR85" s="84" t="s">
        <v>1187</v>
      </c>
      <c r="AS85" s="80" t="s">
        <v>198</v>
      </c>
      <c r="AT85" s="80">
        <v>0</v>
      </c>
      <c r="AU85" s="80">
        <v>0</v>
      </c>
      <c r="AV85" s="80"/>
      <c r="AW85" s="80"/>
      <c r="AX85" s="80"/>
      <c r="AY85" s="80"/>
      <c r="AZ85" s="80"/>
      <c r="BA85" s="80"/>
      <c r="BB85" s="80"/>
      <c r="BC85" s="80"/>
      <c r="BD85">
        <v>1</v>
      </c>
      <c r="BE85" s="79" t="str">
        <f>REPLACE(INDEX(GroupVertices[Group],MATCH(Edges25[[#This Row],[Vertex 1]],GroupVertices[Vertex],0)),1,1,"")</f>
        <v>15</v>
      </c>
      <c r="BF85" s="79" t="str">
        <f>REPLACE(INDEX(GroupVertices[Group],MATCH(Edges25[[#This Row],[Vertex 2]],GroupVertices[Vertex],0)),1,1,"")</f>
        <v>15</v>
      </c>
      <c r="BG85" s="48">
        <v>0</v>
      </c>
      <c r="BH85" s="49">
        <v>0</v>
      </c>
      <c r="BI85" s="48">
        <v>0</v>
      </c>
      <c r="BJ85" s="49">
        <v>0</v>
      </c>
      <c r="BK85" s="48">
        <v>0</v>
      </c>
      <c r="BL85" s="49">
        <v>0</v>
      </c>
      <c r="BM85" s="48">
        <v>1</v>
      </c>
      <c r="BN85" s="49">
        <v>100</v>
      </c>
      <c r="BO85" s="48">
        <v>1</v>
      </c>
    </row>
    <row r="86" spans="1:67" ht="15">
      <c r="A86" s="65" t="s">
        <v>314</v>
      </c>
      <c r="B86" s="65" t="s">
        <v>314</v>
      </c>
      <c r="C86" s="66"/>
      <c r="D86" s="67"/>
      <c r="E86" s="68"/>
      <c r="F86" s="69"/>
      <c r="G86" s="66"/>
      <c r="H86" s="70"/>
      <c r="I86" s="71"/>
      <c r="J86" s="71"/>
      <c r="K86" s="34" t="s">
        <v>65</v>
      </c>
      <c r="L86" s="78">
        <v>96</v>
      </c>
      <c r="M86" s="78"/>
      <c r="N86" s="73"/>
      <c r="O86" s="80" t="s">
        <v>198</v>
      </c>
      <c r="P86" s="82">
        <v>43985.98741898148</v>
      </c>
      <c r="Q86" s="80" t="s">
        <v>445</v>
      </c>
      <c r="R86" s="84" t="s">
        <v>490</v>
      </c>
      <c r="S86" s="85" t="s">
        <v>524</v>
      </c>
      <c r="T86" s="80" t="s">
        <v>533</v>
      </c>
      <c r="U86" s="80" t="s">
        <v>537</v>
      </c>
      <c r="V86" s="80"/>
      <c r="W86" s="85" t="s">
        <v>628</v>
      </c>
      <c r="X86" s="82">
        <v>43985.98741898148</v>
      </c>
      <c r="Y86" s="88">
        <v>43985</v>
      </c>
      <c r="Z86" s="84" t="s">
        <v>798</v>
      </c>
      <c r="AA86" s="85" t="s">
        <v>992</v>
      </c>
      <c r="AB86" s="80"/>
      <c r="AC86" s="80"/>
      <c r="AD86" s="84" t="s">
        <v>1188</v>
      </c>
      <c r="AE86" s="80"/>
      <c r="AF86" s="80" t="b">
        <v>0</v>
      </c>
      <c r="AG86" s="80">
        <v>0</v>
      </c>
      <c r="AH86" s="84" t="s">
        <v>1316</v>
      </c>
      <c r="AI86" s="80" t="b">
        <v>1</v>
      </c>
      <c r="AJ86" s="80" t="s">
        <v>1332</v>
      </c>
      <c r="AK86" s="80"/>
      <c r="AL86" s="84" t="s">
        <v>1338</v>
      </c>
      <c r="AM86" s="80" t="b">
        <v>0</v>
      </c>
      <c r="AN86" s="80">
        <v>1</v>
      </c>
      <c r="AO86" s="84" t="s">
        <v>1316</v>
      </c>
      <c r="AP86" s="80" t="s">
        <v>1344</v>
      </c>
      <c r="AQ86" s="80" t="b">
        <v>0</v>
      </c>
      <c r="AR86" s="84" t="s">
        <v>1188</v>
      </c>
      <c r="AS86" s="80" t="s">
        <v>198</v>
      </c>
      <c r="AT86" s="80">
        <v>0</v>
      </c>
      <c r="AU86" s="80">
        <v>0</v>
      </c>
      <c r="AV86" s="80"/>
      <c r="AW86" s="80"/>
      <c r="AX86" s="80"/>
      <c r="AY86" s="80"/>
      <c r="AZ86" s="80"/>
      <c r="BA86" s="80"/>
      <c r="BB86" s="80"/>
      <c r="BC86" s="80"/>
      <c r="BD86">
        <v>1</v>
      </c>
      <c r="BE86" s="79" t="str">
        <f>REPLACE(INDEX(GroupVertices[Group],MATCH(Edges25[[#This Row],[Vertex 1]],GroupVertices[Vertex],0)),1,1,"")</f>
        <v>14</v>
      </c>
      <c r="BF86" s="79" t="str">
        <f>REPLACE(INDEX(GroupVertices[Group],MATCH(Edges25[[#This Row],[Vertex 2]],GroupVertices[Vertex],0)),1,1,"")</f>
        <v>14</v>
      </c>
      <c r="BG86" s="48">
        <v>0</v>
      </c>
      <c r="BH86" s="49">
        <v>0</v>
      </c>
      <c r="BI86" s="48">
        <v>0</v>
      </c>
      <c r="BJ86" s="49">
        <v>0</v>
      </c>
      <c r="BK86" s="48">
        <v>0</v>
      </c>
      <c r="BL86" s="49">
        <v>0</v>
      </c>
      <c r="BM86" s="48">
        <v>1</v>
      </c>
      <c r="BN86" s="49">
        <v>100</v>
      </c>
      <c r="BO86" s="48">
        <v>1</v>
      </c>
    </row>
    <row r="87" spans="1:67" ht="15">
      <c r="A87" s="65" t="s">
        <v>315</v>
      </c>
      <c r="B87" s="65" t="s">
        <v>314</v>
      </c>
      <c r="C87" s="66"/>
      <c r="D87" s="67"/>
      <c r="E87" s="68"/>
      <c r="F87" s="69"/>
      <c r="G87" s="66"/>
      <c r="H87" s="70"/>
      <c r="I87" s="71"/>
      <c r="J87" s="71"/>
      <c r="K87" s="34" t="s">
        <v>65</v>
      </c>
      <c r="L87" s="78">
        <v>97</v>
      </c>
      <c r="M87" s="78"/>
      <c r="N87" s="73"/>
      <c r="O87" s="80" t="s">
        <v>426</v>
      </c>
      <c r="P87" s="82">
        <v>43985.993784722225</v>
      </c>
      <c r="Q87" s="80" t="s">
        <v>445</v>
      </c>
      <c r="R87" s="84" t="s">
        <v>490</v>
      </c>
      <c r="S87" s="80"/>
      <c r="T87" s="80"/>
      <c r="U87" s="80" t="s">
        <v>537</v>
      </c>
      <c r="V87" s="80"/>
      <c r="W87" s="85" t="s">
        <v>629</v>
      </c>
      <c r="X87" s="82">
        <v>43985.993784722225</v>
      </c>
      <c r="Y87" s="88">
        <v>43985</v>
      </c>
      <c r="Z87" s="84" t="s">
        <v>799</v>
      </c>
      <c r="AA87" s="85" t="s">
        <v>993</v>
      </c>
      <c r="AB87" s="80"/>
      <c r="AC87" s="80"/>
      <c r="AD87" s="84" t="s">
        <v>1189</v>
      </c>
      <c r="AE87" s="80"/>
      <c r="AF87" s="80" t="b">
        <v>0</v>
      </c>
      <c r="AG87" s="80">
        <v>0</v>
      </c>
      <c r="AH87" s="84" t="s">
        <v>1316</v>
      </c>
      <c r="AI87" s="80" t="b">
        <v>1</v>
      </c>
      <c r="AJ87" s="80" t="s">
        <v>1332</v>
      </c>
      <c r="AK87" s="80"/>
      <c r="AL87" s="84" t="s">
        <v>1338</v>
      </c>
      <c r="AM87" s="80" t="b">
        <v>0</v>
      </c>
      <c r="AN87" s="80">
        <v>1</v>
      </c>
      <c r="AO87" s="84" t="s">
        <v>1188</v>
      </c>
      <c r="AP87" s="80" t="s">
        <v>1345</v>
      </c>
      <c r="AQ87" s="80" t="b">
        <v>0</v>
      </c>
      <c r="AR87" s="84" t="s">
        <v>1188</v>
      </c>
      <c r="AS87" s="80" t="s">
        <v>198</v>
      </c>
      <c r="AT87" s="80">
        <v>0</v>
      </c>
      <c r="AU87" s="80">
        <v>0</v>
      </c>
      <c r="AV87" s="80"/>
      <c r="AW87" s="80"/>
      <c r="AX87" s="80"/>
      <c r="AY87" s="80"/>
      <c r="AZ87" s="80"/>
      <c r="BA87" s="80"/>
      <c r="BB87" s="80"/>
      <c r="BC87" s="80"/>
      <c r="BD87">
        <v>1</v>
      </c>
      <c r="BE87" s="79" t="str">
        <f>REPLACE(INDEX(GroupVertices[Group],MATCH(Edges25[[#This Row],[Vertex 1]],GroupVertices[Vertex],0)),1,1,"")</f>
        <v>14</v>
      </c>
      <c r="BF87" s="79" t="str">
        <f>REPLACE(INDEX(GroupVertices[Group],MATCH(Edges25[[#This Row],[Vertex 2]],GroupVertices[Vertex],0)),1,1,"")</f>
        <v>14</v>
      </c>
      <c r="BG87" s="48">
        <v>0</v>
      </c>
      <c r="BH87" s="49">
        <v>0</v>
      </c>
      <c r="BI87" s="48">
        <v>0</v>
      </c>
      <c r="BJ87" s="49">
        <v>0</v>
      </c>
      <c r="BK87" s="48">
        <v>0</v>
      </c>
      <c r="BL87" s="49">
        <v>0</v>
      </c>
      <c r="BM87" s="48">
        <v>1</v>
      </c>
      <c r="BN87" s="49">
        <v>100</v>
      </c>
      <c r="BO87" s="48">
        <v>1</v>
      </c>
    </row>
    <row r="88" spans="1:67" ht="15">
      <c r="A88" s="65" t="s">
        <v>316</v>
      </c>
      <c r="B88" s="65" t="s">
        <v>405</v>
      </c>
      <c r="C88" s="66"/>
      <c r="D88" s="67"/>
      <c r="E88" s="68"/>
      <c r="F88" s="69"/>
      <c r="G88" s="66"/>
      <c r="H88" s="70"/>
      <c r="I88" s="71"/>
      <c r="J88" s="71"/>
      <c r="K88" s="34" t="s">
        <v>65</v>
      </c>
      <c r="L88" s="78">
        <v>98</v>
      </c>
      <c r="M88" s="78"/>
      <c r="N88" s="73"/>
      <c r="O88" s="80" t="s">
        <v>426</v>
      </c>
      <c r="P88" s="82">
        <v>43985.996030092596</v>
      </c>
      <c r="Q88" s="80" t="s">
        <v>429</v>
      </c>
      <c r="R88" s="84" t="s">
        <v>474</v>
      </c>
      <c r="S88" s="80"/>
      <c r="T88" s="80"/>
      <c r="U88" s="80" t="s">
        <v>538</v>
      </c>
      <c r="V88" s="80"/>
      <c r="W88" s="85" t="s">
        <v>630</v>
      </c>
      <c r="X88" s="82">
        <v>43985.996030092596</v>
      </c>
      <c r="Y88" s="88">
        <v>43985</v>
      </c>
      <c r="Z88" s="84" t="s">
        <v>800</v>
      </c>
      <c r="AA88" s="85" t="s">
        <v>994</v>
      </c>
      <c r="AB88" s="80"/>
      <c r="AC88" s="80"/>
      <c r="AD88" s="84" t="s">
        <v>1190</v>
      </c>
      <c r="AE88" s="80"/>
      <c r="AF88" s="80" t="b">
        <v>0</v>
      </c>
      <c r="AG88" s="80">
        <v>0</v>
      </c>
      <c r="AH88" s="84" t="s">
        <v>1316</v>
      </c>
      <c r="AI88" s="80" t="b">
        <v>0</v>
      </c>
      <c r="AJ88" s="80" t="s">
        <v>1333</v>
      </c>
      <c r="AK88" s="80"/>
      <c r="AL88" s="84" t="s">
        <v>1316</v>
      </c>
      <c r="AM88" s="80" t="b">
        <v>0</v>
      </c>
      <c r="AN88" s="80">
        <v>116</v>
      </c>
      <c r="AO88" s="84" t="s">
        <v>1297</v>
      </c>
      <c r="AP88" s="80" t="s">
        <v>1344</v>
      </c>
      <c r="AQ88" s="80" t="b">
        <v>0</v>
      </c>
      <c r="AR88" s="84" t="s">
        <v>1297</v>
      </c>
      <c r="AS88" s="80" t="s">
        <v>198</v>
      </c>
      <c r="AT88" s="80">
        <v>0</v>
      </c>
      <c r="AU88" s="80">
        <v>0</v>
      </c>
      <c r="AV88" s="80"/>
      <c r="AW88" s="80"/>
      <c r="AX88" s="80"/>
      <c r="AY88" s="80"/>
      <c r="AZ88" s="80"/>
      <c r="BA88" s="80"/>
      <c r="BB88" s="80"/>
      <c r="BC88" s="80"/>
      <c r="BD88">
        <v>1</v>
      </c>
      <c r="BE88" s="79" t="str">
        <f>REPLACE(INDEX(GroupVertices[Group],MATCH(Edges25[[#This Row],[Vertex 1]],GroupVertices[Vertex],0)),1,1,"")</f>
        <v>1</v>
      </c>
      <c r="BF88" s="79" t="str">
        <f>REPLACE(INDEX(GroupVertices[Group],MATCH(Edges25[[#This Row],[Vertex 2]],GroupVertices[Vertex],0)),1,1,"")</f>
        <v>1</v>
      </c>
      <c r="BG88" s="48">
        <v>0</v>
      </c>
      <c r="BH88" s="49">
        <v>0</v>
      </c>
      <c r="BI88" s="48">
        <v>1</v>
      </c>
      <c r="BJ88" s="49">
        <v>2.3255813953488373</v>
      </c>
      <c r="BK88" s="48">
        <v>0</v>
      </c>
      <c r="BL88" s="49">
        <v>0</v>
      </c>
      <c r="BM88" s="48">
        <v>42</v>
      </c>
      <c r="BN88" s="49">
        <v>97.67441860465117</v>
      </c>
      <c r="BO88" s="48">
        <v>43</v>
      </c>
    </row>
    <row r="89" spans="1:67" ht="15">
      <c r="A89" s="65" t="s">
        <v>317</v>
      </c>
      <c r="B89" s="65" t="s">
        <v>405</v>
      </c>
      <c r="C89" s="66"/>
      <c r="D89" s="67"/>
      <c r="E89" s="68"/>
      <c r="F89" s="69"/>
      <c r="G89" s="66"/>
      <c r="H89" s="70"/>
      <c r="I89" s="71"/>
      <c r="J89" s="71"/>
      <c r="K89" s="34" t="s">
        <v>65</v>
      </c>
      <c r="L89" s="78">
        <v>99</v>
      </c>
      <c r="M89" s="78"/>
      <c r="N89" s="73"/>
      <c r="O89" s="80" t="s">
        <v>426</v>
      </c>
      <c r="P89" s="82">
        <v>43985.99637731481</v>
      </c>
      <c r="Q89" s="80" t="s">
        <v>429</v>
      </c>
      <c r="R89" s="84" t="s">
        <v>474</v>
      </c>
      <c r="S89" s="80"/>
      <c r="T89" s="80"/>
      <c r="U89" s="80" t="s">
        <v>538</v>
      </c>
      <c r="V89" s="80"/>
      <c r="W89" s="85" t="s">
        <v>631</v>
      </c>
      <c r="X89" s="82">
        <v>43985.99637731481</v>
      </c>
      <c r="Y89" s="88">
        <v>43985</v>
      </c>
      <c r="Z89" s="84" t="s">
        <v>801</v>
      </c>
      <c r="AA89" s="85" t="s">
        <v>995</v>
      </c>
      <c r="AB89" s="80"/>
      <c r="AC89" s="80"/>
      <c r="AD89" s="84" t="s">
        <v>1191</v>
      </c>
      <c r="AE89" s="80"/>
      <c r="AF89" s="80" t="b">
        <v>0</v>
      </c>
      <c r="AG89" s="80">
        <v>0</v>
      </c>
      <c r="AH89" s="84" t="s">
        <v>1316</v>
      </c>
      <c r="AI89" s="80" t="b">
        <v>0</v>
      </c>
      <c r="AJ89" s="80" t="s">
        <v>1333</v>
      </c>
      <c r="AK89" s="80"/>
      <c r="AL89" s="84" t="s">
        <v>1316</v>
      </c>
      <c r="AM89" s="80" t="b">
        <v>0</v>
      </c>
      <c r="AN89" s="80">
        <v>116</v>
      </c>
      <c r="AO89" s="84" t="s">
        <v>1297</v>
      </c>
      <c r="AP89" s="80" t="s">
        <v>1345</v>
      </c>
      <c r="AQ89" s="80" t="b">
        <v>0</v>
      </c>
      <c r="AR89" s="84" t="s">
        <v>1297</v>
      </c>
      <c r="AS89" s="80" t="s">
        <v>198</v>
      </c>
      <c r="AT89" s="80">
        <v>0</v>
      </c>
      <c r="AU89" s="80">
        <v>0</v>
      </c>
      <c r="AV89" s="80"/>
      <c r="AW89" s="80"/>
      <c r="AX89" s="80"/>
      <c r="AY89" s="80"/>
      <c r="AZ89" s="80"/>
      <c r="BA89" s="80"/>
      <c r="BB89" s="80"/>
      <c r="BC89" s="80"/>
      <c r="BD89">
        <v>1</v>
      </c>
      <c r="BE89" s="79" t="str">
        <f>REPLACE(INDEX(GroupVertices[Group],MATCH(Edges25[[#This Row],[Vertex 1]],GroupVertices[Vertex],0)),1,1,"")</f>
        <v>1</v>
      </c>
      <c r="BF89" s="79" t="str">
        <f>REPLACE(INDEX(GroupVertices[Group],MATCH(Edges25[[#This Row],[Vertex 2]],GroupVertices[Vertex],0)),1,1,"")</f>
        <v>1</v>
      </c>
      <c r="BG89" s="48">
        <v>0</v>
      </c>
      <c r="BH89" s="49">
        <v>0</v>
      </c>
      <c r="BI89" s="48">
        <v>1</v>
      </c>
      <c r="BJ89" s="49">
        <v>2.3255813953488373</v>
      </c>
      <c r="BK89" s="48">
        <v>0</v>
      </c>
      <c r="BL89" s="49">
        <v>0</v>
      </c>
      <c r="BM89" s="48">
        <v>42</v>
      </c>
      <c r="BN89" s="49">
        <v>97.67441860465117</v>
      </c>
      <c r="BO89" s="48">
        <v>43</v>
      </c>
    </row>
    <row r="90" spans="1:67" ht="15">
      <c r="A90" s="65" t="s">
        <v>318</v>
      </c>
      <c r="B90" s="65" t="s">
        <v>405</v>
      </c>
      <c r="C90" s="66"/>
      <c r="D90" s="67"/>
      <c r="E90" s="68"/>
      <c r="F90" s="69"/>
      <c r="G90" s="66"/>
      <c r="H90" s="70"/>
      <c r="I90" s="71"/>
      <c r="J90" s="71"/>
      <c r="K90" s="34" t="s">
        <v>65</v>
      </c>
      <c r="L90" s="78">
        <v>100</v>
      </c>
      <c r="M90" s="78"/>
      <c r="N90" s="73"/>
      <c r="O90" s="80" t="s">
        <v>426</v>
      </c>
      <c r="P90" s="82">
        <v>43986.00037037037</v>
      </c>
      <c r="Q90" s="80" t="s">
        <v>429</v>
      </c>
      <c r="R90" s="84" t="s">
        <v>474</v>
      </c>
      <c r="S90" s="80"/>
      <c r="T90" s="80"/>
      <c r="U90" s="80" t="s">
        <v>538</v>
      </c>
      <c r="V90" s="80"/>
      <c r="W90" s="85" t="s">
        <v>632</v>
      </c>
      <c r="X90" s="82">
        <v>43986.00037037037</v>
      </c>
      <c r="Y90" s="88">
        <v>43986</v>
      </c>
      <c r="Z90" s="84" t="s">
        <v>802</v>
      </c>
      <c r="AA90" s="85" t="s">
        <v>996</v>
      </c>
      <c r="AB90" s="80"/>
      <c r="AC90" s="80"/>
      <c r="AD90" s="84" t="s">
        <v>1192</v>
      </c>
      <c r="AE90" s="80"/>
      <c r="AF90" s="80" t="b">
        <v>0</v>
      </c>
      <c r="AG90" s="80">
        <v>0</v>
      </c>
      <c r="AH90" s="84" t="s">
        <v>1316</v>
      </c>
      <c r="AI90" s="80" t="b">
        <v>0</v>
      </c>
      <c r="AJ90" s="80" t="s">
        <v>1333</v>
      </c>
      <c r="AK90" s="80"/>
      <c r="AL90" s="84" t="s">
        <v>1316</v>
      </c>
      <c r="AM90" s="80" t="b">
        <v>0</v>
      </c>
      <c r="AN90" s="80">
        <v>116</v>
      </c>
      <c r="AO90" s="84" t="s">
        <v>1297</v>
      </c>
      <c r="AP90" s="80" t="s">
        <v>1344</v>
      </c>
      <c r="AQ90" s="80" t="b">
        <v>0</v>
      </c>
      <c r="AR90" s="84" t="s">
        <v>1297</v>
      </c>
      <c r="AS90" s="80" t="s">
        <v>198</v>
      </c>
      <c r="AT90" s="80">
        <v>0</v>
      </c>
      <c r="AU90" s="80">
        <v>0</v>
      </c>
      <c r="AV90" s="80"/>
      <c r="AW90" s="80"/>
      <c r="AX90" s="80"/>
      <c r="AY90" s="80"/>
      <c r="AZ90" s="80"/>
      <c r="BA90" s="80"/>
      <c r="BB90" s="80"/>
      <c r="BC90" s="80"/>
      <c r="BD90">
        <v>1</v>
      </c>
      <c r="BE90" s="79" t="str">
        <f>REPLACE(INDEX(GroupVertices[Group],MATCH(Edges25[[#This Row],[Vertex 1]],GroupVertices[Vertex],0)),1,1,"")</f>
        <v>1</v>
      </c>
      <c r="BF90" s="79" t="str">
        <f>REPLACE(INDEX(GroupVertices[Group],MATCH(Edges25[[#This Row],[Vertex 2]],GroupVertices[Vertex],0)),1,1,"")</f>
        <v>1</v>
      </c>
      <c r="BG90" s="48">
        <v>0</v>
      </c>
      <c r="BH90" s="49">
        <v>0</v>
      </c>
      <c r="BI90" s="48">
        <v>1</v>
      </c>
      <c r="BJ90" s="49">
        <v>2.3255813953488373</v>
      </c>
      <c r="BK90" s="48">
        <v>0</v>
      </c>
      <c r="BL90" s="49">
        <v>0</v>
      </c>
      <c r="BM90" s="48">
        <v>42</v>
      </c>
      <c r="BN90" s="49">
        <v>97.67441860465117</v>
      </c>
      <c r="BO90" s="48">
        <v>43</v>
      </c>
    </row>
    <row r="91" spans="1:67" ht="15">
      <c r="A91" s="65" t="s">
        <v>319</v>
      </c>
      <c r="B91" s="65" t="s">
        <v>319</v>
      </c>
      <c r="C91" s="66"/>
      <c r="D91" s="67"/>
      <c r="E91" s="68"/>
      <c r="F91" s="69"/>
      <c r="G91" s="66"/>
      <c r="H91" s="70"/>
      <c r="I91" s="71"/>
      <c r="J91" s="71"/>
      <c r="K91" s="34" t="s">
        <v>65</v>
      </c>
      <c r="L91" s="78">
        <v>101</v>
      </c>
      <c r="M91" s="78"/>
      <c r="N91" s="73"/>
      <c r="O91" s="80" t="s">
        <v>198</v>
      </c>
      <c r="P91" s="82">
        <v>43986.001435185186</v>
      </c>
      <c r="Q91" s="80" t="s">
        <v>436</v>
      </c>
      <c r="R91" s="84" t="s">
        <v>481</v>
      </c>
      <c r="S91" s="80"/>
      <c r="T91" s="80"/>
      <c r="U91" s="80" t="s">
        <v>537</v>
      </c>
      <c r="V91" s="80"/>
      <c r="W91" s="85" t="s">
        <v>633</v>
      </c>
      <c r="X91" s="82">
        <v>43986.001435185186</v>
      </c>
      <c r="Y91" s="88">
        <v>43986</v>
      </c>
      <c r="Z91" s="84" t="s">
        <v>803</v>
      </c>
      <c r="AA91" s="85" t="s">
        <v>997</v>
      </c>
      <c r="AB91" s="80"/>
      <c r="AC91" s="80"/>
      <c r="AD91" s="84" t="s">
        <v>1193</v>
      </c>
      <c r="AE91" s="80"/>
      <c r="AF91" s="80" t="b">
        <v>0</v>
      </c>
      <c r="AG91" s="80">
        <v>0</v>
      </c>
      <c r="AH91" s="84" t="s">
        <v>1316</v>
      </c>
      <c r="AI91" s="80" t="b">
        <v>0</v>
      </c>
      <c r="AJ91" s="80" t="s">
        <v>1332</v>
      </c>
      <c r="AK91" s="80"/>
      <c r="AL91" s="84" t="s">
        <v>1316</v>
      </c>
      <c r="AM91" s="80" t="b">
        <v>0</v>
      </c>
      <c r="AN91" s="80">
        <v>0</v>
      </c>
      <c r="AO91" s="84" t="s">
        <v>1316</v>
      </c>
      <c r="AP91" s="80" t="s">
        <v>1344</v>
      </c>
      <c r="AQ91" s="80" t="b">
        <v>0</v>
      </c>
      <c r="AR91" s="84" t="s">
        <v>1193</v>
      </c>
      <c r="AS91" s="80" t="s">
        <v>198</v>
      </c>
      <c r="AT91" s="80">
        <v>0</v>
      </c>
      <c r="AU91" s="80">
        <v>0</v>
      </c>
      <c r="AV91" s="80"/>
      <c r="AW91" s="80"/>
      <c r="AX91" s="80"/>
      <c r="AY91" s="80"/>
      <c r="AZ91" s="80"/>
      <c r="BA91" s="80"/>
      <c r="BB91" s="80"/>
      <c r="BC91" s="80"/>
      <c r="BD91">
        <v>1</v>
      </c>
      <c r="BE91" s="79" t="str">
        <f>REPLACE(INDEX(GroupVertices[Group],MATCH(Edges25[[#This Row],[Vertex 1]],GroupVertices[Vertex],0)),1,1,"")</f>
        <v>3</v>
      </c>
      <c r="BF91" s="79" t="str">
        <f>REPLACE(INDEX(GroupVertices[Group],MATCH(Edges25[[#This Row],[Vertex 2]],GroupVertices[Vertex],0)),1,1,"")</f>
        <v>3</v>
      </c>
      <c r="BG91" s="48">
        <v>0</v>
      </c>
      <c r="BH91" s="49">
        <v>0</v>
      </c>
      <c r="BI91" s="48">
        <v>0</v>
      </c>
      <c r="BJ91" s="49">
        <v>0</v>
      </c>
      <c r="BK91" s="48">
        <v>0</v>
      </c>
      <c r="BL91" s="49">
        <v>0</v>
      </c>
      <c r="BM91" s="48">
        <v>1</v>
      </c>
      <c r="BN91" s="49">
        <v>100</v>
      </c>
      <c r="BO91" s="48">
        <v>1</v>
      </c>
    </row>
    <row r="92" spans="1:67" ht="15">
      <c r="A92" s="65" t="s">
        <v>320</v>
      </c>
      <c r="B92" s="65" t="s">
        <v>405</v>
      </c>
      <c r="C92" s="66"/>
      <c r="D92" s="67"/>
      <c r="E92" s="68"/>
      <c r="F92" s="69"/>
      <c r="G92" s="66"/>
      <c r="H92" s="70"/>
      <c r="I92" s="71"/>
      <c r="J92" s="71"/>
      <c r="K92" s="34" t="s">
        <v>65</v>
      </c>
      <c r="L92" s="78">
        <v>102</v>
      </c>
      <c r="M92" s="78"/>
      <c r="N92" s="73"/>
      <c r="O92" s="80" t="s">
        <v>426</v>
      </c>
      <c r="P92" s="82">
        <v>43986.001550925925</v>
      </c>
      <c r="Q92" s="80" t="s">
        <v>429</v>
      </c>
      <c r="R92" s="84" t="s">
        <v>474</v>
      </c>
      <c r="S92" s="80"/>
      <c r="T92" s="80"/>
      <c r="U92" s="80" t="s">
        <v>538</v>
      </c>
      <c r="V92" s="80"/>
      <c r="W92" s="85" t="s">
        <v>634</v>
      </c>
      <c r="X92" s="82">
        <v>43986.001550925925</v>
      </c>
      <c r="Y92" s="88">
        <v>43986</v>
      </c>
      <c r="Z92" s="84" t="s">
        <v>804</v>
      </c>
      <c r="AA92" s="85" t="s">
        <v>998</v>
      </c>
      <c r="AB92" s="80"/>
      <c r="AC92" s="80"/>
      <c r="AD92" s="84" t="s">
        <v>1194</v>
      </c>
      <c r="AE92" s="80"/>
      <c r="AF92" s="80" t="b">
        <v>0</v>
      </c>
      <c r="AG92" s="80">
        <v>0</v>
      </c>
      <c r="AH92" s="84" t="s">
        <v>1316</v>
      </c>
      <c r="AI92" s="80" t="b">
        <v>0</v>
      </c>
      <c r="AJ92" s="80" t="s">
        <v>1333</v>
      </c>
      <c r="AK92" s="80"/>
      <c r="AL92" s="84" t="s">
        <v>1316</v>
      </c>
      <c r="AM92" s="80" t="b">
        <v>0</v>
      </c>
      <c r="AN92" s="80">
        <v>116</v>
      </c>
      <c r="AO92" s="84" t="s">
        <v>1297</v>
      </c>
      <c r="AP92" s="80" t="s">
        <v>1343</v>
      </c>
      <c r="AQ92" s="80" t="b">
        <v>0</v>
      </c>
      <c r="AR92" s="84" t="s">
        <v>1297</v>
      </c>
      <c r="AS92" s="80" t="s">
        <v>198</v>
      </c>
      <c r="AT92" s="80">
        <v>0</v>
      </c>
      <c r="AU92" s="80">
        <v>0</v>
      </c>
      <c r="AV92" s="80"/>
      <c r="AW92" s="80"/>
      <c r="AX92" s="80"/>
      <c r="AY92" s="80"/>
      <c r="AZ92" s="80"/>
      <c r="BA92" s="80"/>
      <c r="BB92" s="80"/>
      <c r="BC92" s="80"/>
      <c r="BD92">
        <v>1</v>
      </c>
      <c r="BE92" s="79" t="str">
        <f>REPLACE(INDEX(GroupVertices[Group],MATCH(Edges25[[#This Row],[Vertex 1]],GroupVertices[Vertex],0)),1,1,"")</f>
        <v>1</v>
      </c>
      <c r="BF92" s="79" t="str">
        <f>REPLACE(INDEX(GroupVertices[Group],MATCH(Edges25[[#This Row],[Vertex 2]],GroupVertices[Vertex],0)),1,1,"")</f>
        <v>1</v>
      </c>
      <c r="BG92" s="48">
        <v>0</v>
      </c>
      <c r="BH92" s="49">
        <v>0</v>
      </c>
      <c r="BI92" s="48">
        <v>1</v>
      </c>
      <c r="BJ92" s="49">
        <v>2.3255813953488373</v>
      </c>
      <c r="BK92" s="48">
        <v>0</v>
      </c>
      <c r="BL92" s="49">
        <v>0</v>
      </c>
      <c r="BM92" s="48">
        <v>42</v>
      </c>
      <c r="BN92" s="49">
        <v>97.67441860465117</v>
      </c>
      <c r="BO92" s="48">
        <v>43</v>
      </c>
    </row>
    <row r="93" spans="1:67" ht="15">
      <c r="A93" s="65" t="s">
        <v>321</v>
      </c>
      <c r="B93" s="65" t="s">
        <v>414</v>
      </c>
      <c r="C93" s="66"/>
      <c r="D93" s="67"/>
      <c r="E93" s="68"/>
      <c r="F93" s="69"/>
      <c r="G93" s="66"/>
      <c r="H93" s="70"/>
      <c r="I93" s="71"/>
      <c r="J93" s="71"/>
      <c r="K93" s="34" t="s">
        <v>65</v>
      </c>
      <c r="L93" s="78">
        <v>103</v>
      </c>
      <c r="M93" s="78"/>
      <c r="N93" s="73"/>
      <c r="O93" s="80" t="s">
        <v>425</v>
      </c>
      <c r="P93" s="82">
        <v>43986.00305555556</v>
      </c>
      <c r="Q93" s="80" t="s">
        <v>446</v>
      </c>
      <c r="R93" s="84" t="s">
        <v>491</v>
      </c>
      <c r="S93" s="80"/>
      <c r="T93" s="80"/>
      <c r="U93" s="80" t="s">
        <v>537</v>
      </c>
      <c r="V93" s="80"/>
      <c r="W93" s="85" t="s">
        <v>635</v>
      </c>
      <c r="X93" s="82">
        <v>43986.00305555556</v>
      </c>
      <c r="Y93" s="88">
        <v>43986</v>
      </c>
      <c r="Z93" s="84" t="s">
        <v>805</v>
      </c>
      <c r="AA93" s="85" t="s">
        <v>999</v>
      </c>
      <c r="AB93" s="80"/>
      <c r="AC93" s="80"/>
      <c r="AD93" s="84" t="s">
        <v>1195</v>
      </c>
      <c r="AE93" s="84" t="s">
        <v>1305</v>
      </c>
      <c r="AF93" s="80" t="b">
        <v>0</v>
      </c>
      <c r="AG93" s="80">
        <v>0</v>
      </c>
      <c r="AH93" s="84" t="s">
        <v>1321</v>
      </c>
      <c r="AI93" s="80" t="b">
        <v>0</v>
      </c>
      <c r="AJ93" s="80" t="s">
        <v>1332</v>
      </c>
      <c r="AK93" s="80"/>
      <c r="AL93" s="84" t="s">
        <v>1316</v>
      </c>
      <c r="AM93" s="80" t="b">
        <v>0</v>
      </c>
      <c r="AN93" s="80">
        <v>0</v>
      </c>
      <c r="AO93" s="84" t="s">
        <v>1316</v>
      </c>
      <c r="AP93" s="80" t="s">
        <v>1343</v>
      </c>
      <c r="AQ93" s="80" t="b">
        <v>0</v>
      </c>
      <c r="AR93" s="84" t="s">
        <v>1305</v>
      </c>
      <c r="AS93" s="80" t="s">
        <v>198</v>
      </c>
      <c r="AT93" s="80">
        <v>0</v>
      </c>
      <c r="AU93" s="80">
        <v>0</v>
      </c>
      <c r="AV93" s="80"/>
      <c r="AW93" s="80"/>
      <c r="AX93" s="80"/>
      <c r="AY93" s="80"/>
      <c r="AZ93" s="80"/>
      <c r="BA93" s="80"/>
      <c r="BB93" s="80"/>
      <c r="BC93" s="80"/>
      <c r="BD93">
        <v>1</v>
      </c>
      <c r="BE93" s="79" t="str">
        <f>REPLACE(INDEX(GroupVertices[Group],MATCH(Edges25[[#This Row],[Vertex 1]],GroupVertices[Vertex],0)),1,1,"")</f>
        <v>8</v>
      </c>
      <c r="BF93" s="79" t="str">
        <f>REPLACE(INDEX(GroupVertices[Group],MATCH(Edges25[[#This Row],[Vertex 2]],GroupVertices[Vertex],0)),1,1,"")</f>
        <v>8</v>
      </c>
      <c r="BG93" s="48">
        <v>0</v>
      </c>
      <c r="BH93" s="49">
        <v>0</v>
      </c>
      <c r="BI93" s="48">
        <v>0</v>
      </c>
      <c r="BJ93" s="49">
        <v>0</v>
      </c>
      <c r="BK93" s="48">
        <v>0</v>
      </c>
      <c r="BL93" s="49">
        <v>0</v>
      </c>
      <c r="BM93" s="48">
        <v>2</v>
      </c>
      <c r="BN93" s="49">
        <v>100</v>
      </c>
      <c r="BO93" s="48">
        <v>2</v>
      </c>
    </row>
    <row r="94" spans="1:67" ht="15">
      <c r="A94" s="65" t="s">
        <v>321</v>
      </c>
      <c r="B94" s="65" t="s">
        <v>414</v>
      </c>
      <c r="C94" s="66"/>
      <c r="D94" s="67"/>
      <c r="E94" s="68"/>
      <c r="F94" s="69"/>
      <c r="G94" s="66"/>
      <c r="H94" s="70"/>
      <c r="I94" s="71"/>
      <c r="J94" s="71"/>
      <c r="K94" s="34" t="s">
        <v>65</v>
      </c>
      <c r="L94" s="78">
        <v>104</v>
      </c>
      <c r="M94" s="78"/>
      <c r="N94" s="73"/>
      <c r="O94" s="80" t="s">
        <v>424</v>
      </c>
      <c r="P94" s="82">
        <v>43986.003229166665</v>
      </c>
      <c r="Q94" s="80" t="s">
        <v>447</v>
      </c>
      <c r="R94" s="84" t="s">
        <v>492</v>
      </c>
      <c r="S94" s="80"/>
      <c r="T94" s="80"/>
      <c r="U94" s="80" t="s">
        <v>537</v>
      </c>
      <c r="V94" s="80"/>
      <c r="W94" s="85" t="s">
        <v>635</v>
      </c>
      <c r="X94" s="82">
        <v>43986.003229166665</v>
      </c>
      <c r="Y94" s="88">
        <v>43986</v>
      </c>
      <c r="Z94" s="84" t="s">
        <v>806</v>
      </c>
      <c r="AA94" s="85" t="s">
        <v>1000</v>
      </c>
      <c r="AB94" s="80"/>
      <c r="AC94" s="80"/>
      <c r="AD94" s="84" t="s">
        <v>1196</v>
      </c>
      <c r="AE94" s="84" t="s">
        <v>1306</v>
      </c>
      <c r="AF94" s="80" t="b">
        <v>0</v>
      </c>
      <c r="AG94" s="80">
        <v>0</v>
      </c>
      <c r="AH94" s="84" t="s">
        <v>1322</v>
      </c>
      <c r="AI94" s="80" t="b">
        <v>0</v>
      </c>
      <c r="AJ94" s="80" t="s">
        <v>1332</v>
      </c>
      <c r="AK94" s="80"/>
      <c r="AL94" s="84" t="s">
        <v>1316</v>
      </c>
      <c r="AM94" s="80" t="b">
        <v>0</v>
      </c>
      <c r="AN94" s="80">
        <v>0</v>
      </c>
      <c r="AO94" s="84" t="s">
        <v>1316</v>
      </c>
      <c r="AP94" s="80" t="s">
        <v>1343</v>
      </c>
      <c r="AQ94" s="80" t="b">
        <v>0</v>
      </c>
      <c r="AR94" s="84" t="s">
        <v>1306</v>
      </c>
      <c r="AS94" s="80" t="s">
        <v>198</v>
      </c>
      <c r="AT94" s="80">
        <v>0</v>
      </c>
      <c r="AU94" s="80">
        <v>0</v>
      </c>
      <c r="AV94" s="80"/>
      <c r="AW94" s="80"/>
      <c r="AX94" s="80"/>
      <c r="AY94" s="80"/>
      <c r="AZ94" s="80"/>
      <c r="BA94" s="80"/>
      <c r="BB94" s="80"/>
      <c r="BC94" s="80"/>
      <c r="BD94">
        <v>1</v>
      </c>
      <c r="BE94" s="79" t="str">
        <f>REPLACE(INDEX(GroupVertices[Group],MATCH(Edges25[[#This Row],[Vertex 1]],GroupVertices[Vertex],0)),1,1,"")</f>
        <v>8</v>
      </c>
      <c r="BF94" s="79" t="str">
        <f>REPLACE(INDEX(GroupVertices[Group],MATCH(Edges25[[#This Row],[Vertex 2]],GroupVertices[Vertex],0)),1,1,"")</f>
        <v>8</v>
      </c>
      <c r="BG94" s="48"/>
      <c r="BH94" s="49"/>
      <c r="BI94" s="48"/>
      <c r="BJ94" s="49"/>
      <c r="BK94" s="48"/>
      <c r="BL94" s="49"/>
      <c r="BM94" s="48"/>
      <c r="BN94" s="49"/>
      <c r="BO94" s="48"/>
    </row>
    <row r="95" spans="1:67" ht="15">
      <c r="A95" s="65" t="s">
        <v>322</v>
      </c>
      <c r="B95" s="65" t="s">
        <v>405</v>
      </c>
      <c r="C95" s="66"/>
      <c r="D95" s="67"/>
      <c r="E95" s="68"/>
      <c r="F95" s="69"/>
      <c r="G95" s="66"/>
      <c r="H95" s="70"/>
      <c r="I95" s="71"/>
      <c r="J95" s="71"/>
      <c r="K95" s="34" t="s">
        <v>65</v>
      </c>
      <c r="L95" s="78">
        <v>106</v>
      </c>
      <c r="M95" s="78"/>
      <c r="N95" s="73"/>
      <c r="O95" s="80" t="s">
        <v>426</v>
      </c>
      <c r="P95" s="82">
        <v>43986.00650462963</v>
      </c>
      <c r="Q95" s="80" t="s">
        <v>429</v>
      </c>
      <c r="R95" s="84" t="s">
        <v>474</v>
      </c>
      <c r="S95" s="80"/>
      <c r="T95" s="80"/>
      <c r="U95" s="80" t="s">
        <v>538</v>
      </c>
      <c r="V95" s="80"/>
      <c r="W95" s="85" t="s">
        <v>636</v>
      </c>
      <c r="X95" s="82">
        <v>43986.00650462963</v>
      </c>
      <c r="Y95" s="88">
        <v>43986</v>
      </c>
      <c r="Z95" s="84" t="s">
        <v>807</v>
      </c>
      <c r="AA95" s="85" t="s">
        <v>1001</v>
      </c>
      <c r="AB95" s="80"/>
      <c r="AC95" s="80"/>
      <c r="AD95" s="84" t="s">
        <v>1197</v>
      </c>
      <c r="AE95" s="80"/>
      <c r="AF95" s="80" t="b">
        <v>0</v>
      </c>
      <c r="AG95" s="80">
        <v>0</v>
      </c>
      <c r="AH95" s="84" t="s">
        <v>1316</v>
      </c>
      <c r="AI95" s="80" t="b">
        <v>0</v>
      </c>
      <c r="AJ95" s="80" t="s">
        <v>1333</v>
      </c>
      <c r="AK95" s="80"/>
      <c r="AL95" s="84" t="s">
        <v>1316</v>
      </c>
      <c r="AM95" s="80" t="b">
        <v>0</v>
      </c>
      <c r="AN95" s="80">
        <v>116</v>
      </c>
      <c r="AO95" s="84" t="s">
        <v>1297</v>
      </c>
      <c r="AP95" s="80" t="s">
        <v>1343</v>
      </c>
      <c r="AQ95" s="80" t="b">
        <v>0</v>
      </c>
      <c r="AR95" s="84" t="s">
        <v>1297</v>
      </c>
      <c r="AS95" s="80" t="s">
        <v>198</v>
      </c>
      <c r="AT95" s="80">
        <v>0</v>
      </c>
      <c r="AU95" s="80">
        <v>0</v>
      </c>
      <c r="AV95" s="80"/>
      <c r="AW95" s="80"/>
      <c r="AX95" s="80"/>
      <c r="AY95" s="80"/>
      <c r="AZ95" s="80"/>
      <c r="BA95" s="80"/>
      <c r="BB95" s="80"/>
      <c r="BC95" s="80"/>
      <c r="BD95">
        <v>1</v>
      </c>
      <c r="BE95" s="79" t="str">
        <f>REPLACE(INDEX(GroupVertices[Group],MATCH(Edges25[[#This Row],[Vertex 1]],GroupVertices[Vertex],0)),1,1,"")</f>
        <v>1</v>
      </c>
      <c r="BF95" s="79" t="str">
        <f>REPLACE(INDEX(GroupVertices[Group],MATCH(Edges25[[#This Row],[Vertex 2]],GroupVertices[Vertex],0)),1,1,"")</f>
        <v>1</v>
      </c>
      <c r="BG95" s="48">
        <v>0</v>
      </c>
      <c r="BH95" s="49">
        <v>0</v>
      </c>
      <c r="BI95" s="48">
        <v>1</v>
      </c>
      <c r="BJ95" s="49">
        <v>2.3255813953488373</v>
      </c>
      <c r="BK95" s="48">
        <v>0</v>
      </c>
      <c r="BL95" s="49">
        <v>0</v>
      </c>
      <c r="BM95" s="48">
        <v>42</v>
      </c>
      <c r="BN95" s="49">
        <v>97.67441860465117</v>
      </c>
      <c r="BO95" s="48">
        <v>43</v>
      </c>
    </row>
    <row r="96" spans="1:67" ht="15">
      <c r="A96" s="65" t="s">
        <v>323</v>
      </c>
      <c r="B96" s="65" t="s">
        <v>405</v>
      </c>
      <c r="C96" s="66"/>
      <c r="D96" s="67"/>
      <c r="E96" s="68"/>
      <c r="F96" s="69"/>
      <c r="G96" s="66"/>
      <c r="H96" s="70"/>
      <c r="I96" s="71"/>
      <c r="J96" s="71"/>
      <c r="K96" s="34" t="s">
        <v>65</v>
      </c>
      <c r="L96" s="78">
        <v>107</v>
      </c>
      <c r="M96" s="78"/>
      <c r="N96" s="73"/>
      <c r="O96" s="80" t="s">
        <v>426</v>
      </c>
      <c r="P96" s="82">
        <v>43986.01587962963</v>
      </c>
      <c r="Q96" s="80" t="s">
        <v>429</v>
      </c>
      <c r="R96" s="84" t="s">
        <v>474</v>
      </c>
      <c r="S96" s="80"/>
      <c r="T96" s="80"/>
      <c r="U96" s="80" t="s">
        <v>538</v>
      </c>
      <c r="V96" s="80"/>
      <c r="W96" s="85" t="s">
        <v>637</v>
      </c>
      <c r="X96" s="82">
        <v>43986.01587962963</v>
      </c>
      <c r="Y96" s="88">
        <v>43986</v>
      </c>
      <c r="Z96" s="84" t="s">
        <v>808</v>
      </c>
      <c r="AA96" s="85" t="s">
        <v>1002</v>
      </c>
      <c r="AB96" s="80"/>
      <c r="AC96" s="80"/>
      <c r="AD96" s="84" t="s">
        <v>1198</v>
      </c>
      <c r="AE96" s="80"/>
      <c r="AF96" s="80" t="b">
        <v>0</v>
      </c>
      <c r="AG96" s="80">
        <v>0</v>
      </c>
      <c r="AH96" s="84" t="s">
        <v>1316</v>
      </c>
      <c r="AI96" s="80" t="b">
        <v>0</v>
      </c>
      <c r="AJ96" s="80" t="s">
        <v>1333</v>
      </c>
      <c r="AK96" s="80"/>
      <c r="AL96" s="84" t="s">
        <v>1316</v>
      </c>
      <c r="AM96" s="80" t="b">
        <v>0</v>
      </c>
      <c r="AN96" s="80">
        <v>116</v>
      </c>
      <c r="AO96" s="84" t="s">
        <v>1297</v>
      </c>
      <c r="AP96" s="80" t="s">
        <v>1343</v>
      </c>
      <c r="AQ96" s="80" t="b">
        <v>0</v>
      </c>
      <c r="AR96" s="84" t="s">
        <v>1297</v>
      </c>
      <c r="AS96" s="80" t="s">
        <v>198</v>
      </c>
      <c r="AT96" s="80">
        <v>0</v>
      </c>
      <c r="AU96" s="80">
        <v>0</v>
      </c>
      <c r="AV96" s="80"/>
      <c r="AW96" s="80"/>
      <c r="AX96" s="80"/>
      <c r="AY96" s="80"/>
      <c r="AZ96" s="80"/>
      <c r="BA96" s="80"/>
      <c r="BB96" s="80"/>
      <c r="BC96" s="80"/>
      <c r="BD96">
        <v>1</v>
      </c>
      <c r="BE96" s="79" t="str">
        <f>REPLACE(INDEX(GroupVertices[Group],MATCH(Edges25[[#This Row],[Vertex 1]],GroupVertices[Vertex],0)),1,1,"")</f>
        <v>1</v>
      </c>
      <c r="BF96" s="79" t="str">
        <f>REPLACE(INDEX(GroupVertices[Group],MATCH(Edges25[[#This Row],[Vertex 2]],GroupVertices[Vertex],0)),1,1,"")</f>
        <v>1</v>
      </c>
      <c r="BG96" s="48">
        <v>0</v>
      </c>
      <c r="BH96" s="49">
        <v>0</v>
      </c>
      <c r="BI96" s="48">
        <v>1</v>
      </c>
      <c r="BJ96" s="49">
        <v>2.3255813953488373</v>
      </c>
      <c r="BK96" s="48">
        <v>0</v>
      </c>
      <c r="BL96" s="49">
        <v>0</v>
      </c>
      <c r="BM96" s="48">
        <v>42</v>
      </c>
      <c r="BN96" s="49">
        <v>97.67441860465117</v>
      </c>
      <c r="BO96" s="48">
        <v>43</v>
      </c>
    </row>
    <row r="97" spans="1:67" ht="15">
      <c r="A97" s="65" t="s">
        <v>324</v>
      </c>
      <c r="B97" s="65" t="s">
        <v>405</v>
      </c>
      <c r="C97" s="66"/>
      <c r="D97" s="67"/>
      <c r="E97" s="68"/>
      <c r="F97" s="69"/>
      <c r="G97" s="66"/>
      <c r="H97" s="70"/>
      <c r="I97" s="71"/>
      <c r="J97" s="71"/>
      <c r="K97" s="34" t="s">
        <v>65</v>
      </c>
      <c r="L97" s="78">
        <v>108</v>
      </c>
      <c r="M97" s="78"/>
      <c r="N97" s="73"/>
      <c r="O97" s="80" t="s">
        <v>426</v>
      </c>
      <c r="P97" s="82">
        <v>43986.01729166666</v>
      </c>
      <c r="Q97" s="80" t="s">
        <v>429</v>
      </c>
      <c r="R97" s="84" t="s">
        <v>474</v>
      </c>
      <c r="S97" s="80"/>
      <c r="T97" s="80"/>
      <c r="U97" s="80" t="s">
        <v>538</v>
      </c>
      <c r="V97" s="80"/>
      <c r="W97" s="85" t="s">
        <v>638</v>
      </c>
      <c r="X97" s="82">
        <v>43986.01729166666</v>
      </c>
      <c r="Y97" s="88">
        <v>43986</v>
      </c>
      <c r="Z97" s="84" t="s">
        <v>809</v>
      </c>
      <c r="AA97" s="85" t="s">
        <v>1003</v>
      </c>
      <c r="AB97" s="80"/>
      <c r="AC97" s="80"/>
      <c r="AD97" s="84" t="s">
        <v>1199</v>
      </c>
      <c r="AE97" s="80"/>
      <c r="AF97" s="80" t="b">
        <v>0</v>
      </c>
      <c r="AG97" s="80">
        <v>0</v>
      </c>
      <c r="AH97" s="84" t="s">
        <v>1316</v>
      </c>
      <c r="AI97" s="80" t="b">
        <v>0</v>
      </c>
      <c r="AJ97" s="80" t="s">
        <v>1333</v>
      </c>
      <c r="AK97" s="80"/>
      <c r="AL97" s="84" t="s">
        <v>1316</v>
      </c>
      <c r="AM97" s="80" t="b">
        <v>0</v>
      </c>
      <c r="AN97" s="80">
        <v>116</v>
      </c>
      <c r="AO97" s="84" t="s">
        <v>1297</v>
      </c>
      <c r="AP97" s="80" t="s">
        <v>1344</v>
      </c>
      <c r="AQ97" s="80" t="b">
        <v>0</v>
      </c>
      <c r="AR97" s="84" t="s">
        <v>1297</v>
      </c>
      <c r="AS97" s="80" t="s">
        <v>198</v>
      </c>
      <c r="AT97" s="80">
        <v>0</v>
      </c>
      <c r="AU97" s="80">
        <v>0</v>
      </c>
      <c r="AV97" s="80"/>
      <c r="AW97" s="80"/>
      <c r="AX97" s="80"/>
      <c r="AY97" s="80"/>
      <c r="AZ97" s="80"/>
      <c r="BA97" s="80"/>
      <c r="BB97" s="80"/>
      <c r="BC97" s="80"/>
      <c r="BD97">
        <v>1</v>
      </c>
      <c r="BE97" s="79" t="str">
        <f>REPLACE(INDEX(GroupVertices[Group],MATCH(Edges25[[#This Row],[Vertex 1]],GroupVertices[Vertex],0)),1,1,"")</f>
        <v>1</v>
      </c>
      <c r="BF97" s="79" t="str">
        <f>REPLACE(INDEX(GroupVertices[Group],MATCH(Edges25[[#This Row],[Vertex 2]],GroupVertices[Vertex],0)),1,1,"")</f>
        <v>1</v>
      </c>
      <c r="BG97" s="48">
        <v>0</v>
      </c>
      <c r="BH97" s="49">
        <v>0</v>
      </c>
      <c r="BI97" s="48">
        <v>1</v>
      </c>
      <c r="BJ97" s="49">
        <v>2.3255813953488373</v>
      </c>
      <c r="BK97" s="48">
        <v>0</v>
      </c>
      <c r="BL97" s="49">
        <v>0</v>
      </c>
      <c r="BM97" s="48">
        <v>42</v>
      </c>
      <c r="BN97" s="49">
        <v>97.67441860465117</v>
      </c>
      <c r="BO97" s="48">
        <v>43</v>
      </c>
    </row>
    <row r="98" spans="1:67" ht="15">
      <c r="A98" s="65" t="s">
        <v>325</v>
      </c>
      <c r="B98" s="65" t="s">
        <v>325</v>
      </c>
      <c r="C98" s="66"/>
      <c r="D98" s="67"/>
      <c r="E98" s="68"/>
      <c r="F98" s="69"/>
      <c r="G98" s="66"/>
      <c r="H98" s="70"/>
      <c r="I98" s="71"/>
      <c r="J98" s="71"/>
      <c r="K98" s="34" t="s">
        <v>65</v>
      </c>
      <c r="L98" s="78">
        <v>109</v>
      </c>
      <c r="M98" s="78"/>
      <c r="N98" s="73"/>
      <c r="O98" s="80" t="s">
        <v>198</v>
      </c>
      <c r="P98" s="82">
        <v>43986.02106481481</v>
      </c>
      <c r="Q98" s="80" t="s">
        <v>436</v>
      </c>
      <c r="R98" s="84" t="s">
        <v>481</v>
      </c>
      <c r="S98" s="80"/>
      <c r="T98" s="80"/>
      <c r="U98" s="80" t="s">
        <v>537</v>
      </c>
      <c r="V98" s="80"/>
      <c r="W98" s="85" t="s">
        <v>639</v>
      </c>
      <c r="X98" s="82">
        <v>43986.02106481481</v>
      </c>
      <c r="Y98" s="88">
        <v>43986</v>
      </c>
      <c r="Z98" s="84" t="s">
        <v>810</v>
      </c>
      <c r="AA98" s="85" t="s">
        <v>1004</v>
      </c>
      <c r="AB98" s="80"/>
      <c r="AC98" s="80"/>
      <c r="AD98" s="84" t="s">
        <v>1200</v>
      </c>
      <c r="AE98" s="80"/>
      <c r="AF98" s="80" t="b">
        <v>0</v>
      </c>
      <c r="AG98" s="80">
        <v>1</v>
      </c>
      <c r="AH98" s="84" t="s">
        <v>1316</v>
      </c>
      <c r="AI98" s="80" t="b">
        <v>0</v>
      </c>
      <c r="AJ98" s="80" t="s">
        <v>1332</v>
      </c>
      <c r="AK98" s="80"/>
      <c r="AL98" s="84" t="s">
        <v>1316</v>
      </c>
      <c r="AM98" s="80" t="b">
        <v>0</v>
      </c>
      <c r="AN98" s="80">
        <v>0</v>
      </c>
      <c r="AO98" s="84" t="s">
        <v>1316</v>
      </c>
      <c r="AP98" s="80" t="s">
        <v>1344</v>
      </c>
      <c r="AQ98" s="80" t="b">
        <v>0</v>
      </c>
      <c r="AR98" s="84" t="s">
        <v>1200</v>
      </c>
      <c r="AS98" s="80" t="s">
        <v>198</v>
      </c>
      <c r="AT98" s="80">
        <v>0</v>
      </c>
      <c r="AU98" s="80">
        <v>0</v>
      </c>
      <c r="AV98" s="80"/>
      <c r="AW98" s="80"/>
      <c r="AX98" s="80"/>
      <c r="AY98" s="80"/>
      <c r="AZ98" s="80"/>
      <c r="BA98" s="80"/>
      <c r="BB98" s="80"/>
      <c r="BC98" s="80"/>
      <c r="BD98">
        <v>1</v>
      </c>
      <c r="BE98" s="79" t="str">
        <f>REPLACE(INDEX(GroupVertices[Group],MATCH(Edges25[[#This Row],[Vertex 1]],GroupVertices[Vertex],0)),1,1,"")</f>
        <v>3</v>
      </c>
      <c r="BF98" s="79" t="str">
        <f>REPLACE(INDEX(GroupVertices[Group],MATCH(Edges25[[#This Row],[Vertex 2]],GroupVertices[Vertex],0)),1,1,"")</f>
        <v>3</v>
      </c>
      <c r="BG98" s="48">
        <v>0</v>
      </c>
      <c r="BH98" s="49">
        <v>0</v>
      </c>
      <c r="BI98" s="48">
        <v>0</v>
      </c>
      <c r="BJ98" s="49">
        <v>0</v>
      </c>
      <c r="BK98" s="48">
        <v>0</v>
      </c>
      <c r="BL98" s="49">
        <v>0</v>
      </c>
      <c r="BM98" s="48">
        <v>1</v>
      </c>
      <c r="BN98" s="49">
        <v>100</v>
      </c>
      <c r="BO98" s="48">
        <v>1</v>
      </c>
    </row>
    <row r="99" spans="1:67" ht="15">
      <c r="A99" s="65" t="s">
        <v>326</v>
      </c>
      <c r="B99" s="65" t="s">
        <v>405</v>
      </c>
      <c r="C99" s="66"/>
      <c r="D99" s="67"/>
      <c r="E99" s="68"/>
      <c r="F99" s="69"/>
      <c r="G99" s="66"/>
      <c r="H99" s="70"/>
      <c r="I99" s="71"/>
      <c r="J99" s="71"/>
      <c r="K99" s="34" t="s">
        <v>65</v>
      </c>
      <c r="L99" s="78">
        <v>110</v>
      </c>
      <c r="M99" s="78"/>
      <c r="N99" s="73"/>
      <c r="O99" s="80" t="s">
        <v>426</v>
      </c>
      <c r="P99" s="82">
        <v>43986.025196759256</v>
      </c>
      <c r="Q99" s="80" t="s">
        <v>429</v>
      </c>
      <c r="R99" s="84" t="s">
        <v>474</v>
      </c>
      <c r="S99" s="80"/>
      <c r="T99" s="80"/>
      <c r="U99" s="80" t="s">
        <v>538</v>
      </c>
      <c r="V99" s="80"/>
      <c r="W99" s="85" t="s">
        <v>640</v>
      </c>
      <c r="X99" s="82">
        <v>43986.025196759256</v>
      </c>
      <c r="Y99" s="88">
        <v>43986</v>
      </c>
      <c r="Z99" s="84" t="s">
        <v>811</v>
      </c>
      <c r="AA99" s="85" t="s">
        <v>1005</v>
      </c>
      <c r="AB99" s="80"/>
      <c r="AC99" s="80"/>
      <c r="AD99" s="84" t="s">
        <v>1201</v>
      </c>
      <c r="AE99" s="80"/>
      <c r="AF99" s="80" t="b">
        <v>0</v>
      </c>
      <c r="AG99" s="80">
        <v>0</v>
      </c>
      <c r="AH99" s="84" t="s">
        <v>1316</v>
      </c>
      <c r="AI99" s="80" t="b">
        <v>0</v>
      </c>
      <c r="AJ99" s="80" t="s">
        <v>1333</v>
      </c>
      <c r="AK99" s="80"/>
      <c r="AL99" s="84" t="s">
        <v>1316</v>
      </c>
      <c r="AM99" s="80" t="b">
        <v>0</v>
      </c>
      <c r="AN99" s="80">
        <v>116</v>
      </c>
      <c r="AO99" s="84" t="s">
        <v>1297</v>
      </c>
      <c r="AP99" s="80" t="s">
        <v>1344</v>
      </c>
      <c r="AQ99" s="80" t="b">
        <v>0</v>
      </c>
      <c r="AR99" s="84" t="s">
        <v>1297</v>
      </c>
      <c r="AS99" s="80" t="s">
        <v>198</v>
      </c>
      <c r="AT99" s="80">
        <v>0</v>
      </c>
      <c r="AU99" s="80">
        <v>0</v>
      </c>
      <c r="AV99" s="80"/>
      <c r="AW99" s="80"/>
      <c r="AX99" s="80"/>
      <c r="AY99" s="80"/>
      <c r="AZ99" s="80"/>
      <c r="BA99" s="80"/>
      <c r="BB99" s="80"/>
      <c r="BC99" s="80"/>
      <c r="BD99">
        <v>1</v>
      </c>
      <c r="BE99" s="79" t="str">
        <f>REPLACE(INDEX(GroupVertices[Group],MATCH(Edges25[[#This Row],[Vertex 1]],GroupVertices[Vertex],0)),1,1,"")</f>
        <v>1</v>
      </c>
      <c r="BF99" s="79" t="str">
        <f>REPLACE(INDEX(GroupVertices[Group],MATCH(Edges25[[#This Row],[Vertex 2]],GroupVertices[Vertex],0)),1,1,"")</f>
        <v>1</v>
      </c>
      <c r="BG99" s="48">
        <v>0</v>
      </c>
      <c r="BH99" s="49">
        <v>0</v>
      </c>
      <c r="BI99" s="48">
        <v>1</v>
      </c>
      <c r="BJ99" s="49">
        <v>2.3255813953488373</v>
      </c>
      <c r="BK99" s="48">
        <v>0</v>
      </c>
      <c r="BL99" s="49">
        <v>0</v>
      </c>
      <c r="BM99" s="48">
        <v>42</v>
      </c>
      <c r="BN99" s="49">
        <v>97.67441860465117</v>
      </c>
      <c r="BO99" s="48">
        <v>43</v>
      </c>
    </row>
    <row r="100" spans="1:67" ht="15">
      <c r="A100" s="65" t="s">
        <v>327</v>
      </c>
      <c r="B100" s="65" t="s">
        <v>405</v>
      </c>
      <c r="C100" s="66"/>
      <c r="D100" s="67"/>
      <c r="E100" s="68"/>
      <c r="F100" s="69"/>
      <c r="G100" s="66"/>
      <c r="H100" s="70"/>
      <c r="I100" s="71"/>
      <c r="J100" s="71"/>
      <c r="K100" s="34" t="s">
        <v>65</v>
      </c>
      <c r="L100" s="78">
        <v>111</v>
      </c>
      <c r="M100" s="78"/>
      <c r="N100" s="73"/>
      <c r="O100" s="80" t="s">
        <v>426</v>
      </c>
      <c r="P100" s="82">
        <v>43986.028969907406</v>
      </c>
      <c r="Q100" s="80" t="s">
        <v>429</v>
      </c>
      <c r="R100" s="84" t="s">
        <v>474</v>
      </c>
      <c r="S100" s="80"/>
      <c r="T100" s="80"/>
      <c r="U100" s="80" t="s">
        <v>538</v>
      </c>
      <c r="V100" s="80"/>
      <c r="W100" s="85" t="s">
        <v>641</v>
      </c>
      <c r="X100" s="82">
        <v>43986.028969907406</v>
      </c>
      <c r="Y100" s="88">
        <v>43986</v>
      </c>
      <c r="Z100" s="84" t="s">
        <v>812</v>
      </c>
      <c r="AA100" s="85" t="s">
        <v>1006</v>
      </c>
      <c r="AB100" s="80"/>
      <c r="AC100" s="80"/>
      <c r="AD100" s="84" t="s">
        <v>1202</v>
      </c>
      <c r="AE100" s="80"/>
      <c r="AF100" s="80" t="b">
        <v>0</v>
      </c>
      <c r="AG100" s="80">
        <v>0</v>
      </c>
      <c r="AH100" s="84" t="s">
        <v>1316</v>
      </c>
      <c r="AI100" s="80" t="b">
        <v>0</v>
      </c>
      <c r="AJ100" s="80" t="s">
        <v>1333</v>
      </c>
      <c r="AK100" s="80"/>
      <c r="AL100" s="84" t="s">
        <v>1316</v>
      </c>
      <c r="AM100" s="80" t="b">
        <v>0</v>
      </c>
      <c r="AN100" s="80">
        <v>116</v>
      </c>
      <c r="AO100" s="84" t="s">
        <v>1297</v>
      </c>
      <c r="AP100" s="80" t="s">
        <v>1344</v>
      </c>
      <c r="AQ100" s="80" t="b">
        <v>0</v>
      </c>
      <c r="AR100" s="84" t="s">
        <v>1297</v>
      </c>
      <c r="AS100" s="80" t="s">
        <v>198</v>
      </c>
      <c r="AT100" s="80">
        <v>0</v>
      </c>
      <c r="AU100" s="80">
        <v>0</v>
      </c>
      <c r="AV100" s="80"/>
      <c r="AW100" s="80"/>
      <c r="AX100" s="80"/>
      <c r="AY100" s="80"/>
      <c r="AZ100" s="80"/>
      <c r="BA100" s="80"/>
      <c r="BB100" s="80"/>
      <c r="BC100" s="80"/>
      <c r="BD100">
        <v>1</v>
      </c>
      <c r="BE100" s="79" t="str">
        <f>REPLACE(INDEX(GroupVertices[Group],MATCH(Edges25[[#This Row],[Vertex 1]],GroupVertices[Vertex],0)),1,1,"")</f>
        <v>1</v>
      </c>
      <c r="BF100" s="79" t="str">
        <f>REPLACE(INDEX(GroupVertices[Group],MATCH(Edges25[[#This Row],[Vertex 2]],GroupVertices[Vertex],0)),1,1,"")</f>
        <v>1</v>
      </c>
      <c r="BG100" s="48">
        <v>0</v>
      </c>
      <c r="BH100" s="49">
        <v>0</v>
      </c>
      <c r="BI100" s="48">
        <v>1</v>
      </c>
      <c r="BJ100" s="49">
        <v>2.3255813953488373</v>
      </c>
      <c r="BK100" s="48">
        <v>0</v>
      </c>
      <c r="BL100" s="49">
        <v>0</v>
      </c>
      <c r="BM100" s="48">
        <v>42</v>
      </c>
      <c r="BN100" s="49">
        <v>97.67441860465117</v>
      </c>
      <c r="BO100" s="48">
        <v>43</v>
      </c>
    </row>
    <row r="101" spans="1:67" ht="15">
      <c r="A101" s="65" t="s">
        <v>328</v>
      </c>
      <c r="B101" s="65" t="s">
        <v>401</v>
      </c>
      <c r="C101" s="66"/>
      <c r="D101" s="67"/>
      <c r="E101" s="68"/>
      <c r="F101" s="69"/>
      <c r="G101" s="66"/>
      <c r="H101" s="70"/>
      <c r="I101" s="71"/>
      <c r="J101" s="71"/>
      <c r="K101" s="34" t="s">
        <v>65</v>
      </c>
      <c r="L101" s="78">
        <v>112</v>
      </c>
      <c r="M101" s="78"/>
      <c r="N101" s="73"/>
      <c r="O101" s="80" t="s">
        <v>426</v>
      </c>
      <c r="P101" s="82">
        <v>43986.031643518516</v>
      </c>
      <c r="Q101" s="80" t="s">
        <v>435</v>
      </c>
      <c r="R101" s="84" t="s">
        <v>480</v>
      </c>
      <c r="S101" s="80"/>
      <c r="T101" s="80"/>
      <c r="U101" s="80"/>
      <c r="V101" s="80"/>
      <c r="W101" s="85" t="s">
        <v>642</v>
      </c>
      <c r="X101" s="82">
        <v>43986.031643518516</v>
      </c>
      <c r="Y101" s="88">
        <v>43986</v>
      </c>
      <c r="Z101" s="84" t="s">
        <v>813</v>
      </c>
      <c r="AA101" s="85" t="s">
        <v>1007</v>
      </c>
      <c r="AB101" s="80"/>
      <c r="AC101" s="80"/>
      <c r="AD101" s="84" t="s">
        <v>1203</v>
      </c>
      <c r="AE101" s="80"/>
      <c r="AF101" s="80" t="b">
        <v>0</v>
      </c>
      <c r="AG101" s="80">
        <v>0</v>
      </c>
      <c r="AH101" s="84" t="s">
        <v>1316</v>
      </c>
      <c r="AI101" s="80" t="b">
        <v>1</v>
      </c>
      <c r="AJ101" s="80" t="s">
        <v>1333</v>
      </c>
      <c r="AK101" s="80"/>
      <c r="AL101" s="84" t="s">
        <v>1337</v>
      </c>
      <c r="AM101" s="80" t="b">
        <v>0</v>
      </c>
      <c r="AN101" s="80">
        <v>14</v>
      </c>
      <c r="AO101" s="84" t="s">
        <v>1293</v>
      </c>
      <c r="AP101" s="80" t="s">
        <v>1343</v>
      </c>
      <c r="AQ101" s="80" t="b">
        <v>0</v>
      </c>
      <c r="AR101" s="84" t="s">
        <v>1293</v>
      </c>
      <c r="AS101" s="80" t="s">
        <v>198</v>
      </c>
      <c r="AT101" s="80">
        <v>0</v>
      </c>
      <c r="AU101" s="80">
        <v>0</v>
      </c>
      <c r="AV101" s="80"/>
      <c r="AW101" s="80"/>
      <c r="AX101" s="80"/>
      <c r="AY101" s="80"/>
      <c r="AZ101" s="80"/>
      <c r="BA101" s="80"/>
      <c r="BB101" s="80"/>
      <c r="BC101" s="80"/>
      <c r="BD101">
        <v>1</v>
      </c>
      <c r="BE101" s="79" t="str">
        <f>REPLACE(INDEX(GroupVertices[Group],MATCH(Edges25[[#This Row],[Vertex 1]],GroupVertices[Vertex],0)),1,1,"")</f>
        <v>2</v>
      </c>
      <c r="BF101" s="79" t="str">
        <f>REPLACE(INDEX(GroupVertices[Group],MATCH(Edges25[[#This Row],[Vertex 2]],GroupVertices[Vertex],0)),1,1,"")</f>
        <v>2</v>
      </c>
      <c r="BG101" s="48">
        <v>0</v>
      </c>
      <c r="BH101" s="49">
        <v>0</v>
      </c>
      <c r="BI101" s="48">
        <v>0</v>
      </c>
      <c r="BJ101" s="49">
        <v>0</v>
      </c>
      <c r="BK101" s="48">
        <v>0</v>
      </c>
      <c r="BL101" s="49">
        <v>0</v>
      </c>
      <c r="BM101" s="48">
        <v>27</v>
      </c>
      <c r="BN101" s="49">
        <v>100</v>
      </c>
      <c r="BO101" s="48">
        <v>27</v>
      </c>
    </row>
    <row r="102" spans="1:67" ht="15">
      <c r="A102" s="65" t="s">
        <v>329</v>
      </c>
      <c r="B102" s="65" t="s">
        <v>329</v>
      </c>
      <c r="C102" s="66"/>
      <c r="D102" s="67"/>
      <c r="E102" s="68"/>
      <c r="F102" s="69"/>
      <c r="G102" s="66"/>
      <c r="H102" s="70"/>
      <c r="I102" s="71"/>
      <c r="J102" s="71"/>
      <c r="K102" s="34" t="s">
        <v>65</v>
      </c>
      <c r="L102" s="78">
        <v>113</v>
      </c>
      <c r="M102" s="78"/>
      <c r="N102" s="73"/>
      <c r="O102" s="80" t="s">
        <v>198</v>
      </c>
      <c r="P102" s="82">
        <v>43985.9844212963</v>
      </c>
      <c r="Q102" s="80" t="s">
        <v>448</v>
      </c>
      <c r="R102" s="84" t="s">
        <v>493</v>
      </c>
      <c r="S102" s="85" t="s">
        <v>520</v>
      </c>
      <c r="T102" s="80" t="s">
        <v>533</v>
      </c>
      <c r="U102" s="80" t="s">
        <v>537</v>
      </c>
      <c r="V102" s="80"/>
      <c r="W102" s="85" t="s">
        <v>643</v>
      </c>
      <c r="X102" s="82">
        <v>43985.9844212963</v>
      </c>
      <c r="Y102" s="88">
        <v>43985</v>
      </c>
      <c r="Z102" s="84" t="s">
        <v>814</v>
      </c>
      <c r="AA102" s="85" t="s">
        <v>1008</v>
      </c>
      <c r="AB102" s="80"/>
      <c r="AC102" s="80"/>
      <c r="AD102" s="84" t="s">
        <v>1204</v>
      </c>
      <c r="AE102" s="80"/>
      <c r="AF102" s="80" t="b">
        <v>0</v>
      </c>
      <c r="AG102" s="80">
        <v>0</v>
      </c>
      <c r="AH102" s="84" t="s">
        <v>1316</v>
      </c>
      <c r="AI102" s="80" t="b">
        <v>1</v>
      </c>
      <c r="AJ102" s="80" t="s">
        <v>1332</v>
      </c>
      <c r="AK102" s="80"/>
      <c r="AL102" s="84" t="s">
        <v>1338</v>
      </c>
      <c r="AM102" s="80" t="b">
        <v>0</v>
      </c>
      <c r="AN102" s="80">
        <v>1</v>
      </c>
      <c r="AO102" s="84" t="s">
        <v>1316</v>
      </c>
      <c r="AP102" s="80" t="s">
        <v>1343</v>
      </c>
      <c r="AQ102" s="80" t="b">
        <v>0</v>
      </c>
      <c r="AR102" s="84" t="s">
        <v>1204</v>
      </c>
      <c r="AS102" s="80" t="s">
        <v>198</v>
      </c>
      <c r="AT102" s="80">
        <v>0</v>
      </c>
      <c r="AU102" s="80">
        <v>0</v>
      </c>
      <c r="AV102" s="80"/>
      <c r="AW102" s="80"/>
      <c r="AX102" s="80"/>
      <c r="AY102" s="80"/>
      <c r="AZ102" s="80"/>
      <c r="BA102" s="80"/>
      <c r="BB102" s="80"/>
      <c r="BC102" s="80"/>
      <c r="BD102">
        <v>3</v>
      </c>
      <c r="BE102" s="79" t="str">
        <f>REPLACE(INDEX(GroupVertices[Group],MATCH(Edges25[[#This Row],[Vertex 1]],GroupVertices[Vertex],0)),1,1,"")</f>
        <v>3</v>
      </c>
      <c r="BF102" s="79" t="str">
        <f>REPLACE(INDEX(GroupVertices[Group],MATCH(Edges25[[#This Row],[Vertex 2]],GroupVertices[Vertex],0)),1,1,"")</f>
        <v>3</v>
      </c>
      <c r="BG102" s="48">
        <v>0</v>
      </c>
      <c r="BH102" s="49">
        <v>0</v>
      </c>
      <c r="BI102" s="48">
        <v>0</v>
      </c>
      <c r="BJ102" s="49">
        <v>0</v>
      </c>
      <c r="BK102" s="48">
        <v>0</v>
      </c>
      <c r="BL102" s="49">
        <v>0</v>
      </c>
      <c r="BM102" s="48">
        <v>1</v>
      </c>
      <c r="BN102" s="49">
        <v>100</v>
      </c>
      <c r="BO102" s="48">
        <v>1</v>
      </c>
    </row>
    <row r="103" spans="1:67" ht="15">
      <c r="A103" s="65" t="s">
        <v>329</v>
      </c>
      <c r="B103" s="65" t="s">
        <v>329</v>
      </c>
      <c r="C103" s="66"/>
      <c r="D103" s="67"/>
      <c r="E103" s="68"/>
      <c r="F103" s="69"/>
      <c r="G103" s="66"/>
      <c r="H103" s="70"/>
      <c r="I103" s="71"/>
      <c r="J103" s="71"/>
      <c r="K103" s="34" t="s">
        <v>65</v>
      </c>
      <c r="L103" s="78">
        <v>114</v>
      </c>
      <c r="M103" s="78"/>
      <c r="N103" s="73"/>
      <c r="O103" s="80" t="s">
        <v>198</v>
      </c>
      <c r="P103" s="82">
        <v>43985.98474537037</v>
      </c>
      <c r="Q103" s="80" t="s">
        <v>449</v>
      </c>
      <c r="R103" s="84" t="s">
        <v>494</v>
      </c>
      <c r="S103" s="85" t="s">
        <v>525</v>
      </c>
      <c r="T103" s="80" t="s">
        <v>533</v>
      </c>
      <c r="U103" s="80" t="s">
        <v>537</v>
      </c>
      <c r="V103" s="80"/>
      <c r="W103" s="85" t="s">
        <v>643</v>
      </c>
      <c r="X103" s="82">
        <v>43985.98474537037</v>
      </c>
      <c r="Y103" s="88">
        <v>43985</v>
      </c>
      <c r="Z103" s="84" t="s">
        <v>815</v>
      </c>
      <c r="AA103" s="85" t="s">
        <v>1009</v>
      </c>
      <c r="AB103" s="80"/>
      <c r="AC103" s="80"/>
      <c r="AD103" s="84" t="s">
        <v>1205</v>
      </c>
      <c r="AE103" s="80"/>
      <c r="AF103" s="80" t="b">
        <v>0</v>
      </c>
      <c r="AG103" s="80">
        <v>0</v>
      </c>
      <c r="AH103" s="84" t="s">
        <v>1316</v>
      </c>
      <c r="AI103" s="80" t="b">
        <v>1</v>
      </c>
      <c r="AJ103" s="80" t="s">
        <v>1332</v>
      </c>
      <c r="AK103" s="80"/>
      <c r="AL103" s="84" t="s">
        <v>1339</v>
      </c>
      <c r="AM103" s="80" t="b">
        <v>0</v>
      </c>
      <c r="AN103" s="80">
        <v>1</v>
      </c>
      <c r="AO103" s="84" t="s">
        <v>1316</v>
      </c>
      <c r="AP103" s="80" t="s">
        <v>1343</v>
      </c>
      <c r="AQ103" s="80" t="b">
        <v>0</v>
      </c>
      <c r="AR103" s="84" t="s">
        <v>1205</v>
      </c>
      <c r="AS103" s="80" t="s">
        <v>198</v>
      </c>
      <c r="AT103" s="80">
        <v>0</v>
      </c>
      <c r="AU103" s="80">
        <v>0</v>
      </c>
      <c r="AV103" s="80"/>
      <c r="AW103" s="80"/>
      <c r="AX103" s="80"/>
      <c r="AY103" s="80"/>
      <c r="AZ103" s="80"/>
      <c r="BA103" s="80"/>
      <c r="BB103" s="80"/>
      <c r="BC103" s="80"/>
      <c r="BD103">
        <v>3</v>
      </c>
      <c r="BE103" s="79" t="str">
        <f>REPLACE(INDEX(GroupVertices[Group],MATCH(Edges25[[#This Row],[Vertex 1]],GroupVertices[Vertex],0)),1,1,"")</f>
        <v>3</v>
      </c>
      <c r="BF103" s="79" t="str">
        <f>REPLACE(INDEX(GroupVertices[Group],MATCH(Edges25[[#This Row],[Vertex 2]],GroupVertices[Vertex],0)),1,1,"")</f>
        <v>3</v>
      </c>
      <c r="BG103" s="48">
        <v>0</v>
      </c>
      <c r="BH103" s="49">
        <v>0</v>
      </c>
      <c r="BI103" s="48">
        <v>0</v>
      </c>
      <c r="BJ103" s="49">
        <v>0</v>
      </c>
      <c r="BK103" s="48">
        <v>0</v>
      </c>
      <c r="BL103" s="49">
        <v>0</v>
      </c>
      <c r="BM103" s="48">
        <v>1</v>
      </c>
      <c r="BN103" s="49">
        <v>100</v>
      </c>
      <c r="BO103" s="48">
        <v>1</v>
      </c>
    </row>
    <row r="104" spans="1:67" ht="15">
      <c r="A104" s="65" t="s">
        <v>329</v>
      </c>
      <c r="B104" s="65" t="s">
        <v>329</v>
      </c>
      <c r="C104" s="66"/>
      <c r="D104" s="67"/>
      <c r="E104" s="68"/>
      <c r="F104" s="69"/>
      <c r="G104" s="66"/>
      <c r="H104" s="70"/>
      <c r="I104" s="71"/>
      <c r="J104" s="71"/>
      <c r="K104" s="34" t="s">
        <v>65</v>
      </c>
      <c r="L104" s="78">
        <v>115</v>
      </c>
      <c r="M104" s="78"/>
      <c r="N104" s="73"/>
      <c r="O104" s="80" t="s">
        <v>198</v>
      </c>
      <c r="P104" s="82">
        <v>43985.987962962965</v>
      </c>
      <c r="Q104" s="80" t="s">
        <v>450</v>
      </c>
      <c r="R104" s="84" t="s">
        <v>495</v>
      </c>
      <c r="S104" s="85" t="s">
        <v>526</v>
      </c>
      <c r="T104" s="80" t="s">
        <v>533</v>
      </c>
      <c r="U104" s="80" t="s">
        <v>537</v>
      </c>
      <c r="V104" s="80"/>
      <c r="W104" s="85" t="s">
        <v>643</v>
      </c>
      <c r="X104" s="82">
        <v>43985.987962962965</v>
      </c>
      <c r="Y104" s="88">
        <v>43985</v>
      </c>
      <c r="Z104" s="84" t="s">
        <v>792</v>
      </c>
      <c r="AA104" s="85" t="s">
        <v>1010</v>
      </c>
      <c r="AB104" s="80"/>
      <c r="AC104" s="80"/>
      <c r="AD104" s="84" t="s">
        <v>1206</v>
      </c>
      <c r="AE104" s="80"/>
      <c r="AF104" s="80" t="b">
        <v>0</v>
      </c>
      <c r="AG104" s="80">
        <v>0</v>
      </c>
      <c r="AH104" s="84" t="s">
        <v>1316</v>
      </c>
      <c r="AI104" s="80" t="b">
        <v>1</v>
      </c>
      <c r="AJ104" s="80" t="s">
        <v>1332</v>
      </c>
      <c r="AK104" s="80"/>
      <c r="AL104" s="84" t="s">
        <v>1340</v>
      </c>
      <c r="AM104" s="80" t="b">
        <v>0</v>
      </c>
      <c r="AN104" s="80">
        <v>1</v>
      </c>
      <c r="AO104" s="84" t="s">
        <v>1316</v>
      </c>
      <c r="AP104" s="80" t="s">
        <v>1343</v>
      </c>
      <c r="AQ104" s="80" t="b">
        <v>0</v>
      </c>
      <c r="AR104" s="84" t="s">
        <v>1206</v>
      </c>
      <c r="AS104" s="80" t="s">
        <v>198</v>
      </c>
      <c r="AT104" s="80">
        <v>0</v>
      </c>
      <c r="AU104" s="80">
        <v>0</v>
      </c>
      <c r="AV104" s="80"/>
      <c r="AW104" s="80"/>
      <c r="AX104" s="80"/>
      <c r="AY104" s="80"/>
      <c r="AZ104" s="80"/>
      <c r="BA104" s="80"/>
      <c r="BB104" s="80"/>
      <c r="BC104" s="80"/>
      <c r="BD104">
        <v>3</v>
      </c>
      <c r="BE104" s="79" t="str">
        <f>REPLACE(INDEX(GroupVertices[Group],MATCH(Edges25[[#This Row],[Vertex 1]],GroupVertices[Vertex],0)),1,1,"")</f>
        <v>3</v>
      </c>
      <c r="BF104" s="79" t="str">
        <f>REPLACE(INDEX(GroupVertices[Group],MATCH(Edges25[[#This Row],[Vertex 2]],GroupVertices[Vertex],0)),1,1,"")</f>
        <v>3</v>
      </c>
      <c r="BG104" s="48">
        <v>0</v>
      </c>
      <c r="BH104" s="49">
        <v>0</v>
      </c>
      <c r="BI104" s="48">
        <v>0</v>
      </c>
      <c r="BJ104" s="49">
        <v>0</v>
      </c>
      <c r="BK104" s="48">
        <v>0</v>
      </c>
      <c r="BL104" s="49">
        <v>0</v>
      </c>
      <c r="BM104" s="48">
        <v>1</v>
      </c>
      <c r="BN104" s="49">
        <v>100</v>
      </c>
      <c r="BO104" s="48">
        <v>1</v>
      </c>
    </row>
    <row r="105" spans="1:67" ht="15">
      <c r="A105" s="65" t="s">
        <v>329</v>
      </c>
      <c r="B105" s="65" t="s">
        <v>329</v>
      </c>
      <c r="C105" s="66"/>
      <c r="D105" s="67"/>
      <c r="E105" s="68"/>
      <c r="F105" s="69"/>
      <c r="G105" s="66"/>
      <c r="H105" s="70"/>
      <c r="I105" s="71"/>
      <c r="J105" s="71"/>
      <c r="K105" s="34" t="s">
        <v>65</v>
      </c>
      <c r="L105" s="78">
        <v>116</v>
      </c>
      <c r="M105" s="78"/>
      <c r="N105" s="73"/>
      <c r="O105" s="80" t="s">
        <v>426</v>
      </c>
      <c r="P105" s="82">
        <v>43986.031435185185</v>
      </c>
      <c r="Q105" s="80" t="s">
        <v>450</v>
      </c>
      <c r="R105" s="84" t="s">
        <v>495</v>
      </c>
      <c r="S105" s="85" t="s">
        <v>526</v>
      </c>
      <c r="T105" s="80" t="s">
        <v>533</v>
      </c>
      <c r="U105" s="80" t="s">
        <v>537</v>
      </c>
      <c r="V105" s="80"/>
      <c r="W105" s="85" t="s">
        <v>643</v>
      </c>
      <c r="X105" s="82">
        <v>43986.031435185185</v>
      </c>
      <c r="Y105" s="88">
        <v>43986</v>
      </c>
      <c r="Z105" s="84" t="s">
        <v>816</v>
      </c>
      <c r="AA105" s="85" t="s">
        <v>1011</v>
      </c>
      <c r="AB105" s="80"/>
      <c r="AC105" s="80"/>
      <c r="AD105" s="84" t="s">
        <v>1207</v>
      </c>
      <c r="AE105" s="80"/>
      <c r="AF105" s="80" t="b">
        <v>0</v>
      </c>
      <c r="AG105" s="80">
        <v>0</v>
      </c>
      <c r="AH105" s="84" t="s">
        <v>1316</v>
      </c>
      <c r="AI105" s="80" t="b">
        <v>1</v>
      </c>
      <c r="AJ105" s="80" t="s">
        <v>1332</v>
      </c>
      <c r="AK105" s="80"/>
      <c r="AL105" s="84" t="s">
        <v>1340</v>
      </c>
      <c r="AM105" s="80" t="b">
        <v>0</v>
      </c>
      <c r="AN105" s="80">
        <v>1</v>
      </c>
      <c r="AO105" s="84" t="s">
        <v>1206</v>
      </c>
      <c r="AP105" s="80" t="s">
        <v>1343</v>
      </c>
      <c r="AQ105" s="80" t="b">
        <v>0</v>
      </c>
      <c r="AR105" s="84" t="s">
        <v>1206</v>
      </c>
      <c r="AS105" s="80" t="s">
        <v>198</v>
      </c>
      <c r="AT105" s="80">
        <v>0</v>
      </c>
      <c r="AU105" s="80">
        <v>0</v>
      </c>
      <c r="AV105" s="80"/>
      <c r="AW105" s="80"/>
      <c r="AX105" s="80"/>
      <c r="AY105" s="80"/>
      <c r="AZ105" s="80"/>
      <c r="BA105" s="80"/>
      <c r="BB105" s="80"/>
      <c r="BC105" s="80"/>
      <c r="BD105">
        <v>3</v>
      </c>
      <c r="BE105" s="79" t="str">
        <f>REPLACE(INDEX(GroupVertices[Group],MATCH(Edges25[[#This Row],[Vertex 1]],GroupVertices[Vertex],0)),1,1,"")</f>
        <v>3</v>
      </c>
      <c r="BF105" s="79" t="str">
        <f>REPLACE(INDEX(GroupVertices[Group],MATCH(Edges25[[#This Row],[Vertex 2]],GroupVertices[Vertex],0)),1,1,"")</f>
        <v>3</v>
      </c>
      <c r="BG105" s="48">
        <v>0</v>
      </c>
      <c r="BH105" s="49">
        <v>0</v>
      </c>
      <c r="BI105" s="48">
        <v>0</v>
      </c>
      <c r="BJ105" s="49">
        <v>0</v>
      </c>
      <c r="BK105" s="48">
        <v>0</v>
      </c>
      <c r="BL105" s="49">
        <v>0</v>
      </c>
      <c r="BM105" s="48">
        <v>1</v>
      </c>
      <c r="BN105" s="49">
        <v>100</v>
      </c>
      <c r="BO105" s="48">
        <v>1</v>
      </c>
    </row>
    <row r="106" spans="1:67" ht="15">
      <c r="A106" s="65" t="s">
        <v>329</v>
      </c>
      <c r="B106" s="65" t="s">
        <v>329</v>
      </c>
      <c r="C106" s="66"/>
      <c r="D106" s="67"/>
      <c r="E106" s="68"/>
      <c r="F106" s="69"/>
      <c r="G106" s="66"/>
      <c r="H106" s="70"/>
      <c r="I106" s="71"/>
      <c r="J106" s="71"/>
      <c r="K106" s="34" t="s">
        <v>65</v>
      </c>
      <c r="L106" s="78">
        <v>117</v>
      </c>
      <c r="M106" s="78"/>
      <c r="N106" s="73"/>
      <c r="O106" s="80" t="s">
        <v>426</v>
      </c>
      <c r="P106" s="82">
        <v>43986.031689814816</v>
      </c>
      <c r="Q106" s="80" t="s">
        <v>449</v>
      </c>
      <c r="R106" s="84" t="s">
        <v>494</v>
      </c>
      <c r="S106" s="85" t="s">
        <v>525</v>
      </c>
      <c r="T106" s="80" t="s">
        <v>533</v>
      </c>
      <c r="U106" s="80" t="s">
        <v>537</v>
      </c>
      <c r="V106" s="80"/>
      <c r="W106" s="85" t="s">
        <v>643</v>
      </c>
      <c r="X106" s="82">
        <v>43986.031689814816</v>
      </c>
      <c r="Y106" s="88">
        <v>43986</v>
      </c>
      <c r="Z106" s="84" t="s">
        <v>817</v>
      </c>
      <c r="AA106" s="85" t="s">
        <v>1012</v>
      </c>
      <c r="AB106" s="80"/>
      <c r="AC106" s="80"/>
      <c r="AD106" s="84" t="s">
        <v>1208</v>
      </c>
      <c r="AE106" s="80"/>
      <c r="AF106" s="80" t="b">
        <v>0</v>
      </c>
      <c r="AG106" s="80">
        <v>0</v>
      </c>
      <c r="AH106" s="84" t="s">
        <v>1316</v>
      </c>
      <c r="AI106" s="80" t="b">
        <v>1</v>
      </c>
      <c r="AJ106" s="80" t="s">
        <v>1332</v>
      </c>
      <c r="AK106" s="80"/>
      <c r="AL106" s="84" t="s">
        <v>1339</v>
      </c>
      <c r="AM106" s="80" t="b">
        <v>0</v>
      </c>
      <c r="AN106" s="80">
        <v>1</v>
      </c>
      <c r="AO106" s="84" t="s">
        <v>1205</v>
      </c>
      <c r="AP106" s="80" t="s">
        <v>1343</v>
      </c>
      <c r="AQ106" s="80" t="b">
        <v>0</v>
      </c>
      <c r="AR106" s="84" t="s">
        <v>1205</v>
      </c>
      <c r="AS106" s="80" t="s">
        <v>198</v>
      </c>
      <c r="AT106" s="80">
        <v>0</v>
      </c>
      <c r="AU106" s="80">
        <v>0</v>
      </c>
      <c r="AV106" s="80"/>
      <c r="AW106" s="80"/>
      <c r="AX106" s="80"/>
      <c r="AY106" s="80"/>
      <c r="AZ106" s="80"/>
      <c r="BA106" s="80"/>
      <c r="BB106" s="80"/>
      <c r="BC106" s="80"/>
      <c r="BD106">
        <v>3</v>
      </c>
      <c r="BE106" s="79" t="str">
        <f>REPLACE(INDEX(GroupVertices[Group],MATCH(Edges25[[#This Row],[Vertex 1]],GroupVertices[Vertex],0)),1,1,"")</f>
        <v>3</v>
      </c>
      <c r="BF106" s="79" t="str">
        <f>REPLACE(INDEX(GroupVertices[Group],MATCH(Edges25[[#This Row],[Vertex 2]],GroupVertices[Vertex],0)),1,1,"")</f>
        <v>3</v>
      </c>
      <c r="BG106" s="48">
        <v>0</v>
      </c>
      <c r="BH106" s="49">
        <v>0</v>
      </c>
      <c r="BI106" s="48">
        <v>0</v>
      </c>
      <c r="BJ106" s="49">
        <v>0</v>
      </c>
      <c r="BK106" s="48">
        <v>0</v>
      </c>
      <c r="BL106" s="49">
        <v>0</v>
      </c>
      <c r="BM106" s="48">
        <v>1</v>
      </c>
      <c r="BN106" s="49">
        <v>100</v>
      </c>
      <c r="BO106" s="48">
        <v>1</v>
      </c>
    </row>
    <row r="107" spans="1:67" ht="15">
      <c r="A107" s="65" t="s">
        <v>329</v>
      </c>
      <c r="B107" s="65" t="s">
        <v>329</v>
      </c>
      <c r="C107" s="66"/>
      <c r="D107" s="67"/>
      <c r="E107" s="68"/>
      <c r="F107" s="69"/>
      <c r="G107" s="66"/>
      <c r="H107" s="70"/>
      <c r="I107" s="71"/>
      <c r="J107" s="71"/>
      <c r="K107" s="34" t="s">
        <v>65</v>
      </c>
      <c r="L107" s="78">
        <v>118</v>
      </c>
      <c r="M107" s="78"/>
      <c r="N107" s="73"/>
      <c r="O107" s="80" t="s">
        <v>426</v>
      </c>
      <c r="P107" s="82">
        <v>43986.031747685185</v>
      </c>
      <c r="Q107" s="80" t="s">
        <v>448</v>
      </c>
      <c r="R107" s="84" t="s">
        <v>493</v>
      </c>
      <c r="S107" s="85" t="s">
        <v>520</v>
      </c>
      <c r="T107" s="80" t="s">
        <v>533</v>
      </c>
      <c r="U107" s="80" t="s">
        <v>537</v>
      </c>
      <c r="V107" s="80"/>
      <c r="W107" s="85" t="s">
        <v>643</v>
      </c>
      <c r="X107" s="82">
        <v>43986.031747685185</v>
      </c>
      <c r="Y107" s="88">
        <v>43986</v>
      </c>
      <c r="Z107" s="84" t="s">
        <v>818</v>
      </c>
      <c r="AA107" s="85" t="s">
        <v>1013</v>
      </c>
      <c r="AB107" s="80"/>
      <c r="AC107" s="80"/>
      <c r="AD107" s="84" t="s">
        <v>1209</v>
      </c>
      <c r="AE107" s="80"/>
      <c r="AF107" s="80" t="b">
        <v>0</v>
      </c>
      <c r="AG107" s="80">
        <v>0</v>
      </c>
      <c r="AH107" s="84" t="s">
        <v>1316</v>
      </c>
      <c r="AI107" s="80" t="b">
        <v>1</v>
      </c>
      <c r="AJ107" s="80" t="s">
        <v>1332</v>
      </c>
      <c r="AK107" s="80"/>
      <c r="AL107" s="84" t="s">
        <v>1338</v>
      </c>
      <c r="AM107" s="80" t="b">
        <v>0</v>
      </c>
      <c r="AN107" s="80">
        <v>1</v>
      </c>
      <c r="AO107" s="84" t="s">
        <v>1204</v>
      </c>
      <c r="AP107" s="80" t="s">
        <v>1343</v>
      </c>
      <c r="AQ107" s="80" t="b">
        <v>0</v>
      </c>
      <c r="AR107" s="84" t="s">
        <v>1204</v>
      </c>
      <c r="AS107" s="80" t="s">
        <v>198</v>
      </c>
      <c r="AT107" s="80">
        <v>0</v>
      </c>
      <c r="AU107" s="80">
        <v>0</v>
      </c>
      <c r="AV107" s="80"/>
      <c r="AW107" s="80"/>
      <c r="AX107" s="80"/>
      <c r="AY107" s="80"/>
      <c r="AZ107" s="80"/>
      <c r="BA107" s="80"/>
      <c r="BB107" s="80"/>
      <c r="BC107" s="80"/>
      <c r="BD107">
        <v>3</v>
      </c>
      <c r="BE107" s="79" t="str">
        <f>REPLACE(INDEX(GroupVertices[Group],MATCH(Edges25[[#This Row],[Vertex 1]],GroupVertices[Vertex],0)),1,1,"")</f>
        <v>3</v>
      </c>
      <c r="BF107" s="79" t="str">
        <f>REPLACE(INDEX(GroupVertices[Group],MATCH(Edges25[[#This Row],[Vertex 2]],GroupVertices[Vertex],0)),1,1,"")</f>
        <v>3</v>
      </c>
      <c r="BG107" s="48">
        <v>0</v>
      </c>
      <c r="BH107" s="49">
        <v>0</v>
      </c>
      <c r="BI107" s="48">
        <v>0</v>
      </c>
      <c r="BJ107" s="49">
        <v>0</v>
      </c>
      <c r="BK107" s="48">
        <v>0</v>
      </c>
      <c r="BL107" s="49">
        <v>0</v>
      </c>
      <c r="BM107" s="48">
        <v>1</v>
      </c>
      <c r="BN107" s="49">
        <v>100</v>
      </c>
      <c r="BO107" s="48">
        <v>1</v>
      </c>
    </row>
    <row r="108" spans="1:67" ht="15">
      <c r="A108" s="65" t="s">
        <v>330</v>
      </c>
      <c r="B108" s="65" t="s">
        <v>405</v>
      </c>
      <c r="C108" s="66"/>
      <c r="D108" s="67"/>
      <c r="E108" s="68"/>
      <c r="F108" s="69"/>
      <c r="G108" s="66"/>
      <c r="H108" s="70"/>
      <c r="I108" s="71"/>
      <c r="J108" s="71"/>
      <c r="K108" s="34" t="s">
        <v>65</v>
      </c>
      <c r="L108" s="78">
        <v>119</v>
      </c>
      <c r="M108" s="78"/>
      <c r="N108" s="73"/>
      <c r="O108" s="80" t="s">
        <v>426</v>
      </c>
      <c r="P108" s="82">
        <v>43986.03313657407</v>
      </c>
      <c r="Q108" s="80" t="s">
        <v>429</v>
      </c>
      <c r="R108" s="84" t="s">
        <v>474</v>
      </c>
      <c r="S108" s="80"/>
      <c r="T108" s="80"/>
      <c r="U108" s="80" t="s">
        <v>538</v>
      </c>
      <c r="V108" s="80"/>
      <c r="W108" s="85" t="s">
        <v>644</v>
      </c>
      <c r="X108" s="82">
        <v>43986.03313657407</v>
      </c>
      <c r="Y108" s="88">
        <v>43986</v>
      </c>
      <c r="Z108" s="84" t="s">
        <v>819</v>
      </c>
      <c r="AA108" s="85" t="s">
        <v>1014</v>
      </c>
      <c r="AB108" s="80"/>
      <c r="AC108" s="80"/>
      <c r="AD108" s="84" t="s">
        <v>1210</v>
      </c>
      <c r="AE108" s="80"/>
      <c r="AF108" s="80" t="b">
        <v>0</v>
      </c>
      <c r="AG108" s="80">
        <v>0</v>
      </c>
      <c r="AH108" s="84" t="s">
        <v>1316</v>
      </c>
      <c r="AI108" s="80" t="b">
        <v>0</v>
      </c>
      <c r="AJ108" s="80" t="s">
        <v>1333</v>
      </c>
      <c r="AK108" s="80"/>
      <c r="AL108" s="84" t="s">
        <v>1316</v>
      </c>
      <c r="AM108" s="80" t="b">
        <v>0</v>
      </c>
      <c r="AN108" s="80">
        <v>116</v>
      </c>
      <c r="AO108" s="84" t="s">
        <v>1297</v>
      </c>
      <c r="AP108" s="80" t="s">
        <v>1345</v>
      </c>
      <c r="AQ108" s="80" t="b">
        <v>0</v>
      </c>
      <c r="AR108" s="84" t="s">
        <v>1297</v>
      </c>
      <c r="AS108" s="80" t="s">
        <v>198</v>
      </c>
      <c r="AT108" s="80">
        <v>0</v>
      </c>
      <c r="AU108" s="80">
        <v>0</v>
      </c>
      <c r="AV108" s="80"/>
      <c r="AW108" s="80"/>
      <c r="AX108" s="80"/>
      <c r="AY108" s="80"/>
      <c r="AZ108" s="80"/>
      <c r="BA108" s="80"/>
      <c r="BB108" s="80"/>
      <c r="BC108" s="80"/>
      <c r="BD108">
        <v>1</v>
      </c>
      <c r="BE108" s="79" t="str">
        <f>REPLACE(INDEX(GroupVertices[Group],MATCH(Edges25[[#This Row],[Vertex 1]],GroupVertices[Vertex],0)),1,1,"")</f>
        <v>1</v>
      </c>
      <c r="BF108" s="79" t="str">
        <f>REPLACE(INDEX(GroupVertices[Group],MATCH(Edges25[[#This Row],[Vertex 2]],GroupVertices[Vertex],0)),1,1,"")</f>
        <v>1</v>
      </c>
      <c r="BG108" s="48">
        <v>0</v>
      </c>
      <c r="BH108" s="49">
        <v>0</v>
      </c>
      <c r="BI108" s="48">
        <v>1</v>
      </c>
      <c r="BJ108" s="49">
        <v>2.3255813953488373</v>
      </c>
      <c r="BK108" s="48">
        <v>0</v>
      </c>
      <c r="BL108" s="49">
        <v>0</v>
      </c>
      <c r="BM108" s="48">
        <v>42</v>
      </c>
      <c r="BN108" s="49">
        <v>97.67441860465117</v>
      </c>
      <c r="BO108" s="48">
        <v>43</v>
      </c>
    </row>
    <row r="109" spans="1:67" ht="15">
      <c r="A109" s="65" t="s">
        <v>331</v>
      </c>
      <c r="B109" s="65" t="s">
        <v>405</v>
      </c>
      <c r="C109" s="66"/>
      <c r="D109" s="67"/>
      <c r="E109" s="68"/>
      <c r="F109" s="69"/>
      <c r="G109" s="66"/>
      <c r="H109" s="70"/>
      <c r="I109" s="71"/>
      <c r="J109" s="71"/>
      <c r="K109" s="34" t="s">
        <v>65</v>
      </c>
      <c r="L109" s="78">
        <v>120</v>
      </c>
      <c r="M109" s="78"/>
      <c r="N109" s="73"/>
      <c r="O109" s="80" t="s">
        <v>426</v>
      </c>
      <c r="P109" s="82">
        <v>43986.03554398148</v>
      </c>
      <c r="Q109" s="80" t="s">
        <v>429</v>
      </c>
      <c r="R109" s="84" t="s">
        <v>474</v>
      </c>
      <c r="S109" s="80"/>
      <c r="T109" s="80"/>
      <c r="U109" s="80" t="s">
        <v>538</v>
      </c>
      <c r="V109" s="80"/>
      <c r="W109" s="85" t="s">
        <v>645</v>
      </c>
      <c r="X109" s="82">
        <v>43986.03554398148</v>
      </c>
      <c r="Y109" s="88">
        <v>43986</v>
      </c>
      <c r="Z109" s="84" t="s">
        <v>820</v>
      </c>
      <c r="AA109" s="85" t="s">
        <v>1015</v>
      </c>
      <c r="AB109" s="80"/>
      <c r="AC109" s="80"/>
      <c r="AD109" s="84" t="s">
        <v>1211</v>
      </c>
      <c r="AE109" s="80"/>
      <c r="AF109" s="80" t="b">
        <v>0</v>
      </c>
      <c r="AG109" s="80">
        <v>0</v>
      </c>
      <c r="AH109" s="84" t="s">
        <v>1316</v>
      </c>
      <c r="AI109" s="80" t="b">
        <v>0</v>
      </c>
      <c r="AJ109" s="80" t="s">
        <v>1333</v>
      </c>
      <c r="AK109" s="80"/>
      <c r="AL109" s="84" t="s">
        <v>1316</v>
      </c>
      <c r="AM109" s="80" t="b">
        <v>0</v>
      </c>
      <c r="AN109" s="80">
        <v>116</v>
      </c>
      <c r="AO109" s="84" t="s">
        <v>1297</v>
      </c>
      <c r="AP109" s="80" t="s">
        <v>1343</v>
      </c>
      <c r="AQ109" s="80" t="b">
        <v>0</v>
      </c>
      <c r="AR109" s="84" t="s">
        <v>1297</v>
      </c>
      <c r="AS109" s="80" t="s">
        <v>198</v>
      </c>
      <c r="AT109" s="80">
        <v>0</v>
      </c>
      <c r="AU109" s="80">
        <v>0</v>
      </c>
      <c r="AV109" s="80"/>
      <c r="AW109" s="80"/>
      <c r="AX109" s="80"/>
      <c r="AY109" s="80"/>
      <c r="AZ109" s="80"/>
      <c r="BA109" s="80"/>
      <c r="BB109" s="80"/>
      <c r="BC109" s="80"/>
      <c r="BD109">
        <v>1</v>
      </c>
      <c r="BE109" s="79" t="str">
        <f>REPLACE(INDEX(GroupVertices[Group],MATCH(Edges25[[#This Row],[Vertex 1]],GroupVertices[Vertex],0)),1,1,"")</f>
        <v>1</v>
      </c>
      <c r="BF109" s="79" t="str">
        <f>REPLACE(INDEX(GroupVertices[Group],MATCH(Edges25[[#This Row],[Vertex 2]],GroupVertices[Vertex],0)),1,1,"")</f>
        <v>1</v>
      </c>
      <c r="BG109" s="48">
        <v>0</v>
      </c>
      <c r="BH109" s="49">
        <v>0</v>
      </c>
      <c r="BI109" s="48">
        <v>1</v>
      </c>
      <c r="BJ109" s="49">
        <v>2.3255813953488373</v>
      </c>
      <c r="BK109" s="48">
        <v>0</v>
      </c>
      <c r="BL109" s="49">
        <v>0</v>
      </c>
      <c r="BM109" s="48">
        <v>42</v>
      </c>
      <c r="BN109" s="49">
        <v>97.67441860465117</v>
      </c>
      <c r="BO109" s="48">
        <v>43</v>
      </c>
    </row>
    <row r="110" spans="1:67" ht="15">
      <c r="A110" s="65" t="s">
        <v>332</v>
      </c>
      <c r="B110" s="65" t="s">
        <v>405</v>
      </c>
      <c r="C110" s="66"/>
      <c r="D110" s="67"/>
      <c r="E110" s="68"/>
      <c r="F110" s="69"/>
      <c r="G110" s="66"/>
      <c r="H110" s="70"/>
      <c r="I110" s="71"/>
      <c r="J110" s="71"/>
      <c r="K110" s="34" t="s">
        <v>65</v>
      </c>
      <c r="L110" s="78">
        <v>121</v>
      </c>
      <c r="M110" s="78"/>
      <c r="N110" s="73"/>
      <c r="O110" s="80" t="s">
        <v>426</v>
      </c>
      <c r="P110" s="82">
        <v>43986.03855324074</v>
      </c>
      <c r="Q110" s="80" t="s">
        <v>429</v>
      </c>
      <c r="R110" s="84" t="s">
        <v>474</v>
      </c>
      <c r="S110" s="80"/>
      <c r="T110" s="80"/>
      <c r="U110" s="80" t="s">
        <v>538</v>
      </c>
      <c r="V110" s="80"/>
      <c r="W110" s="85" t="s">
        <v>646</v>
      </c>
      <c r="X110" s="82">
        <v>43986.03855324074</v>
      </c>
      <c r="Y110" s="88">
        <v>43986</v>
      </c>
      <c r="Z110" s="84" t="s">
        <v>821</v>
      </c>
      <c r="AA110" s="85" t="s">
        <v>1016</v>
      </c>
      <c r="AB110" s="80"/>
      <c r="AC110" s="80"/>
      <c r="AD110" s="84" t="s">
        <v>1212</v>
      </c>
      <c r="AE110" s="80"/>
      <c r="AF110" s="80" t="b">
        <v>0</v>
      </c>
      <c r="AG110" s="80">
        <v>0</v>
      </c>
      <c r="AH110" s="84" t="s">
        <v>1316</v>
      </c>
      <c r="AI110" s="80" t="b">
        <v>0</v>
      </c>
      <c r="AJ110" s="80" t="s">
        <v>1333</v>
      </c>
      <c r="AK110" s="80"/>
      <c r="AL110" s="84" t="s">
        <v>1316</v>
      </c>
      <c r="AM110" s="80" t="b">
        <v>0</v>
      </c>
      <c r="AN110" s="80">
        <v>116</v>
      </c>
      <c r="AO110" s="84" t="s">
        <v>1297</v>
      </c>
      <c r="AP110" s="80" t="s">
        <v>1345</v>
      </c>
      <c r="AQ110" s="80" t="b">
        <v>0</v>
      </c>
      <c r="AR110" s="84" t="s">
        <v>1297</v>
      </c>
      <c r="AS110" s="80" t="s">
        <v>198</v>
      </c>
      <c r="AT110" s="80">
        <v>0</v>
      </c>
      <c r="AU110" s="80">
        <v>0</v>
      </c>
      <c r="AV110" s="80"/>
      <c r="AW110" s="80"/>
      <c r="AX110" s="80"/>
      <c r="AY110" s="80"/>
      <c r="AZ110" s="80"/>
      <c r="BA110" s="80"/>
      <c r="BB110" s="80"/>
      <c r="BC110" s="80"/>
      <c r="BD110">
        <v>1</v>
      </c>
      <c r="BE110" s="79" t="str">
        <f>REPLACE(INDEX(GroupVertices[Group],MATCH(Edges25[[#This Row],[Vertex 1]],GroupVertices[Vertex],0)),1,1,"")</f>
        <v>1</v>
      </c>
      <c r="BF110" s="79" t="str">
        <f>REPLACE(INDEX(GroupVertices[Group],MATCH(Edges25[[#This Row],[Vertex 2]],GroupVertices[Vertex],0)),1,1,"")</f>
        <v>1</v>
      </c>
      <c r="BG110" s="48">
        <v>0</v>
      </c>
      <c r="BH110" s="49">
        <v>0</v>
      </c>
      <c r="BI110" s="48">
        <v>1</v>
      </c>
      <c r="BJ110" s="49">
        <v>2.3255813953488373</v>
      </c>
      <c r="BK110" s="48">
        <v>0</v>
      </c>
      <c r="BL110" s="49">
        <v>0</v>
      </c>
      <c r="BM110" s="48">
        <v>42</v>
      </c>
      <c r="BN110" s="49">
        <v>97.67441860465117</v>
      </c>
      <c r="BO110" s="48">
        <v>43</v>
      </c>
    </row>
    <row r="111" spans="1:67" ht="15">
      <c r="A111" s="65" t="s">
        <v>333</v>
      </c>
      <c r="B111" s="65" t="s">
        <v>360</v>
      </c>
      <c r="C111" s="66"/>
      <c r="D111" s="67"/>
      <c r="E111" s="68"/>
      <c r="F111" s="69"/>
      <c r="G111" s="66"/>
      <c r="H111" s="70"/>
      <c r="I111" s="71"/>
      <c r="J111" s="71"/>
      <c r="K111" s="34" t="s">
        <v>65</v>
      </c>
      <c r="L111" s="78">
        <v>122</v>
      </c>
      <c r="M111" s="78"/>
      <c r="N111" s="73"/>
      <c r="O111" s="80" t="s">
        <v>426</v>
      </c>
      <c r="P111" s="82">
        <v>43986.03988425926</v>
      </c>
      <c r="Q111" s="80" t="s">
        <v>441</v>
      </c>
      <c r="R111" s="84" t="s">
        <v>486</v>
      </c>
      <c r="S111" s="80"/>
      <c r="T111" s="80"/>
      <c r="U111" s="80" t="s">
        <v>537</v>
      </c>
      <c r="V111" s="85" t="s">
        <v>549</v>
      </c>
      <c r="W111" s="85" t="s">
        <v>549</v>
      </c>
      <c r="X111" s="82">
        <v>43986.03988425926</v>
      </c>
      <c r="Y111" s="88">
        <v>43986</v>
      </c>
      <c r="Z111" s="84" t="s">
        <v>822</v>
      </c>
      <c r="AA111" s="85" t="s">
        <v>1017</v>
      </c>
      <c r="AB111" s="80"/>
      <c r="AC111" s="80"/>
      <c r="AD111" s="84" t="s">
        <v>1213</v>
      </c>
      <c r="AE111" s="80"/>
      <c r="AF111" s="80" t="b">
        <v>0</v>
      </c>
      <c r="AG111" s="80">
        <v>0</v>
      </c>
      <c r="AH111" s="84" t="s">
        <v>1316</v>
      </c>
      <c r="AI111" s="80" t="b">
        <v>0</v>
      </c>
      <c r="AJ111" s="80" t="s">
        <v>1332</v>
      </c>
      <c r="AK111" s="80"/>
      <c r="AL111" s="84" t="s">
        <v>1316</v>
      </c>
      <c r="AM111" s="80" t="b">
        <v>0</v>
      </c>
      <c r="AN111" s="80">
        <v>3</v>
      </c>
      <c r="AO111" s="84" t="s">
        <v>1243</v>
      </c>
      <c r="AP111" s="80" t="s">
        <v>1345</v>
      </c>
      <c r="AQ111" s="80" t="b">
        <v>0</v>
      </c>
      <c r="AR111" s="84" t="s">
        <v>1243</v>
      </c>
      <c r="AS111" s="80" t="s">
        <v>198</v>
      </c>
      <c r="AT111" s="80">
        <v>0</v>
      </c>
      <c r="AU111" s="80">
        <v>0</v>
      </c>
      <c r="AV111" s="80"/>
      <c r="AW111" s="80"/>
      <c r="AX111" s="80"/>
      <c r="AY111" s="80"/>
      <c r="AZ111" s="80"/>
      <c r="BA111" s="80"/>
      <c r="BB111" s="80"/>
      <c r="BC111" s="80"/>
      <c r="BD111">
        <v>1</v>
      </c>
      <c r="BE111" s="79" t="str">
        <f>REPLACE(INDEX(GroupVertices[Group],MATCH(Edges25[[#This Row],[Vertex 1]],GroupVertices[Vertex],0)),1,1,"")</f>
        <v>4</v>
      </c>
      <c r="BF111" s="79" t="str">
        <f>REPLACE(INDEX(GroupVertices[Group],MATCH(Edges25[[#This Row],[Vertex 2]],GroupVertices[Vertex],0)),1,1,"")</f>
        <v>4</v>
      </c>
      <c r="BG111" s="48">
        <v>0</v>
      </c>
      <c r="BH111" s="49">
        <v>0</v>
      </c>
      <c r="BI111" s="48">
        <v>0</v>
      </c>
      <c r="BJ111" s="49">
        <v>0</v>
      </c>
      <c r="BK111" s="48">
        <v>0</v>
      </c>
      <c r="BL111" s="49">
        <v>0</v>
      </c>
      <c r="BM111" s="48">
        <v>1</v>
      </c>
      <c r="BN111" s="49">
        <v>100</v>
      </c>
      <c r="BO111" s="48">
        <v>1</v>
      </c>
    </row>
    <row r="112" spans="1:67" ht="15">
      <c r="A112" s="65" t="s">
        <v>334</v>
      </c>
      <c r="B112" s="65" t="s">
        <v>405</v>
      </c>
      <c r="C112" s="66"/>
      <c r="D112" s="67"/>
      <c r="E112" s="68"/>
      <c r="F112" s="69"/>
      <c r="G112" s="66"/>
      <c r="H112" s="70"/>
      <c r="I112" s="71"/>
      <c r="J112" s="71"/>
      <c r="K112" s="34" t="s">
        <v>65</v>
      </c>
      <c r="L112" s="78">
        <v>123</v>
      </c>
      <c r="M112" s="78"/>
      <c r="N112" s="73"/>
      <c r="O112" s="80" t="s">
        <v>426</v>
      </c>
      <c r="P112" s="82">
        <v>43986.0412037037</v>
      </c>
      <c r="Q112" s="80" t="s">
        <v>429</v>
      </c>
      <c r="R112" s="84" t="s">
        <v>474</v>
      </c>
      <c r="S112" s="80"/>
      <c r="T112" s="80"/>
      <c r="U112" s="80" t="s">
        <v>538</v>
      </c>
      <c r="V112" s="80"/>
      <c r="W112" s="85" t="s">
        <v>647</v>
      </c>
      <c r="X112" s="82">
        <v>43986.0412037037</v>
      </c>
      <c r="Y112" s="88">
        <v>43986</v>
      </c>
      <c r="Z112" s="84" t="s">
        <v>823</v>
      </c>
      <c r="AA112" s="85" t="s">
        <v>1018</v>
      </c>
      <c r="AB112" s="80"/>
      <c r="AC112" s="80"/>
      <c r="AD112" s="84" t="s">
        <v>1214</v>
      </c>
      <c r="AE112" s="80"/>
      <c r="AF112" s="80" t="b">
        <v>0</v>
      </c>
      <c r="AG112" s="80">
        <v>0</v>
      </c>
      <c r="AH112" s="84" t="s">
        <v>1316</v>
      </c>
      <c r="AI112" s="80" t="b">
        <v>0</v>
      </c>
      <c r="AJ112" s="80" t="s">
        <v>1333</v>
      </c>
      <c r="AK112" s="80"/>
      <c r="AL112" s="84" t="s">
        <v>1316</v>
      </c>
      <c r="AM112" s="80" t="b">
        <v>0</v>
      </c>
      <c r="AN112" s="80">
        <v>116</v>
      </c>
      <c r="AO112" s="84" t="s">
        <v>1297</v>
      </c>
      <c r="AP112" s="80" t="s">
        <v>1343</v>
      </c>
      <c r="AQ112" s="80" t="b">
        <v>0</v>
      </c>
      <c r="AR112" s="84" t="s">
        <v>1297</v>
      </c>
      <c r="AS112" s="80" t="s">
        <v>198</v>
      </c>
      <c r="AT112" s="80">
        <v>0</v>
      </c>
      <c r="AU112" s="80">
        <v>0</v>
      </c>
      <c r="AV112" s="80"/>
      <c r="AW112" s="80"/>
      <c r="AX112" s="80"/>
      <c r="AY112" s="80"/>
      <c r="AZ112" s="80"/>
      <c r="BA112" s="80"/>
      <c r="BB112" s="80"/>
      <c r="BC112" s="80"/>
      <c r="BD112">
        <v>1</v>
      </c>
      <c r="BE112" s="79" t="str">
        <f>REPLACE(INDEX(GroupVertices[Group],MATCH(Edges25[[#This Row],[Vertex 1]],GroupVertices[Vertex],0)),1,1,"")</f>
        <v>1</v>
      </c>
      <c r="BF112" s="79" t="str">
        <f>REPLACE(INDEX(GroupVertices[Group],MATCH(Edges25[[#This Row],[Vertex 2]],GroupVertices[Vertex],0)),1,1,"")</f>
        <v>1</v>
      </c>
      <c r="BG112" s="48">
        <v>0</v>
      </c>
      <c r="BH112" s="49">
        <v>0</v>
      </c>
      <c r="BI112" s="48">
        <v>1</v>
      </c>
      <c r="BJ112" s="49">
        <v>2.3255813953488373</v>
      </c>
      <c r="BK112" s="48">
        <v>0</v>
      </c>
      <c r="BL112" s="49">
        <v>0</v>
      </c>
      <c r="BM112" s="48">
        <v>42</v>
      </c>
      <c r="BN112" s="49">
        <v>97.67441860465117</v>
      </c>
      <c r="BO112" s="48">
        <v>43</v>
      </c>
    </row>
    <row r="113" spans="1:67" ht="15">
      <c r="A113" s="65" t="s">
        <v>335</v>
      </c>
      <c r="B113" s="65" t="s">
        <v>405</v>
      </c>
      <c r="C113" s="66"/>
      <c r="D113" s="67"/>
      <c r="E113" s="68"/>
      <c r="F113" s="69"/>
      <c r="G113" s="66"/>
      <c r="H113" s="70"/>
      <c r="I113" s="71"/>
      <c r="J113" s="71"/>
      <c r="K113" s="34" t="s">
        <v>65</v>
      </c>
      <c r="L113" s="78">
        <v>124</v>
      </c>
      <c r="M113" s="78"/>
      <c r="N113" s="73"/>
      <c r="O113" s="80" t="s">
        <v>426</v>
      </c>
      <c r="P113" s="82">
        <v>43986.05032407407</v>
      </c>
      <c r="Q113" s="80" t="s">
        <v>429</v>
      </c>
      <c r="R113" s="84" t="s">
        <v>474</v>
      </c>
      <c r="S113" s="80"/>
      <c r="T113" s="80"/>
      <c r="U113" s="80" t="s">
        <v>538</v>
      </c>
      <c r="V113" s="80"/>
      <c r="W113" s="85" t="s">
        <v>648</v>
      </c>
      <c r="X113" s="82">
        <v>43986.05032407407</v>
      </c>
      <c r="Y113" s="88">
        <v>43986</v>
      </c>
      <c r="Z113" s="84" t="s">
        <v>824</v>
      </c>
      <c r="AA113" s="85" t="s">
        <v>1019</v>
      </c>
      <c r="AB113" s="80"/>
      <c r="AC113" s="80"/>
      <c r="AD113" s="84" t="s">
        <v>1215</v>
      </c>
      <c r="AE113" s="80"/>
      <c r="AF113" s="80" t="b">
        <v>0</v>
      </c>
      <c r="AG113" s="80">
        <v>0</v>
      </c>
      <c r="AH113" s="84" t="s">
        <v>1316</v>
      </c>
      <c r="AI113" s="80" t="b">
        <v>0</v>
      </c>
      <c r="AJ113" s="80" t="s">
        <v>1333</v>
      </c>
      <c r="AK113" s="80"/>
      <c r="AL113" s="84" t="s">
        <v>1316</v>
      </c>
      <c r="AM113" s="80" t="b">
        <v>0</v>
      </c>
      <c r="AN113" s="80">
        <v>116</v>
      </c>
      <c r="AO113" s="84" t="s">
        <v>1297</v>
      </c>
      <c r="AP113" s="80" t="s">
        <v>1345</v>
      </c>
      <c r="AQ113" s="80" t="b">
        <v>0</v>
      </c>
      <c r="AR113" s="84" t="s">
        <v>1297</v>
      </c>
      <c r="AS113" s="80" t="s">
        <v>198</v>
      </c>
      <c r="AT113" s="80">
        <v>0</v>
      </c>
      <c r="AU113" s="80">
        <v>0</v>
      </c>
      <c r="AV113" s="80"/>
      <c r="AW113" s="80"/>
      <c r="AX113" s="80"/>
      <c r="AY113" s="80"/>
      <c r="AZ113" s="80"/>
      <c r="BA113" s="80"/>
      <c r="BB113" s="80"/>
      <c r="BC113" s="80"/>
      <c r="BD113">
        <v>1</v>
      </c>
      <c r="BE113" s="79" t="str">
        <f>REPLACE(INDEX(GroupVertices[Group],MATCH(Edges25[[#This Row],[Vertex 1]],GroupVertices[Vertex],0)),1,1,"")</f>
        <v>1</v>
      </c>
      <c r="BF113" s="79" t="str">
        <f>REPLACE(INDEX(GroupVertices[Group],MATCH(Edges25[[#This Row],[Vertex 2]],GroupVertices[Vertex],0)),1,1,"")</f>
        <v>1</v>
      </c>
      <c r="BG113" s="48">
        <v>0</v>
      </c>
      <c r="BH113" s="49">
        <v>0</v>
      </c>
      <c r="BI113" s="48">
        <v>1</v>
      </c>
      <c r="BJ113" s="49">
        <v>2.3255813953488373</v>
      </c>
      <c r="BK113" s="48">
        <v>0</v>
      </c>
      <c r="BL113" s="49">
        <v>0</v>
      </c>
      <c r="BM113" s="48">
        <v>42</v>
      </c>
      <c r="BN113" s="49">
        <v>97.67441860465117</v>
      </c>
      <c r="BO113" s="48">
        <v>43</v>
      </c>
    </row>
    <row r="114" spans="1:67" ht="15">
      <c r="A114" s="65" t="s">
        <v>336</v>
      </c>
      <c r="B114" s="65" t="s">
        <v>405</v>
      </c>
      <c r="C114" s="66"/>
      <c r="D114" s="67"/>
      <c r="E114" s="68"/>
      <c r="F114" s="69"/>
      <c r="G114" s="66"/>
      <c r="H114" s="70"/>
      <c r="I114" s="71"/>
      <c r="J114" s="71"/>
      <c r="K114" s="34" t="s">
        <v>65</v>
      </c>
      <c r="L114" s="78">
        <v>125</v>
      </c>
      <c r="M114" s="78"/>
      <c r="N114" s="73"/>
      <c r="O114" s="80" t="s">
        <v>426</v>
      </c>
      <c r="P114" s="82">
        <v>43986.051030092596</v>
      </c>
      <c r="Q114" s="80" t="s">
        <v>429</v>
      </c>
      <c r="R114" s="84" t="s">
        <v>474</v>
      </c>
      <c r="S114" s="80"/>
      <c r="T114" s="80"/>
      <c r="U114" s="80" t="s">
        <v>538</v>
      </c>
      <c r="V114" s="80"/>
      <c r="W114" s="85" t="s">
        <v>649</v>
      </c>
      <c r="X114" s="82">
        <v>43986.051030092596</v>
      </c>
      <c r="Y114" s="88">
        <v>43986</v>
      </c>
      <c r="Z114" s="84" t="s">
        <v>825</v>
      </c>
      <c r="AA114" s="85" t="s">
        <v>1020</v>
      </c>
      <c r="AB114" s="80"/>
      <c r="AC114" s="80"/>
      <c r="AD114" s="84" t="s">
        <v>1216</v>
      </c>
      <c r="AE114" s="80"/>
      <c r="AF114" s="80" t="b">
        <v>0</v>
      </c>
      <c r="AG114" s="80">
        <v>0</v>
      </c>
      <c r="AH114" s="84" t="s">
        <v>1316</v>
      </c>
      <c r="AI114" s="80" t="b">
        <v>0</v>
      </c>
      <c r="AJ114" s="80" t="s">
        <v>1333</v>
      </c>
      <c r="AK114" s="80"/>
      <c r="AL114" s="84" t="s">
        <v>1316</v>
      </c>
      <c r="AM114" s="80" t="b">
        <v>0</v>
      </c>
      <c r="AN114" s="80">
        <v>116</v>
      </c>
      <c r="AO114" s="84" t="s">
        <v>1297</v>
      </c>
      <c r="AP114" s="80" t="s">
        <v>1344</v>
      </c>
      <c r="AQ114" s="80" t="b">
        <v>0</v>
      </c>
      <c r="AR114" s="84" t="s">
        <v>1297</v>
      </c>
      <c r="AS114" s="80" t="s">
        <v>198</v>
      </c>
      <c r="AT114" s="80">
        <v>0</v>
      </c>
      <c r="AU114" s="80">
        <v>0</v>
      </c>
      <c r="AV114" s="80"/>
      <c r="AW114" s="80"/>
      <c r="AX114" s="80"/>
      <c r="AY114" s="80"/>
      <c r="AZ114" s="80"/>
      <c r="BA114" s="80"/>
      <c r="BB114" s="80"/>
      <c r="BC114" s="80"/>
      <c r="BD114">
        <v>1</v>
      </c>
      <c r="BE114" s="79" t="str">
        <f>REPLACE(INDEX(GroupVertices[Group],MATCH(Edges25[[#This Row],[Vertex 1]],GroupVertices[Vertex],0)),1,1,"")</f>
        <v>1</v>
      </c>
      <c r="BF114" s="79" t="str">
        <f>REPLACE(INDEX(GroupVertices[Group],MATCH(Edges25[[#This Row],[Vertex 2]],GroupVertices[Vertex],0)),1,1,"")</f>
        <v>1</v>
      </c>
      <c r="BG114" s="48">
        <v>0</v>
      </c>
      <c r="BH114" s="49">
        <v>0</v>
      </c>
      <c r="BI114" s="48">
        <v>1</v>
      </c>
      <c r="BJ114" s="49">
        <v>2.3255813953488373</v>
      </c>
      <c r="BK114" s="48">
        <v>0</v>
      </c>
      <c r="BL114" s="49">
        <v>0</v>
      </c>
      <c r="BM114" s="48">
        <v>42</v>
      </c>
      <c r="BN114" s="49">
        <v>97.67441860465117</v>
      </c>
      <c r="BO114" s="48">
        <v>43</v>
      </c>
    </row>
    <row r="115" spans="1:67" ht="15">
      <c r="A115" s="65" t="s">
        <v>337</v>
      </c>
      <c r="B115" s="65" t="s">
        <v>405</v>
      </c>
      <c r="C115" s="66"/>
      <c r="D115" s="67"/>
      <c r="E115" s="68"/>
      <c r="F115" s="69"/>
      <c r="G115" s="66"/>
      <c r="H115" s="70"/>
      <c r="I115" s="71"/>
      <c r="J115" s="71"/>
      <c r="K115" s="34" t="s">
        <v>65</v>
      </c>
      <c r="L115" s="78">
        <v>126</v>
      </c>
      <c r="M115" s="78"/>
      <c r="N115" s="73"/>
      <c r="O115" s="80" t="s">
        <v>426</v>
      </c>
      <c r="P115" s="82">
        <v>43986.06653935185</v>
      </c>
      <c r="Q115" s="80" t="s">
        <v>429</v>
      </c>
      <c r="R115" s="84" t="s">
        <v>474</v>
      </c>
      <c r="S115" s="80"/>
      <c r="T115" s="80"/>
      <c r="U115" s="80" t="s">
        <v>538</v>
      </c>
      <c r="V115" s="80"/>
      <c r="W115" s="85" t="s">
        <v>562</v>
      </c>
      <c r="X115" s="82">
        <v>43986.06653935185</v>
      </c>
      <c r="Y115" s="88">
        <v>43986</v>
      </c>
      <c r="Z115" s="84" t="s">
        <v>826</v>
      </c>
      <c r="AA115" s="85" t="s">
        <v>1021</v>
      </c>
      <c r="AB115" s="80"/>
      <c r="AC115" s="80"/>
      <c r="AD115" s="84" t="s">
        <v>1217</v>
      </c>
      <c r="AE115" s="80"/>
      <c r="AF115" s="80" t="b">
        <v>0</v>
      </c>
      <c r="AG115" s="80">
        <v>0</v>
      </c>
      <c r="AH115" s="84" t="s">
        <v>1316</v>
      </c>
      <c r="AI115" s="80" t="b">
        <v>0</v>
      </c>
      <c r="AJ115" s="80" t="s">
        <v>1333</v>
      </c>
      <c r="AK115" s="80"/>
      <c r="AL115" s="84" t="s">
        <v>1316</v>
      </c>
      <c r="AM115" s="80" t="b">
        <v>0</v>
      </c>
      <c r="AN115" s="80">
        <v>116</v>
      </c>
      <c r="AO115" s="84" t="s">
        <v>1297</v>
      </c>
      <c r="AP115" s="80" t="s">
        <v>1345</v>
      </c>
      <c r="AQ115" s="80" t="b">
        <v>0</v>
      </c>
      <c r="AR115" s="84" t="s">
        <v>1297</v>
      </c>
      <c r="AS115" s="80" t="s">
        <v>198</v>
      </c>
      <c r="AT115" s="80">
        <v>0</v>
      </c>
      <c r="AU115" s="80">
        <v>0</v>
      </c>
      <c r="AV115" s="80"/>
      <c r="AW115" s="80"/>
      <c r="AX115" s="80"/>
      <c r="AY115" s="80"/>
      <c r="AZ115" s="80"/>
      <c r="BA115" s="80"/>
      <c r="BB115" s="80"/>
      <c r="BC115" s="80"/>
      <c r="BD115">
        <v>1</v>
      </c>
      <c r="BE115" s="79" t="str">
        <f>REPLACE(INDEX(GroupVertices[Group],MATCH(Edges25[[#This Row],[Vertex 1]],GroupVertices[Vertex],0)),1,1,"")</f>
        <v>1</v>
      </c>
      <c r="BF115" s="79" t="str">
        <f>REPLACE(INDEX(GroupVertices[Group],MATCH(Edges25[[#This Row],[Vertex 2]],GroupVertices[Vertex],0)),1,1,"")</f>
        <v>1</v>
      </c>
      <c r="BG115" s="48">
        <v>0</v>
      </c>
      <c r="BH115" s="49">
        <v>0</v>
      </c>
      <c r="BI115" s="48">
        <v>1</v>
      </c>
      <c r="BJ115" s="49">
        <v>2.3255813953488373</v>
      </c>
      <c r="BK115" s="48">
        <v>0</v>
      </c>
      <c r="BL115" s="49">
        <v>0</v>
      </c>
      <c r="BM115" s="48">
        <v>42</v>
      </c>
      <c r="BN115" s="49">
        <v>97.67441860465117</v>
      </c>
      <c r="BO115" s="48">
        <v>43</v>
      </c>
    </row>
    <row r="116" spans="1:67" ht="15">
      <c r="A116" s="65" t="s">
        <v>338</v>
      </c>
      <c r="B116" s="65" t="s">
        <v>401</v>
      </c>
      <c r="C116" s="66"/>
      <c r="D116" s="67"/>
      <c r="E116" s="68"/>
      <c r="F116" s="69"/>
      <c r="G116" s="66"/>
      <c r="H116" s="70"/>
      <c r="I116" s="71"/>
      <c r="J116" s="71"/>
      <c r="K116" s="34" t="s">
        <v>65</v>
      </c>
      <c r="L116" s="78">
        <v>127</v>
      </c>
      <c r="M116" s="78"/>
      <c r="N116" s="73"/>
      <c r="O116" s="80" t="s">
        <v>426</v>
      </c>
      <c r="P116" s="82">
        <v>43986.06978009259</v>
      </c>
      <c r="Q116" s="80" t="s">
        <v>435</v>
      </c>
      <c r="R116" s="84" t="s">
        <v>480</v>
      </c>
      <c r="S116" s="80"/>
      <c r="T116" s="80"/>
      <c r="U116" s="80"/>
      <c r="V116" s="80"/>
      <c r="W116" s="85" t="s">
        <v>562</v>
      </c>
      <c r="X116" s="82">
        <v>43986.06978009259</v>
      </c>
      <c r="Y116" s="88">
        <v>43986</v>
      </c>
      <c r="Z116" s="84" t="s">
        <v>827</v>
      </c>
      <c r="AA116" s="85" t="s">
        <v>1022</v>
      </c>
      <c r="AB116" s="80"/>
      <c r="AC116" s="80"/>
      <c r="AD116" s="84" t="s">
        <v>1218</v>
      </c>
      <c r="AE116" s="80"/>
      <c r="AF116" s="80" t="b">
        <v>0</v>
      </c>
      <c r="AG116" s="80">
        <v>0</v>
      </c>
      <c r="AH116" s="84" t="s">
        <v>1316</v>
      </c>
      <c r="AI116" s="80" t="b">
        <v>1</v>
      </c>
      <c r="AJ116" s="80" t="s">
        <v>1333</v>
      </c>
      <c r="AK116" s="80"/>
      <c r="AL116" s="84" t="s">
        <v>1337</v>
      </c>
      <c r="AM116" s="80" t="b">
        <v>0</v>
      </c>
      <c r="AN116" s="80">
        <v>14</v>
      </c>
      <c r="AO116" s="84" t="s">
        <v>1293</v>
      </c>
      <c r="AP116" s="80" t="s">
        <v>1345</v>
      </c>
      <c r="AQ116" s="80" t="b">
        <v>0</v>
      </c>
      <c r="AR116" s="84" t="s">
        <v>1293</v>
      </c>
      <c r="AS116" s="80" t="s">
        <v>198</v>
      </c>
      <c r="AT116" s="80">
        <v>0</v>
      </c>
      <c r="AU116" s="80">
        <v>0</v>
      </c>
      <c r="AV116" s="80"/>
      <c r="AW116" s="80"/>
      <c r="AX116" s="80"/>
      <c r="AY116" s="80"/>
      <c r="AZ116" s="80"/>
      <c r="BA116" s="80"/>
      <c r="BB116" s="80"/>
      <c r="BC116" s="80"/>
      <c r="BD116">
        <v>1</v>
      </c>
      <c r="BE116" s="79" t="str">
        <f>REPLACE(INDEX(GroupVertices[Group],MATCH(Edges25[[#This Row],[Vertex 1]],GroupVertices[Vertex],0)),1,1,"")</f>
        <v>2</v>
      </c>
      <c r="BF116" s="79" t="str">
        <f>REPLACE(INDEX(GroupVertices[Group],MATCH(Edges25[[#This Row],[Vertex 2]],GroupVertices[Vertex],0)),1,1,"")</f>
        <v>2</v>
      </c>
      <c r="BG116" s="48">
        <v>0</v>
      </c>
      <c r="BH116" s="49">
        <v>0</v>
      </c>
      <c r="BI116" s="48">
        <v>0</v>
      </c>
      <c r="BJ116" s="49">
        <v>0</v>
      </c>
      <c r="BK116" s="48">
        <v>0</v>
      </c>
      <c r="BL116" s="49">
        <v>0</v>
      </c>
      <c r="BM116" s="48">
        <v>27</v>
      </c>
      <c r="BN116" s="49">
        <v>100</v>
      </c>
      <c r="BO116" s="48">
        <v>27</v>
      </c>
    </row>
    <row r="117" spans="1:67" ht="15">
      <c r="A117" s="65" t="s">
        <v>339</v>
      </c>
      <c r="B117" s="65" t="s">
        <v>405</v>
      </c>
      <c r="C117" s="66"/>
      <c r="D117" s="67"/>
      <c r="E117" s="68"/>
      <c r="F117" s="69"/>
      <c r="G117" s="66"/>
      <c r="H117" s="70"/>
      <c r="I117" s="71"/>
      <c r="J117" s="71"/>
      <c r="K117" s="34" t="s">
        <v>65</v>
      </c>
      <c r="L117" s="78">
        <v>128</v>
      </c>
      <c r="M117" s="78"/>
      <c r="N117" s="73"/>
      <c r="O117" s="80" t="s">
        <v>426</v>
      </c>
      <c r="P117" s="82">
        <v>43986.07087962963</v>
      </c>
      <c r="Q117" s="80" t="s">
        <v>429</v>
      </c>
      <c r="R117" s="84" t="s">
        <v>474</v>
      </c>
      <c r="S117" s="80"/>
      <c r="T117" s="80"/>
      <c r="U117" s="80" t="s">
        <v>538</v>
      </c>
      <c r="V117" s="80"/>
      <c r="W117" s="85" t="s">
        <v>650</v>
      </c>
      <c r="X117" s="82">
        <v>43986.07087962963</v>
      </c>
      <c r="Y117" s="88">
        <v>43986</v>
      </c>
      <c r="Z117" s="84" t="s">
        <v>828</v>
      </c>
      <c r="AA117" s="85" t="s">
        <v>1023</v>
      </c>
      <c r="AB117" s="80"/>
      <c r="AC117" s="80"/>
      <c r="AD117" s="84" t="s">
        <v>1219</v>
      </c>
      <c r="AE117" s="80"/>
      <c r="AF117" s="80" t="b">
        <v>0</v>
      </c>
      <c r="AG117" s="80">
        <v>0</v>
      </c>
      <c r="AH117" s="84" t="s">
        <v>1316</v>
      </c>
      <c r="AI117" s="80" t="b">
        <v>0</v>
      </c>
      <c r="AJ117" s="80" t="s">
        <v>1333</v>
      </c>
      <c r="AK117" s="80"/>
      <c r="AL117" s="84" t="s">
        <v>1316</v>
      </c>
      <c r="AM117" s="80" t="b">
        <v>0</v>
      </c>
      <c r="AN117" s="80">
        <v>116</v>
      </c>
      <c r="AO117" s="84" t="s">
        <v>1297</v>
      </c>
      <c r="AP117" s="80" t="s">
        <v>1343</v>
      </c>
      <c r="AQ117" s="80" t="b">
        <v>0</v>
      </c>
      <c r="AR117" s="84" t="s">
        <v>1297</v>
      </c>
      <c r="AS117" s="80" t="s">
        <v>198</v>
      </c>
      <c r="AT117" s="80">
        <v>0</v>
      </c>
      <c r="AU117" s="80">
        <v>0</v>
      </c>
      <c r="AV117" s="80"/>
      <c r="AW117" s="80"/>
      <c r="AX117" s="80"/>
      <c r="AY117" s="80"/>
      <c r="AZ117" s="80"/>
      <c r="BA117" s="80"/>
      <c r="BB117" s="80"/>
      <c r="BC117" s="80"/>
      <c r="BD117">
        <v>1</v>
      </c>
      <c r="BE117" s="79" t="str">
        <f>REPLACE(INDEX(GroupVertices[Group],MATCH(Edges25[[#This Row],[Vertex 1]],GroupVertices[Vertex],0)),1,1,"")</f>
        <v>1</v>
      </c>
      <c r="BF117" s="79" t="str">
        <f>REPLACE(INDEX(GroupVertices[Group],MATCH(Edges25[[#This Row],[Vertex 2]],GroupVertices[Vertex],0)),1,1,"")</f>
        <v>1</v>
      </c>
      <c r="BG117" s="48">
        <v>0</v>
      </c>
      <c r="BH117" s="49">
        <v>0</v>
      </c>
      <c r="BI117" s="48">
        <v>1</v>
      </c>
      <c r="BJ117" s="49">
        <v>2.3255813953488373</v>
      </c>
      <c r="BK117" s="48">
        <v>0</v>
      </c>
      <c r="BL117" s="49">
        <v>0</v>
      </c>
      <c r="BM117" s="48">
        <v>42</v>
      </c>
      <c r="BN117" s="49">
        <v>97.67441860465117</v>
      </c>
      <c r="BO117" s="48">
        <v>43</v>
      </c>
    </row>
    <row r="118" spans="1:67" ht="15">
      <c r="A118" s="65" t="s">
        <v>340</v>
      </c>
      <c r="B118" s="65" t="s">
        <v>405</v>
      </c>
      <c r="C118" s="66"/>
      <c r="D118" s="67"/>
      <c r="E118" s="68"/>
      <c r="F118" s="69"/>
      <c r="G118" s="66"/>
      <c r="H118" s="70"/>
      <c r="I118" s="71"/>
      <c r="J118" s="71"/>
      <c r="K118" s="34" t="s">
        <v>65</v>
      </c>
      <c r="L118" s="78">
        <v>129</v>
      </c>
      <c r="M118" s="78"/>
      <c r="N118" s="73"/>
      <c r="O118" s="80" t="s">
        <v>426</v>
      </c>
      <c r="P118" s="82">
        <v>43986.07150462963</v>
      </c>
      <c r="Q118" s="80" t="s">
        <v>429</v>
      </c>
      <c r="R118" s="84" t="s">
        <v>474</v>
      </c>
      <c r="S118" s="80"/>
      <c r="T118" s="80"/>
      <c r="U118" s="80" t="s">
        <v>538</v>
      </c>
      <c r="V118" s="80"/>
      <c r="W118" s="85" t="s">
        <v>651</v>
      </c>
      <c r="X118" s="82">
        <v>43986.07150462963</v>
      </c>
      <c r="Y118" s="88">
        <v>43986</v>
      </c>
      <c r="Z118" s="84" t="s">
        <v>829</v>
      </c>
      <c r="AA118" s="85" t="s">
        <v>1024</v>
      </c>
      <c r="AB118" s="80"/>
      <c r="AC118" s="80"/>
      <c r="AD118" s="84" t="s">
        <v>1220</v>
      </c>
      <c r="AE118" s="80"/>
      <c r="AF118" s="80" t="b">
        <v>0</v>
      </c>
      <c r="AG118" s="80">
        <v>0</v>
      </c>
      <c r="AH118" s="84" t="s">
        <v>1316</v>
      </c>
      <c r="AI118" s="80" t="b">
        <v>0</v>
      </c>
      <c r="AJ118" s="80" t="s">
        <v>1333</v>
      </c>
      <c r="AK118" s="80"/>
      <c r="AL118" s="84" t="s">
        <v>1316</v>
      </c>
      <c r="AM118" s="80" t="b">
        <v>0</v>
      </c>
      <c r="AN118" s="80">
        <v>116</v>
      </c>
      <c r="AO118" s="84" t="s">
        <v>1297</v>
      </c>
      <c r="AP118" s="80" t="s">
        <v>1345</v>
      </c>
      <c r="AQ118" s="80" t="b">
        <v>0</v>
      </c>
      <c r="AR118" s="84" t="s">
        <v>1297</v>
      </c>
      <c r="AS118" s="80" t="s">
        <v>198</v>
      </c>
      <c r="AT118" s="80">
        <v>0</v>
      </c>
      <c r="AU118" s="80">
        <v>0</v>
      </c>
      <c r="AV118" s="80"/>
      <c r="AW118" s="80"/>
      <c r="AX118" s="80"/>
      <c r="AY118" s="80"/>
      <c r="AZ118" s="80"/>
      <c r="BA118" s="80"/>
      <c r="BB118" s="80"/>
      <c r="BC118" s="80"/>
      <c r="BD118">
        <v>1</v>
      </c>
      <c r="BE118" s="79" t="str">
        <f>REPLACE(INDEX(GroupVertices[Group],MATCH(Edges25[[#This Row],[Vertex 1]],GroupVertices[Vertex],0)),1,1,"")</f>
        <v>1</v>
      </c>
      <c r="BF118" s="79" t="str">
        <f>REPLACE(INDEX(GroupVertices[Group],MATCH(Edges25[[#This Row],[Vertex 2]],GroupVertices[Vertex],0)),1,1,"")</f>
        <v>1</v>
      </c>
      <c r="BG118" s="48">
        <v>0</v>
      </c>
      <c r="BH118" s="49">
        <v>0</v>
      </c>
      <c r="BI118" s="48">
        <v>1</v>
      </c>
      <c r="BJ118" s="49">
        <v>2.3255813953488373</v>
      </c>
      <c r="BK118" s="48">
        <v>0</v>
      </c>
      <c r="BL118" s="49">
        <v>0</v>
      </c>
      <c r="BM118" s="48">
        <v>42</v>
      </c>
      <c r="BN118" s="49">
        <v>97.67441860465117</v>
      </c>
      <c r="BO118" s="48">
        <v>43</v>
      </c>
    </row>
    <row r="119" spans="1:67" ht="15">
      <c r="A119" s="65" t="s">
        <v>341</v>
      </c>
      <c r="B119" s="65" t="s">
        <v>405</v>
      </c>
      <c r="C119" s="66"/>
      <c r="D119" s="67"/>
      <c r="E119" s="68"/>
      <c r="F119" s="69"/>
      <c r="G119" s="66"/>
      <c r="H119" s="70"/>
      <c r="I119" s="71"/>
      <c r="J119" s="71"/>
      <c r="K119" s="34" t="s">
        <v>65</v>
      </c>
      <c r="L119" s="78">
        <v>130</v>
      </c>
      <c r="M119" s="78"/>
      <c r="N119" s="73"/>
      <c r="O119" s="80" t="s">
        <v>426</v>
      </c>
      <c r="P119" s="82">
        <v>43986.084282407406</v>
      </c>
      <c r="Q119" s="80" t="s">
        <v>429</v>
      </c>
      <c r="R119" s="84" t="s">
        <v>474</v>
      </c>
      <c r="S119" s="80"/>
      <c r="T119" s="80"/>
      <c r="U119" s="80" t="s">
        <v>538</v>
      </c>
      <c r="V119" s="80"/>
      <c r="W119" s="85" t="s">
        <v>652</v>
      </c>
      <c r="X119" s="82">
        <v>43986.084282407406</v>
      </c>
      <c r="Y119" s="88">
        <v>43986</v>
      </c>
      <c r="Z119" s="84" t="s">
        <v>830</v>
      </c>
      <c r="AA119" s="85" t="s">
        <v>1025</v>
      </c>
      <c r="AB119" s="80"/>
      <c r="AC119" s="80"/>
      <c r="AD119" s="84" t="s">
        <v>1221</v>
      </c>
      <c r="AE119" s="80"/>
      <c r="AF119" s="80" t="b">
        <v>0</v>
      </c>
      <c r="AG119" s="80">
        <v>0</v>
      </c>
      <c r="AH119" s="84" t="s">
        <v>1316</v>
      </c>
      <c r="AI119" s="80" t="b">
        <v>0</v>
      </c>
      <c r="AJ119" s="80" t="s">
        <v>1333</v>
      </c>
      <c r="AK119" s="80"/>
      <c r="AL119" s="84" t="s">
        <v>1316</v>
      </c>
      <c r="AM119" s="80" t="b">
        <v>0</v>
      </c>
      <c r="AN119" s="80">
        <v>116</v>
      </c>
      <c r="AO119" s="84" t="s">
        <v>1297</v>
      </c>
      <c r="AP119" s="80" t="s">
        <v>1345</v>
      </c>
      <c r="AQ119" s="80" t="b">
        <v>0</v>
      </c>
      <c r="AR119" s="84" t="s">
        <v>1297</v>
      </c>
      <c r="AS119" s="80" t="s">
        <v>198</v>
      </c>
      <c r="AT119" s="80">
        <v>0</v>
      </c>
      <c r="AU119" s="80">
        <v>0</v>
      </c>
      <c r="AV119" s="80"/>
      <c r="AW119" s="80"/>
      <c r="AX119" s="80"/>
      <c r="AY119" s="80"/>
      <c r="AZ119" s="80"/>
      <c r="BA119" s="80"/>
      <c r="BB119" s="80"/>
      <c r="BC119" s="80"/>
      <c r="BD119">
        <v>1</v>
      </c>
      <c r="BE119" s="79" t="str">
        <f>REPLACE(INDEX(GroupVertices[Group],MATCH(Edges25[[#This Row],[Vertex 1]],GroupVertices[Vertex],0)),1,1,"")</f>
        <v>1</v>
      </c>
      <c r="BF119" s="79" t="str">
        <f>REPLACE(INDEX(GroupVertices[Group],MATCH(Edges25[[#This Row],[Vertex 2]],GroupVertices[Vertex],0)),1,1,"")</f>
        <v>1</v>
      </c>
      <c r="BG119" s="48">
        <v>0</v>
      </c>
      <c r="BH119" s="49">
        <v>0</v>
      </c>
      <c r="BI119" s="48">
        <v>1</v>
      </c>
      <c r="BJ119" s="49">
        <v>2.3255813953488373</v>
      </c>
      <c r="BK119" s="48">
        <v>0</v>
      </c>
      <c r="BL119" s="49">
        <v>0</v>
      </c>
      <c r="BM119" s="48">
        <v>42</v>
      </c>
      <c r="BN119" s="49">
        <v>97.67441860465117</v>
      </c>
      <c r="BO119" s="48">
        <v>43</v>
      </c>
    </row>
    <row r="120" spans="1:67" ht="15">
      <c r="A120" s="65" t="s">
        <v>342</v>
      </c>
      <c r="B120" s="65" t="s">
        <v>405</v>
      </c>
      <c r="C120" s="66"/>
      <c r="D120" s="67"/>
      <c r="E120" s="68"/>
      <c r="F120" s="69"/>
      <c r="G120" s="66"/>
      <c r="H120" s="70"/>
      <c r="I120" s="71"/>
      <c r="J120" s="71"/>
      <c r="K120" s="34" t="s">
        <v>65</v>
      </c>
      <c r="L120" s="78">
        <v>131</v>
      </c>
      <c r="M120" s="78"/>
      <c r="N120" s="73"/>
      <c r="O120" s="80" t="s">
        <v>426</v>
      </c>
      <c r="P120" s="82">
        <v>43986.0865162037</v>
      </c>
      <c r="Q120" s="80" t="s">
        <v>429</v>
      </c>
      <c r="R120" s="84" t="s">
        <v>474</v>
      </c>
      <c r="S120" s="80"/>
      <c r="T120" s="80"/>
      <c r="U120" s="80" t="s">
        <v>538</v>
      </c>
      <c r="V120" s="80"/>
      <c r="W120" s="85" t="s">
        <v>653</v>
      </c>
      <c r="X120" s="82">
        <v>43986.0865162037</v>
      </c>
      <c r="Y120" s="88">
        <v>43986</v>
      </c>
      <c r="Z120" s="84" t="s">
        <v>831</v>
      </c>
      <c r="AA120" s="85" t="s">
        <v>1026</v>
      </c>
      <c r="AB120" s="80"/>
      <c r="AC120" s="80"/>
      <c r="AD120" s="84" t="s">
        <v>1222</v>
      </c>
      <c r="AE120" s="80"/>
      <c r="AF120" s="80" t="b">
        <v>0</v>
      </c>
      <c r="AG120" s="80">
        <v>0</v>
      </c>
      <c r="AH120" s="84" t="s">
        <v>1316</v>
      </c>
      <c r="AI120" s="80" t="b">
        <v>0</v>
      </c>
      <c r="AJ120" s="80" t="s">
        <v>1333</v>
      </c>
      <c r="AK120" s="80"/>
      <c r="AL120" s="84" t="s">
        <v>1316</v>
      </c>
      <c r="AM120" s="80" t="b">
        <v>0</v>
      </c>
      <c r="AN120" s="80">
        <v>116</v>
      </c>
      <c r="AO120" s="84" t="s">
        <v>1297</v>
      </c>
      <c r="AP120" s="80" t="s">
        <v>1345</v>
      </c>
      <c r="AQ120" s="80" t="b">
        <v>0</v>
      </c>
      <c r="AR120" s="84" t="s">
        <v>1297</v>
      </c>
      <c r="AS120" s="80" t="s">
        <v>198</v>
      </c>
      <c r="AT120" s="80">
        <v>0</v>
      </c>
      <c r="AU120" s="80">
        <v>0</v>
      </c>
      <c r="AV120" s="80"/>
      <c r="AW120" s="80"/>
      <c r="AX120" s="80"/>
      <c r="AY120" s="80"/>
      <c r="AZ120" s="80"/>
      <c r="BA120" s="80"/>
      <c r="BB120" s="80"/>
      <c r="BC120" s="80"/>
      <c r="BD120">
        <v>1</v>
      </c>
      <c r="BE120" s="79" t="str">
        <f>REPLACE(INDEX(GroupVertices[Group],MATCH(Edges25[[#This Row],[Vertex 1]],GroupVertices[Vertex],0)),1,1,"")</f>
        <v>1</v>
      </c>
      <c r="BF120" s="79" t="str">
        <f>REPLACE(INDEX(GroupVertices[Group],MATCH(Edges25[[#This Row],[Vertex 2]],GroupVertices[Vertex],0)),1,1,"")</f>
        <v>1</v>
      </c>
      <c r="BG120" s="48">
        <v>0</v>
      </c>
      <c r="BH120" s="49">
        <v>0</v>
      </c>
      <c r="BI120" s="48">
        <v>1</v>
      </c>
      <c r="BJ120" s="49">
        <v>2.3255813953488373</v>
      </c>
      <c r="BK120" s="48">
        <v>0</v>
      </c>
      <c r="BL120" s="49">
        <v>0</v>
      </c>
      <c r="BM120" s="48">
        <v>42</v>
      </c>
      <c r="BN120" s="49">
        <v>97.67441860465117</v>
      </c>
      <c r="BO120" s="48">
        <v>43</v>
      </c>
    </row>
    <row r="121" spans="1:67" ht="15">
      <c r="A121" s="65" t="s">
        <v>343</v>
      </c>
      <c r="B121" s="65" t="s">
        <v>405</v>
      </c>
      <c r="C121" s="66"/>
      <c r="D121" s="67"/>
      <c r="E121" s="68"/>
      <c r="F121" s="69"/>
      <c r="G121" s="66"/>
      <c r="H121" s="70"/>
      <c r="I121" s="71"/>
      <c r="J121" s="71"/>
      <c r="K121" s="34" t="s">
        <v>65</v>
      </c>
      <c r="L121" s="78">
        <v>132</v>
      </c>
      <c r="M121" s="78"/>
      <c r="N121" s="73"/>
      <c r="O121" s="80" t="s">
        <v>426</v>
      </c>
      <c r="P121" s="82">
        <v>43986.08678240741</v>
      </c>
      <c r="Q121" s="80" t="s">
        <v>429</v>
      </c>
      <c r="R121" s="84" t="s">
        <v>474</v>
      </c>
      <c r="S121" s="80"/>
      <c r="T121" s="80"/>
      <c r="U121" s="80" t="s">
        <v>538</v>
      </c>
      <c r="V121" s="80"/>
      <c r="W121" s="85" t="s">
        <v>654</v>
      </c>
      <c r="X121" s="82">
        <v>43986.08678240741</v>
      </c>
      <c r="Y121" s="88">
        <v>43986</v>
      </c>
      <c r="Z121" s="84" t="s">
        <v>832</v>
      </c>
      <c r="AA121" s="85" t="s">
        <v>1027</v>
      </c>
      <c r="AB121" s="80"/>
      <c r="AC121" s="80"/>
      <c r="AD121" s="84" t="s">
        <v>1223</v>
      </c>
      <c r="AE121" s="80"/>
      <c r="AF121" s="80" t="b">
        <v>0</v>
      </c>
      <c r="AG121" s="80">
        <v>0</v>
      </c>
      <c r="AH121" s="84" t="s">
        <v>1316</v>
      </c>
      <c r="AI121" s="80" t="b">
        <v>0</v>
      </c>
      <c r="AJ121" s="80" t="s">
        <v>1333</v>
      </c>
      <c r="AK121" s="80"/>
      <c r="AL121" s="84" t="s">
        <v>1316</v>
      </c>
      <c r="AM121" s="80" t="b">
        <v>0</v>
      </c>
      <c r="AN121" s="80">
        <v>116</v>
      </c>
      <c r="AO121" s="84" t="s">
        <v>1297</v>
      </c>
      <c r="AP121" s="80" t="s">
        <v>1345</v>
      </c>
      <c r="AQ121" s="80" t="b">
        <v>0</v>
      </c>
      <c r="AR121" s="84" t="s">
        <v>1297</v>
      </c>
      <c r="AS121" s="80" t="s">
        <v>198</v>
      </c>
      <c r="AT121" s="80">
        <v>0</v>
      </c>
      <c r="AU121" s="80">
        <v>0</v>
      </c>
      <c r="AV121" s="80"/>
      <c r="AW121" s="80"/>
      <c r="AX121" s="80"/>
      <c r="AY121" s="80"/>
      <c r="AZ121" s="80"/>
      <c r="BA121" s="80"/>
      <c r="BB121" s="80"/>
      <c r="BC121" s="80"/>
      <c r="BD121">
        <v>1</v>
      </c>
      <c r="BE121" s="79" t="str">
        <f>REPLACE(INDEX(GroupVertices[Group],MATCH(Edges25[[#This Row],[Vertex 1]],GroupVertices[Vertex],0)),1,1,"")</f>
        <v>1</v>
      </c>
      <c r="BF121" s="79" t="str">
        <f>REPLACE(INDEX(GroupVertices[Group],MATCH(Edges25[[#This Row],[Vertex 2]],GroupVertices[Vertex],0)),1,1,"")</f>
        <v>1</v>
      </c>
      <c r="BG121" s="48">
        <v>0</v>
      </c>
      <c r="BH121" s="49">
        <v>0</v>
      </c>
      <c r="BI121" s="48">
        <v>1</v>
      </c>
      <c r="BJ121" s="49">
        <v>2.3255813953488373</v>
      </c>
      <c r="BK121" s="48">
        <v>0</v>
      </c>
      <c r="BL121" s="49">
        <v>0</v>
      </c>
      <c r="BM121" s="48">
        <v>42</v>
      </c>
      <c r="BN121" s="49">
        <v>97.67441860465117</v>
      </c>
      <c r="BO121" s="48">
        <v>43</v>
      </c>
    </row>
    <row r="122" spans="1:67" ht="15">
      <c r="A122" s="65" t="s">
        <v>344</v>
      </c>
      <c r="B122" s="65" t="s">
        <v>401</v>
      </c>
      <c r="C122" s="66"/>
      <c r="D122" s="67"/>
      <c r="E122" s="68"/>
      <c r="F122" s="69"/>
      <c r="G122" s="66"/>
      <c r="H122" s="70"/>
      <c r="I122" s="71"/>
      <c r="J122" s="71"/>
      <c r="K122" s="34" t="s">
        <v>65</v>
      </c>
      <c r="L122" s="78">
        <v>133</v>
      </c>
      <c r="M122" s="78"/>
      <c r="N122" s="73"/>
      <c r="O122" s="80" t="s">
        <v>426</v>
      </c>
      <c r="P122" s="82">
        <v>43986.09172453704</v>
      </c>
      <c r="Q122" s="80" t="s">
        <v>435</v>
      </c>
      <c r="R122" s="84" t="s">
        <v>480</v>
      </c>
      <c r="S122" s="80"/>
      <c r="T122" s="80"/>
      <c r="U122" s="80"/>
      <c r="V122" s="80"/>
      <c r="W122" s="85" t="s">
        <v>655</v>
      </c>
      <c r="X122" s="82">
        <v>43986.09172453704</v>
      </c>
      <c r="Y122" s="88">
        <v>43986</v>
      </c>
      <c r="Z122" s="84" t="s">
        <v>833</v>
      </c>
      <c r="AA122" s="85" t="s">
        <v>1028</v>
      </c>
      <c r="AB122" s="80"/>
      <c r="AC122" s="80"/>
      <c r="AD122" s="84" t="s">
        <v>1224</v>
      </c>
      <c r="AE122" s="80"/>
      <c r="AF122" s="80" t="b">
        <v>0</v>
      </c>
      <c r="AG122" s="80">
        <v>0</v>
      </c>
      <c r="AH122" s="84" t="s">
        <v>1316</v>
      </c>
      <c r="AI122" s="80" t="b">
        <v>1</v>
      </c>
      <c r="AJ122" s="80" t="s">
        <v>1333</v>
      </c>
      <c r="AK122" s="80"/>
      <c r="AL122" s="84" t="s">
        <v>1337</v>
      </c>
      <c r="AM122" s="80" t="b">
        <v>0</v>
      </c>
      <c r="AN122" s="80">
        <v>14</v>
      </c>
      <c r="AO122" s="84" t="s">
        <v>1293</v>
      </c>
      <c r="AP122" s="80" t="s">
        <v>1344</v>
      </c>
      <c r="AQ122" s="80" t="b">
        <v>0</v>
      </c>
      <c r="AR122" s="84" t="s">
        <v>1293</v>
      </c>
      <c r="AS122" s="80" t="s">
        <v>198</v>
      </c>
      <c r="AT122" s="80">
        <v>0</v>
      </c>
      <c r="AU122" s="80">
        <v>0</v>
      </c>
      <c r="AV122" s="80"/>
      <c r="AW122" s="80"/>
      <c r="AX122" s="80"/>
      <c r="AY122" s="80"/>
      <c r="AZ122" s="80"/>
      <c r="BA122" s="80"/>
      <c r="BB122" s="80"/>
      <c r="BC122" s="80"/>
      <c r="BD122">
        <v>1</v>
      </c>
      <c r="BE122" s="79" t="str">
        <f>REPLACE(INDEX(GroupVertices[Group],MATCH(Edges25[[#This Row],[Vertex 1]],GroupVertices[Vertex],0)),1,1,"")</f>
        <v>5</v>
      </c>
      <c r="BF122" s="79" t="str">
        <f>REPLACE(INDEX(GroupVertices[Group],MATCH(Edges25[[#This Row],[Vertex 2]],GroupVertices[Vertex],0)),1,1,"")</f>
        <v>2</v>
      </c>
      <c r="BG122" s="48">
        <v>0</v>
      </c>
      <c r="BH122" s="49">
        <v>0</v>
      </c>
      <c r="BI122" s="48">
        <v>0</v>
      </c>
      <c r="BJ122" s="49">
        <v>0</v>
      </c>
      <c r="BK122" s="48">
        <v>0</v>
      </c>
      <c r="BL122" s="49">
        <v>0</v>
      </c>
      <c r="BM122" s="48">
        <v>27</v>
      </c>
      <c r="BN122" s="49">
        <v>100</v>
      </c>
      <c r="BO122" s="48">
        <v>27</v>
      </c>
    </row>
    <row r="123" spans="1:67" ht="15">
      <c r="A123" s="65" t="s">
        <v>344</v>
      </c>
      <c r="B123" s="65" t="s">
        <v>399</v>
      </c>
      <c r="C123" s="66"/>
      <c r="D123" s="67"/>
      <c r="E123" s="68"/>
      <c r="F123" s="69"/>
      <c r="G123" s="66"/>
      <c r="H123" s="70"/>
      <c r="I123" s="71"/>
      <c r="J123" s="71"/>
      <c r="K123" s="34" t="s">
        <v>65</v>
      </c>
      <c r="L123" s="78">
        <v>134</v>
      </c>
      <c r="M123" s="78"/>
      <c r="N123" s="73"/>
      <c r="O123" s="80" t="s">
        <v>426</v>
      </c>
      <c r="P123" s="82">
        <v>43986.09193287037</v>
      </c>
      <c r="Q123" s="80" t="s">
        <v>451</v>
      </c>
      <c r="R123" s="84" t="s">
        <v>496</v>
      </c>
      <c r="S123" s="80"/>
      <c r="T123" s="80"/>
      <c r="U123" s="80" t="s">
        <v>537</v>
      </c>
      <c r="V123" s="80"/>
      <c r="W123" s="85" t="s">
        <v>655</v>
      </c>
      <c r="X123" s="82">
        <v>43986.09193287037</v>
      </c>
      <c r="Y123" s="88">
        <v>43986</v>
      </c>
      <c r="Z123" s="84" t="s">
        <v>834</v>
      </c>
      <c r="AA123" s="85" t="s">
        <v>1029</v>
      </c>
      <c r="AB123" s="80"/>
      <c r="AC123" s="80"/>
      <c r="AD123" s="84" t="s">
        <v>1225</v>
      </c>
      <c r="AE123" s="80"/>
      <c r="AF123" s="80" t="b">
        <v>0</v>
      </c>
      <c r="AG123" s="80">
        <v>0</v>
      </c>
      <c r="AH123" s="84" t="s">
        <v>1316</v>
      </c>
      <c r="AI123" s="80" t="b">
        <v>0</v>
      </c>
      <c r="AJ123" s="80" t="s">
        <v>1333</v>
      </c>
      <c r="AK123" s="80"/>
      <c r="AL123" s="84" t="s">
        <v>1316</v>
      </c>
      <c r="AM123" s="80" t="b">
        <v>0</v>
      </c>
      <c r="AN123" s="80">
        <v>6</v>
      </c>
      <c r="AO123" s="84" t="s">
        <v>1291</v>
      </c>
      <c r="AP123" s="80" t="s">
        <v>1344</v>
      </c>
      <c r="AQ123" s="80" t="b">
        <v>0</v>
      </c>
      <c r="AR123" s="84" t="s">
        <v>1291</v>
      </c>
      <c r="AS123" s="80" t="s">
        <v>198</v>
      </c>
      <c r="AT123" s="80">
        <v>0</v>
      </c>
      <c r="AU123" s="80">
        <v>0</v>
      </c>
      <c r="AV123" s="80"/>
      <c r="AW123" s="80"/>
      <c r="AX123" s="80"/>
      <c r="AY123" s="80"/>
      <c r="AZ123" s="80"/>
      <c r="BA123" s="80"/>
      <c r="BB123" s="80"/>
      <c r="BC123" s="80"/>
      <c r="BD123">
        <v>1</v>
      </c>
      <c r="BE123" s="79" t="str">
        <f>REPLACE(INDEX(GroupVertices[Group],MATCH(Edges25[[#This Row],[Vertex 1]],GroupVertices[Vertex],0)),1,1,"")</f>
        <v>5</v>
      </c>
      <c r="BF123" s="79" t="str">
        <f>REPLACE(INDEX(GroupVertices[Group],MATCH(Edges25[[#This Row],[Vertex 2]],GroupVertices[Vertex],0)),1,1,"")</f>
        <v>5</v>
      </c>
      <c r="BG123" s="48">
        <v>1</v>
      </c>
      <c r="BH123" s="49">
        <v>5.882352941176471</v>
      </c>
      <c r="BI123" s="48">
        <v>0</v>
      </c>
      <c r="BJ123" s="49">
        <v>0</v>
      </c>
      <c r="BK123" s="48">
        <v>0</v>
      </c>
      <c r="BL123" s="49">
        <v>0</v>
      </c>
      <c r="BM123" s="48">
        <v>16</v>
      </c>
      <c r="BN123" s="49">
        <v>94.11764705882354</v>
      </c>
      <c r="BO123" s="48">
        <v>17</v>
      </c>
    </row>
    <row r="124" spans="1:67" ht="15">
      <c r="A124" s="65" t="s">
        <v>345</v>
      </c>
      <c r="B124" s="65" t="s">
        <v>405</v>
      </c>
      <c r="C124" s="66"/>
      <c r="D124" s="67"/>
      <c r="E124" s="68"/>
      <c r="F124" s="69"/>
      <c r="G124" s="66"/>
      <c r="H124" s="70"/>
      <c r="I124" s="71"/>
      <c r="J124" s="71"/>
      <c r="K124" s="34" t="s">
        <v>65</v>
      </c>
      <c r="L124" s="78">
        <v>136</v>
      </c>
      <c r="M124" s="78"/>
      <c r="N124" s="73"/>
      <c r="O124" s="80" t="s">
        <v>426</v>
      </c>
      <c r="P124" s="82">
        <v>43986.10266203704</v>
      </c>
      <c r="Q124" s="80" t="s">
        <v>429</v>
      </c>
      <c r="R124" s="84" t="s">
        <v>474</v>
      </c>
      <c r="S124" s="80"/>
      <c r="T124" s="80"/>
      <c r="U124" s="80" t="s">
        <v>538</v>
      </c>
      <c r="V124" s="80"/>
      <c r="W124" s="85" t="s">
        <v>656</v>
      </c>
      <c r="X124" s="82">
        <v>43986.10266203704</v>
      </c>
      <c r="Y124" s="88">
        <v>43986</v>
      </c>
      <c r="Z124" s="84" t="s">
        <v>835</v>
      </c>
      <c r="AA124" s="85" t="s">
        <v>1030</v>
      </c>
      <c r="AB124" s="80"/>
      <c r="AC124" s="80"/>
      <c r="AD124" s="84" t="s">
        <v>1226</v>
      </c>
      <c r="AE124" s="80"/>
      <c r="AF124" s="80" t="b">
        <v>0</v>
      </c>
      <c r="AG124" s="80">
        <v>0</v>
      </c>
      <c r="AH124" s="84" t="s">
        <v>1316</v>
      </c>
      <c r="AI124" s="80" t="b">
        <v>0</v>
      </c>
      <c r="AJ124" s="80" t="s">
        <v>1333</v>
      </c>
      <c r="AK124" s="80"/>
      <c r="AL124" s="84" t="s">
        <v>1316</v>
      </c>
      <c r="AM124" s="80" t="b">
        <v>0</v>
      </c>
      <c r="AN124" s="80">
        <v>116</v>
      </c>
      <c r="AO124" s="84" t="s">
        <v>1297</v>
      </c>
      <c r="AP124" s="80" t="s">
        <v>1343</v>
      </c>
      <c r="AQ124" s="80" t="b">
        <v>0</v>
      </c>
      <c r="AR124" s="84" t="s">
        <v>1297</v>
      </c>
      <c r="AS124" s="80" t="s">
        <v>198</v>
      </c>
      <c r="AT124" s="80">
        <v>0</v>
      </c>
      <c r="AU124" s="80">
        <v>0</v>
      </c>
      <c r="AV124" s="80"/>
      <c r="AW124" s="80"/>
      <c r="AX124" s="80"/>
      <c r="AY124" s="80"/>
      <c r="AZ124" s="80"/>
      <c r="BA124" s="80"/>
      <c r="BB124" s="80"/>
      <c r="BC124" s="80"/>
      <c r="BD124">
        <v>1</v>
      </c>
      <c r="BE124" s="79" t="str">
        <f>REPLACE(INDEX(GroupVertices[Group],MATCH(Edges25[[#This Row],[Vertex 1]],GroupVertices[Vertex],0)),1,1,"")</f>
        <v>1</v>
      </c>
      <c r="BF124" s="79" t="str">
        <f>REPLACE(INDEX(GroupVertices[Group],MATCH(Edges25[[#This Row],[Vertex 2]],GroupVertices[Vertex],0)),1,1,"")</f>
        <v>1</v>
      </c>
      <c r="BG124" s="48">
        <v>0</v>
      </c>
      <c r="BH124" s="49">
        <v>0</v>
      </c>
      <c r="BI124" s="48">
        <v>1</v>
      </c>
      <c r="BJ124" s="49">
        <v>2.3255813953488373</v>
      </c>
      <c r="BK124" s="48">
        <v>0</v>
      </c>
      <c r="BL124" s="49">
        <v>0</v>
      </c>
      <c r="BM124" s="48">
        <v>42</v>
      </c>
      <c r="BN124" s="49">
        <v>97.67441860465117</v>
      </c>
      <c r="BO124" s="48">
        <v>43</v>
      </c>
    </row>
    <row r="125" spans="1:67" ht="15">
      <c r="A125" s="65" t="s">
        <v>346</v>
      </c>
      <c r="B125" s="65" t="s">
        <v>405</v>
      </c>
      <c r="C125" s="66"/>
      <c r="D125" s="67"/>
      <c r="E125" s="68"/>
      <c r="F125" s="69"/>
      <c r="G125" s="66"/>
      <c r="H125" s="70"/>
      <c r="I125" s="71"/>
      <c r="J125" s="71"/>
      <c r="K125" s="34" t="s">
        <v>65</v>
      </c>
      <c r="L125" s="78">
        <v>137</v>
      </c>
      <c r="M125" s="78"/>
      <c r="N125" s="73"/>
      <c r="O125" s="80" t="s">
        <v>426</v>
      </c>
      <c r="P125" s="82">
        <v>43986.104467592595</v>
      </c>
      <c r="Q125" s="80" t="s">
        <v>429</v>
      </c>
      <c r="R125" s="84" t="s">
        <v>474</v>
      </c>
      <c r="S125" s="80"/>
      <c r="T125" s="80"/>
      <c r="U125" s="80" t="s">
        <v>538</v>
      </c>
      <c r="V125" s="80"/>
      <c r="W125" s="85" t="s">
        <v>657</v>
      </c>
      <c r="X125" s="82">
        <v>43986.104467592595</v>
      </c>
      <c r="Y125" s="88">
        <v>43986</v>
      </c>
      <c r="Z125" s="84" t="s">
        <v>836</v>
      </c>
      <c r="AA125" s="85" t="s">
        <v>1031</v>
      </c>
      <c r="AB125" s="80"/>
      <c r="AC125" s="80"/>
      <c r="AD125" s="84" t="s">
        <v>1227</v>
      </c>
      <c r="AE125" s="80"/>
      <c r="AF125" s="80" t="b">
        <v>0</v>
      </c>
      <c r="AG125" s="80">
        <v>0</v>
      </c>
      <c r="AH125" s="84" t="s">
        <v>1316</v>
      </c>
      <c r="AI125" s="80" t="b">
        <v>0</v>
      </c>
      <c r="AJ125" s="80" t="s">
        <v>1333</v>
      </c>
      <c r="AK125" s="80"/>
      <c r="AL125" s="84" t="s">
        <v>1316</v>
      </c>
      <c r="AM125" s="80" t="b">
        <v>0</v>
      </c>
      <c r="AN125" s="80">
        <v>116</v>
      </c>
      <c r="AO125" s="84" t="s">
        <v>1297</v>
      </c>
      <c r="AP125" s="80" t="s">
        <v>1345</v>
      </c>
      <c r="AQ125" s="80" t="b">
        <v>0</v>
      </c>
      <c r="AR125" s="84" t="s">
        <v>1297</v>
      </c>
      <c r="AS125" s="80" t="s">
        <v>198</v>
      </c>
      <c r="AT125" s="80">
        <v>0</v>
      </c>
      <c r="AU125" s="80">
        <v>0</v>
      </c>
      <c r="AV125" s="80"/>
      <c r="AW125" s="80"/>
      <c r="AX125" s="80"/>
      <c r="AY125" s="80"/>
      <c r="AZ125" s="80"/>
      <c r="BA125" s="80"/>
      <c r="BB125" s="80"/>
      <c r="BC125" s="80"/>
      <c r="BD125">
        <v>1</v>
      </c>
      <c r="BE125" s="79" t="str">
        <f>REPLACE(INDEX(GroupVertices[Group],MATCH(Edges25[[#This Row],[Vertex 1]],GroupVertices[Vertex],0)),1,1,"")</f>
        <v>1</v>
      </c>
      <c r="BF125" s="79" t="str">
        <f>REPLACE(INDEX(GroupVertices[Group],MATCH(Edges25[[#This Row],[Vertex 2]],GroupVertices[Vertex],0)),1,1,"")</f>
        <v>1</v>
      </c>
      <c r="BG125" s="48">
        <v>0</v>
      </c>
      <c r="BH125" s="49">
        <v>0</v>
      </c>
      <c r="BI125" s="48">
        <v>1</v>
      </c>
      <c r="BJ125" s="49">
        <v>2.3255813953488373</v>
      </c>
      <c r="BK125" s="48">
        <v>0</v>
      </c>
      <c r="BL125" s="49">
        <v>0</v>
      </c>
      <c r="BM125" s="48">
        <v>42</v>
      </c>
      <c r="BN125" s="49">
        <v>97.67441860465117</v>
      </c>
      <c r="BO125" s="48">
        <v>43</v>
      </c>
    </row>
    <row r="126" spans="1:67" ht="15">
      <c r="A126" s="65" t="s">
        <v>347</v>
      </c>
      <c r="B126" s="65" t="s">
        <v>405</v>
      </c>
      <c r="C126" s="66"/>
      <c r="D126" s="67"/>
      <c r="E126" s="68"/>
      <c r="F126" s="69"/>
      <c r="G126" s="66"/>
      <c r="H126" s="70"/>
      <c r="I126" s="71"/>
      <c r="J126" s="71"/>
      <c r="K126" s="34" t="s">
        <v>65</v>
      </c>
      <c r="L126" s="78">
        <v>138</v>
      </c>
      <c r="M126" s="78"/>
      <c r="N126" s="73"/>
      <c r="O126" s="80" t="s">
        <v>426</v>
      </c>
      <c r="P126" s="82">
        <v>43986.109872685185</v>
      </c>
      <c r="Q126" s="80" t="s">
        <v>429</v>
      </c>
      <c r="R126" s="84" t="s">
        <v>474</v>
      </c>
      <c r="S126" s="80"/>
      <c r="T126" s="80"/>
      <c r="U126" s="80" t="s">
        <v>538</v>
      </c>
      <c r="V126" s="80"/>
      <c r="W126" s="85" t="s">
        <v>658</v>
      </c>
      <c r="X126" s="82">
        <v>43986.109872685185</v>
      </c>
      <c r="Y126" s="88">
        <v>43986</v>
      </c>
      <c r="Z126" s="84" t="s">
        <v>837</v>
      </c>
      <c r="AA126" s="85" t="s">
        <v>1032</v>
      </c>
      <c r="AB126" s="80"/>
      <c r="AC126" s="80"/>
      <c r="AD126" s="84" t="s">
        <v>1228</v>
      </c>
      <c r="AE126" s="80"/>
      <c r="AF126" s="80" t="b">
        <v>0</v>
      </c>
      <c r="AG126" s="80">
        <v>0</v>
      </c>
      <c r="AH126" s="84" t="s">
        <v>1316</v>
      </c>
      <c r="AI126" s="80" t="b">
        <v>0</v>
      </c>
      <c r="AJ126" s="80" t="s">
        <v>1333</v>
      </c>
      <c r="AK126" s="80"/>
      <c r="AL126" s="84" t="s">
        <v>1316</v>
      </c>
      <c r="AM126" s="80" t="b">
        <v>0</v>
      </c>
      <c r="AN126" s="80">
        <v>116</v>
      </c>
      <c r="AO126" s="84" t="s">
        <v>1297</v>
      </c>
      <c r="AP126" s="80" t="s">
        <v>1345</v>
      </c>
      <c r="AQ126" s="80" t="b">
        <v>0</v>
      </c>
      <c r="AR126" s="84" t="s">
        <v>1297</v>
      </c>
      <c r="AS126" s="80" t="s">
        <v>198</v>
      </c>
      <c r="AT126" s="80">
        <v>0</v>
      </c>
      <c r="AU126" s="80">
        <v>0</v>
      </c>
      <c r="AV126" s="80"/>
      <c r="AW126" s="80"/>
      <c r="AX126" s="80"/>
      <c r="AY126" s="80"/>
      <c r="AZ126" s="80"/>
      <c r="BA126" s="80"/>
      <c r="BB126" s="80"/>
      <c r="BC126" s="80"/>
      <c r="BD126">
        <v>1</v>
      </c>
      <c r="BE126" s="79" t="str">
        <f>REPLACE(INDEX(GroupVertices[Group],MATCH(Edges25[[#This Row],[Vertex 1]],GroupVertices[Vertex],0)),1,1,"")</f>
        <v>1</v>
      </c>
      <c r="BF126" s="79" t="str">
        <f>REPLACE(INDEX(GroupVertices[Group],MATCH(Edges25[[#This Row],[Vertex 2]],GroupVertices[Vertex],0)),1,1,"")</f>
        <v>1</v>
      </c>
      <c r="BG126" s="48">
        <v>0</v>
      </c>
      <c r="BH126" s="49">
        <v>0</v>
      </c>
      <c r="BI126" s="48">
        <v>1</v>
      </c>
      <c r="BJ126" s="49">
        <v>2.3255813953488373</v>
      </c>
      <c r="BK126" s="48">
        <v>0</v>
      </c>
      <c r="BL126" s="49">
        <v>0</v>
      </c>
      <c r="BM126" s="48">
        <v>42</v>
      </c>
      <c r="BN126" s="49">
        <v>97.67441860465117</v>
      </c>
      <c r="BO126" s="48">
        <v>43</v>
      </c>
    </row>
    <row r="127" spans="1:67" ht="15">
      <c r="A127" s="65" t="s">
        <v>348</v>
      </c>
      <c r="B127" s="65" t="s">
        <v>348</v>
      </c>
      <c r="C127" s="66"/>
      <c r="D127" s="67"/>
      <c r="E127" s="68"/>
      <c r="F127" s="69"/>
      <c r="G127" s="66"/>
      <c r="H127" s="70"/>
      <c r="I127" s="71"/>
      <c r="J127" s="71"/>
      <c r="K127" s="34" t="s">
        <v>65</v>
      </c>
      <c r="L127" s="78">
        <v>139</v>
      </c>
      <c r="M127" s="78"/>
      <c r="N127" s="73"/>
      <c r="O127" s="80" t="s">
        <v>198</v>
      </c>
      <c r="P127" s="82">
        <v>43986.11048611111</v>
      </c>
      <c r="Q127" s="80" t="s">
        <v>436</v>
      </c>
      <c r="R127" s="84" t="s">
        <v>481</v>
      </c>
      <c r="S127" s="80"/>
      <c r="T127" s="80"/>
      <c r="U127" s="80" t="s">
        <v>537</v>
      </c>
      <c r="V127" s="80"/>
      <c r="W127" s="85" t="s">
        <v>659</v>
      </c>
      <c r="X127" s="82">
        <v>43986.11048611111</v>
      </c>
      <c r="Y127" s="88">
        <v>43986</v>
      </c>
      <c r="Z127" s="84" t="s">
        <v>838</v>
      </c>
      <c r="AA127" s="85" t="s">
        <v>1033</v>
      </c>
      <c r="AB127" s="80"/>
      <c r="AC127" s="80"/>
      <c r="AD127" s="84" t="s">
        <v>1229</v>
      </c>
      <c r="AE127" s="84" t="s">
        <v>1307</v>
      </c>
      <c r="AF127" s="80" t="b">
        <v>0</v>
      </c>
      <c r="AG127" s="80">
        <v>1</v>
      </c>
      <c r="AH127" s="84" t="s">
        <v>1323</v>
      </c>
      <c r="AI127" s="80" t="b">
        <v>0</v>
      </c>
      <c r="AJ127" s="80" t="s">
        <v>1332</v>
      </c>
      <c r="AK127" s="80"/>
      <c r="AL127" s="84" t="s">
        <v>1316</v>
      </c>
      <c r="AM127" s="80" t="b">
        <v>0</v>
      </c>
      <c r="AN127" s="80">
        <v>1</v>
      </c>
      <c r="AO127" s="84" t="s">
        <v>1316</v>
      </c>
      <c r="AP127" s="80" t="s">
        <v>1344</v>
      </c>
      <c r="AQ127" s="80" t="b">
        <v>0</v>
      </c>
      <c r="AR127" s="84" t="s">
        <v>1307</v>
      </c>
      <c r="AS127" s="80" t="s">
        <v>198</v>
      </c>
      <c r="AT127" s="80">
        <v>0</v>
      </c>
      <c r="AU127" s="80">
        <v>0</v>
      </c>
      <c r="AV127" s="80"/>
      <c r="AW127" s="80"/>
      <c r="AX127" s="80"/>
      <c r="AY127" s="80"/>
      <c r="AZ127" s="80"/>
      <c r="BA127" s="80"/>
      <c r="BB127" s="80"/>
      <c r="BC127" s="80"/>
      <c r="BD127">
        <v>1</v>
      </c>
      <c r="BE127" s="79" t="str">
        <f>REPLACE(INDEX(GroupVertices[Group],MATCH(Edges25[[#This Row],[Vertex 1]],GroupVertices[Vertex],0)),1,1,"")</f>
        <v>13</v>
      </c>
      <c r="BF127" s="79" t="str">
        <f>REPLACE(INDEX(GroupVertices[Group],MATCH(Edges25[[#This Row],[Vertex 2]],GroupVertices[Vertex],0)),1,1,"")</f>
        <v>13</v>
      </c>
      <c r="BG127" s="48">
        <v>0</v>
      </c>
      <c r="BH127" s="49">
        <v>0</v>
      </c>
      <c r="BI127" s="48">
        <v>0</v>
      </c>
      <c r="BJ127" s="49">
        <v>0</v>
      </c>
      <c r="BK127" s="48">
        <v>0</v>
      </c>
      <c r="BL127" s="49">
        <v>0</v>
      </c>
      <c r="BM127" s="48">
        <v>1</v>
      </c>
      <c r="BN127" s="49">
        <v>100</v>
      </c>
      <c r="BO127" s="48">
        <v>1</v>
      </c>
    </row>
    <row r="128" spans="1:67" ht="15">
      <c r="A128" s="65" t="s">
        <v>349</v>
      </c>
      <c r="B128" s="65" t="s">
        <v>348</v>
      </c>
      <c r="C128" s="66"/>
      <c r="D128" s="67"/>
      <c r="E128" s="68"/>
      <c r="F128" s="69"/>
      <c r="G128" s="66"/>
      <c r="H128" s="70"/>
      <c r="I128" s="71"/>
      <c r="J128" s="71"/>
      <c r="K128" s="34" t="s">
        <v>65</v>
      </c>
      <c r="L128" s="78">
        <v>140</v>
      </c>
      <c r="M128" s="78"/>
      <c r="N128" s="73"/>
      <c r="O128" s="80" t="s">
        <v>426</v>
      </c>
      <c r="P128" s="82">
        <v>43986.113912037035</v>
      </c>
      <c r="Q128" s="80" t="s">
        <v>436</v>
      </c>
      <c r="R128" s="84" t="s">
        <v>481</v>
      </c>
      <c r="S128" s="80"/>
      <c r="T128" s="80"/>
      <c r="U128" s="80" t="s">
        <v>537</v>
      </c>
      <c r="V128" s="80"/>
      <c r="W128" s="85" t="s">
        <v>660</v>
      </c>
      <c r="X128" s="82">
        <v>43986.113912037035</v>
      </c>
      <c r="Y128" s="88">
        <v>43986</v>
      </c>
      <c r="Z128" s="84" t="s">
        <v>839</v>
      </c>
      <c r="AA128" s="85" t="s">
        <v>1034</v>
      </c>
      <c r="AB128" s="80"/>
      <c r="AC128" s="80"/>
      <c r="AD128" s="84" t="s">
        <v>1230</v>
      </c>
      <c r="AE128" s="80"/>
      <c r="AF128" s="80" t="b">
        <v>0</v>
      </c>
      <c r="AG128" s="80">
        <v>0</v>
      </c>
      <c r="AH128" s="84" t="s">
        <v>1316</v>
      </c>
      <c r="AI128" s="80" t="b">
        <v>0</v>
      </c>
      <c r="AJ128" s="80" t="s">
        <v>1332</v>
      </c>
      <c r="AK128" s="80"/>
      <c r="AL128" s="84" t="s">
        <v>1316</v>
      </c>
      <c r="AM128" s="80" t="b">
        <v>0</v>
      </c>
      <c r="AN128" s="80">
        <v>1</v>
      </c>
      <c r="AO128" s="84" t="s">
        <v>1229</v>
      </c>
      <c r="AP128" s="80" t="s">
        <v>1346</v>
      </c>
      <c r="AQ128" s="80" t="b">
        <v>0</v>
      </c>
      <c r="AR128" s="84" t="s">
        <v>1229</v>
      </c>
      <c r="AS128" s="80" t="s">
        <v>198</v>
      </c>
      <c r="AT128" s="80">
        <v>0</v>
      </c>
      <c r="AU128" s="80">
        <v>0</v>
      </c>
      <c r="AV128" s="80"/>
      <c r="AW128" s="80"/>
      <c r="AX128" s="80"/>
      <c r="AY128" s="80"/>
      <c r="AZ128" s="80"/>
      <c r="BA128" s="80"/>
      <c r="BB128" s="80"/>
      <c r="BC128" s="80"/>
      <c r="BD128">
        <v>1</v>
      </c>
      <c r="BE128" s="79" t="str">
        <f>REPLACE(INDEX(GroupVertices[Group],MATCH(Edges25[[#This Row],[Vertex 1]],GroupVertices[Vertex],0)),1,1,"")</f>
        <v>13</v>
      </c>
      <c r="BF128" s="79" t="str">
        <f>REPLACE(INDEX(GroupVertices[Group],MATCH(Edges25[[#This Row],[Vertex 2]],GroupVertices[Vertex],0)),1,1,"")</f>
        <v>13</v>
      </c>
      <c r="BG128" s="48">
        <v>0</v>
      </c>
      <c r="BH128" s="49">
        <v>0</v>
      </c>
      <c r="BI128" s="48">
        <v>0</v>
      </c>
      <c r="BJ128" s="49">
        <v>0</v>
      </c>
      <c r="BK128" s="48">
        <v>0</v>
      </c>
      <c r="BL128" s="49">
        <v>0</v>
      </c>
      <c r="BM128" s="48">
        <v>1</v>
      </c>
      <c r="BN128" s="49">
        <v>100</v>
      </c>
      <c r="BO128" s="48">
        <v>1</v>
      </c>
    </row>
    <row r="129" spans="1:67" ht="15">
      <c r="A129" s="65" t="s">
        <v>350</v>
      </c>
      <c r="B129" s="65" t="s">
        <v>416</v>
      </c>
      <c r="C129" s="66"/>
      <c r="D129" s="67"/>
      <c r="E129" s="68"/>
      <c r="F129" s="69"/>
      <c r="G129" s="66"/>
      <c r="H129" s="70"/>
      <c r="I129" s="71"/>
      <c r="J129" s="71"/>
      <c r="K129" s="34" t="s">
        <v>65</v>
      </c>
      <c r="L129" s="78">
        <v>141</v>
      </c>
      <c r="M129" s="78"/>
      <c r="N129" s="73"/>
      <c r="O129" s="80" t="s">
        <v>425</v>
      </c>
      <c r="P129" s="82">
        <v>43986.11861111111</v>
      </c>
      <c r="Q129" s="80" t="s">
        <v>452</v>
      </c>
      <c r="R129" s="84" t="s">
        <v>497</v>
      </c>
      <c r="S129" s="80"/>
      <c r="T129" s="80"/>
      <c r="U129" s="80" t="s">
        <v>537</v>
      </c>
      <c r="V129" s="80"/>
      <c r="W129" s="85" t="s">
        <v>661</v>
      </c>
      <c r="X129" s="82">
        <v>43986.11861111111</v>
      </c>
      <c r="Y129" s="88">
        <v>43986</v>
      </c>
      <c r="Z129" s="84" t="s">
        <v>840</v>
      </c>
      <c r="AA129" s="85" t="s">
        <v>1035</v>
      </c>
      <c r="AB129" s="80"/>
      <c r="AC129" s="80"/>
      <c r="AD129" s="84" t="s">
        <v>1231</v>
      </c>
      <c r="AE129" s="80"/>
      <c r="AF129" s="80" t="b">
        <v>0</v>
      </c>
      <c r="AG129" s="80">
        <v>0</v>
      </c>
      <c r="AH129" s="84" t="s">
        <v>1324</v>
      </c>
      <c r="AI129" s="80" t="b">
        <v>0</v>
      </c>
      <c r="AJ129" s="80" t="s">
        <v>1332</v>
      </c>
      <c r="AK129" s="80"/>
      <c r="AL129" s="84" t="s">
        <v>1316</v>
      </c>
      <c r="AM129" s="80" t="b">
        <v>0</v>
      </c>
      <c r="AN129" s="80">
        <v>0</v>
      </c>
      <c r="AO129" s="84" t="s">
        <v>1316</v>
      </c>
      <c r="AP129" s="80" t="s">
        <v>1344</v>
      </c>
      <c r="AQ129" s="80" t="b">
        <v>0</v>
      </c>
      <c r="AR129" s="84" t="s">
        <v>1231</v>
      </c>
      <c r="AS129" s="80" t="s">
        <v>198</v>
      </c>
      <c r="AT129" s="80">
        <v>0</v>
      </c>
      <c r="AU129" s="80">
        <v>0</v>
      </c>
      <c r="AV129" s="80"/>
      <c r="AW129" s="80"/>
      <c r="AX129" s="80"/>
      <c r="AY129" s="80"/>
      <c r="AZ129" s="80"/>
      <c r="BA129" s="80"/>
      <c r="BB129" s="80"/>
      <c r="BC129" s="80"/>
      <c r="BD129">
        <v>1</v>
      </c>
      <c r="BE129" s="79" t="str">
        <f>REPLACE(INDEX(GroupVertices[Group],MATCH(Edges25[[#This Row],[Vertex 1]],GroupVertices[Vertex],0)),1,1,"")</f>
        <v>6</v>
      </c>
      <c r="BF129" s="79" t="str">
        <f>REPLACE(INDEX(GroupVertices[Group],MATCH(Edges25[[#This Row],[Vertex 2]],GroupVertices[Vertex],0)),1,1,"")</f>
        <v>6</v>
      </c>
      <c r="BG129" s="48">
        <v>0</v>
      </c>
      <c r="BH129" s="49">
        <v>0</v>
      </c>
      <c r="BI129" s="48">
        <v>0</v>
      </c>
      <c r="BJ129" s="49">
        <v>0</v>
      </c>
      <c r="BK129" s="48">
        <v>0</v>
      </c>
      <c r="BL129" s="49">
        <v>0</v>
      </c>
      <c r="BM129" s="48">
        <v>2</v>
      </c>
      <c r="BN129" s="49">
        <v>100</v>
      </c>
      <c r="BO129" s="48">
        <v>2</v>
      </c>
    </row>
    <row r="130" spans="1:67" ht="15">
      <c r="A130" s="65" t="s">
        <v>351</v>
      </c>
      <c r="B130" s="65" t="s">
        <v>405</v>
      </c>
      <c r="C130" s="66"/>
      <c r="D130" s="67"/>
      <c r="E130" s="68"/>
      <c r="F130" s="69"/>
      <c r="G130" s="66"/>
      <c r="H130" s="70"/>
      <c r="I130" s="71"/>
      <c r="J130" s="71"/>
      <c r="K130" s="34" t="s">
        <v>65</v>
      </c>
      <c r="L130" s="78">
        <v>142</v>
      </c>
      <c r="M130" s="78"/>
      <c r="N130" s="73"/>
      <c r="O130" s="80" t="s">
        <v>426</v>
      </c>
      <c r="P130" s="82">
        <v>43986.12706018519</v>
      </c>
      <c r="Q130" s="80" t="s">
        <v>429</v>
      </c>
      <c r="R130" s="84" t="s">
        <v>474</v>
      </c>
      <c r="S130" s="80"/>
      <c r="T130" s="80"/>
      <c r="U130" s="80" t="s">
        <v>538</v>
      </c>
      <c r="V130" s="80"/>
      <c r="W130" s="85" t="s">
        <v>662</v>
      </c>
      <c r="X130" s="82">
        <v>43986.12706018519</v>
      </c>
      <c r="Y130" s="88">
        <v>43986</v>
      </c>
      <c r="Z130" s="84" t="s">
        <v>841</v>
      </c>
      <c r="AA130" s="85" t="s">
        <v>1036</v>
      </c>
      <c r="AB130" s="80"/>
      <c r="AC130" s="80"/>
      <c r="AD130" s="84" t="s">
        <v>1232</v>
      </c>
      <c r="AE130" s="80"/>
      <c r="AF130" s="80" t="b">
        <v>0</v>
      </c>
      <c r="AG130" s="80">
        <v>0</v>
      </c>
      <c r="AH130" s="84" t="s">
        <v>1316</v>
      </c>
      <c r="AI130" s="80" t="b">
        <v>0</v>
      </c>
      <c r="AJ130" s="80" t="s">
        <v>1333</v>
      </c>
      <c r="AK130" s="80"/>
      <c r="AL130" s="84" t="s">
        <v>1316</v>
      </c>
      <c r="AM130" s="80" t="b">
        <v>0</v>
      </c>
      <c r="AN130" s="80">
        <v>116</v>
      </c>
      <c r="AO130" s="84" t="s">
        <v>1297</v>
      </c>
      <c r="AP130" s="80" t="s">
        <v>1345</v>
      </c>
      <c r="AQ130" s="80" t="b">
        <v>0</v>
      </c>
      <c r="AR130" s="84" t="s">
        <v>1297</v>
      </c>
      <c r="AS130" s="80" t="s">
        <v>198</v>
      </c>
      <c r="AT130" s="80">
        <v>0</v>
      </c>
      <c r="AU130" s="80">
        <v>0</v>
      </c>
      <c r="AV130" s="80"/>
      <c r="AW130" s="80"/>
      <c r="AX130" s="80"/>
      <c r="AY130" s="80"/>
      <c r="AZ130" s="80"/>
      <c r="BA130" s="80"/>
      <c r="BB130" s="80"/>
      <c r="BC130" s="80"/>
      <c r="BD130">
        <v>1</v>
      </c>
      <c r="BE130" s="79" t="str">
        <f>REPLACE(INDEX(GroupVertices[Group],MATCH(Edges25[[#This Row],[Vertex 1]],GroupVertices[Vertex],0)),1,1,"")</f>
        <v>1</v>
      </c>
      <c r="BF130" s="79" t="str">
        <f>REPLACE(INDEX(GroupVertices[Group],MATCH(Edges25[[#This Row],[Vertex 2]],GroupVertices[Vertex],0)),1,1,"")</f>
        <v>1</v>
      </c>
      <c r="BG130" s="48">
        <v>0</v>
      </c>
      <c r="BH130" s="49">
        <v>0</v>
      </c>
      <c r="BI130" s="48">
        <v>1</v>
      </c>
      <c r="BJ130" s="49">
        <v>2.3255813953488373</v>
      </c>
      <c r="BK130" s="48">
        <v>0</v>
      </c>
      <c r="BL130" s="49">
        <v>0</v>
      </c>
      <c r="BM130" s="48">
        <v>42</v>
      </c>
      <c r="BN130" s="49">
        <v>97.67441860465117</v>
      </c>
      <c r="BO130" s="48">
        <v>43</v>
      </c>
    </row>
    <row r="131" spans="1:67" ht="15">
      <c r="A131" s="65" t="s">
        <v>352</v>
      </c>
      <c r="B131" s="65" t="s">
        <v>405</v>
      </c>
      <c r="C131" s="66"/>
      <c r="D131" s="67"/>
      <c r="E131" s="68"/>
      <c r="F131" s="69"/>
      <c r="G131" s="66"/>
      <c r="H131" s="70"/>
      <c r="I131" s="71"/>
      <c r="J131" s="71"/>
      <c r="K131" s="34" t="s">
        <v>65</v>
      </c>
      <c r="L131" s="78">
        <v>143</v>
      </c>
      <c r="M131" s="78"/>
      <c r="N131" s="73"/>
      <c r="O131" s="80" t="s">
        <v>426</v>
      </c>
      <c r="P131" s="82">
        <v>43986.13071759259</v>
      </c>
      <c r="Q131" s="80" t="s">
        <v>429</v>
      </c>
      <c r="R131" s="84" t="s">
        <v>474</v>
      </c>
      <c r="S131" s="80"/>
      <c r="T131" s="80"/>
      <c r="U131" s="80" t="s">
        <v>538</v>
      </c>
      <c r="V131" s="80"/>
      <c r="W131" s="85" t="s">
        <v>663</v>
      </c>
      <c r="X131" s="82">
        <v>43986.13071759259</v>
      </c>
      <c r="Y131" s="88">
        <v>43986</v>
      </c>
      <c r="Z131" s="84" t="s">
        <v>842</v>
      </c>
      <c r="AA131" s="85" t="s">
        <v>1037</v>
      </c>
      <c r="AB131" s="80"/>
      <c r="AC131" s="80"/>
      <c r="AD131" s="84" t="s">
        <v>1233</v>
      </c>
      <c r="AE131" s="80"/>
      <c r="AF131" s="80" t="b">
        <v>0</v>
      </c>
      <c r="AG131" s="80">
        <v>0</v>
      </c>
      <c r="AH131" s="84" t="s">
        <v>1316</v>
      </c>
      <c r="AI131" s="80" t="b">
        <v>0</v>
      </c>
      <c r="AJ131" s="80" t="s">
        <v>1333</v>
      </c>
      <c r="AK131" s="80"/>
      <c r="AL131" s="84" t="s">
        <v>1316</v>
      </c>
      <c r="AM131" s="80" t="b">
        <v>0</v>
      </c>
      <c r="AN131" s="80">
        <v>116</v>
      </c>
      <c r="AO131" s="84" t="s">
        <v>1297</v>
      </c>
      <c r="AP131" s="80" t="s">
        <v>1344</v>
      </c>
      <c r="AQ131" s="80" t="b">
        <v>0</v>
      </c>
      <c r="AR131" s="84" t="s">
        <v>1297</v>
      </c>
      <c r="AS131" s="80" t="s">
        <v>198</v>
      </c>
      <c r="AT131" s="80">
        <v>0</v>
      </c>
      <c r="AU131" s="80">
        <v>0</v>
      </c>
      <c r="AV131" s="80"/>
      <c r="AW131" s="80"/>
      <c r="AX131" s="80"/>
      <c r="AY131" s="80"/>
      <c r="AZ131" s="80"/>
      <c r="BA131" s="80"/>
      <c r="BB131" s="80"/>
      <c r="BC131" s="80"/>
      <c r="BD131">
        <v>1</v>
      </c>
      <c r="BE131" s="79" t="str">
        <f>REPLACE(INDEX(GroupVertices[Group],MATCH(Edges25[[#This Row],[Vertex 1]],GroupVertices[Vertex],0)),1,1,"")</f>
        <v>1</v>
      </c>
      <c r="BF131" s="79" t="str">
        <f>REPLACE(INDEX(GroupVertices[Group],MATCH(Edges25[[#This Row],[Vertex 2]],GroupVertices[Vertex],0)),1,1,"")</f>
        <v>1</v>
      </c>
      <c r="BG131" s="48">
        <v>0</v>
      </c>
      <c r="BH131" s="49">
        <v>0</v>
      </c>
      <c r="BI131" s="48">
        <v>1</v>
      </c>
      <c r="BJ131" s="49">
        <v>2.3255813953488373</v>
      </c>
      <c r="BK131" s="48">
        <v>0</v>
      </c>
      <c r="BL131" s="49">
        <v>0</v>
      </c>
      <c r="BM131" s="48">
        <v>42</v>
      </c>
      <c r="BN131" s="49">
        <v>97.67441860465117</v>
      </c>
      <c r="BO131" s="48">
        <v>43</v>
      </c>
    </row>
    <row r="132" spans="1:67" ht="15">
      <c r="A132" s="65" t="s">
        <v>353</v>
      </c>
      <c r="B132" s="65" t="s">
        <v>405</v>
      </c>
      <c r="C132" s="66"/>
      <c r="D132" s="67"/>
      <c r="E132" s="68"/>
      <c r="F132" s="69"/>
      <c r="G132" s="66"/>
      <c r="H132" s="70"/>
      <c r="I132" s="71"/>
      <c r="J132" s="71"/>
      <c r="K132" s="34" t="s">
        <v>65</v>
      </c>
      <c r="L132" s="78">
        <v>144</v>
      </c>
      <c r="M132" s="78"/>
      <c r="N132" s="73"/>
      <c r="O132" s="80" t="s">
        <v>426</v>
      </c>
      <c r="P132" s="82">
        <v>43986.134097222224</v>
      </c>
      <c r="Q132" s="80" t="s">
        <v>429</v>
      </c>
      <c r="R132" s="84" t="s">
        <v>474</v>
      </c>
      <c r="S132" s="80"/>
      <c r="T132" s="80"/>
      <c r="U132" s="80" t="s">
        <v>538</v>
      </c>
      <c r="V132" s="80"/>
      <c r="W132" s="85" t="s">
        <v>664</v>
      </c>
      <c r="X132" s="82">
        <v>43986.134097222224</v>
      </c>
      <c r="Y132" s="88">
        <v>43986</v>
      </c>
      <c r="Z132" s="84" t="s">
        <v>843</v>
      </c>
      <c r="AA132" s="85" t="s">
        <v>1038</v>
      </c>
      <c r="AB132" s="80"/>
      <c r="AC132" s="80"/>
      <c r="AD132" s="84" t="s">
        <v>1234</v>
      </c>
      <c r="AE132" s="80"/>
      <c r="AF132" s="80" t="b">
        <v>0</v>
      </c>
      <c r="AG132" s="80">
        <v>0</v>
      </c>
      <c r="AH132" s="84" t="s">
        <v>1316</v>
      </c>
      <c r="AI132" s="80" t="b">
        <v>0</v>
      </c>
      <c r="AJ132" s="80" t="s">
        <v>1333</v>
      </c>
      <c r="AK132" s="80"/>
      <c r="AL132" s="84" t="s">
        <v>1316</v>
      </c>
      <c r="AM132" s="80" t="b">
        <v>0</v>
      </c>
      <c r="AN132" s="80">
        <v>116</v>
      </c>
      <c r="AO132" s="84" t="s">
        <v>1297</v>
      </c>
      <c r="AP132" s="80" t="s">
        <v>1344</v>
      </c>
      <c r="AQ132" s="80" t="b">
        <v>0</v>
      </c>
      <c r="AR132" s="84" t="s">
        <v>1297</v>
      </c>
      <c r="AS132" s="80" t="s">
        <v>198</v>
      </c>
      <c r="AT132" s="80">
        <v>0</v>
      </c>
      <c r="AU132" s="80">
        <v>0</v>
      </c>
      <c r="AV132" s="80"/>
      <c r="AW132" s="80"/>
      <c r="AX132" s="80"/>
      <c r="AY132" s="80"/>
      <c r="AZ132" s="80"/>
      <c r="BA132" s="80"/>
      <c r="BB132" s="80"/>
      <c r="BC132" s="80"/>
      <c r="BD132">
        <v>1</v>
      </c>
      <c r="BE132" s="79" t="str">
        <f>REPLACE(INDEX(GroupVertices[Group],MATCH(Edges25[[#This Row],[Vertex 1]],GroupVertices[Vertex],0)),1,1,"")</f>
        <v>1</v>
      </c>
      <c r="BF132" s="79" t="str">
        <f>REPLACE(INDEX(GroupVertices[Group],MATCH(Edges25[[#This Row],[Vertex 2]],GroupVertices[Vertex],0)),1,1,"")</f>
        <v>1</v>
      </c>
      <c r="BG132" s="48">
        <v>0</v>
      </c>
      <c r="BH132" s="49">
        <v>0</v>
      </c>
      <c r="BI132" s="48">
        <v>1</v>
      </c>
      <c r="BJ132" s="49">
        <v>2.3255813953488373</v>
      </c>
      <c r="BK132" s="48">
        <v>0</v>
      </c>
      <c r="BL132" s="49">
        <v>0</v>
      </c>
      <c r="BM132" s="48">
        <v>42</v>
      </c>
      <c r="BN132" s="49">
        <v>97.67441860465117</v>
      </c>
      <c r="BO132" s="48">
        <v>43</v>
      </c>
    </row>
    <row r="133" spans="1:67" ht="15">
      <c r="A133" s="65" t="s">
        <v>354</v>
      </c>
      <c r="B133" s="65" t="s">
        <v>405</v>
      </c>
      <c r="C133" s="66"/>
      <c r="D133" s="67"/>
      <c r="E133" s="68"/>
      <c r="F133" s="69"/>
      <c r="G133" s="66"/>
      <c r="H133" s="70"/>
      <c r="I133" s="71"/>
      <c r="J133" s="71"/>
      <c r="K133" s="34" t="s">
        <v>65</v>
      </c>
      <c r="L133" s="78">
        <v>145</v>
      </c>
      <c r="M133" s="78"/>
      <c r="N133" s="73"/>
      <c r="O133" s="80" t="s">
        <v>426</v>
      </c>
      <c r="P133" s="82">
        <v>43986.1391087963</v>
      </c>
      <c r="Q133" s="80" t="s">
        <v>429</v>
      </c>
      <c r="R133" s="84" t="s">
        <v>474</v>
      </c>
      <c r="S133" s="80"/>
      <c r="T133" s="80"/>
      <c r="U133" s="80" t="s">
        <v>538</v>
      </c>
      <c r="V133" s="80"/>
      <c r="W133" s="85" t="s">
        <v>665</v>
      </c>
      <c r="X133" s="82">
        <v>43986.1391087963</v>
      </c>
      <c r="Y133" s="88">
        <v>43986</v>
      </c>
      <c r="Z133" s="84" t="s">
        <v>844</v>
      </c>
      <c r="AA133" s="85" t="s">
        <v>1039</v>
      </c>
      <c r="AB133" s="80"/>
      <c r="AC133" s="80"/>
      <c r="AD133" s="84" t="s">
        <v>1235</v>
      </c>
      <c r="AE133" s="80"/>
      <c r="AF133" s="80" t="b">
        <v>0</v>
      </c>
      <c r="AG133" s="80">
        <v>0</v>
      </c>
      <c r="AH133" s="84" t="s">
        <v>1316</v>
      </c>
      <c r="AI133" s="80" t="b">
        <v>0</v>
      </c>
      <c r="AJ133" s="80" t="s">
        <v>1333</v>
      </c>
      <c r="AK133" s="80"/>
      <c r="AL133" s="84" t="s">
        <v>1316</v>
      </c>
      <c r="AM133" s="80" t="b">
        <v>0</v>
      </c>
      <c r="AN133" s="80">
        <v>116</v>
      </c>
      <c r="AO133" s="84" t="s">
        <v>1297</v>
      </c>
      <c r="AP133" s="80" t="s">
        <v>1344</v>
      </c>
      <c r="AQ133" s="80" t="b">
        <v>0</v>
      </c>
      <c r="AR133" s="84" t="s">
        <v>1297</v>
      </c>
      <c r="AS133" s="80" t="s">
        <v>198</v>
      </c>
      <c r="AT133" s="80">
        <v>0</v>
      </c>
      <c r="AU133" s="80">
        <v>0</v>
      </c>
      <c r="AV133" s="80"/>
      <c r="AW133" s="80"/>
      <c r="AX133" s="80"/>
      <c r="AY133" s="80"/>
      <c r="AZ133" s="80"/>
      <c r="BA133" s="80"/>
      <c r="BB133" s="80"/>
      <c r="BC133" s="80"/>
      <c r="BD133">
        <v>1</v>
      </c>
      <c r="BE133" s="79" t="str">
        <f>REPLACE(INDEX(GroupVertices[Group],MATCH(Edges25[[#This Row],[Vertex 1]],GroupVertices[Vertex],0)),1,1,"")</f>
        <v>1</v>
      </c>
      <c r="BF133" s="79" t="str">
        <f>REPLACE(INDEX(GroupVertices[Group],MATCH(Edges25[[#This Row],[Vertex 2]],GroupVertices[Vertex],0)),1,1,"")</f>
        <v>1</v>
      </c>
      <c r="BG133" s="48">
        <v>0</v>
      </c>
      <c r="BH133" s="49">
        <v>0</v>
      </c>
      <c r="BI133" s="48">
        <v>1</v>
      </c>
      <c r="BJ133" s="49">
        <v>2.3255813953488373</v>
      </c>
      <c r="BK133" s="48">
        <v>0</v>
      </c>
      <c r="BL133" s="49">
        <v>0</v>
      </c>
      <c r="BM133" s="48">
        <v>42</v>
      </c>
      <c r="BN133" s="49">
        <v>97.67441860465117</v>
      </c>
      <c r="BO133" s="48">
        <v>43</v>
      </c>
    </row>
    <row r="134" spans="1:67" ht="15">
      <c r="A134" s="65" t="s">
        <v>355</v>
      </c>
      <c r="B134" s="65" t="s">
        <v>405</v>
      </c>
      <c r="C134" s="66"/>
      <c r="D134" s="67"/>
      <c r="E134" s="68"/>
      <c r="F134" s="69"/>
      <c r="G134" s="66"/>
      <c r="H134" s="70"/>
      <c r="I134" s="71"/>
      <c r="J134" s="71"/>
      <c r="K134" s="34" t="s">
        <v>65</v>
      </c>
      <c r="L134" s="78">
        <v>146</v>
      </c>
      <c r="M134" s="78"/>
      <c r="N134" s="73"/>
      <c r="O134" s="80" t="s">
        <v>426</v>
      </c>
      <c r="P134" s="82">
        <v>43986.14079861111</v>
      </c>
      <c r="Q134" s="80" t="s">
        <v>429</v>
      </c>
      <c r="R134" s="84" t="s">
        <v>474</v>
      </c>
      <c r="S134" s="80"/>
      <c r="T134" s="80"/>
      <c r="U134" s="80" t="s">
        <v>538</v>
      </c>
      <c r="V134" s="80"/>
      <c r="W134" s="85" t="s">
        <v>666</v>
      </c>
      <c r="X134" s="82">
        <v>43986.14079861111</v>
      </c>
      <c r="Y134" s="88">
        <v>43986</v>
      </c>
      <c r="Z134" s="84" t="s">
        <v>845</v>
      </c>
      <c r="AA134" s="85" t="s">
        <v>1040</v>
      </c>
      <c r="AB134" s="80"/>
      <c r="AC134" s="80"/>
      <c r="AD134" s="84" t="s">
        <v>1236</v>
      </c>
      <c r="AE134" s="80"/>
      <c r="AF134" s="80" t="b">
        <v>0</v>
      </c>
      <c r="AG134" s="80">
        <v>0</v>
      </c>
      <c r="AH134" s="84" t="s">
        <v>1316</v>
      </c>
      <c r="AI134" s="80" t="b">
        <v>0</v>
      </c>
      <c r="AJ134" s="80" t="s">
        <v>1333</v>
      </c>
      <c r="AK134" s="80"/>
      <c r="AL134" s="84" t="s">
        <v>1316</v>
      </c>
      <c r="AM134" s="80" t="b">
        <v>0</v>
      </c>
      <c r="AN134" s="80">
        <v>116</v>
      </c>
      <c r="AO134" s="84" t="s">
        <v>1297</v>
      </c>
      <c r="AP134" s="80" t="s">
        <v>1343</v>
      </c>
      <c r="AQ134" s="80" t="b">
        <v>0</v>
      </c>
      <c r="AR134" s="84" t="s">
        <v>1297</v>
      </c>
      <c r="AS134" s="80" t="s">
        <v>198</v>
      </c>
      <c r="AT134" s="80">
        <v>0</v>
      </c>
      <c r="AU134" s="80">
        <v>0</v>
      </c>
      <c r="AV134" s="80"/>
      <c r="AW134" s="80"/>
      <c r="AX134" s="80"/>
      <c r="AY134" s="80"/>
      <c r="AZ134" s="80"/>
      <c r="BA134" s="80"/>
      <c r="BB134" s="80"/>
      <c r="BC134" s="80"/>
      <c r="BD134">
        <v>1</v>
      </c>
      <c r="BE134" s="79" t="str">
        <f>REPLACE(INDEX(GroupVertices[Group],MATCH(Edges25[[#This Row],[Vertex 1]],GroupVertices[Vertex],0)),1,1,"")</f>
        <v>1</v>
      </c>
      <c r="BF134" s="79" t="str">
        <f>REPLACE(INDEX(GroupVertices[Group],MATCH(Edges25[[#This Row],[Vertex 2]],GroupVertices[Vertex],0)),1,1,"")</f>
        <v>1</v>
      </c>
      <c r="BG134" s="48">
        <v>0</v>
      </c>
      <c r="BH134" s="49">
        <v>0</v>
      </c>
      <c r="BI134" s="48">
        <v>1</v>
      </c>
      <c r="BJ134" s="49">
        <v>2.3255813953488373</v>
      </c>
      <c r="BK134" s="48">
        <v>0</v>
      </c>
      <c r="BL134" s="49">
        <v>0</v>
      </c>
      <c r="BM134" s="48">
        <v>42</v>
      </c>
      <c r="BN134" s="49">
        <v>97.67441860465117</v>
      </c>
      <c r="BO134" s="48">
        <v>43</v>
      </c>
    </row>
    <row r="135" spans="1:67" ht="15">
      <c r="A135" s="65" t="s">
        <v>356</v>
      </c>
      <c r="B135" s="65" t="s">
        <v>371</v>
      </c>
      <c r="C135" s="66"/>
      <c r="D135" s="67"/>
      <c r="E135" s="68"/>
      <c r="F135" s="69"/>
      <c r="G135" s="66"/>
      <c r="H135" s="70"/>
      <c r="I135" s="71"/>
      <c r="J135" s="71"/>
      <c r="K135" s="34" t="s">
        <v>65</v>
      </c>
      <c r="L135" s="78">
        <v>147</v>
      </c>
      <c r="M135" s="78"/>
      <c r="N135" s="73"/>
      <c r="O135" s="80" t="s">
        <v>426</v>
      </c>
      <c r="P135" s="82">
        <v>43986.14399305556</v>
      </c>
      <c r="Q135" s="80" t="s">
        <v>453</v>
      </c>
      <c r="R135" s="84" t="s">
        <v>498</v>
      </c>
      <c r="S135" s="80"/>
      <c r="T135" s="80"/>
      <c r="U135" s="80" t="s">
        <v>541</v>
      </c>
      <c r="V135" s="80"/>
      <c r="W135" s="85" t="s">
        <v>667</v>
      </c>
      <c r="X135" s="82">
        <v>43986.14399305556</v>
      </c>
      <c r="Y135" s="88">
        <v>43986</v>
      </c>
      <c r="Z135" s="84" t="s">
        <v>846</v>
      </c>
      <c r="AA135" s="85" t="s">
        <v>1041</v>
      </c>
      <c r="AB135" s="80"/>
      <c r="AC135" s="80"/>
      <c r="AD135" s="84" t="s">
        <v>1237</v>
      </c>
      <c r="AE135" s="80"/>
      <c r="AF135" s="80" t="b">
        <v>0</v>
      </c>
      <c r="AG135" s="80">
        <v>0</v>
      </c>
      <c r="AH135" s="84" t="s">
        <v>1316</v>
      </c>
      <c r="AI135" s="80" t="b">
        <v>1</v>
      </c>
      <c r="AJ135" s="80" t="s">
        <v>1333</v>
      </c>
      <c r="AK135" s="80"/>
      <c r="AL135" s="84" t="s">
        <v>1341</v>
      </c>
      <c r="AM135" s="80" t="b">
        <v>0</v>
      </c>
      <c r="AN135" s="80">
        <v>2</v>
      </c>
      <c r="AO135" s="84" t="s">
        <v>1255</v>
      </c>
      <c r="AP135" s="80" t="s">
        <v>1345</v>
      </c>
      <c r="AQ135" s="80" t="b">
        <v>0</v>
      </c>
      <c r="AR135" s="84" t="s">
        <v>1255</v>
      </c>
      <c r="AS135" s="80" t="s">
        <v>198</v>
      </c>
      <c r="AT135" s="80">
        <v>0</v>
      </c>
      <c r="AU135" s="80">
        <v>0</v>
      </c>
      <c r="AV135" s="80"/>
      <c r="AW135" s="80"/>
      <c r="AX135" s="80"/>
      <c r="AY135" s="80"/>
      <c r="AZ135" s="80"/>
      <c r="BA135" s="80"/>
      <c r="BB135" s="80"/>
      <c r="BC135" s="80"/>
      <c r="BD135">
        <v>1</v>
      </c>
      <c r="BE135" s="79" t="str">
        <f>REPLACE(INDEX(GroupVertices[Group],MATCH(Edges25[[#This Row],[Vertex 1]],GroupVertices[Vertex],0)),1,1,"")</f>
        <v>2</v>
      </c>
      <c r="BF135" s="79" t="str">
        <f>REPLACE(INDEX(GroupVertices[Group],MATCH(Edges25[[#This Row],[Vertex 2]],GroupVertices[Vertex],0)),1,1,"")</f>
        <v>2</v>
      </c>
      <c r="BG135" s="48">
        <v>0</v>
      </c>
      <c r="BH135" s="49">
        <v>0</v>
      </c>
      <c r="BI135" s="48">
        <v>0</v>
      </c>
      <c r="BJ135" s="49">
        <v>0</v>
      </c>
      <c r="BK135" s="48">
        <v>0</v>
      </c>
      <c r="BL135" s="49">
        <v>0</v>
      </c>
      <c r="BM135" s="48">
        <v>16</v>
      </c>
      <c r="BN135" s="49">
        <v>100</v>
      </c>
      <c r="BO135" s="48">
        <v>16</v>
      </c>
    </row>
    <row r="136" spans="1:67" ht="15">
      <c r="A136" s="65" t="s">
        <v>357</v>
      </c>
      <c r="B136" s="65" t="s">
        <v>405</v>
      </c>
      <c r="C136" s="66"/>
      <c r="D136" s="67"/>
      <c r="E136" s="68"/>
      <c r="F136" s="69"/>
      <c r="G136" s="66"/>
      <c r="H136" s="70"/>
      <c r="I136" s="71"/>
      <c r="J136" s="71"/>
      <c r="K136" s="34" t="s">
        <v>65</v>
      </c>
      <c r="L136" s="78">
        <v>148</v>
      </c>
      <c r="M136" s="78"/>
      <c r="N136" s="73"/>
      <c r="O136" s="80" t="s">
        <v>426</v>
      </c>
      <c r="P136" s="82">
        <v>43986.14454861111</v>
      </c>
      <c r="Q136" s="80" t="s">
        <v>429</v>
      </c>
      <c r="R136" s="84" t="s">
        <v>474</v>
      </c>
      <c r="S136" s="80"/>
      <c r="T136" s="80"/>
      <c r="U136" s="80" t="s">
        <v>538</v>
      </c>
      <c r="V136" s="80"/>
      <c r="W136" s="85" t="s">
        <v>668</v>
      </c>
      <c r="X136" s="82">
        <v>43986.14454861111</v>
      </c>
      <c r="Y136" s="88">
        <v>43986</v>
      </c>
      <c r="Z136" s="84" t="s">
        <v>847</v>
      </c>
      <c r="AA136" s="85" t="s">
        <v>1042</v>
      </c>
      <c r="AB136" s="80"/>
      <c r="AC136" s="80"/>
      <c r="AD136" s="84" t="s">
        <v>1238</v>
      </c>
      <c r="AE136" s="80"/>
      <c r="AF136" s="80" t="b">
        <v>0</v>
      </c>
      <c r="AG136" s="80">
        <v>0</v>
      </c>
      <c r="AH136" s="84" t="s">
        <v>1316</v>
      </c>
      <c r="AI136" s="80" t="b">
        <v>0</v>
      </c>
      <c r="AJ136" s="80" t="s">
        <v>1333</v>
      </c>
      <c r="AK136" s="80"/>
      <c r="AL136" s="84" t="s">
        <v>1316</v>
      </c>
      <c r="AM136" s="80" t="b">
        <v>0</v>
      </c>
      <c r="AN136" s="80">
        <v>116</v>
      </c>
      <c r="AO136" s="84" t="s">
        <v>1297</v>
      </c>
      <c r="AP136" s="80" t="s">
        <v>1345</v>
      </c>
      <c r="AQ136" s="80" t="b">
        <v>0</v>
      </c>
      <c r="AR136" s="84" t="s">
        <v>1297</v>
      </c>
      <c r="AS136" s="80" t="s">
        <v>198</v>
      </c>
      <c r="AT136" s="80">
        <v>0</v>
      </c>
      <c r="AU136" s="80">
        <v>0</v>
      </c>
      <c r="AV136" s="80"/>
      <c r="AW136" s="80"/>
      <c r="AX136" s="80"/>
      <c r="AY136" s="80"/>
      <c r="AZ136" s="80"/>
      <c r="BA136" s="80"/>
      <c r="BB136" s="80"/>
      <c r="BC136" s="80"/>
      <c r="BD136">
        <v>1</v>
      </c>
      <c r="BE136" s="79" t="str">
        <f>REPLACE(INDEX(GroupVertices[Group],MATCH(Edges25[[#This Row],[Vertex 1]],GroupVertices[Vertex],0)),1,1,"")</f>
        <v>1</v>
      </c>
      <c r="BF136" s="79" t="str">
        <f>REPLACE(INDEX(GroupVertices[Group],MATCH(Edges25[[#This Row],[Vertex 2]],GroupVertices[Vertex],0)),1,1,"")</f>
        <v>1</v>
      </c>
      <c r="BG136" s="48">
        <v>0</v>
      </c>
      <c r="BH136" s="49">
        <v>0</v>
      </c>
      <c r="BI136" s="48">
        <v>1</v>
      </c>
      <c r="BJ136" s="49">
        <v>2.3255813953488373</v>
      </c>
      <c r="BK136" s="48">
        <v>0</v>
      </c>
      <c r="BL136" s="49">
        <v>0</v>
      </c>
      <c r="BM136" s="48">
        <v>42</v>
      </c>
      <c r="BN136" s="49">
        <v>97.67441860465117</v>
      </c>
      <c r="BO136" s="48">
        <v>43</v>
      </c>
    </row>
    <row r="137" spans="1:67" ht="15">
      <c r="A137" s="65" t="s">
        <v>358</v>
      </c>
      <c r="B137" s="65" t="s">
        <v>417</v>
      </c>
      <c r="C137" s="66"/>
      <c r="D137" s="67"/>
      <c r="E137" s="68"/>
      <c r="F137" s="69"/>
      <c r="G137" s="66"/>
      <c r="H137" s="70"/>
      <c r="I137" s="71"/>
      <c r="J137" s="71"/>
      <c r="K137" s="34" t="s">
        <v>65</v>
      </c>
      <c r="L137" s="78">
        <v>149</v>
      </c>
      <c r="M137" s="78"/>
      <c r="N137" s="73"/>
      <c r="O137" s="80" t="s">
        <v>424</v>
      </c>
      <c r="P137" s="82">
        <v>43985.335694444446</v>
      </c>
      <c r="Q137" s="80" t="s">
        <v>454</v>
      </c>
      <c r="R137" s="84" t="s">
        <v>499</v>
      </c>
      <c r="S137" s="80"/>
      <c r="T137" s="80"/>
      <c r="U137" s="80" t="s">
        <v>537</v>
      </c>
      <c r="V137" s="80"/>
      <c r="W137" s="85" t="s">
        <v>669</v>
      </c>
      <c r="X137" s="82">
        <v>43985.335694444446</v>
      </c>
      <c r="Y137" s="88">
        <v>43985</v>
      </c>
      <c r="Z137" s="84" t="s">
        <v>848</v>
      </c>
      <c r="AA137" s="85" t="s">
        <v>1043</v>
      </c>
      <c r="AB137" s="80"/>
      <c r="AC137" s="80"/>
      <c r="AD137" s="84" t="s">
        <v>1239</v>
      </c>
      <c r="AE137" s="84" t="s">
        <v>1302</v>
      </c>
      <c r="AF137" s="80" t="b">
        <v>0</v>
      </c>
      <c r="AG137" s="80">
        <v>13</v>
      </c>
      <c r="AH137" s="84" t="s">
        <v>1317</v>
      </c>
      <c r="AI137" s="80" t="b">
        <v>0</v>
      </c>
      <c r="AJ137" s="80" t="s">
        <v>1333</v>
      </c>
      <c r="AK137" s="80"/>
      <c r="AL137" s="84" t="s">
        <v>1316</v>
      </c>
      <c r="AM137" s="80" t="b">
        <v>0</v>
      </c>
      <c r="AN137" s="80">
        <v>1</v>
      </c>
      <c r="AO137" s="84" t="s">
        <v>1316</v>
      </c>
      <c r="AP137" s="80" t="s">
        <v>1345</v>
      </c>
      <c r="AQ137" s="80" t="b">
        <v>0</v>
      </c>
      <c r="AR137" s="84" t="s">
        <v>1302</v>
      </c>
      <c r="AS137" s="80" t="s">
        <v>198</v>
      </c>
      <c r="AT137" s="80">
        <v>0</v>
      </c>
      <c r="AU137" s="80">
        <v>0</v>
      </c>
      <c r="AV137" s="80"/>
      <c r="AW137" s="80"/>
      <c r="AX137" s="80"/>
      <c r="AY137" s="80"/>
      <c r="AZ137" s="80"/>
      <c r="BA137" s="80"/>
      <c r="BB137" s="80"/>
      <c r="BC137" s="80"/>
      <c r="BD137">
        <v>1</v>
      </c>
      <c r="BE137" s="79" t="str">
        <f>REPLACE(INDEX(GroupVertices[Group],MATCH(Edges25[[#This Row],[Vertex 1]],GroupVertices[Vertex],0)),1,1,"")</f>
        <v>2</v>
      </c>
      <c r="BF137" s="79" t="str">
        <f>REPLACE(INDEX(GroupVertices[Group],MATCH(Edges25[[#This Row],[Vertex 2]],GroupVertices[Vertex],0)),1,1,"")</f>
        <v>2</v>
      </c>
      <c r="BG137" s="48">
        <v>2</v>
      </c>
      <c r="BH137" s="49">
        <v>12.5</v>
      </c>
      <c r="BI137" s="48">
        <v>1</v>
      </c>
      <c r="BJ137" s="49">
        <v>6.25</v>
      </c>
      <c r="BK137" s="48">
        <v>0</v>
      </c>
      <c r="BL137" s="49">
        <v>0</v>
      </c>
      <c r="BM137" s="48">
        <v>13</v>
      </c>
      <c r="BN137" s="49">
        <v>81.25</v>
      </c>
      <c r="BO137" s="48">
        <v>16</v>
      </c>
    </row>
    <row r="138" spans="1:67" ht="15">
      <c r="A138" s="65" t="s">
        <v>359</v>
      </c>
      <c r="B138" s="65" t="s">
        <v>417</v>
      </c>
      <c r="C138" s="66"/>
      <c r="D138" s="67"/>
      <c r="E138" s="68"/>
      <c r="F138" s="69"/>
      <c r="G138" s="66"/>
      <c r="H138" s="70"/>
      <c r="I138" s="71"/>
      <c r="J138" s="71"/>
      <c r="K138" s="34" t="s">
        <v>65</v>
      </c>
      <c r="L138" s="78">
        <v>150</v>
      </c>
      <c r="M138" s="78"/>
      <c r="N138" s="73"/>
      <c r="O138" s="80" t="s">
        <v>427</v>
      </c>
      <c r="P138" s="82">
        <v>43986.14375</v>
      </c>
      <c r="Q138" s="80" t="s">
        <v>454</v>
      </c>
      <c r="R138" s="84" t="s">
        <v>499</v>
      </c>
      <c r="S138" s="80"/>
      <c r="T138" s="80"/>
      <c r="U138" s="80" t="s">
        <v>537</v>
      </c>
      <c r="V138" s="80"/>
      <c r="W138" s="85" t="s">
        <v>670</v>
      </c>
      <c r="X138" s="82">
        <v>43986.14375</v>
      </c>
      <c r="Y138" s="88">
        <v>43986</v>
      </c>
      <c r="Z138" s="84" t="s">
        <v>849</v>
      </c>
      <c r="AA138" s="85" t="s">
        <v>1044</v>
      </c>
      <c r="AB138" s="80"/>
      <c r="AC138" s="80"/>
      <c r="AD138" s="84" t="s">
        <v>1240</v>
      </c>
      <c r="AE138" s="80"/>
      <c r="AF138" s="80" t="b">
        <v>0</v>
      </c>
      <c r="AG138" s="80">
        <v>0</v>
      </c>
      <c r="AH138" s="84" t="s">
        <v>1316</v>
      </c>
      <c r="AI138" s="80" t="b">
        <v>0</v>
      </c>
      <c r="AJ138" s="80" t="s">
        <v>1333</v>
      </c>
      <c r="AK138" s="80"/>
      <c r="AL138" s="84" t="s">
        <v>1316</v>
      </c>
      <c r="AM138" s="80" t="b">
        <v>0</v>
      </c>
      <c r="AN138" s="80">
        <v>1</v>
      </c>
      <c r="AO138" s="84" t="s">
        <v>1239</v>
      </c>
      <c r="AP138" s="80" t="s">
        <v>1343</v>
      </c>
      <c r="AQ138" s="80" t="b">
        <v>0</v>
      </c>
      <c r="AR138" s="84" t="s">
        <v>1239</v>
      </c>
      <c r="AS138" s="80" t="s">
        <v>198</v>
      </c>
      <c r="AT138" s="80">
        <v>0</v>
      </c>
      <c r="AU138" s="80">
        <v>0</v>
      </c>
      <c r="AV138" s="80"/>
      <c r="AW138" s="80"/>
      <c r="AX138" s="80"/>
      <c r="AY138" s="80"/>
      <c r="AZ138" s="80"/>
      <c r="BA138" s="80"/>
      <c r="BB138" s="80"/>
      <c r="BC138" s="80"/>
      <c r="BD138">
        <v>1</v>
      </c>
      <c r="BE138" s="79" t="str">
        <f>REPLACE(INDEX(GroupVertices[Group],MATCH(Edges25[[#This Row],[Vertex 1]],GroupVertices[Vertex],0)),1,1,"")</f>
        <v>2</v>
      </c>
      <c r="BF138" s="79" t="str">
        <f>REPLACE(INDEX(GroupVertices[Group],MATCH(Edges25[[#This Row],[Vertex 2]],GroupVertices[Vertex],0)),1,1,"")</f>
        <v>2</v>
      </c>
      <c r="BG138" s="48"/>
      <c r="BH138" s="49"/>
      <c r="BI138" s="48"/>
      <c r="BJ138" s="49"/>
      <c r="BK138" s="48"/>
      <c r="BL138" s="49"/>
      <c r="BM138" s="48"/>
      <c r="BN138" s="49"/>
      <c r="BO138" s="48"/>
    </row>
    <row r="139" spans="1:67" ht="15">
      <c r="A139" s="65" t="s">
        <v>359</v>
      </c>
      <c r="B139" s="65" t="s">
        <v>371</v>
      </c>
      <c r="C139" s="66"/>
      <c r="D139" s="67"/>
      <c r="E139" s="68"/>
      <c r="F139" s="69"/>
      <c r="G139" s="66"/>
      <c r="H139" s="70"/>
      <c r="I139" s="71"/>
      <c r="J139" s="71"/>
      <c r="K139" s="34" t="s">
        <v>65</v>
      </c>
      <c r="L139" s="78">
        <v>154</v>
      </c>
      <c r="M139" s="78"/>
      <c r="N139" s="73"/>
      <c r="O139" s="80" t="s">
        <v>426</v>
      </c>
      <c r="P139" s="82">
        <v>43986.143900462965</v>
      </c>
      <c r="Q139" s="80" t="s">
        <v>455</v>
      </c>
      <c r="R139" s="84" t="s">
        <v>500</v>
      </c>
      <c r="S139" s="85" t="s">
        <v>520</v>
      </c>
      <c r="T139" s="80" t="s">
        <v>533</v>
      </c>
      <c r="U139" s="80" t="s">
        <v>537</v>
      </c>
      <c r="V139" s="80"/>
      <c r="W139" s="85" t="s">
        <v>670</v>
      </c>
      <c r="X139" s="82">
        <v>43986.143900462965</v>
      </c>
      <c r="Y139" s="88">
        <v>43986</v>
      </c>
      <c r="Z139" s="84" t="s">
        <v>850</v>
      </c>
      <c r="AA139" s="85" t="s">
        <v>1045</v>
      </c>
      <c r="AB139" s="80"/>
      <c r="AC139" s="80"/>
      <c r="AD139" s="84" t="s">
        <v>1241</v>
      </c>
      <c r="AE139" s="80"/>
      <c r="AF139" s="80" t="b">
        <v>0</v>
      </c>
      <c r="AG139" s="80">
        <v>0</v>
      </c>
      <c r="AH139" s="84" t="s">
        <v>1316</v>
      </c>
      <c r="AI139" s="80" t="b">
        <v>1</v>
      </c>
      <c r="AJ139" s="80" t="s">
        <v>1333</v>
      </c>
      <c r="AK139" s="80"/>
      <c r="AL139" s="84" t="s">
        <v>1338</v>
      </c>
      <c r="AM139" s="80" t="b">
        <v>0</v>
      </c>
      <c r="AN139" s="80">
        <v>1</v>
      </c>
      <c r="AO139" s="84" t="s">
        <v>1254</v>
      </c>
      <c r="AP139" s="80" t="s">
        <v>1343</v>
      </c>
      <c r="AQ139" s="80" t="b">
        <v>0</v>
      </c>
      <c r="AR139" s="84" t="s">
        <v>1254</v>
      </c>
      <c r="AS139" s="80" t="s">
        <v>198</v>
      </c>
      <c r="AT139" s="80">
        <v>0</v>
      </c>
      <c r="AU139" s="80">
        <v>0</v>
      </c>
      <c r="AV139" s="80"/>
      <c r="AW139" s="80"/>
      <c r="AX139" s="80"/>
      <c r="AY139" s="80"/>
      <c r="AZ139" s="80"/>
      <c r="BA139" s="80"/>
      <c r="BB139" s="80"/>
      <c r="BC139" s="80"/>
      <c r="BD139">
        <v>1</v>
      </c>
      <c r="BE139" s="79" t="str">
        <f>REPLACE(INDEX(GroupVertices[Group],MATCH(Edges25[[#This Row],[Vertex 1]],GroupVertices[Vertex],0)),1,1,"")</f>
        <v>2</v>
      </c>
      <c r="BF139" s="79" t="str">
        <f>REPLACE(INDEX(GroupVertices[Group],MATCH(Edges25[[#This Row],[Vertex 2]],GroupVertices[Vertex],0)),1,1,"")</f>
        <v>2</v>
      </c>
      <c r="BG139" s="48">
        <v>0</v>
      </c>
      <c r="BH139" s="49">
        <v>0</v>
      </c>
      <c r="BI139" s="48">
        <v>1</v>
      </c>
      <c r="BJ139" s="49">
        <v>20</v>
      </c>
      <c r="BK139" s="48">
        <v>0</v>
      </c>
      <c r="BL139" s="49">
        <v>0</v>
      </c>
      <c r="BM139" s="48">
        <v>4</v>
      </c>
      <c r="BN139" s="49">
        <v>80</v>
      </c>
      <c r="BO139" s="48">
        <v>5</v>
      </c>
    </row>
    <row r="140" spans="1:67" ht="15">
      <c r="A140" s="65" t="s">
        <v>359</v>
      </c>
      <c r="B140" s="65" t="s">
        <v>401</v>
      </c>
      <c r="C140" s="66"/>
      <c r="D140" s="67"/>
      <c r="E140" s="68"/>
      <c r="F140" s="69"/>
      <c r="G140" s="66"/>
      <c r="H140" s="70"/>
      <c r="I140" s="71"/>
      <c r="J140" s="71"/>
      <c r="K140" s="34" t="s">
        <v>65</v>
      </c>
      <c r="L140" s="78">
        <v>155</v>
      </c>
      <c r="M140" s="78"/>
      <c r="N140" s="73"/>
      <c r="O140" s="80" t="s">
        <v>426</v>
      </c>
      <c r="P140" s="82">
        <v>43986.14460648148</v>
      </c>
      <c r="Q140" s="80" t="s">
        <v>435</v>
      </c>
      <c r="R140" s="84" t="s">
        <v>480</v>
      </c>
      <c r="S140" s="80"/>
      <c r="T140" s="80"/>
      <c r="U140" s="80"/>
      <c r="V140" s="80"/>
      <c r="W140" s="85" t="s">
        <v>670</v>
      </c>
      <c r="X140" s="82">
        <v>43986.14460648148</v>
      </c>
      <c r="Y140" s="88">
        <v>43986</v>
      </c>
      <c r="Z140" s="84" t="s">
        <v>851</v>
      </c>
      <c r="AA140" s="85" t="s">
        <v>1046</v>
      </c>
      <c r="AB140" s="80"/>
      <c r="AC140" s="80"/>
      <c r="AD140" s="84" t="s">
        <v>1242</v>
      </c>
      <c r="AE140" s="80"/>
      <c r="AF140" s="80" t="b">
        <v>0</v>
      </c>
      <c r="AG140" s="80">
        <v>0</v>
      </c>
      <c r="AH140" s="84" t="s">
        <v>1316</v>
      </c>
      <c r="AI140" s="80" t="b">
        <v>1</v>
      </c>
      <c r="AJ140" s="80" t="s">
        <v>1333</v>
      </c>
      <c r="AK140" s="80"/>
      <c r="AL140" s="84" t="s">
        <v>1337</v>
      </c>
      <c r="AM140" s="80" t="b">
        <v>0</v>
      </c>
      <c r="AN140" s="80">
        <v>14</v>
      </c>
      <c r="AO140" s="84" t="s">
        <v>1293</v>
      </c>
      <c r="AP140" s="80" t="s">
        <v>1343</v>
      </c>
      <c r="AQ140" s="80" t="b">
        <v>0</v>
      </c>
      <c r="AR140" s="84" t="s">
        <v>1293</v>
      </c>
      <c r="AS140" s="80" t="s">
        <v>198</v>
      </c>
      <c r="AT140" s="80">
        <v>0</v>
      </c>
      <c r="AU140" s="80">
        <v>0</v>
      </c>
      <c r="AV140" s="80"/>
      <c r="AW140" s="80"/>
      <c r="AX140" s="80"/>
      <c r="AY140" s="80"/>
      <c r="AZ140" s="80"/>
      <c r="BA140" s="80"/>
      <c r="BB140" s="80"/>
      <c r="BC140" s="80"/>
      <c r="BD140">
        <v>1</v>
      </c>
      <c r="BE140" s="79" t="str">
        <f>REPLACE(INDEX(GroupVertices[Group],MATCH(Edges25[[#This Row],[Vertex 1]],GroupVertices[Vertex],0)),1,1,"")</f>
        <v>2</v>
      </c>
      <c r="BF140" s="79" t="str">
        <f>REPLACE(INDEX(GroupVertices[Group],MATCH(Edges25[[#This Row],[Vertex 2]],GroupVertices[Vertex],0)),1,1,"")</f>
        <v>2</v>
      </c>
      <c r="BG140" s="48">
        <v>0</v>
      </c>
      <c r="BH140" s="49">
        <v>0</v>
      </c>
      <c r="BI140" s="48">
        <v>0</v>
      </c>
      <c r="BJ140" s="49">
        <v>0</v>
      </c>
      <c r="BK140" s="48">
        <v>0</v>
      </c>
      <c r="BL140" s="49">
        <v>0</v>
      </c>
      <c r="BM140" s="48">
        <v>27</v>
      </c>
      <c r="BN140" s="49">
        <v>100</v>
      </c>
      <c r="BO140" s="48">
        <v>27</v>
      </c>
    </row>
    <row r="141" spans="1:67" ht="15">
      <c r="A141" s="65" t="s">
        <v>360</v>
      </c>
      <c r="B141" s="65" t="s">
        <v>360</v>
      </c>
      <c r="C141" s="66"/>
      <c r="D141" s="67"/>
      <c r="E141" s="68"/>
      <c r="F141" s="69"/>
      <c r="G141" s="66"/>
      <c r="H141" s="70"/>
      <c r="I141" s="71"/>
      <c r="J141" s="71"/>
      <c r="K141" s="34" t="s">
        <v>65</v>
      </c>
      <c r="L141" s="78">
        <v>156</v>
      </c>
      <c r="M141" s="78"/>
      <c r="N141" s="73"/>
      <c r="O141" s="80" t="s">
        <v>198</v>
      </c>
      <c r="P141" s="82">
        <v>43985.97650462963</v>
      </c>
      <c r="Q141" s="80" t="s">
        <v>441</v>
      </c>
      <c r="R141" s="84" t="s">
        <v>486</v>
      </c>
      <c r="S141" s="80"/>
      <c r="T141" s="80"/>
      <c r="U141" s="80" t="s">
        <v>537</v>
      </c>
      <c r="V141" s="85" t="s">
        <v>549</v>
      </c>
      <c r="W141" s="85" t="s">
        <v>549</v>
      </c>
      <c r="X141" s="82">
        <v>43985.97650462963</v>
      </c>
      <c r="Y141" s="88">
        <v>43985</v>
      </c>
      <c r="Z141" s="84" t="s">
        <v>852</v>
      </c>
      <c r="AA141" s="85" t="s">
        <v>1047</v>
      </c>
      <c r="AB141" s="80"/>
      <c r="AC141" s="80"/>
      <c r="AD141" s="84" t="s">
        <v>1243</v>
      </c>
      <c r="AE141" s="80"/>
      <c r="AF141" s="80" t="b">
        <v>0</v>
      </c>
      <c r="AG141" s="80">
        <v>5</v>
      </c>
      <c r="AH141" s="84" t="s">
        <v>1316</v>
      </c>
      <c r="AI141" s="80" t="b">
        <v>0</v>
      </c>
      <c r="AJ141" s="80" t="s">
        <v>1332</v>
      </c>
      <c r="AK141" s="80"/>
      <c r="AL141" s="84" t="s">
        <v>1316</v>
      </c>
      <c r="AM141" s="80" t="b">
        <v>0</v>
      </c>
      <c r="AN141" s="80">
        <v>3</v>
      </c>
      <c r="AO141" s="84" t="s">
        <v>1316</v>
      </c>
      <c r="AP141" s="80" t="s">
        <v>1344</v>
      </c>
      <c r="AQ141" s="80" t="b">
        <v>0</v>
      </c>
      <c r="AR141" s="84" t="s">
        <v>1243</v>
      </c>
      <c r="AS141" s="80" t="s">
        <v>198</v>
      </c>
      <c r="AT141" s="80">
        <v>0</v>
      </c>
      <c r="AU141" s="80">
        <v>0</v>
      </c>
      <c r="AV141" s="80"/>
      <c r="AW141" s="80"/>
      <c r="AX141" s="80"/>
      <c r="AY141" s="80"/>
      <c r="AZ141" s="80"/>
      <c r="BA141" s="80"/>
      <c r="BB141" s="80"/>
      <c r="BC141" s="80"/>
      <c r="BD141">
        <v>1</v>
      </c>
      <c r="BE141" s="79" t="str">
        <f>REPLACE(INDEX(GroupVertices[Group],MATCH(Edges25[[#This Row],[Vertex 1]],GroupVertices[Vertex],0)),1,1,"")</f>
        <v>4</v>
      </c>
      <c r="BF141" s="79" t="str">
        <f>REPLACE(INDEX(GroupVertices[Group],MATCH(Edges25[[#This Row],[Vertex 2]],GroupVertices[Vertex],0)),1,1,"")</f>
        <v>4</v>
      </c>
      <c r="BG141" s="48">
        <v>0</v>
      </c>
      <c r="BH141" s="49">
        <v>0</v>
      </c>
      <c r="BI141" s="48">
        <v>0</v>
      </c>
      <c r="BJ141" s="49">
        <v>0</v>
      </c>
      <c r="BK141" s="48">
        <v>0</v>
      </c>
      <c r="BL141" s="49">
        <v>0</v>
      </c>
      <c r="BM141" s="48">
        <v>1</v>
      </c>
      <c r="BN141" s="49">
        <v>100</v>
      </c>
      <c r="BO141" s="48">
        <v>1</v>
      </c>
    </row>
    <row r="142" spans="1:67" ht="15">
      <c r="A142" s="65" t="s">
        <v>361</v>
      </c>
      <c r="B142" s="65" t="s">
        <v>360</v>
      </c>
      <c r="C142" s="66"/>
      <c r="D142" s="67"/>
      <c r="E142" s="68"/>
      <c r="F142" s="69"/>
      <c r="G142" s="66"/>
      <c r="H142" s="70"/>
      <c r="I142" s="71"/>
      <c r="J142" s="71"/>
      <c r="K142" s="34" t="s">
        <v>65</v>
      </c>
      <c r="L142" s="78">
        <v>157</v>
      </c>
      <c r="M142" s="78"/>
      <c r="N142" s="73"/>
      <c r="O142" s="80" t="s">
        <v>426</v>
      </c>
      <c r="P142" s="82">
        <v>43986.14642361111</v>
      </c>
      <c r="Q142" s="80" t="s">
        <v>441</v>
      </c>
      <c r="R142" s="84" t="s">
        <v>486</v>
      </c>
      <c r="S142" s="80"/>
      <c r="T142" s="80"/>
      <c r="U142" s="80" t="s">
        <v>537</v>
      </c>
      <c r="V142" s="85" t="s">
        <v>549</v>
      </c>
      <c r="W142" s="85" t="s">
        <v>549</v>
      </c>
      <c r="X142" s="82">
        <v>43986.14642361111</v>
      </c>
      <c r="Y142" s="88">
        <v>43986</v>
      </c>
      <c r="Z142" s="84" t="s">
        <v>853</v>
      </c>
      <c r="AA142" s="85" t="s">
        <v>1048</v>
      </c>
      <c r="AB142" s="80"/>
      <c r="AC142" s="80"/>
      <c r="AD142" s="84" t="s">
        <v>1244</v>
      </c>
      <c r="AE142" s="80"/>
      <c r="AF142" s="80" t="b">
        <v>0</v>
      </c>
      <c r="AG142" s="80">
        <v>0</v>
      </c>
      <c r="AH142" s="84" t="s">
        <v>1316</v>
      </c>
      <c r="AI142" s="80" t="b">
        <v>0</v>
      </c>
      <c r="AJ142" s="80" t="s">
        <v>1332</v>
      </c>
      <c r="AK142" s="80"/>
      <c r="AL142" s="84" t="s">
        <v>1316</v>
      </c>
      <c r="AM142" s="80" t="b">
        <v>0</v>
      </c>
      <c r="AN142" s="80">
        <v>3</v>
      </c>
      <c r="AO142" s="84" t="s">
        <v>1243</v>
      </c>
      <c r="AP142" s="80" t="s">
        <v>1344</v>
      </c>
      <c r="AQ142" s="80" t="b">
        <v>0</v>
      </c>
      <c r="AR142" s="84" t="s">
        <v>1243</v>
      </c>
      <c r="AS142" s="80" t="s">
        <v>198</v>
      </c>
      <c r="AT142" s="80">
        <v>0</v>
      </c>
      <c r="AU142" s="80">
        <v>0</v>
      </c>
      <c r="AV142" s="80"/>
      <c r="AW142" s="80"/>
      <c r="AX142" s="80"/>
      <c r="AY142" s="80"/>
      <c r="AZ142" s="80"/>
      <c r="BA142" s="80"/>
      <c r="BB142" s="80"/>
      <c r="BC142" s="80"/>
      <c r="BD142">
        <v>1</v>
      </c>
      <c r="BE142" s="79" t="str">
        <f>REPLACE(INDEX(GroupVertices[Group],MATCH(Edges25[[#This Row],[Vertex 1]],GroupVertices[Vertex],0)),1,1,"")</f>
        <v>4</v>
      </c>
      <c r="BF142" s="79" t="str">
        <f>REPLACE(INDEX(GroupVertices[Group],MATCH(Edges25[[#This Row],[Vertex 2]],GroupVertices[Vertex],0)),1,1,"")</f>
        <v>4</v>
      </c>
      <c r="BG142" s="48">
        <v>0</v>
      </c>
      <c r="BH142" s="49">
        <v>0</v>
      </c>
      <c r="BI142" s="48">
        <v>0</v>
      </c>
      <c r="BJ142" s="49">
        <v>0</v>
      </c>
      <c r="BK142" s="48">
        <v>0</v>
      </c>
      <c r="BL142" s="49">
        <v>0</v>
      </c>
      <c r="BM142" s="48">
        <v>1</v>
      </c>
      <c r="BN142" s="49">
        <v>100</v>
      </c>
      <c r="BO142" s="48">
        <v>1</v>
      </c>
    </row>
    <row r="143" spans="1:67" ht="15">
      <c r="A143" s="65" t="s">
        <v>362</v>
      </c>
      <c r="B143" s="65" t="s">
        <v>405</v>
      </c>
      <c r="C143" s="66"/>
      <c r="D143" s="67"/>
      <c r="E143" s="68"/>
      <c r="F143" s="69"/>
      <c r="G143" s="66"/>
      <c r="H143" s="70"/>
      <c r="I143" s="71"/>
      <c r="J143" s="71"/>
      <c r="K143" s="34" t="s">
        <v>65</v>
      </c>
      <c r="L143" s="78">
        <v>158</v>
      </c>
      <c r="M143" s="78"/>
      <c r="N143" s="73"/>
      <c r="O143" s="80" t="s">
        <v>425</v>
      </c>
      <c r="P143" s="82">
        <v>43986.019155092596</v>
      </c>
      <c r="Q143" s="80" t="s">
        <v>456</v>
      </c>
      <c r="R143" s="84" t="s">
        <v>501</v>
      </c>
      <c r="S143" s="80"/>
      <c r="T143" s="80"/>
      <c r="U143" s="80" t="s">
        <v>537</v>
      </c>
      <c r="V143" s="80"/>
      <c r="W143" s="85" t="s">
        <v>671</v>
      </c>
      <c r="X143" s="82">
        <v>43986.019155092596</v>
      </c>
      <c r="Y143" s="88">
        <v>43986</v>
      </c>
      <c r="Z143" s="84" t="s">
        <v>854</v>
      </c>
      <c r="AA143" s="85" t="s">
        <v>1049</v>
      </c>
      <c r="AB143" s="80"/>
      <c r="AC143" s="80"/>
      <c r="AD143" s="84" t="s">
        <v>1245</v>
      </c>
      <c r="AE143" s="84" t="s">
        <v>1302</v>
      </c>
      <c r="AF143" s="80" t="b">
        <v>0</v>
      </c>
      <c r="AG143" s="80">
        <v>5</v>
      </c>
      <c r="AH143" s="84" t="s">
        <v>1317</v>
      </c>
      <c r="AI143" s="80" t="b">
        <v>0</v>
      </c>
      <c r="AJ143" s="80" t="s">
        <v>1333</v>
      </c>
      <c r="AK143" s="80"/>
      <c r="AL143" s="84" t="s">
        <v>1316</v>
      </c>
      <c r="AM143" s="80" t="b">
        <v>0</v>
      </c>
      <c r="AN143" s="80">
        <v>1</v>
      </c>
      <c r="AO143" s="84" t="s">
        <v>1316</v>
      </c>
      <c r="AP143" s="80" t="s">
        <v>1343</v>
      </c>
      <c r="AQ143" s="80" t="b">
        <v>0</v>
      </c>
      <c r="AR143" s="84" t="s">
        <v>1302</v>
      </c>
      <c r="AS143" s="80" t="s">
        <v>198</v>
      </c>
      <c r="AT143" s="80">
        <v>0</v>
      </c>
      <c r="AU143" s="80">
        <v>0</v>
      </c>
      <c r="AV143" s="80"/>
      <c r="AW143" s="80"/>
      <c r="AX143" s="80"/>
      <c r="AY143" s="80"/>
      <c r="AZ143" s="80"/>
      <c r="BA143" s="80"/>
      <c r="BB143" s="80"/>
      <c r="BC143" s="80"/>
      <c r="BD143">
        <v>1</v>
      </c>
      <c r="BE143" s="79" t="str">
        <f>REPLACE(INDEX(GroupVertices[Group],MATCH(Edges25[[#This Row],[Vertex 1]],GroupVertices[Vertex],0)),1,1,"")</f>
        <v>12</v>
      </c>
      <c r="BF143" s="79" t="str">
        <f>REPLACE(INDEX(GroupVertices[Group],MATCH(Edges25[[#This Row],[Vertex 2]],GroupVertices[Vertex],0)),1,1,"")</f>
        <v>1</v>
      </c>
      <c r="BG143" s="48">
        <v>2</v>
      </c>
      <c r="BH143" s="49">
        <v>16.666666666666668</v>
      </c>
      <c r="BI143" s="48">
        <v>0</v>
      </c>
      <c r="BJ143" s="49">
        <v>0</v>
      </c>
      <c r="BK143" s="48">
        <v>0</v>
      </c>
      <c r="BL143" s="49">
        <v>0</v>
      </c>
      <c r="BM143" s="48">
        <v>10</v>
      </c>
      <c r="BN143" s="49">
        <v>83.33333333333333</v>
      </c>
      <c r="BO143" s="48">
        <v>12</v>
      </c>
    </row>
    <row r="144" spans="1:67" ht="15">
      <c r="A144" s="65" t="s">
        <v>363</v>
      </c>
      <c r="B144" s="65" t="s">
        <v>362</v>
      </c>
      <c r="C144" s="66"/>
      <c r="D144" s="67"/>
      <c r="E144" s="68"/>
      <c r="F144" s="69"/>
      <c r="G144" s="66"/>
      <c r="H144" s="70"/>
      <c r="I144" s="71"/>
      <c r="J144" s="71"/>
      <c r="K144" s="34" t="s">
        <v>65</v>
      </c>
      <c r="L144" s="78">
        <v>159</v>
      </c>
      <c r="M144" s="78"/>
      <c r="N144" s="73"/>
      <c r="O144" s="80" t="s">
        <v>426</v>
      </c>
      <c r="P144" s="82">
        <v>43986.15457175926</v>
      </c>
      <c r="Q144" s="80" t="s">
        <v>456</v>
      </c>
      <c r="R144" s="84" t="s">
        <v>501</v>
      </c>
      <c r="S144" s="80"/>
      <c r="T144" s="80"/>
      <c r="U144" s="80" t="s">
        <v>537</v>
      </c>
      <c r="V144" s="80"/>
      <c r="W144" s="85" t="s">
        <v>672</v>
      </c>
      <c r="X144" s="82">
        <v>43986.15457175926</v>
      </c>
      <c r="Y144" s="88">
        <v>43986</v>
      </c>
      <c r="Z144" s="84" t="s">
        <v>855</v>
      </c>
      <c r="AA144" s="85" t="s">
        <v>1050</v>
      </c>
      <c r="AB144" s="80"/>
      <c r="AC144" s="80"/>
      <c r="AD144" s="84" t="s">
        <v>1246</v>
      </c>
      <c r="AE144" s="80"/>
      <c r="AF144" s="80" t="b">
        <v>0</v>
      </c>
      <c r="AG144" s="80">
        <v>0</v>
      </c>
      <c r="AH144" s="84" t="s">
        <v>1316</v>
      </c>
      <c r="AI144" s="80" t="b">
        <v>0</v>
      </c>
      <c r="AJ144" s="80" t="s">
        <v>1333</v>
      </c>
      <c r="AK144" s="80"/>
      <c r="AL144" s="84" t="s">
        <v>1316</v>
      </c>
      <c r="AM144" s="80" t="b">
        <v>0</v>
      </c>
      <c r="AN144" s="80">
        <v>1</v>
      </c>
      <c r="AO144" s="84" t="s">
        <v>1245</v>
      </c>
      <c r="AP144" s="80" t="s">
        <v>1344</v>
      </c>
      <c r="AQ144" s="80" t="b">
        <v>0</v>
      </c>
      <c r="AR144" s="84" t="s">
        <v>1245</v>
      </c>
      <c r="AS144" s="80" t="s">
        <v>198</v>
      </c>
      <c r="AT144" s="80">
        <v>0</v>
      </c>
      <c r="AU144" s="80">
        <v>0</v>
      </c>
      <c r="AV144" s="80"/>
      <c r="AW144" s="80"/>
      <c r="AX144" s="80"/>
      <c r="AY144" s="80"/>
      <c r="AZ144" s="80"/>
      <c r="BA144" s="80"/>
      <c r="BB144" s="80"/>
      <c r="BC144" s="80"/>
      <c r="BD144">
        <v>1</v>
      </c>
      <c r="BE144" s="79" t="str">
        <f>REPLACE(INDEX(GroupVertices[Group],MATCH(Edges25[[#This Row],[Vertex 1]],GroupVertices[Vertex],0)),1,1,"")</f>
        <v>12</v>
      </c>
      <c r="BF144" s="79" t="str">
        <f>REPLACE(INDEX(GroupVertices[Group],MATCH(Edges25[[#This Row],[Vertex 2]],GroupVertices[Vertex],0)),1,1,"")</f>
        <v>12</v>
      </c>
      <c r="BG144" s="48"/>
      <c r="BH144" s="49"/>
      <c r="BI144" s="48"/>
      <c r="BJ144" s="49"/>
      <c r="BK144" s="48"/>
      <c r="BL144" s="49"/>
      <c r="BM144" s="48"/>
      <c r="BN144" s="49"/>
      <c r="BO144" s="48"/>
    </row>
    <row r="145" spans="1:67" ht="15">
      <c r="A145" s="65" t="s">
        <v>364</v>
      </c>
      <c r="B145" s="65" t="s">
        <v>364</v>
      </c>
      <c r="C145" s="66"/>
      <c r="D145" s="67"/>
      <c r="E145" s="68"/>
      <c r="F145" s="69"/>
      <c r="G145" s="66"/>
      <c r="H145" s="70"/>
      <c r="I145" s="71"/>
      <c r="J145" s="71"/>
      <c r="K145" s="34" t="s">
        <v>65</v>
      </c>
      <c r="L145" s="78">
        <v>161</v>
      </c>
      <c r="M145" s="78"/>
      <c r="N145" s="73"/>
      <c r="O145" s="80" t="s">
        <v>198</v>
      </c>
      <c r="P145" s="82">
        <v>43986.154652777775</v>
      </c>
      <c r="Q145" s="80" t="s">
        <v>457</v>
      </c>
      <c r="R145" s="84" t="s">
        <v>502</v>
      </c>
      <c r="S145" s="85" t="s">
        <v>524</v>
      </c>
      <c r="T145" s="80" t="s">
        <v>533</v>
      </c>
      <c r="U145" s="80" t="s">
        <v>537</v>
      </c>
      <c r="V145" s="80"/>
      <c r="W145" s="85" t="s">
        <v>673</v>
      </c>
      <c r="X145" s="82">
        <v>43986.154652777775</v>
      </c>
      <c r="Y145" s="88">
        <v>43986</v>
      </c>
      <c r="Z145" s="84" t="s">
        <v>856</v>
      </c>
      <c r="AA145" s="85" t="s">
        <v>1051</v>
      </c>
      <c r="AB145" s="80"/>
      <c r="AC145" s="80"/>
      <c r="AD145" s="84" t="s">
        <v>1247</v>
      </c>
      <c r="AE145" s="80"/>
      <c r="AF145" s="80" t="b">
        <v>0</v>
      </c>
      <c r="AG145" s="80">
        <v>0</v>
      </c>
      <c r="AH145" s="84" t="s">
        <v>1316</v>
      </c>
      <c r="AI145" s="80" t="b">
        <v>1</v>
      </c>
      <c r="AJ145" s="80" t="s">
        <v>1332</v>
      </c>
      <c r="AK145" s="80"/>
      <c r="AL145" s="84" t="s">
        <v>1338</v>
      </c>
      <c r="AM145" s="80" t="b">
        <v>0</v>
      </c>
      <c r="AN145" s="80">
        <v>0</v>
      </c>
      <c r="AO145" s="84" t="s">
        <v>1316</v>
      </c>
      <c r="AP145" s="80" t="s">
        <v>1344</v>
      </c>
      <c r="AQ145" s="80" t="b">
        <v>0</v>
      </c>
      <c r="AR145" s="84" t="s">
        <v>1247</v>
      </c>
      <c r="AS145" s="80" t="s">
        <v>198</v>
      </c>
      <c r="AT145" s="80">
        <v>0</v>
      </c>
      <c r="AU145" s="80">
        <v>0</v>
      </c>
      <c r="AV145" s="80"/>
      <c r="AW145" s="80"/>
      <c r="AX145" s="80"/>
      <c r="AY145" s="80"/>
      <c r="AZ145" s="80"/>
      <c r="BA145" s="80"/>
      <c r="BB145" s="80"/>
      <c r="BC145" s="80"/>
      <c r="BD145">
        <v>1</v>
      </c>
      <c r="BE145" s="79" t="str">
        <f>REPLACE(INDEX(GroupVertices[Group],MATCH(Edges25[[#This Row],[Vertex 1]],GroupVertices[Vertex],0)),1,1,"")</f>
        <v>3</v>
      </c>
      <c r="BF145" s="79" t="str">
        <f>REPLACE(INDEX(GroupVertices[Group],MATCH(Edges25[[#This Row],[Vertex 2]],GroupVertices[Vertex],0)),1,1,"")</f>
        <v>3</v>
      </c>
      <c r="BG145" s="48">
        <v>0</v>
      </c>
      <c r="BH145" s="49">
        <v>0</v>
      </c>
      <c r="BI145" s="48">
        <v>0</v>
      </c>
      <c r="BJ145" s="49">
        <v>0</v>
      </c>
      <c r="BK145" s="48">
        <v>0</v>
      </c>
      <c r="BL145" s="49">
        <v>0</v>
      </c>
      <c r="BM145" s="48">
        <v>1</v>
      </c>
      <c r="BN145" s="49">
        <v>100</v>
      </c>
      <c r="BO145" s="48">
        <v>1</v>
      </c>
    </row>
    <row r="146" spans="1:67" ht="15">
      <c r="A146" s="65" t="s">
        <v>365</v>
      </c>
      <c r="B146" s="65" t="s">
        <v>399</v>
      </c>
      <c r="C146" s="66"/>
      <c r="D146" s="67"/>
      <c r="E146" s="68"/>
      <c r="F146" s="69"/>
      <c r="G146" s="66"/>
      <c r="H146" s="70"/>
      <c r="I146" s="71"/>
      <c r="J146" s="71"/>
      <c r="K146" s="34" t="s">
        <v>65</v>
      </c>
      <c r="L146" s="78">
        <v>162</v>
      </c>
      <c r="M146" s="78"/>
      <c r="N146" s="73"/>
      <c r="O146" s="80" t="s">
        <v>426</v>
      </c>
      <c r="P146" s="82">
        <v>43986.162314814814</v>
      </c>
      <c r="Q146" s="80" t="s">
        <v>451</v>
      </c>
      <c r="R146" s="84" t="s">
        <v>496</v>
      </c>
      <c r="S146" s="80"/>
      <c r="T146" s="80"/>
      <c r="U146" s="80" t="s">
        <v>537</v>
      </c>
      <c r="V146" s="80"/>
      <c r="W146" s="85" t="s">
        <v>674</v>
      </c>
      <c r="X146" s="82">
        <v>43986.162314814814</v>
      </c>
      <c r="Y146" s="88">
        <v>43986</v>
      </c>
      <c r="Z146" s="84" t="s">
        <v>857</v>
      </c>
      <c r="AA146" s="85" t="s">
        <v>1052</v>
      </c>
      <c r="AB146" s="80"/>
      <c r="AC146" s="80"/>
      <c r="AD146" s="84" t="s">
        <v>1248</v>
      </c>
      <c r="AE146" s="80"/>
      <c r="AF146" s="80" t="b">
        <v>0</v>
      </c>
      <c r="AG146" s="80">
        <v>0</v>
      </c>
      <c r="AH146" s="84" t="s">
        <v>1316</v>
      </c>
      <c r="AI146" s="80" t="b">
        <v>0</v>
      </c>
      <c r="AJ146" s="80" t="s">
        <v>1333</v>
      </c>
      <c r="AK146" s="80"/>
      <c r="AL146" s="84" t="s">
        <v>1316</v>
      </c>
      <c r="AM146" s="80" t="b">
        <v>0</v>
      </c>
      <c r="AN146" s="80">
        <v>6</v>
      </c>
      <c r="AO146" s="84" t="s">
        <v>1291</v>
      </c>
      <c r="AP146" s="80" t="s">
        <v>1344</v>
      </c>
      <c r="AQ146" s="80" t="b">
        <v>0</v>
      </c>
      <c r="AR146" s="84" t="s">
        <v>1291</v>
      </c>
      <c r="AS146" s="80" t="s">
        <v>198</v>
      </c>
      <c r="AT146" s="80">
        <v>0</v>
      </c>
      <c r="AU146" s="80">
        <v>0</v>
      </c>
      <c r="AV146" s="80"/>
      <c r="AW146" s="80"/>
      <c r="AX146" s="80"/>
      <c r="AY146" s="80"/>
      <c r="AZ146" s="80"/>
      <c r="BA146" s="80"/>
      <c r="BB146" s="80"/>
      <c r="BC146" s="80"/>
      <c r="BD146">
        <v>1</v>
      </c>
      <c r="BE146" s="79" t="str">
        <f>REPLACE(INDEX(GroupVertices[Group],MATCH(Edges25[[#This Row],[Vertex 1]],GroupVertices[Vertex],0)),1,1,"")</f>
        <v>5</v>
      </c>
      <c r="BF146" s="79" t="str">
        <f>REPLACE(INDEX(GroupVertices[Group],MATCH(Edges25[[#This Row],[Vertex 2]],GroupVertices[Vertex],0)),1,1,"")</f>
        <v>5</v>
      </c>
      <c r="BG146" s="48"/>
      <c r="BH146" s="49"/>
      <c r="BI146" s="48"/>
      <c r="BJ146" s="49"/>
      <c r="BK146" s="48"/>
      <c r="BL146" s="49"/>
      <c r="BM146" s="48"/>
      <c r="BN146" s="49"/>
      <c r="BO146" s="48"/>
    </row>
    <row r="147" spans="1:67" ht="15">
      <c r="A147" s="65" t="s">
        <v>366</v>
      </c>
      <c r="B147" s="65" t="s">
        <v>399</v>
      </c>
      <c r="C147" s="66"/>
      <c r="D147" s="67"/>
      <c r="E147" s="68"/>
      <c r="F147" s="69"/>
      <c r="G147" s="66"/>
      <c r="H147" s="70"/>
      <c r="I147" s="71"/>
      <c r="J147" s="71"/>
      <c r="K147" s="34" t="s">
        <v>65</v>
      </c>
      <c r="L147" s="78">
        <v>164</v>
      </c>
      <c r="M147" s="78"/>
      <c r="N147" s="73"/>
      <c r="O147" s="80" t="s">
        <v>426</v>
      </c>
      <c r="P147" s="82">
        <v>43986.162569444445</v>
      </c>
      <c r="Q147" s="80" t="s">
        <v>451</v>
      </c>
      <c r="R147" s="84" t="s">
        <v>496</v>
      </c>
      <c r="S147" s="80"/>
      <c r="T147" s="80"/>
      <c r="U147" s="80" t="s">
        <v>537</v>
      </c>
      <c r="V147" s="80"/>
      <c r="W147" s="85" t="s">
        <v>675</v>
      </c>
      <c r="X147" s="82">
        <v>43986.162569444445</v>
      </c>
      <c r="Y147" s="88">
        <v>43986</v>
      </c>
      <c r="Z147" s="84" t="s">
        <v>858</v>
      </c>
      <c r="AA147" s="85" t="s">
        <v>1053</v>
      </c>
      <c r="AB147" s="80"/>
      <c r="AC147" s="80"/>
      <c r="AD147" s="84" t="s">
        <v>1249</v>
      </c>
      <c r="AE147" s="80"/>
      <c r="AF147" s="80" t="b">
        <v>0</v>
      </c>
      <c r="AG147" s="80">
        <v>0</v>
      </c>
      <c r="AH147" s="84" t="s">
        <v>1316</v>
      </c>
      <c r="AI147" s="80" t="b">
        <v>0</v>
      </c>
      <c r="AJ147" s="80" t="s">
        <v>1333</v>
      </c>
      <c r="AK147" s="80"/>
      <c r="AL147" s="84" t="s">
        <v>1316</v>
      </c>
      <c r="AM147" s="80" t="b">
        <v>0</v>
      </c>
      <c r="AN147" s="80">
        <v>6</v>
      </c>
      <c r="AO147" s="84" t="s">
        <v>1291</v>
      </c>
      <c r="AP147" s="80" t="s">
        <v>1344</v>
      </c>
      <c r="AQ147" s="80" t="b">
        <v>0</v>
      </c>
      <c r="AR147" s="84" t="s">
        <v>1291</v>
      </c>
      <c r="AS147" s="80" t="s">
        <v>198</v>
      </c>
      <c r="AT147" s="80">
        <v>0</v>
      </c>
      <c r="AU147" s="80">
        <v>0</v>
      </c>
      <c r="AV147" s="80"/>
      <c r="AW147" s="80"/>
      <c r="AX147" s="80"/>
      <c r="AY147" s="80"/>
      <c r="AZ147" s="80"/>
      <c r="BA147" s="80"/>
      <c r="BB147" s="80"/>
      <c r="BC147" s="80"/>
      <c r="BD147">
        <v>1</v>
      </c>
      <c r="BE147" s="79" t="str">
        <f>REPLACE(INDEX(GroupVertices[Group],MATCH(Edges25[[#This Row],[Vertex 1]],GroupVertices[Vertex],0)),1,1,"")</f>
        <v>5</v>
      </c>
      <c r="BF147" s="79" t="str">
        <f>REPLACE(INDEX(GroupVertices[Group],MATCH(Edges25[[#This Row],[Vertex 2]],GroupVertices[Vertex],0)),1,1,"")</f>
        <v>5</v>
      </c>
      <c r="BG147" s="48"/>
      <c r="BH147" s="49"/>
      <c r="BI147" s="48"/>
      <c r="BJ147" s="49"/>
      <c r="BK147" s="48"/>
      <c r="BL147" s="49"/>
      <c r="BM147" s="48"/>
      <c r="BN147" s="49"/>
      <c r="BO147" s="48"/>
    </row>
    <row r="148" spans="1:67" ht="15">
      <c r="A148" s="65" t="s">
        <v>367</v>
      </c>
      <c r="B148" s="65" t="s">
        <v>399</v>
      </c>
      <c r="C148" s="66"/>
      <c r="D148" s="67"/>
      <c r="E148" s="68"/>
      <c r="F148" s="69"/>
      <c r="G148" s="66"/>
      <c r="H148" s="70"/>
      <c r="I148" s="71"/>
      <c r="J148" s="71"/>
      <c r="K148" s="34" t="s">
        <v>65</v>
      </c>
      <c r="L148" s="78">
        <v>166</v>
      </c>
      <c r="M148" s="78"/>
      <c r="N148" s="73"/>
      <c r="O148" s="80" t="s">
        <v>426</v>
      </c>
      <c r="P148" s="82">
        <v>43986.164131944446</v>
      </c>
      <c r="Q148" s="80" t="s">
        <v>451</v>
      </c>
      <c r="R148" s="84" t="s">
        <v>496</v>
      </c>
      <c r="S148" s="80"/>
      <c r="T148" s="80"/>
      <c r="U148" s="80" t="s">
        <v>537</v>
      </c>
      <c r="V148" s="80"/>
      <c r="W148" s="85" t="s">
        <v>676</v>
      </c>
      <c r="X148" s="82">
        <v>43986.164131944446</v>
      </c>
      <c r="Y148" s="88">
        <v>43986</v>
      </c>
      <c r="Z148" s="84" t="s">
        <v>859</v>
      </c>
      <c r="AA148" s="85" t="s">
        <v>1054</v>
      </c>
      <c r="AB148" s="80"/>
      <c r="AC148" s="80"/>
      <c r="AD148" s="84" t="s">
        <v>1250</v>
      </c>
      <c r="AE148" s="80"/>
      <c r="AF148" s="80" t="b">
        <v>0</v>
      </c>
      <c r="AG148" s="80">
        <v>0</v>
      </c>
      <c r="AH148" s="84" t="s">
        <v>1316</v>
      </c>
      <c r="AI148" s="80" t="b">
        <v>0</v>
      </c>
      <c r="AJ148" s="80" t="s">
        <v>1333</v>
      </c>
      <c r="AK148" s="80"/>
      <c r="AL148" s="84" t="s">
        <v>1316</v>
      </c>
      <c r="AM148" s="80" t="b">
        <v>0</v>
      </c>
      <c r="AN148" s="80">
        <v>6</v>
      </c>
      <c r="AO148" s="84" t="s">
        <v>1291</v>
      </c>
      <c r="AP148" s="80" t="s">
        <v>1343</v>
      </c>
      <c r="AQ148" s="80" t="b">
        <v>0</v>
      </c>
      <c r="AR148" s="84" t="s">
        <v>1291</v>
      </c>
      <c r="AS148" s="80" t="s">
        <v>198</v>
      </c>
      <c r="AT148" s="80">
        <v>0</v>
      </c>
      <c r="AU148" s="80">
        <v>0</v>
      </c>
      <c r="AV148" s="80"/>
      <c r="AW148" s="80"/>
      <c r="AX148" s="80"/>
      <c r="AY148" s="80"/>
      <c r="AZ148" s="80"/>
      <c r="BA148" s="80"/>
      <c r="BB148" s="80"/>
      <c r="BC148" s="80"/>
      <c r="BD148">
        <v>1</v>
      </c>
      <c r="BE148" s="79" t="str">
        <f>REPLACE(INDEX(GroupVertices[Group],MATCH(Edges25[[#This Row],[Vertex 1]],GroupVertices[Vertex],0)),1,1,"")</f>
        <v>5</v>
      </c>
      <c r="BF148" s="79" t="str">
        <f>REPLACE(INDEX(GroupVertices[Group],MATCH(Edges25[[#This Row],[Vertex 2]],GroupVertices[Vertex],0)),1,1,"")</f>
        <v>5</v>
      </c>
      <c r="BG148" s="48"/>
      <c r="BH148" s="49"/>
      <c r="BI148" s="48"/>
      <c r="BJ148" s="49"/>
      <c r="BK148" s="48"/>
      <c r="BL148" s="49"/>
      <c r="BM148" s="48"/>
      <c r="BN148" s="49"/>
      <c r="BO148" s="48"/>
    </row>
    <row r="149" spans="1:67" ht="15">
      <c r="A149" s="65" t="s">
        <v>368</v>
      </c>
      <c r="B149" s="65" t="s">
        <v>399</v>
      </c>
      <c r="C149" s="66"/>
      <c r="D149" s="67"/>
      <c r="E149" s="68"/>
      <c r="F149" s="69"/>
      <c r="G149" s="66"/>
      <c r="H149" s="70"/>
      <c r="I149" s="71"/>
      <c r="J149" s="71"/>
      <c r="K149" s="34" t="s">
        <v>65</v>
      </c>
      <c r="L149" s="78">
        <v>168</v>
      </c>
      <c r="M149" s="78"/>
      <c r="N149" s="73"/>
      <c r="O149" s="80" t="s">
        <v>426</v>
      </c>
      <c r="P149" s="82">
        <v>43986.16509259259</v>
      </c>
      <c r="Q149" s="80" t="s">
        <v>451</v>
      </c>
      <c r="R149" s="84" t="s">
        <v>496</v>
      </c>
      <c r="S149" s="80"/>
      <c r="T149" s="80"/>
      <c r="U149" s="80" t="s">
        <v>537</v>
      </c>
      <c r="V149" s="80"/>
      <c r="W149" s="85" t="s">
        <v>677</v>
      </c>
      <c r="X149" s="82">
        <v>43986.16509259259</v>
      </c>
      <c r="Y149" s="88">
        <v>43986</v>
      </c>
      <c r="Z149" s="84" t="s">
        <v>860</v>
      </c>
      <c r="AA149" s="85" t="s">
        <v>1055</v>
      </c>
      <c r="AB149" s="80"/>
      <c r="AC149" s="80"/>
      <c r="AD149" s="84" t="s">
        <v>1251</v>
      </c>
      <c r="AE149" s="80"/>
      <c r="AF149" s="80" t="b">
        <v>0</v>
      </c>
      <c r="AG149" s="80">
        <v>0</v>
      </c>
      <c r="AH149" s="84" t="s">
        <v>1316</v>
      </c>
      <c r="AI149" s="80" t="b">
        <v>0</v>
      </c>
      <c r="AJ149" s="80" t="s">
        <v>1333</v>
      </c>
      <c r="AK149" s="80"/>
      <c r="AL149" s="84" t="s">
        <v>1316</v>
      </c>
      <c r="AM149" s="80" t="b">
        <v>0</v>
      </c>
      <c r="AN149" s="80">
        <v>6</v>
      </c>
      <c r="AO149" s="84" t="s">
        <v>1291</v>
      </c>
      <c r="AP149" s="80" t="s">
        <v>1344</v>
      </c>
      <c r="AQ149" s="80" t="b">
        <v>0</v>
      </c>
      <c r="AR149" s="84" t="s">
        <v>1291</v>
      </c>
      <c r="AS149" s="80" t="s">
        <v>198</v>
      </c>
      <c r="AT149" s="80">
        <v>0</v>
      </c>
      <c r="AU149" s="80">
        <v>0</v>
      </c>
      <c r="AV149" s="80"/>
      <c r="AW149" s="80"/>
      <c r="AX149" s="80"/>
      <c r="AY149" s="80"/>
      <c r="AZ149" s="80"/>
      <c r="BA149" s="80"/>
      <c r="BB149" s="80"/>
      <c r="BC149" s="80"/>
      <c r="BD149">
        <v>1</v>
      </c>
      <c r="BE149" s="79" t="str">
        <f>REPLACE(INDEX(GroupVertices[Group],MATCH(Edges25[[#This Row],[Vertex 1]],GroupVertices[Vertex],0)),1,1,"")</f>
        <v>5</v>
      </c>
      <c r="BF149" s="79" t="str">
        <f>REPLACE(INDEX(GroupVertices[Group],MATCH(Edges25[[#This Row],[Vertex 2]],GroupVertices[Vertex],0)),1,1,"")</f>
        <v>5</v>
      </c>
      <c r="BG149" s="48"/>
      <c r="BH149" s="49"/>
      <c r="BI149" s="48"/>
      <c r="BJ149" s="49"/>
      <c r="BK149" s="48"/>
      <c r="BL149" s="49"/>
      <c r="BM149" s="48"/>
      <c r="BN149" s="49"/>
      <c r="BO149" s="48"/>
    </row>
    <row r="150" spans="1:67" ht="15">
      <c r="A150" s="65" t="s">
        <v>369</v>
      </c>
      <c r="B150" s="65" t="s">
        <v>405</v>
      </c>
      <c r="C150" s="66"/>
      <c r="D150" s="67"/>
      <c r="E150" s="68"/>
      <c r="F150" s="69"/>
      <c r="G150" s="66"/>
      <c r="H150" s="70"/>
      <c r="I150" s="71"/>
      <c r="J150" s="71"/>
      <c r="K150" s="34" t="s">
        <v>65</v>
      </c>
      <c r="L150" s="78">
        <v>170</v>
      </c>
      <c r="M150" s="78"/>
      <c r="N150" s="73"/>
      <c r="O150" s="80" t="s">
        <v>426</v>
      </c>
      <c r="P150" s="82">
        <v>43986.171331018515</v>
      </c>
      <c r="Q150" s="80" t="s">
        <v>429</v>
      </c>
      <c r="R150" s="84" t="s">
        <v>474</v>
      </c>
      <c r="S150" s="80"/>
      <c r="T150" s="80"/>
      <c r="U150" s="80" t="s">
        <v>538</v>
      </c>
      <c r="V150" s="80"/>
      <c r="W150" s="85" t="s">
        <v>678</v>
      </c>
      <c r="X150" s="82">
        <v>43986.171331018515</v>
      </c>
      <c r="Y150" s="88">
        <v>43986</v>
      </c>
      <c r="Z150" s="84" t="s">
        <v>861</v>
      </c>
      <c r="AA150" s="85" t="s">
        <v>1056</v>
      </c>
      <c r="AB150" s="80"/>
      <c r="AC150" s="80"/>
      <c r="AD150" s="84" t="s">
        <v>1252</v>
      </c>
      <c r="AE150" s="80"/>
      <c r="AF150" s="80" t="b">
        <v>0</v>
      </c>
      <c r="AG150" s="80">
        <v>0</v>
      </c>
      <c r="AH150" s="84" t="s">
        <v>1316</v>
      </c>
      <c r="AI150" s="80" t="b">
        <v>0</v>
      </c>
      <c r="AJ150" s="80" t="s">
        <v>1333</v>
      </c>
      <c r="AK150" s="80"/>
      <c r="AL150" s="84" t="s">
        <v>1316</v>
      </c>
      <c r="AM150" s="80" t="b">
        <v>0</v>
      </c>
      <c r="AN150" s="80">
        <v>116</v>
      </c>
      <c r="AO150" s="84" t="s">
        <v>1297</v>
      </c>
      <c r="AP150" s="80" t="s">
        <v>1345</v>
      </c>
      <c r="AQ150" s="80" t="b">
        <v>0</v>
      </c>
      <c r="AR150" s="84" t="s">
        <v>1297</v>
      </c>
      <c r="AS150" s="80" t="s">
        <v>198</v>
      </c>
      <c r="AT150" s="80">
        <v>0</v>
      </c>
      <c r="AU150" s="80">
        <v>0</v>
      </c>
      <c r="AV150" s="80"/>
      <c r="AW150" s="80"/>
      <c r="AX150" s="80"/>
      <c r="AY150" s="80"/>
      <c r="AZ150" s="80"/>
      <c r="BA150" s="80"/>
      <c r="BB150" s="80"/>
      <c r="BC150" s="80"/>
      <c r="BD150">
        <v>1</v>
      </c>
      <c r="BE150" s="79" t="str">
        <f>REPLACE(INDEX(GroupVertices[Group],MATCH(Edges25[[#This Row],[Vertex 1]],GroupVertices[Vertex],0)),1,1,"")</f>
        <v>1</v>
      </c>
      <c r="BF150" s="79" t="str">
        <f>REPLACE(INDEX(GroupVertices[Group],MATCH(Edges25[[#This Row],[Vertex 2]],GroupVertices[Vertex],0)),1,1,"")</f>
        <v>1</v>
      </c>
      <c r="BG150" s="48">
        <v>0</v>
      </c>
      <c r="BH150" s="49">
        <v>0</v>
      </c>
      <c r="BI150" s="48">
        <v>1</v>
      </c>
      <c r="BJ150" s="49">
        <v>2.3255813953488373</v>
      </c>
      <c r="BK150" s="48">
        <v>0</v>
      </c>
      <c r="BL150" s="49">
        <v>0</v>
      </c>
      <c r="BM150" s="48">
        <v>42</v>
      </c>
      <c r="BN150" s="49">
        <v>97.67441860465117</v>
      </c>
      <c r="BO150" s="48">
        <v>43</v>
      </c>
    </row>
    <row r="151" spans="1:67" ht="15">
      <c r="A151" s="65" t="s">
        <v>370</v>
      </c>
      <c r="B151" s="65" t="s">
        <v>405</v>
      </c>
      <c r="C151" s="66"/>
      <c r="D151" s="67"/>
      <c r="E151" s="68"/>
      <c r="F151" s="69"/>
      <c r="G151" s="66"/>
      <c r="H151" s="70"/>
      <c r="I151" s="71"/>
      <c r="J151" s="71"/>
      <c r="K151" s="34" t="s">
        <v>65</v>
      </c>
      <c r="L151" s="78">
        <v>171</v>
      </c>
      <c r="M151" s="78"/>
      <c r="N151" s="73"/>
      <c r="O151" s="80" t="s">
        <v>426</v>
      </c>
      <c r="P151" s="82">
        <v>43986.172581018516</v>
      </c>
      <c r="Q151" s="80" t="s">
        <v>429</v>
      </c>
      <c r="R151" s="84" t="s">
        <v>474</v>
      </c>
      <c r="S151" s="80"/>
      <c r="T151" s="80"/>
      <c r="U151" s="80" t="s">
        <v>538</v>
      </c>
      <c r="V151" s="80"/>
      <c r="W151" s="85" t="s">
        <v>679</v>
      </c>
      <c r="X151" s="82">
        <v>43986.172581018516</v>
      </c>
      <c r="Y151" s="88">
        <v>43986</v>
      </c>
      <c r="Z151" s="84" t="s">
        <v>862</v>
      </c>
      <c r="AA151" s="85" t="s">
        <v>1057</v>
      </c>
      <c r="AB151" s="80"/>
      <c r="AC151" s="80"/>
      <c r="AD151" s="84" t="s">
        <v>1253</v>
      </c>
      <c r="AE151" s="80"/>
      <c r="AF151" s="80" t="b">
        <v>0</v>
      </c>
      <c r="AG151" s="80">
        <v>0</v>
      </c>
      <c r="AH151" s="84" t="s">
        <v>1316</v>
      </c>
      <c r="AI151" s="80" t="b">
        <v>0</v>
      </c>
      <c r="AJ151" s="80" t="s">
        <v>1333</v>
      </c>
      <c r="AK151" s="80"/>
      <c r="AL151" s="84" t="s">
        <v>1316</v>
      </c>
      <c r="AM151" s="80" t="b">
        <v>0</v>
      </c>
      <c r="AN151" s="80">
        <v>116</v>
      </c>
      <c r="AO151" s="84" t="s">
        <v>1297</v>
      </c>
      <c r="AP151" s="80" t="s">
        <v>1346</v>
      </c>
      <c r="AQ151" s="80" t="b">
        <v>0</v>
      </c>
      <c r="AR151" s="84" t="s">
        <v>1297</v>
      </c>
      <c r="AS151" s="80" t="s">
        <v>198</v>
      </c>
      <c r="AT151" s="80">
        <v>0</v>
      </c>
      <c r="AU151" s="80">
        <v>0</v>
      </c>
      <c r="AV151" s="80"/>
      <c r="AW151" s="80"/>
      <c r="AX151" s="80"/>
      <c r="AY151" s="80"/>
      <c r="AZ151" s="80"/>
      <c r="BA151" s="80"/>
      <c r="BB151" s="80"/>
      <c r="BC151" s="80"/>
      <c r="BD151">
        <v>1</v>
      </c>
      <c r="BE151" s="79" t="str">
        <f>REPLACE(INDEX(GroupVertices[Group],MATCH(Edges25[[#This Row],[Vertex 1]],GroupVertices[Vertex],0)),1,1,"")</f>
        <v>1</v>
      </c>
      <c r="BF151" s="79" t="str">
        <f>REPLACE(INDEX(GroupVertices[Group],MATCH(Edges25[[#This Row],[Vertex 2]],GroupVertices[Vertex],0)),1,1,"")</f>
        <v>1</v>
      </c>
      <c r="BG151" s="48">
        <v>0</v>
      </c>
      <c r="BH151" s="49">
        <v>0</v>
      </c>
      <c r="BI151" s="48">
        <v>1</v>
      </c>
      <c r="BJ151" s="49">
        <v>2.3255813953488373</v>
      </c>
      <c r="BK151" s="48">
        <v>0</v>
      </c>
      <c r="BL151" s="49">
        <v>0</v>
      </c>
      <c r="BM151" s="48">
        <v>42</v>
      </c>
      <c r="BN151" s="49">
        <v>97.67441860465117</v>
      </c>
      <c r="BO151" s="48">
        <v>43</v>
      </c>
    </row>
    <row r="152" spans="1:67" ht="15">
      <c r="A152" s="65" t="s">
        <v>371</v>
      </c>
      <c r="B152" s="65" t="s">
        <v>371</v>
      </c>
      <c r="C152" s="66"/>
      <c r="D152" s="67"/>
      <c r="E152" s="68"/>
      <c r="F152" s="69"/>
      <c r="G152" s="66"/>
      <c r="H152" s="70"/>
      <c r="I152" s="71"/>
      <c r="J152" s="71"/>
      <c r="K152" s="34" t="s">
        <v>65</v>
      </c>
      <c r="L152" s="78">
        <v>172</v>
      </c>
      <c r="M152" s="78"/>
      <c r="N152" s="73"/>
      <c r="O152" s="80" t="s">
        <v>198</v>
      </c>
      <c r="P152" s="82">
        <v>43985.99421296296</v>
      </c>
      <c r="Q152" s="80" t="s">
        <v>455</v>
      </c>
      <c r="R152" s="84" t="s">
        <v>500</v>
      </c>
      <c r="S152" s="85" t="s">
        <v>520</v>
      </c>
      <c r="T152" s="80" t="s">
        <v>533</v>
      </c>
      <c r="U152" s="80" t="s">
        <v>537</v>
      </c>
      <c r="V152" s="80"/>
      <c r="W152" s="85" t="s">
        <v>680</v>
      </c>
      <c r="X152" s="82">
        <v>43985.99421296296</v>
      </c>
      <c r="Y152" s="88">
        <v>43985</v>
      </c>
      <c r="Z152" s="84" t="s">
        <v>863</v>
      </c>
      <c r="AA152" s="85" t="s">
        <v>1058</v>
      </c>
      <c r="AB152" s="80"/>
      <c r="AC152" s="80"/>
      <c r="AD152" s="84" t="s">
        <v>1254</v>
      </c>
      <c r="AE152" s="80"/>
      <c r="AF152" s="80" t="b">
        <v>0</v>
      </c>
      <c r="AG152" s="80">
        <v>9</v>
      </c>
      <c r="AH152" s="84" t="s">
        <v>1316</v>
      </c>
      <c r="AI152" s="80" t="b">
        <v>1</v>
      </c>
      <c r="AJ152" s="80" t="s">
        <v>1333</v>
      </c>
      <c r="AK152" s="80"/>
      <c r="AL152" s="84" t="s">
        <v>1338</v>
      </c>
      <c r="AM152" s="80" t="b">
        <v>0</v>
      </c>
      <c r="AN152" s="80">
        <v>1</v>
      </c>
      <c r="AO152" s="84" t="s">
        <v>1316</v>
      </c>
      <c r="AP152" s="80" t="s">
        <v>1343</v>
      </c>
      <c r="AQ152" s="80" t="b">
        <v>0</v>
      </c>
      <c r="AR152" s="84" t="s">
        <v>1254</v>
      </c>
      <c r="AS152" s="80" t="s">
        <v>198</v>
      </c>
      <c r="AT152" s="80">
        <v>0</v>
      </c>
      <c r="AU152" s="80">
        <v>0</v>
      </c>
      <c r="AV152" s="80"/>
      <c r="AW152" s="80"/>
      <c r="AX152" s="80"/>
      <c r="AY152" s="80"/>
      <c r="AZ152" s="80"/>
      <c r="BA152" s="80"/>
      <c r="BB152" s="80"/>
      <c r="BC152" s="80"/>
      <c r="BD152">
        <v>2</v>
      </c>
      <c r="BE152" s="79" t="str">
        <f>REPLACE(INDEX(GroupVertices[Group],MATCH(Edges25[[#This Row],[Vertex 1]],GroupVertices[Vertex],0)),1,1,"")</f>
        <v>2</v>
      </c>
      <c r="BF152" s="79" t="str">
        <f>REPLACE(INDEX(GroupVertices[Group],MATCH(Edges25[[#This Row],[Vertex 2]],GroupVertices[Vertex],0)),1,1,"")</f>
        <v>2</v>
      </c>
      <c r="BG152" s="48">
        <v>0</v>
      </c>
      <c r="BH152" s="49">
        <v>0</v>
      </c>
      <c r="BI152" s="48">
        <v>1</v>
      </c>
      <c r="BJ152" s="49">
        <v>20</v>
      </c>
      <c r="BK152" s="48">
        <v>0</v>
      </c>
      <c r="BL152" s="49">
        <v>0</v>
      </c>
      <c r="BM152" s="48">
        <v>4</v>
      </c>
      <c r="BN152" s="49">
        <v>80</v>
      </c>
      <c r="BO152" s="48">
        <v>5</v>
      </c>
    </row>
    <row r="153" spans="1:67" ht="15">
      <c r="A153" s="65" t="s">
        <v>371</v>
      </c>
      <c r="B153" s="65" t="s">
        <v>371</v>
      </c>
      <c r="C153" s="66"/>
      <c r="D153" s="67"/>
      <c r="E153" s="68"/>
      <c r="F153" s="69"/>
      <c r="G153" s="66"/>
      <c r="H153" s="70"/>
      <c r="I153" s="71"/>
      <c r="J153" s="71"/>
      <c r="K153" s="34" t="s">
        <v>65</v>
      </c>
      <c r="L153" s="78">
        <v>173</v>
      </c>
      <c r="M153" s="78"/>
      <c r="N153" s="73"/>
      <c r="O153" s="80" t="s">
        <v>198</v>
      </c>
      <c r="P153" s="82">
        <v>43986.140185185184</v>
      </c>
      <c r="Q153" s="80" t="s">
        <v>453</v>
      </c>
      <c r="R153" s="84" t="s">
        <v>498</v>
      </c>
      <c r="S153" s="85" t="s">
        <v>527</v>
      </c>
      <c r="T153" s="80" t="s">
        <v>533</v>
      </c>
      <c r="U153" s="80" t="s">
        <v>542</v>
      </c>
      <c r="V153" s="85" t="s">
        <v>550</v>
      </c>
      <c r="W153" s="85" t="s">
        <v>550</v>
      </c>
      <c r="X153" s="82">
        <v>43986.140185185184</v>
      </c>
      <c r="Y153" s="88">
        <v>43986</v>
      </c>
      <c r="Z153" s="84" t="s">
        <v>864</v>
      </c>
      <c r="AA153" s="85" t="s">
        <v>1059</v>
      </c>
      <c r="AB153" s="80"/>
      <c r="AC153" s="80"/>
      <c r="AD153" s="84" t="s">
        <v>1255</v>
      </c>
      <c r="AE153" s="80"/>
      <c r="AF153" s="80" t="b">
        <v>0</v>
      </c>
      <c r="AG153" s="80">
        <v>1</v>
      </c>
      <c r="AH153" s="84" t="s">
        <v>1316</v>
      </c>
      <c r="AI153" s="80" t="b">
        <v>1</v>
      </c>
      <c r="AJ153" s="80" t="s">
        <v>1333</v>
      </c>
      <c r="AK153" s="80"/>
      <c r="AL153" s="84" t="s">
        <v>1341</v>
      </c>
      <c r="AM153" s="80" t="b">
        <v>0</v>
      </c>
      <c r="AN153" s="80">
        <v>2</v>
      </c>
      <c r="AO153" s="84" t="s">
        <v>1316</v>
      </c>
      <c r="AP153" s="80" t="s">
        <v>1343</v>
      </c>
      <c r="AQ153" s="80" t="b">
        <v>0</v>
      </c>
      <c r="AR153" s="84" t="s">
        <v>1255</v>
      </c>
      <c r="AS153" s="80" t="s">
        <v>198</v>
      </c>
      <c r="AT153" s="80">
        <v>0</v>
      </c>
      <c r="AU153" s="80">
        <v>0</v>
      </c>
      <c r="AV153" s="80"/>
      <c r="AW153" s="80"/>
      <c r="AX153" s="80"/>
      <c r="AY153" s="80"/>
      <c r="AZ153" s="80"/>
      <c r="BA153" s="80"/>
      <c r="BB153" s="80"/>
      <c r="BC153" s="80"/>
      <c r="BD153">
        <v>2</v>
      </c>
      <c r="BE153" s="79" t="str">
        <f>REPLACE(INDEX(GroupVertices[Group],MATCH(Edges25[[#This Row],[Vertex 1]],GroupVertices[Vertex],0)),1,1,"")</f>
        <v>2</v>
      </c>
      <c r="BF153" s="79" t="str">
        <f>REPLACE(INDEX(GroupVertices[Group],MATCH(Edges25[[#This Row],[Vertex 2]],GroupVertices[Vertex],0)),1,1,"")</f>
        <v>2</v>
      </c>
      <c r="BG153" s="48">
        <v>0</v>
      </c>
      <c r="BH153" s="49">
        <v>0</v>
      </c>
      <c r="BI153" s="48">
        <v>0</v>
      </c>
      <c r="BJ153" s="49">
        <v>0</v>
      </c>
      <c r="BK153" s="48">
        <v>0</v>
      </c>
      <c r="BL153" s="49">
        <v>0</v>
      </c>
      <c r="BM153" s="48">
        <v>16</v>
      </c>
      <c r="BN153" s="49">
        <v>100</v>
      </c>
      <c r="BO153" s="48">
        <v>16</v>
      </c>
    </row>
    <row r="154" spans="1:67" ht="15">
      <c r="A154" s="65" t="s">
        <v>372</v>
      </c>
      <c r="B154" s="65" t="s">
        <v>371</v>
      </c>
      <c r="C154" s="66"/>
      <c r="D154" s="67"/>
      <c r="E154" s="68"/>
      <c r="F154" s="69"/>
      <c r="G154" s="66"/>
      <c r="H154" s="70"/>
      <c r="I154" s="71"/>
      <c r="J154" s="71"/>
      <c r="K154" s="34" t="s">
        <v>65</v>
      </c>
      <c r="L154" s="78">
        <v>174</v>
      </c>
      <c r="M154" s="78"/>
      <c r="N154" s="73"/>
      <c r="O154" s="80" t="s">
        <v>426</v>
      </c>
      <c r="P154" s="82">
        <v>43986.178981481484</v>
      </c>
      <c r="Q154" s="80" t="s">
        <v>453</v>
      </c>
      <c r="R154" s="84" t="s">
        <v>498</v>
      </c>
      <c r="S154" s="80"/>
      <c r="T154" s="80"/>
      <c r="U154" s="80" t="s">
        <v>541</v>
      </c>
      <c r="V154" s="80"/>
      <c r="W154" s="85" t="s">
        <v>681</v>
      </c>
      <c r="X154" s="82">
        <v>43986.178981481484</v>
      </c>
      <c r="Y154" s="88">
        <v>43986</v>
      </c>
      <c r="Z154" s="84" t="s">
        <v>865</v>
      </c>
      <c r="AA154" s="85" t="s">
        <v>1060</v>
      </c>
      <c r="AB154" s="80"/>
      <c r="AC154" s="80"/>
      <c r="AD154" s="84" t="s">
        <v>1256</v>
      </c>
      <c r="AE154" s="80"/>
      <c r="AF154" s="80" t="b">
        <v>0</v>
      </c>
      <c r="AG154" s="80">
        <v>0</v>
      </c>
      <c r="AH154" s="84" t="s">
        <v>1316</v>
      </c>
      <c r="AI154" s="80" t="b">
        <v>1</v>
      </c>
      <c r="AJ154" s="80" t="s">
        <v>1333</v>
      </c>
      <c r="AK154" s="80"/>
      <c r="AL154" s="84" t="s">
        <v>1341</v>
      </c>
      <c r="AM154" s="80" t="b">
        <v>0</v>
      </c>
      <c r="AN154" s="80">
        <v>2</v>
      </c>
      <c r="AO154" s="84" t="s">
        <v>1255</v>
      </c>
      <c r="AP154" s="80" t="s">
        <v>1343</v>
      </c>
      <c r="AQ154" s="80" t="b">
        <v>0</v>
      </c>
      <c r="AR154" s="84" t="s">
        <v>1255</v>
      </c>
      <c r="AS154" s="80" t="s">
        <v>198</v>
      </c>
      <c r="AT154" s="80">
        <v>0</v>
      </c>
      <c r="AU154" s="80">
        <v>0</v>
      </c>
      <c r="AV154" s="80"/>
      <c r="AW154" s="80"/>
      <c r="AX154" s="80"/>
      <c r="AY154" s="80"/>
      <c r="AZ154" s="80"/>
      <c r="BA154" s="80"/>
      <c r="BB154" s="80"/>
      <c r="BC154" s="80"/>
      <c r="BD154">
        <v>1</v>
      </c>
      <c r="BE154" s="79" t="str">
        <f>REPLACE(INDEX(GroupVertices[Group],MATCH(Edges25[[#This Row],[Vertex 1]],GroupVertices[Vertex],0)),1,1,"")</f>
        <v>2</v>
      </c>
      <c r="BF154" s="79" t="str">
        <f>REPLACE(INDEX(GroupVertices[Group],MATCH(Edges25[[#This Row],[Vertex 2]],GroupVertices[Vertex],0)),1,1,"")</f>
        <v>2</v>
      </c>
      <c r="BG154" s="48">
        <v>0</v>
      </c>
      <c r="BH154" s="49">
        <v>0</v>
      </c>
      <c r="BI154" s="48">
        <v>0</v>
      </c>
      <c r="BJ154" s="49">
        <v>0</v>
      </c>
      <c r="BK154" s="48">
        <v>0</v>
      </c>
      <c r="BL154" s="49">
        <v>0</v>
      </c>
      <c r="BM154" s="48">
        <v>16</v>
      </c>
      <c r="BN154" s="49">
        <v>100</v>
      </c>
      <c r="BO154" s="48">
        <v>16</v>
      </c>
    </row>
    <row r="155" spans="1:67" ht="15">
      <c r="A155" s="65" t="s">
        <v>373</v>
      </c>
      <c r="B155" s="65" t="s">
        <v>405</v>
      </c>
      <c r="C155" s="66"/>
      <c r="D155" s="67"/>
      <c r="E155" s="68"/>
      <c r="F155" s="69"/>
      <c r="G155" s="66"/>
      <c r="H155" s="70"/>
      <c r="I155" s="71"/>
      <c r="J155" s="71"/>
      <c r="K155" s="34" t="s">
        <v>65</v>
      </c>
      <c r="L155" s="78">
        <v>175</v>
      </c>
      <c r="M155" s="78"/>
      <c r="N155" s="73"/>
      <c r="O155" s="80" t="s">
        <v>426</v>
      </c>
      <c r="P155" s="82">
        <v>43986.18064814815</v>
      </c>
      <c r="Q155" s="80" t="s">
        <v>429</v>
      </c>
      <c r="R155" s="84" t="s">
        <v>474</v>
      </c>
      <c r="S155" s="80"/>
      <c r="T155" s="80"/>
      <c r="U155" s="80" t="s">
        <v>538</v>
      </c>
      <c r="V155" s="80"/>
      <c r="W155" s="85" t="s">
        <v>682</v>
      </c>
      <c r="X155" s="82">
        <v>43986.18064814815</v>
      </c>
      <c r="Y155" s="88">
        <v>43986</v>
      </c>
      <c r="Z155" s="84" t="s">
        <v>866</v>
      </c>
      <c r="AA155" s="85" t="s">
        <v>1061</v>
      </c>
      <c r="AB155" s="80"/>
      <c r="AC155" s="80"/>
      <c r="AD155" s="84" t="s">
        <v>1257</v>
      </c>
      <c r="AE155" s="80"/>
      <c r="AF155" s="80" t="b">
        <v>0</v>
      </c>
      <c r="AG155" s="80">
        <v>0</v>
      </c>
      <c r="AH155" s="84" t="s">
        <v>1316</v>
      </c>
      <c r="AI155" s="80" t="b">
        <v>0</v>
      </c>
      <c r="AJ155" s="80" t="s">
        <v>1333</v>
      </c>
      <c r="AK155" s="80"/>
      <c r="AL155" s="84" t="s">
        <v>1316</v>
      </c>
      <c r="AM155" s="80" t="b">
        <v>0</v>
      </c>
      <c r="AN155" s="80">
        <v>116</v>
      </c>
      <c r="AO155" s="84" t="s">
        <v>1297</v>
      </c>
      <c r="AP155" s="80" t="s">
        <v>1344</v>
      </c>
      <c r="AQ155" s="80" t="b">
        <v>0</v>
      </c>
      <c r="AR155" s="84" t="s">
        <v>1297</v>
      </c>
      <c r="AS155" s="80" t="s">
        <v>198</v>
      </c>
      <c r="AT155" s="80">
        <v>0</v>
      </c>
      <c r="AU155" s="80">
        <v>0</v>
      </c>
      <c r="AV155" s="80"/>
      <c r="AW155" s="80"/>
      <c r="AX155" s="80"/>
      <c r="AY155" s="80"/>
      <c r="AZ155" s="80"/>
      <c r="BA155" s="80"/>
      <c r="BB155" s="80"/>
      <c r="BC155" s="80"/>
      <c r="BD155">
        <v>1</v>
      </c>
      <c r="BE155" s="79" t="str">
        <f>REPLACE(INDEX(GroupVertices[Group],MATCH(Edges25[[#This Row],[Vertex 1]],GroupVertices[Vertex],0)),1,1,"")</f>
        <v>1</v>
      </c>
      <c r="BF155" s="79" t="str">
        <f>REPLACE(INDEX(GroupVertices[Group],MATCH(Edges25[[#This Row],[Vertex 2]],GroupVertices[Vertex],0)),1,1,"")</f>
        <v>1</v>
      </c>
      <c r="BG155" s="48">
        <v>0</v>
      </c>
      <c r="BH155" s="49">
        <v>0</v>
      </c>
      <c r="BI155" s="48">
        <v>1</v>
      </c>
      <c r="BJ155" s="49">
        <v>2.3255813953488373</v>
      </c>
      <c r="BK155" s="48">
        <v>0</v>
      </c>
      <c r="BL155" s="49">
        <v>0</v>
      </c>
      <c r="BM155" s="48">
        <v>42</v>
      </c>
      <c r="BN155" s="49">
        <v>97.67441860465117</v>
      </c>
      <c r="BO155" s="48">
        <v>43</v>
      </c>
    </row>
    <row r="156" spans="1:67" ht="15">
      <c r="A156" s="65" t="s">
        <v>374</v>
      </c>
      <c r="B156" s="65" t="s">
        <v>405</v>
      </c>
      <c r="C156" s="66"/>
      <c r="D156" s="67"/>
      <c r="E156" s="68"/>
      <c r="F156" s="69"/>
      <c r="G156" s="66"/>
      <c r="H156" s="70"/>
      <c r="I156" s="71"/>
      <c r="J156" s="71"/>
      <c r="K156" s="34" t="s">
        <v>65</v>
      </c>
      <c r="L156" s="78">
        <v>176</v>
      </c>
      <c r="M156" s="78"/>
      <c r="N156" s="73"/>
      <c r="O156" s="80" t="s">
        <v>426</v>
      </c>
      <c r="P156" s="82">
        <v>43986.18127314815</v>
      </c>
      <c r="Q156" s="80" t="s">
        <v>429</v>
      </c>
      <c r="R156" s="84" t="s">
        <v>474</v>
      </c>
      <c r="S156" s="80"/>
      <c r="T156" s="80"/>
      <c r="U156" s="80" t="s">
        <v>538</v>
      </c>
      <c r="V156" s="80"/>
      <c r="W156" s="85" t="s">
        <v>683</v>
      </c>
      <c r="X156" s="82">
        <v>43986.18127314815</v>
      </c>
      <c r="Y156" s="88">
        <v>43986</v>
      </c>
      <c r="Z156" s="84" t="s">
        <v>867</v>
      </c>
      <c r="AA156" s="85" t="s">
        <v>1062</v>
      </c>
      <c r="AB156" s="80"/>
      <c r="AC156" s="80"/>
      <c r="AD156" s="84" t="s">
        <v>1258</v>
      </c>
      <c r="AE156" s="80"/>
      <c r="AF156" s="80" t="b">
        <v>0</v>
      </c>
      <c r="AG156" s="80">
        <v>0</v>
      </c>
      <c r="AH156" s="84" t="s">
        <v>1316</v>
      </c>
      <c r="AI156" s="80" t="b">
        <v>0</v>
      </c>
      <c r="AJ156" s="80" t="s">
        <v>1333</v>
      </c>
      <c r="AK156" s="80"/>
      <c r="AL156" s="84" t="s">
        <v>1316</v>
      </c>
      <c r="AM156" s="80" t="b">
        <v>0</v>
      </c>
      <c r="AN156" s="80">
        <v>116</v>
      </c>
      <c r="AO156" s="84" t="s">
        <v>1297</v>
      </c>
      <c r="AP156" s="80" t="s">
        <v>1344</v>
      </c>
      <c r="AQ156" s="80" t="b">
        <v>0</v>
      </c>
      <c r="AR156" s="84" t="s">
        <v>1297</v>
      </c>
      <c r="AS156" s="80" t="s">
        <v>198</v>
      </c>
      <c r="AT156" s="80">
        <v>0</v>
      </c>
      <c r="AU156" s="80">
        <v>0</v>
      </c>
      <c r="AV156" s="80"/>
      <c r="AW156" s="80"/>
      <c r="AX156" s="80"/>
      <c r="AY156" s="80"/>
      <c r="AZ156" s="80"/>
      <c r="BA156" s="80"/>
      <c r="BB156" s="80"/>
      <c r="BC156" s="80"/>
      <c r="BD156">
        <v>1</v>
      </c>
      <c r="BE156" s="79" t="str">
        <f>REPLACE(INDEX(GroupVertices[Group],MATCH(Edges25[[#This Row],[Vertex 1]],GroupVertices[Vertex],0)),1,1,"")</f>
        <v>1</v>
      </c>
      <c r="BF156" s="79" t="str">
        <f>REPLACE(INDEX(GroupVertices[Group],MATCH(Edges25[[#This Row],[Vertex 2]],GroupVertices[Vertex],0)),1,1,"")</f>
        <v>1</v>
      </c>
      <c r="BG156" s="48">
        <v>0</v>
      </c>
      <c r="BH156" s="49">
        <v>0</v>
      </c>
      <c r="BI156" s="48">
        <v>1</v>
      </c>
      <c r="BJ156" s="49">
        <v>2.3255813953488373</v>
      </c>
      <c r="BK156" s="48">
        <v>0</v>
      </c>
      <c r="BL156" s="49">
        <v>0</v>
      </c>
      <c r="BM156" s="48">
        <v>42</v>
      </c>
      <c r="BN156" s="49">
        <v>97.67441860465117</v>
      </c>
      <c r="BO156" s="48">
        <v>43</v>
      </c>
    </row>
    <row r="157" spans="1:67" ht="15">
      <c r="A157" s="65" t="s">
        <v>375</v>
      </c>
      <c r="B157" s="65" t="s">
        <v>405</v>
      </c>
      <c r="C157" s="66"/>
      <c r="D157" s="67"/>
      <c r="E157" s="68"/>
      <c r="F157" s="69"/>
      <c r="G157" s="66"/>
      <c r="H157" s="70"/>
      <c r="I157" s="71"/>
      <c r="J157" s="71"/>
      <c r="K157" s="34" t="s">
        <v>65</v>
      </c>
      <c r="L157" s="78">
        <v>177</v>
      </c>
      <c r="M157" s="78"/>
      <c r="N157" s="73"/>
      <c r="O157" s="80" t="s">
        <v>426</v>
      </c>
      <c r="P157" s="82">
        <v>43986.18733796296</v>
      </c>
      <c r="Q157" s="80" t="s">
        <v>429</v>
      </c>
      <c r="R157" s="84" t="s">
        <v>474</v>
      </c>
      <c r="S157" s="80"/>
      <c r="T157" s="80"/>
      <c r="U157" s="80" t="s">
        <v>538</v>
      </c>
      <c r="V157" s="80"/>
      <c r="W157" s="85" t="s">
        <v>684</v>
      </c>
      <c r="X157" s="82">
        <v>43986.18733796296</v>
      </c>
      <c r="Y157" s="88">
        <v>43986</v>
      </c>
      <c r="Z157" s="84" t="s">
        <v>868</v>
      </c>
      <c r="AA157" s="85" t="s">
        <v>1063</v>
      </c>
      <c r="AB157" s="80"/>
      <c r="AC157" s="80"/>
      <c r="AD157" s="84" t="s">
        <v>1259</v>
      </c>
      <c r="AE157" s="80"/>
      <c r="AF157" s="80" t="b">
        <v>0</v>
      </c>
      <c r="AG157" s="80">
        <v>0</v>
      </c>
      <c r="AH157" s="84" t="s">
        <v>1316</v>
      </c>
      <c r="AI157" s="80" t="b">
        <v>0</v>
      </c>
      <c r="AJ157" s="80" t="s">
        <v>1333</v>
      </c>
      <c r="AK157" s="80"/>
      <c r="AL157" s="84" t="s">
        <v>1316</v>
      </c>
      <c r="AM157" s="80" t="b">
        <v>0</v>
      </c>
      <c r="AN157" s="80">
        <v>116</v>
      </c>
      <c r="AO157" s="84" t="s">
        <v>1297</v>
      </c>
      <c r="AP157" s="80" t="s">
        <v>1344</v>
      </c>
      <c r="AQ157" s="80" t="b">
        <v>0</v>
      </c>
      <c r="AR157" s="84" t="s">
        <v>1297</v>
      </c>
      <c r="AS157" s="80" t="s">
        <v>198</v>
      </c>
      <c r="AT157" s="80">
        <v>0</v>
      </c>
      <c r="AU157" s="80">
        <v>0</v>
      </c>
      <c r="AV157" s="80"/>
      <c r="AW157" s="80"/>
      <c r="AX157" s="80"/>
      <c r="AY157" s="80"/>
      <c r="AZ157" s="80"/>
      <c r="BA157" s="80"/>
      <c r="BB157" s="80"/>
      <c r="BC157" s="80"/>
      <c r="BD157">
        <v>1</v>
      </c>
      <c r="BE157" s="79" t="str">
        <f>REPLACE(INDEX(GroupVertices[Group],MATCH(Edges25[[#This Row],[Vertex 1]],GroupVertices[Vertex],0)),1,1,"")</f>
        <v>1</v>
      </c>
      <c r="BF157" s="79" t="str">
        <f>REPLACE(INDEX(GroupVertices[Group],MATCH(Edges25[[#This Row],[Vertex 2]],GroupVertices[Vertex],0)),1,1,"")</f>
        <v>1</v>
      </c>
      <c r="BG157" s="48">
        <v>0</v>
      </c>
      <c r="BH157" s="49">
        <v>0</v>
      </c>
      <c r="BI157" s="48">
        <v>1</v>
      </c>
      <c r="BJ157" s="49">
        <v>2.3255813953488373</v>
      </c>
      <c r="BK157" s="48">
        <v>0</v>
      </c>
      <c r="BL157" s="49">
        <v>0</v>
      </c>
      <c r="BM157" s="48">
        <v>42</v>
      </c>
      <c r="BN157" s="49">
        <v>97.67441860465117</v>
      </c>
      <c r="BO157" s="48">
        <v>43</v>
      </c>
    </row>
    <row r="158" spans="1:67" ht="15">
      <c r="A158" s="65" t="s">
        <v>376</v>
      </c>
      <c r="B158" s="65" t="s">
        <v>379</v>
      </c>
      <c r="C158" s="66"/>
      <c r="D158" s="67"/>
      <c r="E158" s="68"/>
      <c r="F158" s="69"/>
      <c r="G158" s="66"/>
      <c r="H158" s="70"/>
      <c r="I158" s="71"/>
      <c r="J158" s="71"/>
      <c r="K158" s="34" t="s">
        <v>65</v>
      </c>
      <c r="L158" s="78">
        <v>178</v>
      </c>
      <c r="M158" s="78"/>
      <c r="N158" s="73"/>
      <c r="O158" s="80" t="s">
        <v>426</v>
      </c>
      <c r="P158" s="82">
        <v>43986.1875</v>
      </c>
      <c r="Q158" s="80" t="s">
        <v>458</v>
      </c>
      <c r="R158" s="84" t="s">
        <v>503</v>
      </c>
      <c r="S158" s="80"/>
      <c r="T158" s="80"/>
      <c r="U158" s="80" t="s">
        <v>537</v>
      </c>
      <c r="V158" s="80"/>
      <c r="W158" s="85" t="s">
        <v>685</v>
      </c>
      <c r="X158" s="82">
        <v>43986.1875</v>
      </c>
      <c r="Y158" s="88">
        <v>43986</v>
      </c>
      <c r="Z158" s="84" t="s">
        <v>869</v>
      </c>
      <c r="AA158" s="85" t="s">
        <v>1064</v>
      </c>
      <c r="AB158" s="80"/>
      <c r="AC158" s="80"/>
      <c r="AD158" s="84" t="s">
        <v>1260</v>
      </c>
      <c r="AE158" s="80"/>
      <c r="AF158" s="80" t="b">
        <v>0</v>
      </c>
      <c r="AG158" s="80">
        <v>0</v>
      </c>
      <c r="AH158" s="84" t="s">
        <v>1316</v>
      </c>
      <c r="AI158" s="80" t="b">
        <v>0</v>
      </c>
      <c r="AJ158" s="80" t="s">
        <v>1333</v>
      </c>
      <c r="AK158" s="80"/>
      <c r="AL158" s="84" t="s">
        <v>1316</v>
      </c>
      <c r="AM158" s="80" t="b">
        <v>0</v>
      </c>
      <c r="AN158" s="80">
        <v>1</v>
      </c>
      <c r="AO158" s="84" t="s">
        <v>1264</v>
      </c>
      <c r="AP158" s="80" t="s">
        <v>1344</v>
      </c>
      <c r="AQ158" s="80" t="b">
        <v>0</v>
      </c>
      <c r="AR158" s="84" t="s">
        <v>1264</v>
      </c>
      <c r="AS158" s="80" t="s">
        <v>198</v>
      </c>
      <c r="AT158" s="80">
        <v>0</v>
      </c>
      <c r="AU158" s="80">
        <v>0</v>
      </c>
      <c r="AV158" s="80"/>
      <c r="AW158" s="80"/>
      <c r="AX158" s="80"/>
      <c r="AY158" s="80"/>
      <c r="AZ158" s="80"/>
      <c r="BA158" s="80"/>
      <c r="BB158" s="80"/>
      <c r="BC158" s="80"/>
      <c r="BD158">
        <v>1</v>
      </c>
      <c r="BE158" s="79" t="str">
        <f>REPLACE(INDEX(GroupVertices[Group],MATCH(Edges25[[#This Row],[Vertex 1]],GroupVertices[Vertex],0)),1,1,"")</f>
        <v>7</v>
      </c>
      <c r="BF158" s="79" t="str">
        <f>REPLACE(INDEX(GroupVertices[Group],MATCH(Edges25[[#This Row],[Vertex 2]],GroupVertices[Vertex],0)),1,1,"")</f>
        <v>7</v>
      </c>
      <c r="BG158" s="48">
        <v>0</v>
      </c>
      <c r="BH158" s="49">
        <v>0</v>
      </c>
      <c r="BI158" s="48">
        <v>1</v>
      </c>
      <c r="BJ158" s="49">
        <v>14.285714285714286</v>
      </c>
      <c r="BK158" s="48">
        <v>0</v>
      </c>
      <c r="BL158" s="49">
        <v>0</v>
      </c>
      <c r="BM158" s="48">
        <v>6</v>
      </c>
      <c r="BN158" s="49">
        <v>85.71428571428571</v>
      </c>
      <c r="BO158" s="48">
        <v>7</v>
      </c>
    </row>
    <row r="159" spans="1:67" ht="15">
      <c r="A159" s="65" t="s">
        <v>377</v>
      </c>
      <c r="B159" s="65" t="s">
        <v>401</v>
      </c>
      <c r="C159" s="66"/>
      <c r="D159" s="67"/>
      <c r="E159" s="68"/>
      <c r="F159" s="69"/>
      <c r="G159" s="66"/>
      <c r="H159" s="70"/>
      <c r="I159" s="71"/>
      <c r="J159" s="71"/>
      <c r="K159" s="34" t="s">
        <v>65</v>
      </c>
      <c r="L159" s="78">
        <v>179</v>
      </c>
      <c r="M159" s="78"/>
      <c r="N159" s="73"/>
      <c r="O159" s="80" t="s">
        <v>426</v>
      </c>
      <c r="P159" s="82">
        <v>43986.19349537037</v>
      </c>
      <c r="Q159" s="80" t="s">
        <v>435</v>
      </c>
      <c r="R159" s="84" t="s">
        <v>480</v>
      </c>
      <c r="S159" s="80"/>
      <c r="T159" s="80"/>
      <c r="U159" s="80"/>
      <c r="V159" s="80"/>
      <c r="W159" s="85" t="s">
        <v>686</v>
      </c>
      <c r="X159" s="82">
        <v>43986.19349537037</v>
      </c>
      <c r="Y159" s="88">
        <v>43986</v>
      </c>
      <c r="Z159" s="84" t="s">
        <v>870</v>
      </c>
      <c r="AA159" s="85" t="s">
        <v>1065</v>
      </c>
      <c r="AB159" s="80"/>
      <c r="AC159" s="80"/>
      <c r="AD159" s="84" t="s">
        <v>1261</v>
      </c>
      <c r="AE159" s="80"/>
      <c r="AF159" s="80" t="b">
        <v>0</v>
      </c>
      <c r="AG159" s="80">
        <v>0</v>
      </c>
      <c r="AH159" s="84" t="s">
        <v>1316</v>
      </c>
      <c r="AI159" s="80" t="b">
        <v>1</v>
      </c>
      <c r="AJ159" s="80" t="s">
        <v>1333</v>
      </c>
      <c r="AK159" s="80"/>
      <c r="AL159" s="84" t="s">
        <v>1337</v>
      </c>
      <c r="AM159" s="80" t="b">
        <v>0</v>
      </c>
      <c r="AN159" s="80">
        <v>14</v>
      </c>
      <c r="AO159" s="84" t="s">
        <v>1293</v>
      </c>
      <c r="AP159" s="80" t="s">
        <v>1343</v>
      </c>
      <c r="AQ159" s="80" t="b">
        <v>0</v>
      </c>
      <c r="AR159" s="84" t="s">
        <v>1293</v>
      </c>
      <c r="AS159" s="80" t="s">
        <v>198</v>
      </c>
      <c r="AT159" s="80">
        <v>0</v>
      </c>
      <c r="AU159" s="80">
        <v>0</v>
      </c>
      <c r="AV159" s="80"/>
      <c r="AW159" s="80"/>
      <c r="AX159" s="80"/>
      <c r="AY159" s="80"/>
      <c r="AZ159" s="80"/>
      <c r="BA159" s="80"/>
      <c r="BB159" s="80"/>
      <c r="BC159" s="80"/>
      <c r="BD159">
        <v>1</v>
      </c>
      <c r="BE159" s="79" t="str">
        <f>REPLACE(INDEX(GroupVertices[Group],MATCH(Edges25[[#This Row],[Vertex 1]],GroupVertices[Vertex],0)),1,1,"")</f>
        <v>2</v>
      </c>
      <c r="BF159" s="79" t="str">
        <f>REPLACE(INDEX(GroupVertices[Group],MATCH(Edges25[[#This Row],[Vertex 2]],GroupVertices[Vertex],0)),1,1,"")</f>
        <v>2</v>
      </c>
      <c r="BG159" s="48">
        <v>0</v>
      </c>
      <c r="BH159" s="49">
        <v>0</v>
      </c>
      <c r="BI159" s="48">
        <v>0</v>
      </c>
      <c r="BJ159" s="49">
        <v>0</v>
      </c>
      <c r="BK159" s="48">
        <v>0</v>
      </c>
      <c r="BL159" s="49">
        <v>0</v>
      </c>
      <c r="BM159" s="48">
        <v>27</v>
      </c>
      <c r="BN159" s="49">
        <v>100</v>
      </c>
      <c r="BO159" s="48">
        <v>27</v>
      </c>
    </row>
    <row r="160" spans="1:67" ht="15">
      <c r="A160" s="65" t="s">
        <v>377</v>
      </c>
      <c r="B160" s="65" t="s">
        <v>405</v>
      </c>
      <c r="C160" s="66"/>
      <c r="D160" s="67"/>
      <c r="E160" s="68"/>
      <c r="F160" s="69"/>
      <c r="G160" s="66"/>
      <c r="H160" s="70"/>
      <c r="I160" s="71"/>
      <c r="J160" s="71"/>
      <c r="K160" s="34" t="s">
        <v>65</v>
      </c>
      <c r="L160" s="78">
        <v>180</v>
      </c>
      <c r="M160" s="78"/>
      <c r="N160" s="73"/>
      <c r="O160" s="80" t="s">
        <v>426</v>
      </c>
      <c r="P160" s="82">
        <v>43986.19480324074</v>
      </c>
      <c r="Q160" s="80" t="s">
        <v>429</v>
      </c>
      <c r="R160" s="84" t="s">
        <v>474</v>
      </c>
      <c r="S160" s="80"/>
      <c r="T160" s="80"/>
      <c r="U160" s="80" t="s">
        <v>538</v>
      </c>
      <c r="V160" s="80"/>
      <c r="W160" s="85" t="s">
        <v>686</v>
      </c>
      <c r="X160" s="82">
        <v>43986.19480324074</v>
      </c>
      <c r="Y160" s="88">
        <v>43986</v>
      </c>
      <c r="Z160" s="84" t="s">
        <v>871</v>
      </c>
      <c r="AA160" s="85" t="s">
        <v>1066</v>
      </c>
      <c r="AB160" s="80"/>
      <c r="AC160" s="80"/>
      <c r="AD160" s="84" t="s">
        <v>1262</v>
      </c>
      <c r="AE160" s="80"/>
      <c r="AF160" s="80" t="b">
        <v>0</v>
      </c>
      <c r="AG160" s="80">
        <v>0</v>
      </c>
      <c r="AH160" s="84" t="s">
        <v>1316</v>
      </c>
      <c r="AI160" s="80" t="b">
        <v>0</v>
      </c>
      <c r="AJ160" s="80" t="s">
        <v>1333</v>
      </c>
      <c r="AK160" s="80"/>
      <c r="AL160" s="84" t="s">
        <v>1316</v>
      </c>
      <c r="AM160" s="80" t="b">
        <v>0</v>
      </c>
      <c r="AN160" s="80">
        <v>116</v>
      </c>
      <c r="AO160" s="84" t="s">
        <v>1297</v>
      </c>
      <c r="AP160" s="80" t="s">
        <v>1343</v>
      </c>
      <c r="AQ160" s="80" t="b">
        <v>0</v>
      </c>
      <c r="AR160" s="84" t="s">
        <v>1297</v>
      </c>
      <c r="AS160" s="80" t="s">
        <v>198</v>
      </c>
      <c r="AT160" s="80">
        <v>0</v>
      </c>
      <c r="AU160" s="80">
        <v>0</v>
      </c>
      <c r="AV160" s="80"/>
      <c r="AW160" s="80"/>
      <c r="AX160" s="80"/>
      <c r="AY160" s="80"/>
      <c r="AZ160" s="80"/>
      <c r="BA160" s="80"/>
      <c r="BB160" s="80"/>
      <c r="BC160" s="80"/>
      <c r="BD160">
        <v>1</v>
      </c>
      <c r="BE160" s="79" t="str">
        <f>REPLACE(INDEX(GroupVertices[Group],MATCH(Edges25[[#This Row],[Vertex 1]],GroupVertices[Vertex],0)),1,1,"")</f>
        <v>2</v>
      </c>
      <c r="BF160" s="79" t="str">
        <f>REPLACE(INDEX(GroupVertices[Group],MATCH(Edges25[[#This Row],[Vertex 2]],GroupVertices[Vertex],0)),1,1,"")</f>
        <v>1</v>
      </c>
      <c r="BG160" s="48">
        <v>0</v>
      </c>
      <c r="BH160" s="49">
        <v>0</v>
      </c>
      <c r="BI160" s="48">
        <v>1</v>
      </c>
      <c r="BJ160" s="49">
        <v>2.3255813953488373</v>
      </c>
      <c r="BK160" s="48">
        <v>0</v>
      </c>
      <c r="BL160" s="49">
        <v>0</v>
      </c>
      <c r="BM160" s="48">
        <v>42</v>
      </c>
      <c r="BN160" s="49">
        <v>97.67441860465117</v>
      </c>
      <c r="BO160" s="48">
        <v>43</v>
      </c>
    </row>
    <row r="161" spans="1:67" ht="15">
      <c r="A161" s="65" t="s">
        <v>378</v>
      </c>
      <c r="B161" s="65" t="s">
        <v>405</v>
      </c>
      <c r="C161" s="66"/>
      <c r="D161" s="67"/>
      <c r="E161" s="68"/>
      <c r="F161" s="69"/>
      <c r="G161" s="66"/>
      <c r="H161" s="70"/>
      <c r="I161" s="71"/>
      <c r="J161" s="71"/>
      <c r="K161" s="34" t="s">
        <v>65</v>
      </c>
      <c r="L161" s="78">
        <v>181</v>
      </c>
      <c r="M161" s="78"/>
      <c r="N161" s="73"/>
      <c r="O161" s="80" t="s">
        <v>426</v>
      </c>
      <c r="P161" s="82">
        <v>43986.199641203704</v>
      </c>
      <c r="Q161" s="80" t="s">
        <v>429</v>
      </c>
      <c r="R161" s="84" t="s">
        <v>474</v>
      </c>
      <c r="S161" s="80"/>
      <c r="T161" s="80"/>
      <c r="U161" s="80" t="s">
        <v>538</v>
      </c>
      <c r="V161" s="80"/>
      <c r="W161" s="85" t="s">
        <v>687</v>
      </c>
      <c r="X161" s="82">
        <v>43986.199641203704</v>
      </c>
      <c r="Y161" s="88">
        <v>43986</v>
      </c>
      <c r="Z161" s="84" t="s">
        <v>872</v>
      </c>
      <c r="AA161" s="85" t="s">
        <v>1067</v>
      </c>
      <c r="AB161" s="80"/>
      <c r="AC161" s="80"/>
      <c r="AD161" s="84" t="s">
        <v>1263</v>
      </c>
      <c r="AE161" s="80"/>
      <c r="AF161" s="80" t="b">
        <v>0</v>
      </c>
      <c r="AG161" s="80">
        <v>0</v>
      </c>
      <c r="AH161" s="84" t="s">
        <v>1316</v>
      </c>
      <c r="AI161" s="80" t="b">
        <v>0</v>
      </c>
      <c r="AJ161" s="80" t="s">
        <v>1333</v>
      </c>
      <c r="AK161" s="80"/>
      <c r="AL161" s="84" t="s">
        <v>1316</v>
      </c>
      <c r="AM161" s="80" t="b">
        <v>0</v>
      </c>
      <c r="AN161" s="80">
        <v>116</v>
      </c>
      <c r="AO161" s="84" t="s">
        <v>1297</v>
      </c>
      <c r="AP161" s="80" t="s">
        <v>1344</v>
      </c>
      <c r="AQ161" s="80" t="b">
        <v>0</v>
      </c>
      <c r="AR161" s="84" t="s">
        <v>1297</v>
      </c>
      <c r="AS161" s="80" t="s">
        <v>198</v>
      </c>
      <c r="AT161" s="80">
        <v>0</v>
      </c>
      <c r="AU161" s="80">
        <v>0</v>
      </c>
      <c r="AV161" s="80"/>
      <c r="AW161" s="80"/>
      <c r="AX161" s="80"/>
      <c r="AY161" s="80"/>
      <c r="AZ161" s="80"/>
      <c r="BA161" s="80"/>
      <c r="BB161" s="80"/>
      <c r="BC161" s="80"/>
      <c r="BD161">
        <v>1</v>
      </c>
      <c r="BE161" s="79" t="str">
        <f>REPLACE(INDEX(GroupVertices[Group],MATCH(Edges25[[#This Row],[Vertex 1]],GroupVertices[Vertex],0)),1,1,"")</f>
        <v>1</v>
      </c>
      <c r="BF161" s="79" t="str">
        <f>REPLACE(INDEX(GroupVertices[Group],MATCH(Edges25[[#This Row],[Vertex 2]],GroupVertices[Vertex],0)),1,1,"")</f>
        <v>1</v>
      </c>
      <c r="BG161" s="48">
        <v>0</v>
      </c>
      <c r="BH161" s="49">
        <v>0</v>
      </c>
      <c r="BI161" s="48">
        <v>1</v>
      </c>
      <c r="BJ161" s="49">
        <v>2.3255813953488373</v>
      </c>
      <c r="BK161" s="48">
        <v>0</v>
      </c>
      <c r="BL161" s="49">
        <v>0</v>
      </c>
      <c r="BM161" s="48">
        <v>42</v>
      </c>
      <c r="BN161" s="49">
        <v>97.67441860465117</v>
      </c>
      <c r="BO161" s="48">
        <v>43</v>
      </c>
    </row>
    <row r="162" spans="1:67" ht="15">
      <c r="A162" s="65" t="s">
        <v>379</v>
      </c>
      <c r="B162" s="65" t="s">
        <v>379</v>
      </c>
      <c r="C162" s="66"/>
      <c r="D162" s="67"/>
      <c r="E162" s="68"/>
      <c r="F162" s="69"/>
      <c r="G162" s="66"/>
      <c r="H162" s="70"/>
      <c r="I162" s="71"/>
      <c r="J162" s="71"/>
      <c r="K162" s="34" t="s">
        <v>65</v>
      </c>
      <c r="L162" s="78">
        <v>182</v>
      </c>
      <c r="M162" s="78"/>
      <c r="N162" s="73"/>
      <c r="O162" s="80" t="s">
        <v>198</v>
      </c>
      <c r="P162" s="82">
        <v>43986.17732638889</v>
      </c>
      <c r="Q162" s="80" t="s">
        <v>458</v>
      </c>
      <c r="R162" s="84" t="s">
        <v>503</v>
      </c>
      <c r="S162" s="80"/>
      <c r="T162" s="80"/>
      <c r="U162" s="80" t="s">
        <v>537</v>
      </c>
      <c r="V162" s="80"/>
      <c r="W162" s="85" t="s">
        <v>688</v>
      </c>
      <c r="X162" s="82">
        <v>43986.17732638889</v>
      </c>
      <c r="Y162" s="88">
        <v>43986</v>
      </c>
      <c r="Z162" s="84" t="s">
        <v>873</v>
      </c>
      <c r="AA162" s="85" t="s">
        <v>1068</v>
      </c>
      <c r="AB162" s="80"/>
      <c r="AC162" s="80"/>
      <c r="AD162" s="84" t="s">
        <v>1264</v>
      </c>
      <c r="AE162" s="80"/>
      <c r="AF162" s="80" t="b">
        <v>0</v>
      </c>
      <c r="AG162" s="80">
        <v>1</v>
      </c>
      <c r="AH162" s="84" t="s">
        <v>1316</v>
      </c>
      <c r="AI162" s="80" t="b">
        <v>0</v>
      </c>
      <c r="AJ162" s="80" t="s">
        <v>1333</v>
      </c>
      <c r="AK162" s="80"/>
      <c r="AL162" s="84" t="s">
        <v>1316</v>
      </c>
      <c r="AM162" s="80" t="b">
        <v>0</v>
      </c>
      <c r="AN162" s="80">
        <v>1</v>
      </c>
      <c r="AO162" s="84" t="s">
        <v>1316</v>
      </c>
      <c r="AP162" s="80" t="s">
        <v>1344</v>
      </c>
      <c r="AQ162" s="80" t="b">
        <v>0</v>
      </c>
      <c r="AR162" s="84" t="s">
        <v>1264</v>
      </c>
      <c r="AS162" s="80" t="s">
        <v>198</v>
      </c>
      <c r="AT162" s="80">
        <v>0</v>
      </c>
      <c r="AU162" s="80">
        <v>0</v>
      </c>
      <c r="AV162" s="80"/>
      <c r="AW162" s="80"/>
      <c r="AX162" s="80"/>
      <c r="AY162" s="80"/>
      <c r="AZ162" s="80"/>
      <c r="BA162" s="80"/>
      <c r="BB162" s="80"/>
      <c r="BC162" s="80"/>
      <c r="BD162">
        <v>1</v>
      </c>
      <c r="BE162" s="79" t="str">
        <f>REPLACE(INDEX(GroupVertices[Group],MATCH(Edges25[[#This Row],[Vertex 1]],GroupVertices[Vertex],0)),1,1,"")</f>
        <v>7</v>
      </c>
      <c r="BF162" s="79" t="str">
        <f>REPLACE(INDEX(GroupVertices[Group],MATCH(Edges25[[#This Row],[Vertex 2]],GroupVertices[Vertex],0)),1,1,"")</f>
        <v>7</v>
      </c>
      <c r="BG162" s="48">
        <v>0</v>
      </c>
      <c r="BH162" s="49">
        <v>0</v>
      </c>
      <c r="BI162" s="48">
        <v>1</v>
      </c>
      <c r="BJ162" s="49">
        <v>14.285714285714286</v>
      </c>
      <c r="BK162" s="48">
        <v>0</v>
      </c>
      <c r="BL162" s="49">
        <v>0</v>
      </c>
      <c r="BM162" s="48">
        <v>6</v>
      </c>
      <c r="BN162" s="49">
        <v>85.71428571428571</v>
      </c>
      <c r="BO162" s="48">
        <v>7</v>
      </c>
    </row>
    <row r="163" spans="1:67" ht="15">
      <c r="A163" s="65" t="s">
        <v>380</v>
      </c>
      <c r="B163" s="65" t="s">
        <v>379</v>
      </c>
      <c r="C163" s="66"/>
      <c r="D163" s="67"/>
      <c r="E163" s="68"/>
      <c r="F163" s="69"/>
      <c r="G163" s="66"/>
      <c r="H163" s="70"/>
      <c r="I163" s="71"/>
      <c r="J163" s="71"/>
      <c r="K163" s="34" t="s">
        <v>65</v>
      </c>
      <c r="L163" s="78">
        <v>183</v>
      </c>
      <c r="M163" s="78"/>
      <c r="N163" s="73"/>
      <c r="O163" s="80" t="s">
        <v>425</v>
      </c>
      <c r="P163" s="82">
        <v>43986.20006944444</v>
      </c>
      <c r="Q163" s="80" t="s">
        <v>459</v>
      </c>
      <c r="R163" s="84" t="s">
        <v>504</v>
      </c>
      <c r="S163" s="80"/>
      <c r="T163" s="80"/>
      <c r="U163" s="80" t="s">
        <v>537</v>
      </c>
      <c r="V163" s="85" t="s">
        <v>551</v>
      </c>
      <c r="W163" s="85" t="s">
        <v>551</v>
      </c>
      <c r="X163" s="82">
        <v>43986.20006944444</v>
      </c>
      <c r="Y163" s="88">
        <v>43986</v>
      </c>
      <c r="Z163" s="84" t="s">
        <v>874</v>
      </c>
      <c r="AA163" s="85" t="s">
        <v>1069</v>
      </c>
      <c r="AB163" s="80"/>
      <c r="AC163" s="80"/>
      <c r="AD163" s="84" t="s">
        <v>1265</v>
      </c>
      <c r="AE163" s="84" t="s">
        <v>1264</v>
      </c>
      <c r="AF163" s="80" t="b">
        <v>0</v>
      </c>
      <c r="AG163" s="80">
        <v>1</v>
      </c>
      <c r="AH163" s="84" t="s">
        <v>1325</v>
      </c>
      <c r="AI163" s="80" t="b">
        <v>0</v>
      </c>
      <c r="AJ163" s="80" t="s">
        <v>1333</v>
      </c>
      <c r="AK163" s="80"/>
      <c r="AL163" s="84" t="s">
        <v>1316</v>
      </c>
      <c r="AM163" s="80" t="b">
        <v>0</v>
      </c>
      <c r="AN163" s="80">
        <v>0</v>
      </c>
      <c r="AO163" s="84" t="s">
        <v>1316</v>
      </c>
      <c r="AP163" s="80" t="s">
        <v>1344</v>
      </c>
      <c r="AQ163" s="80" t="b">
        <v>0</v>
      </c>
      <c r="AR163" s="84" t="s">
        <v>1264</v>
      </c>
      <c r="AS163" s="80" t="s">
        <v>198</v>
      </c>
      <c r="AT163" s="80">
        <v>0</v>
      </c>
      <c r="AU163" s="80">
        <v>0</v>
      </c>
      <c r="AV163" s="80"/>
      <c r="AW163" s="80"/>
      <c r="AX163" s="80"/>
      <c r="AY163" s="80"/>
      <c r="AZ163" s="80"/>
      <c r="BA163" s="80"/>
      <c r="BB163" s="80"/>
      <c r="BC163" s="80"/>
      <c r="BD163">
        <v>1</v>
      </c>
      <c r="BE163" s="79" t="str">
        <f>REPLACE(INDEX(GroupVertices[Group],MATCH(Edges25[[#This Row],[Vertex 1]],GroupVertices[Vertex],0)),1,1,"")</f>
        <v>7</v>
      </c>
      <c r="BF163" s="79" t="str">
        <f>REPLACE(INDEX(GroupVertices[Group],MATCH(Edges25[[#This Row],[Vertex 2]],GroupVertices[Vertex],0)),1,1,"")</f>
        <v>7</v>
      </c>
      <c r="BG163" s="48">
        <v>0</v>
      </c>
      <c r="BH163" s="49">
        <v>0</v>
      </c>
      <c r="BI163" s="48">
        <v>0</v>
      </c>
      <c r="BJ163" s="49">
        <v>0</v>
      </c>
      <c r="BK163" s="48">
        <v>0</v>
      </c>
      <c r="BL163" s="49">
        <v>0</v>
      </c>
      <c r="BM163" s="48">
        <v>9</v>
      </c>
      <c r="BN163" s="49">
        <v>100</v>
      </c>
      <c r="BO163" s="48">
        <v>9</v>
      </c>
    </row>
    <row r="164" spans="1:67" ht="15">
      <c r="A164" s="65" t="s">
        <v>381</v>
      </c>
      <c r="B164" s="65" t="s">
        <v>381</v>
      </c>
      <c r="C164" s="66"/>
      <c r="D164" s="67"/>
      <c r="E164" s="68"/>
      <c r="F164" s="69"/>
      <c r="G164" s="66"/>
      <c r="H164" s="70"/>
      <c r="I164" s="71"/>
      <c r="J164" s="71"/>
      <c r="K164" s="34" t="s">
        <v>65</v>
      </c>
      <c r="L164" s="78">
        <v>184</v>
      </c>
      <c r="M164" s="78"/>
      <c r="N164" s="73"/>
      <c r="O164" s="80" t="s">
        <v>198</v>
      </c>
      <c r="P164" s="82">
        <v>43986.052615740744</v>
      </c>
      <c r="Q164" s="80" t="s">
        <v>460</v>
      </c>
      <c r="R164" s="84" t="s">
        <v>505</v>
      </c>
      <c r="S164" s="85" t="s">
        <v>528</v>
      </c>
      <c r="T164" s="80" t="s">
        <v>533</v>
      </c>
      <c r="U164" s="80" t="s">
        <v>537</v>
      </c>
      <c r="V164" s="80"/>
      <c r="W164" s="85" t="s">
        <v>689</v>
      </c>
      <c r="X164" s="82">
        <v>43986.052615740744</v>
      </c>
      <c r="Y164" s="88">
        <v>43986</v>
      </c>
      <c r="Z164" s="84" t="s">
        <v>875</v>
      </c>
      <c r="AA164" s="85" t="s">
        <v>1070</v>
      </c>
      <c r="AB164" s="80"/>
      <c r="AC164" s="80"/>
      <c r="AD164" s="84" t="s">
        <v>1266</v>
      </c>
      <c r="AE164" s="80"/>
      <c r="AF164" s="80" t="b">
        <v>0</v>
      </c>
      <c r="AG164" s="80">
        <v>0</v>
      </c>
      <c r="AH164" s="84" t="s">
        <v>1316</v>
      </c>
      <c r="AI164" s="80" t="b">
        <v>1</v>
      </c>
      <c r="AJ164" s="80" t="s">
        <v>1333</v>
      </c>
      <c r="AK164" s="80"/>
      <c r="AL164" s="84" t="s">
        <v>1342</v>
      </c>
      <c r="AM164" s="80" t="b">
        <v>0</v>
      </c>
      <c r="AN164" s="80">
        <v>0</v>
      </c>
      <c r="AO164" s="84" t="s">
        <v>1316</v>
      </c>
      <c r="AP164" s="80" t="s">
        <v>1343</v>
      </c>
      <c r="AQ164" s="80" t="b">
        <v>0</v>
      </c>
      <c r="AR164" s="84" t="s">
        <v>1266</v>
      </c>
      <c r="AS164" s="80" t="s">
        <v>198</v>
      </c>
      <c r="AT164" s="80">
        <v>0</v>
      </c>
      <c r="AU164" s="80">
        <v>0</v>
      </c>
      <c r="AV164" s="80"/>
      <c r="AW164" s="80"/>
      <c r="AX164" s="80"/>
      <c r="AY164" s="80"/>
      <c r="AZ164" s="80"/>
      <c r="BA164" s="80"/>
      <c r="BB164" s="80"/>
      <c r="BC164" s="80"/>
      <c r="BD164">
        <v>1</v>
      </c>
      <c r="BE164" s="79" t="str">
        <f>REPLACE(INDEX(GroupVertices[Group],MATCH(Edges25[[#This Row],[Vertex 1]],GroupVertices[Vertex],0)),1,1,"")</f>
        <v>7</v>
      </c>
      <c r="BF164" s="79" t="str">
        <f>REPLACE(INDEX(GroupVertices[Group],MATCH(Edges25[[#This Row],[Vertex 2]],GroupVertices[Vertex],0)),1,1,"")</f>
        <v>7</v>
      </c>
      <c r="BG164" s="48">
        <v>1</v>
      </c>
      <c r="BH164" s="49">
        <v>6.25</v>
      </c>
      <c r="BI164" s="48">
        <v>1</v>
      </c>
      <c r="BJ164" s="49">
        <v>6.25</v>
      </c>
      <c r="BK164" s="48">
        <v>0</v>
      </c>
      <c r="BL164" s="49">
        <v>0</v>
      </c>
      <c r="BM164" s="48">
        <v>14</v>
      </c>
      <c r="BN164" s="49">
        <v>87.5</v>
      </c>
      <c r="BO164" s="48">
        <v>16</v>
      </c>
    </row>
    <row r="165" spans="1:67" ht="15">
      <c r="A165" s="65" t="s">
        <v>380</v>
      </c>
      <c r="B165" s="65" t="s">
        <v>381</v>
      </c>
      <c r="C165" s="66"/>
      <c r="D165" s="67"/>
      <c r="E165" s="68"/>
      <c r="F165" s="69"/>
      <c r="G165" s="66"/>
      <c r="H165" s="70"/>
      <c r="I165" s="71"/>
      <c r="J165" s="71"/>
      <c r="K165" s="34" t="s">
        <v>65</v>
      </c>
      <c r="L165" s="78">
        <v>185</v>
      </c>
      <c r="M165" s="78"/>
      <c r="N165" s="73"/>
      <c r="O165" s="80" t="s">
        <v>425</v>
      </c>
      <c r="P165" s="82">
        <v>43986.20244212963</v>
      </c>
      <c r="Q165" s="80" t="s">
        <v>461</v>
      </c>
      <c r="R165" s="84" t="s">
        <v>506</v>
      </c>
      <c r="S165" s="80"/>
      <c r="T165" s="80"/>
      <c r="U165" s="80" t="s">
        <v>537</v>
      </c>
      <c r="V165" s="80"/>
      <c r="W165" s="85" t="s">
        <v>690</v>
      </c>
      <c r="X165" s="82">
        <v>43986.20244212963</v>
      </c>
      <c r="Y165" s="88">
        <v>43986</v>
      </c>
      <c r="Z165" s="84" t="s">
        <v>876</v>
      </c>
      <c r="AA165" s="85" t="s">
        <v>1071</v>
      </c>
      <c r="AB165" s="80"/>
      <c r="AC165" s="80"/>
      <c r="AD165" s="84" t="s">
        <v>1267</v>
      </c>
      <c r="AE165" s="84" t="s">
        <v>1266</v>
      </c>
      <c r="AF165" s="80" t="b">
        <v>0</v>
      </c>
      <c r="AG165" s="80">
        <v>0</v>
      </c>
      <c r="AH165" s="84" t="s">
        <v>1326</v>
      </c>
      <c r="AI165" s="80" t="b">
        <v>0</v>
      </c>
      <c r="AJ165" s="80" t="s">
        <v>1333</v>
      </c>
      <c r="AK165" s="80"/>
      <c r="AL165" s="84" t="s">
        <v>1316</v>
      </c>
      <c r="AM165" s="80" t="b">
        <v>0</v>
      </c>
      <c r="AN165" s="80">
        <v>0</v>
      </c>
      <c r="AO165" s="84" t="s">
        <v>1316</v>
      </c>
      <c r="AP165" s="80" t="s">
        <v>1344</v>
      </c>
      <c r="AQ165" s="80" t="b">
        <v>0</v>
      </c>
      <c r="AR165" s="84" t="s">
        <v>1266</v>
      </c>
      <c r="AS165" s="80" t="s">
        <v>198</v>
      </c>
      <c r="AT165" s="80">
        <v>0</v>
      </c>
      <c r="AU165" s="80">
        <v>0</v>
      </c>
      <c r="AV165" s="80"/>
      <c r="AW165" s="80"/>
      <c r="AX165" s="80"/>
      <c r="AY165" s="80"/>
      <c r="AZ165" s="80"/>
      <c r="BA165" s="80"/>
      <c r="BB165" s="80"/>
      <c r="BC165" s="80"/>
      <c r="BD165">
        <v>1</v>
      </c>
      <c r="BE165" s="79" t="str">
        <f>REPLACE(INDEX(GroupVertices[Group],MATCH(Edges25[[#This Row],[Vertex 1]],GroupVertices[Vertex],0)),1,1,"")</f>
        <v>7</v>
      </c>
      <c r="BF165" s="79" t="str">
        <f>REPLACE(INDEX(GroupVertices[Group],MATCH(Edges25[[#This Row],[Vertex 2]],GroupVertices[Vertex],0)),1,1,"")</f>
        <v>7</v>
      </c>
      <c r="BG165" s="48">
        <v>0</v>
      </c>
      <c r="BH165" s="49">
        <v>0</v>
      </c>
      <c r="BI165" s="48">
        <v>0</v>
      </c>
      <c r="BJ165" s="49">
        <v>0</v>
      </c>
      <c r="BK165" s="48">
        <v>0</v>
      </c>
      <c r="BL165" s="49">
        <v>0</v>
      </c>
      <c r="BM165" s="48">
        <v>14</v>
      </c>
      <c r="BN165" s="49">
        <v>100</v>
      </c>
      <c r="BO165" s="48">
        <v>14</v>
      </c>
    </row>
    <row r="166" spans="1:67" ht="15">
      <c r="A166" s="65" t="s">
        <v>382</v>
      </c>
      <c r="B166" s="65" t="s">
        <v>405</v>
      </c>
      <c r="C166" s="66"/>
      <c r="D166" s="67"/>
      <c r="E166" s="68"/>
      <c r="F166" s="69"/>
      <c r="G166" s="66"/>
      <c r="H166" s="70"/>
      <c r="I166" s="71"/>
      <c r="J166" s="71"/>
      <c r="K166" s="34" t="s">
        <v>65</v>
      </c>
      <c r="L166" s="78">
        <v>186</v>
      </c>
      <c r="M166" s="78"/>
      <c r="N166" s="73"/>
      <c r="O166" s="80" t="s">
        <v>426</v>
      </c>
      <c r="P166" s="82">
        <v>43986.203668981485</v>
      </c>
      <c r="Q166" s="80" t="s">
        <v>429</v>
      </c>
      <c r="R166" s="84" t="s">
        <v>474</v>
      </c>
      <c r="S166" s="80"/>
      <c r="T166" s="80"/>
      <c r="U166" s="80" t="s">
        <v>538</v>
      </c>
      <c r="V166" s="80"/>
      <c r="W166" s="85" t="s">
        <v>691</v>
      </c>
      <c r="X166" s="82">
        <v>43986.203668981485</v>
      </c>
      <c r="Y166" s="88">
        <v>43986</v>
      </c>
      <c r="Z166" s="84" t="s">
        <v>877</v>
      </c>
      <c r="AA166" s="85" t="s">
        <v>1072</v>
      </c>
      <c r="AB166" s="80"/>
      <c r="AC166" s="80"/>
      <c r="AD166" s="84" t="s">
        <v>1268</v>
      </c>
      <c r="AE166" s="80"/>
      <c r="AF166" s="80" t="b">
        <v>0</v>
      </c>
      <c r="AG166" s="80">
        <v>0</v>
      </c>
      <c r="AH166" s="84" t="s">
        <v>1316</v>
      </c>
      <c r="AI166" s="80" t="b">
        <v>0</v>
      </c>
      <c r="AJ166" s="80" t="s">
        <v>1333</v>
      </c>
      <c r="AK166" s="80"/>
      <c r="AL166" s="84" t="s">
        <v>1316</v>
      </c>
      <c r="AM166" s="80" t="b">
        <v>0</v>
      </c>
      <c r="AN166" s="80">
        <v>116</v>
      </c>
      <c r="AO166" s="84" t="s">
        <v>1297</v>
      </c>
      <c r="AP166" s="80" t="s">
        <v>1345</v>
      </c>
      <c r="AQ166" s="80" t="b">
        <v>0</v>
      </c>
      <c r="AR166" s="84" t="s">
        <v>1297</v>
      </c>
      <c r="AS166" s="80" t="s">
        <v>198</v>
      </c>
      <c r="AT166" s="80">
        <v>0</v>
      </c>
      <c r="AU166" s="80">
        <v>0</v>
      </c>
      <c r="AV166" s="80"/>
      <c r="AW166" s="80"/>
      <c r="AX166" s="80"/>
      <c r="AY166" s="80"/>
      <c r="AZ166" s="80"/>
      <c r="BA166" s="80"/>
      <c r="BB166" s="80"/>
      <c r="BC166" s="80"/>
      <c r="BD166">
        <v>1</v>
      </c>
      <c r="BE166" s="79" t="str">
        <f>REPLACE(INDEX(GroupVertices[Group],MATCH(Edges25[[#This Row],[Vertex 1]],GroupVertices[Vertex],0)),1,1,"")</f>
        <v>1</v>
      </c>
      <c r="BF166" s="79" t="str">
        <f>REPLACE(INDEX(GroupVertices[Group],MATCH(Edges25[[#This Row],[Vertex 2]],GroupVertices[Vertex],0)),1,1,"")</f>
        <v>1</v>
      </c>
      <c r="BG166" s="48">
        <v>0</v>
      </c>
      <c r="BH166" s="49">
        <v>0</v>
      </c>
      <c r="BI166" s="48">
        <v>1</v>
      </c>
      <c r="BJ166" s="49">
        <v>2.3255813953488373</v>
      </c>
      <c r="BK166" s="48">
        <v>0</v>
      </c>
      <c r="BL166" s="49">
        <v>0</v>
      </c>
      <c r="BM166" s="48">
        <v>42</v>
      </c>
      <c r="BN166" s="49">
        <v>97.67441860465117</v>
      </c>
      <c r="BO166" s="48">
        <v>43</v>
      </c>
    </row>
    <row r="167" spans="1:67" ht="15">
      <c r="A167" s="65" t="s">
        <v>383</v>
      </c>
      <c r="B167" s="65" t="s">
        <v>401</v>
      </c>
      <c r="C167" s="66"/>
      <c r="D167" s="67"/>
      <c r="E167" s="68"/>
      <c r="F167" s="69"/>
      <c r="G167" s="66"/>
      <c r="H167" s="70"/>
      <c r="I167" s="71"/>
      <c r="J167" s="71"/>
      <c r="K167" s="34" t="s">
        <v>65</v>
      </c>
      <c r="L167" s="78">
        <v>187</v>
      </c>
      <c r="M167" s="78"/>
      <c r="N167" s="73"/>
      <c r="O167" s="80" t="s">
        <v>426</v>
      </c>
      <c r="P167" s="82">
        <v>43986.205625</v>
      </c>
      <c r="Q167" s="80" t="s">
        <v>435</v>
      </c>
      <c r="R167" s="84" t="s">
        <v>480</v>
      </c>
      <c r="S167" s="80"/>
      <c r="T167" s="80"/>
      <c r="U167" s="80"/>
      <c r="V167" s="80"/>
      <c r="W167" s="85" t="s">
        <v>692</v>
      </c>
      <c r="X167" s="82">
        <v>43986.205625</v>
      </c>
      <c r="Y167" s="88">
        <v>43986</v>
      </c>
      <c r="Z167" s="84" t="s">
        <v>878</v>
      </c>
      <c r="AA167" s="85" t="s">
        <v>1073</v>
      </c>
      <c r="AB167" s="80"/>
      <c r="AC167" s="80"/>
      <c r="AD167" s="84" t="s">
        <v>1269</v>
      </c>
      <c r="AE167" s="80"/>
      <c r="AF167" s="80" t="b">
        <v>0</v>
      </c>
      <c r="AG167" s="80">
        <v>0</v>
      </c>
      <c r="AH167" s="84" t="s">
        <v>1316</v>
      </c>
      <c r="AI167" s="80" t="b">
        <v>1</v>
      </c>
      <c r="AJ167" s="80" t="s">
        <v>1333</v>
      </c>
      <c r="AK167" s="80"/>
      <c r="AL167" s="84" t="s">
        <v>1337</v>
      </c>
      <c r="AM167" s="80" t="b">
        <v>0</v>
      </c>
      <c r="AN167" s="80">
        <v>14</v>
      </c>
      <c r="AO167" s="84" t="s">
        <v>1293</v>
      </c>
      <c r="AP167" s="80" t="s">
        <v>1348</v>
      </c>
      <c r="AQ167" s="80" t="b">
        <v>0</v>
      </c>
      <c r="AR167" s="84" t="s">
        <v>1293</v>
      </c>
      <c r="AS167" s="80" t="s">
        <v>198</v>
      </c>
      <c r="AT167" s="80">
        <v>0</v>
      </c>
      <c r="AU167" s="80">
        <v>0</v>
      </c>
      <c r="AV167" s="80"/>
      <c r="AW167" s="80"/>
      <c r="AX167" s="80"/>
      <c r="AY167" s="80"/>
      <c r="AZ167" s="80"/>
      <c r="BA167" s="80"/>
      <c r="BB167" s="80"/>
      <c r="BC167" s="80"/>
      <c r="BD167">
        <v>1</v>
      </c>
      <c r="BE167" s="79" t="str">
        <f>REPLACE(INDEX(GroupVertices[Group],MATCH(Edges25[[#This Row],[Vertex 1]],GroupVertices[Vertex],0)),1,1,"")</f>
        <v>2</v>
      </c>
      <c r="BF167" s="79" t="str">
        <f>REPLACE(INDEX(GroupVertices[Group],MATCH(Edges25[[#This Row],[Vertex 2]],GroupVertices[Vertex],0)),1,1,"")</f>
        <v>2</v>
      </c>
      <c r="BG167" s="48">
        <v>0</v>
      </c>
      <c r="BH167" s="49">
        <v>0</v>
      </c>
      <c r="BI167" s="48">
        <v>0</v>
      </c>
      <c r="BJ167" s="49">
        <v>0</v>
      </c>
      <c r="BK167" s="48">
        <v>0</v>
      </c>
      <c r="BL167" s="49">
        <v>0</v>
      </c>
      <c r="BM167" s="48">
        <v>27</v>
      </c>
      <c r="BN167" s="49">
        <v>100</v>
      </c>
      <c r="BO167" s="48">
        <v>27</v>
      </c>
    </row>
    <row r="168" spans="1:67" ht="15">
      <c r="A168" s="65" t="s">
        <v>384</v>
      </c>
      <c r="B168" s="65" t="s">
        <v>405</v>
      </c>
      <c r="C168" s="66"/>
      <c r="D168" s="67"/>
      <c r="E168" s="68"/>
      <c r="F168" s="69"/>
      <c r="G168" s="66"/>
      <c r="H168" s="70"/>
      <c r="I168" s="71"/>
      <c r="J168" s="71"/>
      <c r="K168" s="34" t="s">
        <v>65</v>
      </c>
      <c r="L168" s="78">
        <v>188</v>
      </c>
      <c r="M168" s="78"/>
      <c r="N168" s="73"/>
      <c r="O168" s="80" t="s">
        <v>426</v>
      </c>
      <c r="P168" s="82">
        <v>43986.21273148148</v>
      </c>
      <c r="Q168" s="80" t="s">
        <v>429</v>
      </c>
      <c r="R168" s="84" t="s">
        <v>474</v>
      </c>
      <c r="S168" s="80"/>
      <c r="T168" s="80"/>
      <c r="U168" s="80" t="s">
        <v>538</v>
      </c>
      <c r="V168" s="80"/>
      <c r="W168" s="85" t="s">
        <v>693</v>
      </c>
      <c r="X168" s="82">
        <v>43986.21273148148</v>
      </c>
      <c r="Y168" s="88">
        <v>43986</v>
      </c>
      <c r="Z168" s="84" t="s">
        <v>879</v>
      </c>
      <c r="AA168" s="85" t="s">
        <v>1074</v>
      </c>
      <c r="AB168" s="80"/>
      <c r="AC168" s="80"/>
      <c r="AD168" s="84" t="s">
        <v>1270</v>
      </c>
      <c r="AE168" s="80"/>
      <c r="AF168" s="80" t="b">
        <v>0</v>
      </c>
      <c r="AG168" s="80">
        <v>0</v>
      </c>
      <c r="AH168" s="84" t="s">
        <v>1316</v>
      </c>
      <c r="AI168" s="80" t="b">
        <v>0</v>
      </c>
      <c r="AJ168" s="80" t="s">
        <v>1333</v>
      </c>
      <c r="AK168" s="80"/>
      <c r="AL168" s="84" t="s">
        <v>1316</v>
      </c>
      <c r="AM168" s="80" t="b">
        <v>0</v>
      </c>
      <c r="AN168" s="80">
        <v>116</v>
      </c>
      <c r="AO168" s="84" t="s">
        <v>1297</v>
      </c>
      <c r="AP168" s="80" t="s">
        <v>1346</v>
      </c>
      <c r="AQ168" s="80" t="b">
        <v>0</v>
      </c>
      <c r="AR168" s="84" t="s">
        <v>1297</v>
      </c>
      <c r="AS168" s="80" t="s">
        <v>198</v>
      </c>
      <c r="AT168" s="80">
        <v>0</v>
      </c>
      <c r="AU168" s="80">
        <v>0</v>
      </c>
      <c r="AV168" s="80"/>
      <c r="AW168" s="80"/>
      <c r="AX168" s="80"/>
      <c r="AY168" s="80"/>
      <c r="AZ168" s="80"/>
      <c r="BA168" s="80"/>
      <c r="BB168" s="80"/>
      <c r="BC168" s="80"/>
      <c r="BD168">
        <v>1</v>
      </c>
      <c r="BE168" s="79" t="str">
        <f>REPLACE(INDEX(GroupVertices[Group],MATCH(Edges25[[#This Row],[Vertex 1]],GroupVertices[Vertex],0)),1,1,"")</f>
        <v>1</v>
      </c>
      <c r="BF168" s="79" t="str">
        <f>REPLACE(INDEX(GroupVertices[Group],MATCH(Edges25[[#This Row],[Vertex 2]],GroupVertices[Vertex],0)),1,1,"")</f>
        <v>1</v>
      </c>
      <c r="BG168" s="48">
        <v>0</v>
      </c>
      <c r="BH168" s="49">
        <v>0</v>
      </c>
      <c r="BI168" s="48">
        <v>1</v>
      </c>
      <c r="BJ168" s="49">
        <v>2.3255813953488373</v>
      </c>
      <c r="BK168" s="48">
        <v>0</v>
      </c>
      <c r="BL168" s="49">
        <v>0</v>
      </c>
      <c r="BM168" s="48">
        <v>42</v>
      </c>
      <c r="BN168" s="49">
        <v>97.67441860465117</v>
      </c>
      <c r="BO168" s="48">
        <v>43</v>
      </c>
    </row>
    <row r="169" spans="1:67" ht="15">
      <c r="A169" s="65" t="s">
        <v>385</v>
      </c>
      <c r="B169" s="65" t="s">
        <v>418</v>
      </c>
      <c r="C169" s="66"/>
      <c r="D169" s="67"/>
      <c r="E169" s="68"/>
      <c r="F169" s="69"/>
      <c r="G169" s="66"/>
      <c r="H169" s="70"/>
      <c r="I169" s="71"/>
      <c r="J169" s="71"/>
      <c r="K169" s="34" t="s">
        <v>65</v>
      </c>
      <c r="L169" s="78">
        <v>189</v>
      </c>
      <c r="M169" s="78"/>
      <c r="N169" s="73"/>
      <c r="O169" s="80" t="s">
        <v>425</v>
      </c>
      <c r="P169" s="82">
        <v>43986.21550925926</v>
      </c>
      <c r="Q169" s="80" t="s">
        <v>462</v>
      </c>
      <c r="R169" s="84" t="s">
        <v>507</v>
      </c>
      <c r="S169" s="80"/>
      <c r="T169" s="80"/>
      <c r="U169" s="80" t="s">
        <v>537</v>
      </c>
      <c r="V169" s="80"/>
      <c r="W169" s="85" t="s">
        <v>694</v>
      </c>
      <c r="X169" s="82">
        <v>43986.21550925926</v>
      </c>
      <c r="Y169" s="88">
        <v>43986</v>
      </c>
      <c r="Z169" s="84" t="s">
        <v>880</v>
      </c>
      <c r="AA169" s="85" t="s">
        <v>1075</v>
      </c>
      <c r="AB169" s="80"/>
      <c r="AC169" s="80"/>
      <c r="AD169" s="84" t="s">
        <v>1271</v>
      </c>
      <c r="AE169" s="84" t="s">
        <v>1308</v>
      </c>
      <c r="AF169" s="80" t="b">
        <v>0</v>
      </c>
      <c r="AG169" s="80">
        <v>0</v>
      </c>
      <c r="AH169" s="84" t="s">
        <v>1327</v>
      </c>
      <c r="AI169" s="80" t="b">
        <v>0</v>
      </c>
      <c r="AJ169" s="80" t="s">
        <v>1333</v>
      </c>
      <c r="AK169" s="80"/>
      <c r="AL169" s="84" t="s">
        <v>1316</v>
      </c>
      <c r="AM169" s="80" t="b">
        <v>0</v>
      </c>
      <c r="AN169" s="80">
        <v>0</v>
      </c>
      <c r="AO169" s="84" t="s">
        <v>1316</v>
      </c>
      <c r="AP169" s="80" t="s">
        <v>1343</v>
      </c>
      <c r="AQ169" s="80" t="b">
        <v>0</v>
      </c>
      <c r="AR169" s="84" t="s">
        <v>1308</v>
      </c>
      <c r="AS169" s="80" t="s">
        <v>198</v>
      </c>
      <c r="AT169" s="80">
        <v>0</v>
      </c>
      <c r="AU169" s="80">
        <v>0</v>
      </c>
      <c r="AV169" s="80"/>
      <c r="AW169" s="80"/>
      <c r="AX169" s="80"/>
      <c r="AY169" s="80"/>
      <c r="AZ169" s="80"/>
      <c r="BA169" s="80"/>
      <c r="BB169" s="80"/>
      <c r="BC169" s="80"/>
      <c r="BD169">
        <v>1</v>
      </c>
      <c r="BE169" s="79" t="str">
        <f>REPLACE(INDEX(GroupVertices[Group],MATCH(Edges25[[#This Row],[Vertex 1]],GroupVertices[Vertex],0)),1,1,"")</f>
        <v>11</v>
      </c>
      <c r="BF169" s="79" t="str">
        <f>REPLACE(INDEX(GroupVertices[Group],MATCH(Edges25[[#This Row],[Vertex 2]],GroupVertices[Vertex],0)),1,1,"")</f>
        <v>11</v>
      </c>
      <c r="BG169" s="48">
        <v>0</v>
      </c>
      <c r="BH169" s="49">
        <v>0</v>
      </c>
      <c r="BI169" s="48">
        <v>1</v>
      </c>
      <c r="BJ169" s="49">
        <v>6.666666666666667</v>
      </c>
      <c r="BK169" s="48">
        <v>0</v>
      </c>
      <c r="BL169" s="49">
        <v>0</v>
      </c>
      <c r="BM169" s="48">
        <v>14</v>
      </c>
      <c r="BN169" s="49">
        <v>93.33333333333333</v>
      </c>
      <c r="BO169" s="48">
        <v>15</v>
      </c>
    </row>
    <row r="170" spans="1:67" ht="15">
      <c r="A170" s="65" t="s">
        <v>386</v>
      </c>
      <c r="B170" s="65" t="s">
        <v>405</v>
      </c>
      <c r="C170" s="66"/>
      <c r="D170" s="67"/>
      <c r="E170" s="68"/>
      <c r="F170" s="69"/>
      <c r="G170" s="66"/>
      <c r="H170" s="70"/>
      <c r="I170" s="71"/>
      <c r="J170" s="71"/>
      <c r="K170" s="34" t="s">
        <v>65</v>
      </c>
      <c r="L170" s="78">
        <v>190</v>
      </c>
      <c r="M170" s="78"/>
      <c r="N170" s="73"/>
      <c r="O170" s="80" t="s">
        <v>426</v>
      </c>
      <c r="P170" s="82">
        <v>43986.22063657407</v>
      </c>
      <c r="Q170" s="80" t="s">
        <v>429</v>
      </c>
      <c r="R170" s="84" t="s">
        <v>474</v>
      </c>
      <c r="S170" s="80"/>
      <c r="T170" s="80"/>
      <c r="U170" s="80" t="s">
        <v>538</v>
      </c>
      <c r="V170" s="80"/>
      <c r="W170" s="85" t="s">
        <v>695</v>
      </c>
      <c r="X170" s="82">
        <v>43986.22063657407</v>
      </c>
      <c r="Y170" s="88">
        <v>43986</v>
      </c>
      <c r="Z170" s="84" t="s">
        <v>881</v>
      </c>
      <c r="AA170" s="85" t="s">
        <v>1076</v>
      </c>
      <c r="AB170" s="80"/>
      <c r="AC170" s="80"/>
      <c r="AD170" s="84" t="s">
        <v>1272</v>
      </c>
      <c r="AE170" s="80"/>
      <c r="AF170" s="80" t="b">
        <v>0</v>
      </c>
      <c r="AG170" s="80">
        <v>0</v>
      </c>
      <c r="AH170" s="84" t="s">
        <v>1316</v>
      </c>
      <c r="AI170" s="80" t="b">
        <v>0</v>
      </c>
      <c r="AJ170" s="80" t="s">
        <v>1333</v>
      </c>
      <c r="AK170" s="80"/>
      <c r="AL170" s="84" t="s">
        <v>1316</v>
      </c>
      <c r="AM170" s="80" t="b">
        <v>0</v>
      </c>
      <c r="AN170" s="80">
        <v>116</v>
      </c>
      <c r="AO170" s="84" t="s">
        <v>1297</v>
      </c>
      <c r="AP170" s="80" t="s">
        <v>1344</v>
      </c>
      <c r="AQ170" s="80" t="b">
        <v>0</v>
      </c>
      <c r="AR170" s="84" t="s">
        <v>1297</v>
      </c>
      <c r="AS170" s="80" t="s">
        <v>198</v>
      </c>
      <c r="AT170" s="80">
        <v>0</v>
      </c>
      <c r="AU170" s="80">
        <v>0</v>
      </c>
      <c r="AV170" s="80"/>
      <c r="AW170" s="80"/>
      <c r="AX170" s="80"/>
      <c r="AY170" s="80"/>
      <c r="AZ170" s="80"/>
      <c r="BA170" s="80"/>
      <c r="BB170" s="80"/>
      <c r="BC170" s="80"/>
      <c r="BD170">
        <v>1</v>
      </c>
      <c r="BE170" s="79" t="str">
        <f>REPLACE(INDEX(GroupVertices[Group],MATCH(Edges25[[#This Row],[Vertex 1]],GroupVertices[Vertex],0)),1,1,"")</f>
        <v>1</v>
      </c>
      <c r="BF170" s="79" t="str">
        <f>REPLACE(INDEX(GroupVertices[Group],MATCH(Edges25[[#This Row],[Vertex 2]],GroupVertices[Vertex],0)),1,1,"")</f>
        <v>1</v>
      </c>
      <c r="BG170" s="48">
        <v>0</v>
      </c>
      <c r="BH170" s="49">
        <v>0</v>
      </c>
      <c r="BI170" s="48">
        <v>1</v>
      </c>
      <c r="BJ170" s="49">
        <v>2.3255813953488373</v>
      </c>
      <c r="BK170" s="48">
        <v>0</v>
      </c>
      <c r="BL170" s="49">
        <v>0</v>
      </c>
      <c r="BM170" s="48">
        <v>42</v>
      </c>
      <c r="BN170" s="49">
        <v>97.67441860465117</v>
      </c>
      <c r="BO170" s="48">
        <v>43</v>
      </c>
    </row>
    <row r="171" spans="1:67" ht="15">
      <c r="A171" s="65" t="s">
        <v>387</v>
      </c>
      <c r="B171" s="65" t="s">
        <v>405</v>
      </c>
      <c r="C171" s="66"/>
      <c r="D171" s="67"/>
      <c r="E171" s="68"/>
      <c r="F171" s="69"/>
      <c r="G171" s="66"/>
      <c r="H171" s="70"/>
      <c r="I171" s="71"/>
      <c r="J171" s="71"/>
      <c r="K171" s="34" t="s">
        <v>65</v>
      </c>
      <c r="L171" s="78">
        <v>191</v>
      </c>
      <c r="M171" s="78"/>
      <c r="N171" s="73"/>
      <c r="O171" s="80" t="s">
        <v>426</v>
      </c>
      <c r="P171" s="82">
        <v>43986.226585648146</v>
      </c>
      <c r="Q171" s="80" t="s">
        <v>429</v>
      </c>
      <c r="R171" s="84" t="s">
        <v>474</v>
      </c>
      <c r="S171" s="80"/>
      <c r="T171" s="80"/>
      <c r="U171" s="80" t="s">
        <v>538</v>
      </c>
      <c r="V171" s="80"/>
      <c r="W171" s="85" t="s">
        <v>696</v>
      </c>
      <c r="X171" s="82">
        <v>43986.226585648146</v>
      </c>
      <c r="Y171" s="88">
        <v>43986</v>
      </c>
      <c r="Z171" s="84" t="s">
        <v>882</v>
      </c>
      <c r="AA171" s="85" t="s">
        <v>1077</v>
      </c>
      <c r="AB171" s="80"/>
      <c r="AC171" s="80"/>
      <c r="AD171" s="84" t="s">
        <v>1273</v>
      </c>
      <c r="AE171" s="80"/>
      <c r="AF171" s="80" t="b">
        <v>0</v>
      </c>
      <c r="AG171" s="80">
        <v>0</v>
      </c>
      <c r="AH171" s="84" t="s">
        <v>1316</v>
      </c>
      <c r="AI171" s="80" t="b">
        <v>0</v>
      </c>
      <c r="AJ171" s="80" t="s">
        <v>1333</v>
      </c>
      <c r="AK171" s="80"/>
      <c r="AL171" s="84" t="s">
        <v>1316</v>
      </c>
      <c r="AM171" s="80" t="b">
        <v>0</v>
      </c>
      <c r="AN171" s="80">
        <v>116</v>
      </c>
      <c r="AO171" s="84" t="s">
        <v>1297</v>
      </c>
      <c r="AP171" s="80" t="s">
        <v>1344</v>
      </c>
      <c r="AQ171" s="80" t="b">
        <v>0</v>
      </c>
      <c r="AR171" s="84" t="s">
        <v>1297</v>
      </c>
      <c r="AS171" s="80" t="s">
        <v>198</v>
      </c>
      <c r="AT171" s="80">
        <v>0</v>
      </c>
      <c r="AU171" s="80">
        <v>0</v>
      </c>
      <c r="AV171" s="80"/>
      <c r="AW171" s="80"/>
      <c r="AX171" s="80"/>
      <c r="AY171" s="80"/>
      <c r="AZ171" s="80"/>
      <c r="BA171" s="80"/>
      <c r="BB171" s="80"/>
      <c r="BC171" s="80"/>
      <c r="BD171">
        <v>1</v>
      </c>
      <c r="BE171" s="79" t="str">
        <f>REPLACE(INDEX(GroupVertices[Group],MATCH(Edges25[[#This Row],[Vertex 1]],GroupVertices[Vertex],0)),1,1,"")</f>
        <v>1</v>
      </c>
      <c r="BF171" s="79" t="str">
        <f>REPLACE(INDEX(GroupVertices[Group],MATCH(Edges25[[#This Row],[Vertex 2]],GroupVertices[Vertex],0)),1,1,"")</f>
        <v>1</v>
      </c>
      <c r="BG171" s="48">
        <v>0</v>
      </c>
      <c r="BH171" s="49">
        <v>0</v>
      </c>
      <c r="BI171" s="48">
        <v>1</v>
      </c>
      <c r="BJ171" s="49">
        <v>2.3255813953488373</v>
      </c>
      <c r="BK171" s="48">
        <v>0</v>
      </c>
      <c r="BL171" s="49">
        <v>0</v>
      </c>
      <c r="BM171" s="48">
        <v>42</v>
      </c>
      <c r="BN171" s="49">
        <v>97.67441860465117</v>
      </c>
      <c r="BO171" s="48">
        <v>43</v>
      </c>
    </row>
    <row r="172" spans="1:67" ht="15">
      <c r="A172" s="65" t="s">
        <v>388</v>
      </c>
      <c r="B172" s="65" t="s">
        <v>405</v>
      </c>
      <c r="C172" s="66"/>
      <c r="D172" s="67"/>
      <c r="E172" s="68"/>
      <c r="F172" s="69"/>
      <c r="G172" s="66"/>
      <c r="H172" s="70"/>
      <c r="I172" s="71"/>
      <c r="J172" s="71"/>
      <c r="K172" s="34" t="s">
        <v>65</v>
      </c>
      <c r="L172" s="78">
        <v>192</v>
      </c>
      <c r="M172" s="78"/>
      <c r="N172" s="73"/>
      <c r="O172" s="80" t="s">
        <v>426</v>
      </c>
      <c r="P172" s="82">
        <v>43986.22724537037</v>
      </c>
      <c r="Q172" s="80" t="s">
        <v>429</v>
      </c>
      <c r="R172" s="84" t="s">
        <v>474</v>
      </c>
      <c r="S172" s="80"/>
      <c r="T172" s="80"/>
      <c r="U172" s="80" t="s">
        <v>538</v>
      </c>
      <c r="V172" s="80"/>
      <c r="W172" s="85" t="s">
        <v>697</v>
      </c>
      <c r="X172" s="82">
        <v>43986.22724537037</v>
      </c>
      <c r="Y172" s="88">
        <v>43986</v>
      </c>
      <c r="Z172" s="84" t="s">
        <v>883</v>
      </c>
      <c r="AA172" s="85" t="s">
        <v>1078</v>
      </c>
      <c r="AB172" s="80"/>
      <c r="AC172" s="80"/>
      <c r="AD172" s="84" t="s">
        <v>1274</v>
      </c>
      <c r="AE172" s="80"/>
      <c r="AF172" s="80" t="b">
        <v>0</v>
      </c>
      <c r="AG172" s="80">
        <v>0</v>
      </c>
      <c r="AH172" s="84" t="s">
        <v>1316</v>
      </c>
      <c r="AI172" s="80" t="b">
        <v>0</v>
      </c>
      <c r="AJ172" s="80" t="s">
        <v>1333</v>
      </c>
      <c r="AK172" s="80"/>
      <c r="AL172" s="84" t="s">
        <v>1316</v>
      </c>
      <c r="AM172" s="80" t="b">
        <v>0</v>
      </c>
      <c r="AN172" s="80">
        <v>116</v>
      </c>
      <c r="AO172" s="84" t="s">
        <v>1297</v>
      </c>
      <c r="AP172" s="80" t="s">
        <v>1344</v>
      </c>
      <c r="AQ172" s="80" t="b">
        <v>0</v>
      </c>
      <c r="AR172" s="84" t="s">
        <v>1297</v>
      </c>
      <c r="AS172" s="80" t="s">
        <v>198</v>
      </c>
      <c r="AT172" s="80">
        <v>0</v>
      </c>
      <c r="AU172" s="80">
        <v>0</v>
      </c>
      <c r="AV172" s="80"/>
      <c r="AW172" s="80"/>
      <c r="AX172" s="80"/>
      <c r="AY172" s="80"/>
      <c r="AZ172" s="80"/>
      <c r="BA172" s="80"/>
      <c r="BB172" s="80"/>
      <c r="BC172" s="80"/>
      <c r="BD172">
        <v>1</v>
      </c>
      <c r="BE172" s="79" t="str">
        <f>REPLACE(INDEX(GroupVertices[Group],MATCH(Edges25[[#This Row],[Vertex 1]],GroupVertices[Vertex],0)),1,1,"")</f>
        <v>1</v>
      </c>
      <c r="BF172" s="79" t="str">
        <f>REPLACE(INDEX(GroupVertices[Group],MATCH(Edges25[[#This Row],[Vertex 2]],GroupVertices[Vertex],0)),1,1,"")</f>
        <v>1</v>
      </c>
      <c r="BG172" s="48">
        <v>0</v>
      </c>
      <c r="BH172" s="49">
        <v>0</v>
      </c>
      <c r="BI172" s="48">
        <v>1</v>
      </c>
      <c r="BJ172" s="49">
        <v>2.3255813953488373</v>
      </c>
      <c r="BK172" s="48">
        <v>0</v>
      </c>
      <c r="BL172" s="49">
        <v>0</v>
      </c>
      <c r="BM172" s="48">
        <v>42</v>
      </c>
      <c r="BN172" s="49">
        <v>97.67441860465117</v>
      </c>
      <c r="BO172" s="48">
        <v>43</v>
      </c>
    </row>
    <row r="173" spans="1:67" ht="15">
      <c r="A173" s="65" t="s">
        <v>389</v>
      </c>
      <c r="B173" s="65" t="s">
        <v>405</v>
      </c>
      <c r="C173" s="66"/>
      <c r="D173" s="67"/>
      <c r="E173" s="68"/>
      <c r="F173" s="69"/>
      <c r="G173" s="66"/>
      <c r="H173" s="70"/>
      <c r="I173" s="71"/>
      <c r="J173" s="71"/>
      <c r="K173" s="34" t="s">
        <v>65</v>
      </c>
      <c r="L173" s="78">
        <v>193</v>
      </c>
      <c r="M173" s="78"/>
      <c r="N173" s="73"/>
      <c r="O173" s="80" t="s">
        <v>426</v>
      </c>
      <c r="P173" s="82">
        <v>43986.23621527778</v>
      </c>
      <c r="Q173" s="80" t="s">
        <v>429</v>
      </c>
      <c r="R173" s="84" t="s">
        <v>474</v>
      </c>
      <c r="S173" s="80"/>
      <c r="T173" s="80"/>
      <c r="U173" s="80" t="s">
        <v>538</v>
      </c>
      <c r="V173" s="80"/>
      <c r="W173" s="85" t="s">
        <v>698</v>
      </c>
      <c r="X173" s="82">
        <v>43986.23621527778</v>
      </c>
      <c r="Y173" s="88">
        <v>43986</v>
      </c>
      <c r="Z173" s="84" t="s">
        <v>884</v>
      </c>
      <c r="AA173" s="85" t="s">
        <v>1079</v>
      </c>
      <c r="AB173" s="80"/>
      <c r="AC173" s="80"/>
      <c r="AD173" s="84" t="s">
        <v>1275</v>
      </c>
      <c r="AE173" s="80"/>
      <c r="AF173" s="80" t="b">
        <v>0</v>
      </c>
      <c r="AG173" s="80">
        <v>0</v>
      </c>
      <c r="AH173" s="84" t="s">
        <v>1316</v>
      </c>
      <c r="AI173" s="80" t="b">
        <v>0</v>
      </c>
      <c r="AJ173" s="80" t="s">
        <v>1333</v>
      </c>
      <c r="AK173" s="80"/>
      <c r="AL173" s="84" t="s">
        <v>1316</v>
      </c>
      <c r="AM173" s="80" t="b">
        <v>0</v>
      </c>
      <c r="AN173" s="80">
        <v>116</v>
      </c>
      <c r="AO173" s="84" t="s">
        <v>1297</v>
      </c>
      <c r="AP173" s="80" t="s">
        <v>1343</v>
      </c>
      <c r="AQ173" s="80" t="b">
        <v>0</v>
      </c>
      <c r="AR173" s="84" t="s">
        <v>1297</v>
      </c>
      <c r="AS173" s="80" t="s">
        <v>198</v>
      </c>
      <c r="AT173" s="80">
        <v>0</v>
      </c>
      <c r="AU173" s="80">
        <v>0</v>
      </c>
      <c r="AV173" s="80"/>
      <c r="AW173" s="80"/>
      <c r="AX173" s="80"/>
      <c r="AY173" s="80"/>
      <c r="AZ173" s="80"/>
      <c r="BA173" s="80"/>
      <c r="BB173" s="80"/>
      <c r="BC173" s="80"/>
      <c r="BD173">
        <v>1</v>
      </c>
      <c r="BE173" s="79" t="str">
        <f>REPLACE(INDEX(GroupVertices[Group],MATCH(Edges25[[#This Row],[Vertex 1]],GroupVertices[Vertex],0)),1,1,"")</f>
        <v>1</v>
      </c>
      <c r="BF173" s="79" t="str">
        <f>REPLACE(INDEX(GroupVertices[Group],MATCH(Edges25[[#This Row],[Vertex 2]],GroupVertices[Vertex],0)),1,1,"")</f>
        <v>1</v>
      </c>
      <c r="BG173" s="48">
        <v>0</v>
      </c>
      <c r="BH173" s="49">
        <v>0</v>
      </c>
      <c r="BI173" s="48">
        <v>1</v>
      </c>
      <c r="BJ173" s="49">
        <v>2.3255813953488373</v>
      </c>
      <c r="BK173" s="48">
        <v>0</v>
      </c>
      <c r="BL173" s="49">
        <v>0</v>
      </c>
      <c r="BM173" s="48">
        <v>42</v>
      </c>
      <c r="BN173" s="49">
        <v>97.67441860465117</v>
      </c>
      <c r="BO173" s="48">
        <v>43</v>
      </c>
    </row>
    <row r="174" spans="1:67" ht="15">
      <c r="A174" s="65" t="s">
        <v>390</v>
      </c>
      <c r="B174" s="65" t="s">
        <v>416</v>
      </c>
      <c r="C174" s="66"/>
      <c r="D174" s="67"/>
      <c r="E174" s="68"/>
      <c r="F174" s="69"/>
      <c r="G174" s="66"/>
      <c r="H174" s="70"/>
      <c r="I174" s="71"/>
      <c r="J174" s="71"/>
      <c r="K174" s="34" t="s">
        <v>65</v>
      </c>
      <c r="L174" s="78">
        <v>194</v>
      </c>
      <c r="M174" s="78"/>
      <c r="N174" s="73"/>
      <c r="O174" s="80" t="s">
        <v>425</v>
      </c>
      <c r="P174" s="82">
        <v>43986.20255787037</v>
      </c>
      <c r="Q174" s="80" t="s">
        <v>463</v>
      </c>
      <c r="R174" s="84" t="s">
        <v>508</v>
      </c>
      <c r="S174" s="80"/>
      <c r="T174" s="80"/>
      <c r="U174" s="80" t="s">
        <v>543</v>
      </c>
      <c r="V174" s="80"/>
      <c r="W174" s="85" t="s">
        <v>699</v>
      </c>
      <c r="X174" s="82">
        <v>43986.20255787037</v>
      </c>
      <c r="Y174" s="88">
        <v>43986</v>
      </c>
      <c r="Z174" s="84" t="s">
        <v>885</v>
      </c>
      <c r="AA174" s="85" t="s">
        <v>1080</v>
      </c>
      <c r="AB174" s="80"/>
      <c r="AC174" s="80"/>
      <c r="AD174" s="84" t="s">
        <v>1276</v>
      </c>
      <c r="AE174" s="84" t="s">
        <v>1309</v>
      </c>
      <c r="AF174" s="80" t="b">
        <v>0</v>
      </c>
      <c r="AG174" s="80">
        <v>0</v>
      </c>
      <c r="AH174" s="84" t="s">
        <v>1324</v>
      </c>
      <c r="AI174" s="80" t="b">
        <v>0</v>
      </c>
      <c r="AJ174" s="80" t="s">
        <v>1335</v>
      </c>
      <c r="AK174" s="80"/>
      <c r="AL174" s="84" t="s">
        <v>1316</v>
      </c>
      <c r="AM174" s="80" t="b">
        <v>0</v>
      </c>
      <c r="AN174" s="80">
        <v>0</v>
      </c>
      <c r="AO174" s="84" t="s">
        <v>1316</v>
      </c>
      <c r="AP174" s="80" t="s">
        <v>1345</v>
      </c>
      <c r="AQ174" s="80" t="b">
        <v>0</v>
      </c>
      <c r="AR174" s="84" t="s">
        <v>1309</v>
      </c>
      <c r="AS174" s="80" t="s">
        <v>198</v>
      </c>
      <c r="AT174" s="80">
        <v>0</v>
      </c>
      <c r="AU174" s="80">
        <v>0</v>
      </c>
      <c r="AV174" s="80"/>
      <c r="AW174" s="80"/>
      <c r="AX174" s="80"/>
      <c r="AY174" s="80"/>
      <c r="AZ174" s="80"/>
      <c r="BA174" s="80"/>
      <c r="BB174" s="80"/>
      <c r="BC174" s="80"/>
      <c r="BD174">
        <v>1</v>
      </c>
      <c r="BE174" s="79" t="str">
        <f>REPLACE(INDEX(GroupVertices[Group],MATCH(Edges25[[#This Row],[Vertex 1]],GroupVertices[Vertex],0)),1,1,"")</f>
        <v>6</v>
      </c>
      <c r="BF174" s="79" t="str">
        <f>REPLACE(INDEX(GroupVertices[Group],MATCH(Edges25[[#This Row],[Vertex 2]],GroupVertices[Vertex],0)),1,1,"")</f>
        <v>6</v>
      </c>
      <c r="BG174" s="48">
        <v>1</v>
      </c>
      <c r="BH174" s="49">
        <v>12.5</v>
      </c>
      <c r="BI174" s="48">
        <v>0</v>
      </c>
      <c r="BJ174" s="49">
        <v>0</v>
      </c>
      <c r="BK174" s="48">
        <v>0</v>
      </c>
      <c r="BL174" s="49">
        <v>0</v>
      </c>
      <c r="BM174" s="48">
        <v>7</v>
      </c>
      <c r="BN174" s="49">
        <v>87.5</v>
      </c>
      <c r="BO174" s="48">
        <v>8</v>
      </c>
    </row>
    <row r="175" spans="1:67" ht="15">
      <c r="A175" s="65" t="s">
        <v>390</v>
      </c>
      <c r="B175" s="65" t="s">
        <v>419</v>
      </c>
      <c r="C175" s="66"/>
      <c r="D175" s="67"/>
      <c r="E175" s="68"/>
      <c r="F175" s="69"/>
      <c r="G175" s="66"/>
      <c r="H175" s="70"/>
      <c r="I175" s="71"/>
      <c r="J175" s="71"/>
      <c r="K175" s="34" t="s">
        <v>65</v>
      </c>
      <c r="L175" s="78">
        <v>195</v>
      </c>
      <c r="M175" s="78"/>
      <c r="N175" s="73"/>
      <c r="O175" s="80" t="s">
        <v>424</v>
      </c>
      <c r="P175" s="82">
        <v>43986.22420138889</v>
      </c>
      <c r="Q175" s="80" t="s">
        <v>464</v>
      </c>
      <c r="R175" s="84" t="s">
        <v>509</v>
      </c>
      <c r="S175" s="80"/>
      <c r="T175" s="80"/>
      <c r="U175" s="80" t="s">
        <v>544</v>
      </c>
      <c r="V175" s="80"/>
      <c r="W175" s="85" t="s">
        <v>699</v>
      </c>
      <c r="X175" s="82">
        <v>43986.22420138889</v>
      </c>
      <c r="Y175" s="88">
        <v>43986</v>
      </c>
      <c r="Z175" s="84" t="s">
        <v>886</v>
      </c>
      <c r="AA175" s="85" t="s">
        <v>1081</v>
      </c>
      <c r="AB175" s="80"/>
      <c r="AC175" s="80"/>
      <c r="AD175" s="84" t="s">
        <v>1277</v>
      </c>
      <c r="AE175" s="84" t="s">
        <v>1310</v>
      </c>
      <c r="AF175" s="80" t="b">
        <v>0</v>
      </c>
      <c r="AG175" s="80">
        <v>0</v>
      </c>
      <c r="AH175" s="84" t="s">
        <v>1328</v>
      </c>
      <c r="AI175" s="80" t="b">
        <v>0</v>
      </c>
      <c r="AJ175" s="80" t="s">
        <v>1333</v>
      </c>
      <c r="AK175" s="80"/>
      <c r="AL175" s="84" t="s">
        <v>1316</v>
      </c>
      <c r="AM175" s="80" t="b">
        <v>0</v>
      </c>
      <c r="AN175" s="80">
        <v>0</v>
      </c>
      <c r="AO175" s="84" t="s">
        <v>1316</v>
      </c>
      <c r="AP175" s="80" t="s">
        <v>1345</v>
      </c>
      <c r="AQ175" s="80" t="b">
        <v>0</v>
      </c>
      <c r="AR175" s="84" t="s">
        <v>1310</v>
      </c>
      <c r="AS175" s="80" t="s">
        <v>198</v>
      </c>
      <c r="AT175" s="80">
        <v>0</v>
      </c>
      <c r="AU175" s="80">
        <v>0</v>
      </c>
      <c r="AV175" s="80"/>
      <c r="AW175" s="80"/>
      <c r="AX175" s="80"/>
      <c r="AY175" s="80"/>
      <c r="AZ175" s="80"/>
      <c r="BA175" s="80"/>
      <c r="BB175" s="80"/>
      <c r="BC175" s="80"/>
      <c r="BD175">
        <v>1</v>
      </c>
      <c r="BE175" s="79" t="str">
        <f>REPLACE(INDEX(GroupVertices[Group],MATCH(Edges25[[#This Row],[Vertex 1]],GroupVertices[Vertex],0)),1,1,"")</f>
        <v>6</v>
      </c>
      <c r="BF175" s="79" t="str">
        <f>REPLACE(INDEX(GroupVertices[Group],MATCH(Edges25[[#This Row],[Vertex 2]],GroupVertices[Vertex],0)),1,1,"")</f>
        <v>6</v>
      </c>
      <c r="BG175" s="48"/>
      <c r="BH175" s="49"/>
      <c r="BI175" s="48"/>
      <c r="BJ175" s="49"/>
      <c r="BK175" s="48"/>
      <c r="BL175" s="49"/>
      <c r="BM175" s="48"/>
      <c r="BN175" s="49"/>
      <c r="BO175" s="48"/>
    </row>
    <row r="176" spans="1:67" ht="15">
      <c r="A176" s="65" t="s">
        <v>390</v>
      </c>
      <c r="B176" s="65" t="s">
        <v>422</v>
      </c>
      <c r="C176" s="66"/>
      <c r="D176" s="67"/>
      <c r="E176" s="68"/>
      <c r="F176" s="69"/>
      <c r="G176" s="66"/>
      <c r="H176" s="70"/>
      <c r="I176" s="71"/>
      <c r="J176" s="71"/>
      <c r="K176" s="34" t="s">
        <v>65</v>
      </c>
      <c r="L176" s="78">
        <v>198</v>
      </c>
      <c r="M176" s="78"/>
      <c r="N176" s="73"/>
      <c r="O176" s="80" t="s">
        <v>425</v>
      </c>
      <c r="P176" s="82">
        <v>43986.25009259259</v>
      </c>
      <c r="Q176" s="80" t="s">
        <v>465</v>
      </c>
      <c r="R176" s="84" t="s">
        <v>510</v>
      </c>
      <c r="S176" s="80"/>
      <c r="T176" s="80"/>
      <c r="U176" s="80" t="s">
        <v>537</v>
      </c>
      <c r="V176" s="80"/>
      <c r="W176" s="85" t="s">
        <v>699</v>
      </c>
      <c r="X176" s="82">
        <v>43986.25009259259</v>
      </c>
      <c r="Y176" s="88">
        <v>43986</v>
      </c>
      <c r="Z176" s="84" t="s">
        <v>887</v>
      </c>
      <c r="AA176" s="85" t="s">
        <v>1082</v>
      </c>
      <c r="AB176" s="80"/>
      <c r="AC176" s="80"/>
      <c r="AD176" s="84" t="s">
        <v>1278</v>
      </c>
      <c r="AE176" s="84" t="s">
        <v>1311</v>
      </c>
      <c r="AF176" s="80" t="b">
        <v>0</v>
      </c>
      <c r="AG176" s="80">
        <v>1</v>
      </c>
      <c r="AH176" s="84" t="s">
        <v>1329</v>
      </c>
      <c r="AI176" s="80" t="b">
        <v>0</v>
      </c>
      <c r="AJ176" s="80" t="s">
        <v>1332</v>
      </c>
      <c r="AK176" s="80"/>
      <c r="AL176" s="84" t="s">
        <v>1316</v>
      </c>
      <c r="AM176" s="80" t="b">
        <v>0</v>
      </c>
      <c r="AN176" s="80">
        <v>0</v>
      </c>
      <c r="AO176" s="84" t="s">
        <v>1316</v>
      </c>
      <c r="AP176" s="80" t="s">
        <v>1345</v>
      </c>
      <c r="AQ176" s="80" t="b">
        <v>0</v>
      </c>
      <c r="AR176" s="84" t="s">
        <v>1311</v>
      </c>
      <c r="AS176" s="80" t="s">
        <v>198</v>
      </c>
      <c r="AT176" s="80">
        <v>0</v>
      </c>
      <c r="AU176" s="80">
        <v>0</v>
      </c>
      <c r="AV176" s="80"/>
      <c r="AW176" s="80"/>
      <c r="AX176" s="80"/>
      <c r="AY176" s="80"/>
      <c r="AZ176" s="80"/>
      <c r="BA176" s="80"/>
      <c r="BB176" s="80"/>
      <c r="BC176" s="80"/>
      <c r="BD176">
        <v>1</v>
      </c>
      <c r="BE176" s="79" t="str">
        <f>REPLACE(INDEX(GroupVertices[Group],MATCH(Edges25[[#This Row],[Vertex 1]],GroupVertices[Vertex],0)),1,1,"")</f>
        <v>6</v>
      </c>
      <c r="BF176" s="79" t="str">
        <f>REPLACE(INDEX(GroupVertices[Group],MATCH(Edges25[[#This Row],[Vertex 2]],GroupVertices[Vertex],0)),1,1,"")</f>
        <v>6</v>
      </c>
      <c r="BG176" s="48">
        <v>0</v>
      </c>
      <c r="BH176" s="49">
        <v>0</v>
      </c>
      <c r="BI176" s="48">
        <v>0</v>
      </c>
      <c r="BJ176" s="49">
        <v>0</v>
      </c>
      <c r="BK176" s="48">
        <v>0</v>
      </c>
      <c r="BL176" s="49">
        <v>0</v>
      </c>
      <c r="BM176" s="48">
        <v>2</v>
      </c>
      <c r="BN176" s="49">
        <v>100</v>
      </c>
      <c r="BO176" s="48">
        <v>2</v>
      </c>
    </row>
    <row r="177" spans="1:67" ht="15">
      <c r="A177" s="65" t="s">
        <v>390</v>
      </c>
      <c r="B177" s="65" t="s">
        <v>390</v>
      </c>
      <c r="C177" s="66"/>
      <c r="D177" s="67"/>
      <c r="E177" s="68"/>
      <c r="F177" s="69"/>
      <c r="G177" s="66"/>
      <c r="H177" s="70"/>
      <c r="I177" s="71"/>
      <c r="J177" s="71"/>
      <c r="K177" s="34" t="s">
        <v>65</v>
      </c>
      <c r="L177" s="78">
        <v>199</v>
      </c>
      <c r="M177" s="78"/>
      <c r="N177" s="73"/>
      <c r="O177" s="80" t="s">
        <v>198</v>
      </c>
      <c r="P177" s="82">
        <v>43986.15472222222</v>
      </c>
      <c r="Q177" s="80" t="s">
        <v>466</v>
      </c>
      <c r="R177" s="84" t="s">
        <v>511</v>
      </c>
      <c r="S177" s="80"/>
      <c r="T177" s="80"/>
      <c r="U177" s="80" t="s">
        <v>537</v>
      </c>
      <c r="V177" s="85" t="s">
        <v>552</v>
      </c>
      <c r="W177" s="85" t="s">
        <v>552</v>
      </c>
      <c r="X177" s="82">
        <v>43986.15472222222</v>
      </c>
      <c r="Y177" s="88">
        <v>43986</v>
      </c>
      <c r="Z177" s="84" t="s">
        <v>888</v>
      </c>
      <c r="AA177" s="85" t="s">
        <v>1083</v>
      </c>
      <c r="AB177" s="80"/>
      <c r="AC177" s="80"/>
      <c r="AD177" s="84" t="s">
        <v>1279</v>
      </c>
      <c r="AE177" s="80"/>
      <c r="AF177" s="80" t="b">
        <v>0</v>
      </c>
      <c r="AG177" s="80">
        <v>1</v>
      </c>
      <c r="AH177" s="84" t="s">
        <v>1316</v>
      </c>
      <c r="AI177" s="80" t="b">
        <v>0</v>
      </c>
      <c r="AJ177" s="80" t="s">
        <v>1333</v>
      </c>
      <c r="AK177" s="80"/>
      <c r="AL177" s="84" t="s">
        <v>1316</v>
      </c>
      <c r="AM177" s="80" t="b">
        <v>0</v>
      </c>
      <c r="AN177" s="80">
        <v>0</v>
      </c>
      <c r="AO177" s="84" t="s">
        <v>1316</v>
      </c>
      <c r="AP177" s="80" t="s">
        <v>1345</v>
      </c>
      <c r="AQ177" s="80" t="b">
        <v>0</v>
      </c>
      <c r="AR177" s="84" t="s">
        <v>1279</v>
      </c>
      <c r="AS177" s="80" t="s">
        <v>198</v>
      </c>
      <c r="AT177" s="80">
        <v>0</v>
      </c>
      <c r="AU177" s="80">
        <v>0</v>
      </c>
      <c r="AV177" s="80"/>
      <c r="AW177" s="80"/>
      <c r="AX177" s="80"/>
      <c r="AY177" s="80"/>
      <c r="AZ177" s="80"/>
      <c r="BA177" s="80"/>
      <c r="BB177" s="80"/>
      <c r="BC177" s="80"/>
      <c r="BD177">
        <v>2</v>
      </c>
      <c r="BE177" s="79" t="str">
        <f>REPLACE(INDEX(GroupVertices[Group],MATCH(Edges25[[#This Row],[Vertex 1]],GroupVertices[Vertex],0)),1,1,"")</f>
        <v>6</v>
      </c>
      <c r="BF177" s="79" t="str">
        <f>REPLACE(INDEX(GroupVertices[Group],MATCH(Edges25[[#This Row],[Vertex 2]],GroupVertices[Vertex],0)),1,1,"")</f>
        <v>6</v>
      </c>
      <c r="BG177" s="48">
        <v>0</v>
      </c>
      <c r="BH177" s="49">
        <v>0</v>
      </c>
      <c r="BI177" s="48">
        <v>0</v>
      </c>
      <c r="BJ177" s="49">
        <v>0</v>
      </c>
      <c r="BK177" s="48">
        <v>0</v>
      </c>
      <c r="BL177" s="49">
        <v>0</v>
      </c>
      <c r="BM177" s="48">
        <v>5</v>
      </c>
      <c r="BN177" s="49">
        <v>100</v>
      </c>
      <c r="BO177" s="48">
        <v>5</v>
      </c>
    </row>
    <row r="178" spans="1:67" ht="15">
      <c r="A178" s="65" t="s">
        <v>390</v>
      </c>
      <c r="B178" s="65" t="s">
        <v>390</v>
      </c>
      <c r="C178" s="66"/>
      <c r="D178" s="67"/>
      <c r="E178" s="68"/>
      <c r="F178" s="69"/>
      <c r="G178" s="66"/>
      <c r="H178" s="70"/>
      <c r="I178" s="71"/>
      <c r="J178" s="71"/>
      <c r="K178" s="34" t="s">
        <v>65</v>
      </c>
      <c r="L178" s="78">
        <v>200</v>
      </c>
      <c r="M178" s="78"/>
      <c r="N178" s="73"/>
      <c r="O178" s="80" t="s">
        <v>198</v>
      </c>
      <c r="P178" s="82">
        <v>43986.16884259259</v>
      </c>
      <c r="Q178" s="80" t="s">
        <v>467</v>
      </c>
      <c r="R178" s="84" t="s">
        <v>512</v>
      </c>
      <c r="S178" s="85" t="s">
        <v>529</v>
      </c>
      <c r="T178" s="80" t="s">
        <v>535</v>
      </c>
      <c r="U178" s="80" t="s">
        <v>545</v>
      </c>
      <c r="V178" s="80"/>
      <c r="W178" s="85" t="s">
        <v>699</v>
      </c>
      <c r="X178" s="82">
        <v>43986.16884259259</v>
      </c>
      <c r="Y178" s="88">
        <v>43986</v>
      </c>
      <c r="Z178" s="84" t="s">
        <v>889</v>
      </c>
      <c r="AA178" s="85" t="s">
        <v>1084</v>
      </c>
      <c r="AB178" s="80"/>
      <c r="AC178" s="80"/>
      <c r="AD178" s="84" t="s">
        <v>1280</v>
      </c>
      <c r="AE178" s="80"/>
      <c r="AF178" s="80" t="b">
        <v>0</v>
      </c>
      <c r="AG178" s="80">
        <v>0</v>
      </c>
      <c r="AH178" s="84" t="s">
        <v>1316</v>
      </c>
      <c r="AI178" s="80" t="b">
        <v>0</v>
      </c>
      <c r="AJ178" s="80" t="s">
        <v>1333</v>
      </c>
      <c r="AK178" s="80"/>
      <c r="AL178" s="84" t="s">
        <v>1316</v>
      </c>
      <c r="AM178" s="80" t="b">
        <v>0</v>
      </c>
      <c r="AN178" s="80">
        <v>0</v>
      </c>
      <c r="AO178" s="84" t="s">
        <v>1316</v>
      </c>
      <c r="AP178" s="80" t="s">
        <v>1345</v>
      </c>
      <c r="AQ178" s="80" t="b">
        <v>0</v>
      </c>
      <c r="AR178" s="84" t="s">
        <v>1280</v>
      </c>
      <c r="AS178" s="80" t="s">
        <v>198</v>
      </c>
      <c r="AT178" s="80">
        <v>0</v>
      </c>
      <c r="AU178" s="80">
        <v>0</v>
      </c>
      <c r="AV178" s="80"/>
      <c r="AW178" s="80"/>
      <c r="AX178" s="80"/>
      <c r="AY178" s="80"/>
      <c r="AZ178" s="80"/>
      <c r="BA178" s="80"/>
      <c r="BB178" s="80"/>
      <c r="BC178" s="80"/>
      <c r="BD178">
        <v>2</v>
      </c>
      <c r="BE178" s="79" t="str">
        <f>REPLACE(INDEX(GroupVertices[Group],MATCH(Edges25[[#This Row],[Vertex 1]],GroupVertices[Vertex],0)),1,1,"")</f>
        <v>6</v>
      </c>
      <c r="BF178" s="79" t="str">
        <f>REPLACE(INDEX(GroupVertices[Group],MATCH(Edges25[[#This Row],[Vertex 2]],GroupVertices[Vertex],0)),1,1,"")</f>
        <v>6</v>
      </c>
      <c r="BG178" s="48">
        <v>0</v>
      </c>
      <c r="BH178" s="49">
        <v>0</v>
      </c>
      <c r="BI178" s="48">
        <v>0</v>
      </c>
      <c r="BJ178" s="49">
        <v>0</v>
      </c>
      <c r="BK178" s="48">
        <v>0</v>
      </c>
      <c r="BL178" s="49">
        <v>0</v>
      </c>
      <c r="BM178" s="48">
        <v>22</v>
      </c>
      <c r="BN178" s="49">
        <v>100</v>
      </c>
      <c r="BO178" s="48">
        <v>22</v>
      </c>
    </row>
    <row r="179" spans="1:67" ht="15">
      <c r="A179" s="65" t="s">
        <v>391</v>
      </c>
      <c r="B179" s="65" t="s">
        <v>405</v>
      </c>
      <c r="C179" s="66"/>
      <c r="D179" s="67"/>
      <c r="E179" s="68"/>
      <c r="F179" s="69"/>
      <c r="G179" s="66"/>
      <c r="H179" s="70"/>
      <c r="I179" s="71"/>
      <c r="J179" s="71"/>
      <c r="K179" s="34" t="s">
        <v>65</v>
      </c>
      <c r="L179" s="78">
        <v>201</v>
      </c>
      <c r="M179" s="78"/>
      <c r="N179" s="73"/>
      <c r="O179" s="80" t="s">
        <v>426</v>
      </c>
      <c r="P179" s="82">
        <v>43986.25461805556</v>
      </c>
      <c r="Q179" s="80" t="s">
        <v>429</v>
      </c>
      <c r="R179" s="84" t="s">
        <v>474</v>
      </c>
      <c r="S179" s="80"/>
      <c r="T179" s="80"/>
      <c r="U179" s="80" t="s">
        <v>538</v>
      </c>
      <c r="V179" s="80"/>
      <c r="W179" s="85" t="s">
        <v>700</v>
      </c>
      <c r="X179" s="82">
        <v>43986.25461805556</v>
      </c>
      <c r="Y179" s="88">
        <v>43986</v>
      </c>
      <c r="Z179" s="84" t="s">
        <v>890</v>
      </c>
      <c r="AA179" s="85" t="s">
        <v>1085</v>
      </c>
      <c r="AB179" s="80"/>
      <c r="AC179" s="80"/>
      <c r="AD179" s="84" t="s">
        <v>1281</v>
      </c>
      <c r="AE179" s="80"/>
      <c r="AF179" s="80" t="b">
        <v>0</v>
      </c>
      <c r="AG179" s="80">
        <v>0</v>
      </c>
      <c r="AH179" s="84" t="s">
        <v>1316</v>
      </c>
      <c r="AI179" s="80" t="b">
        <v>0</v>
      </c>
      <c r="AJ179" s="80" t="s">
        <v>1333</v>
      </c>
      <c r="AK179" s="80"/>
      <c r="AL179" s="84" t="s">
        <v>1316</v>
      </c>
      <c r="AM179" s="80" t="b">
        <v>0</v>
      </c>
      <c r="AN179" s="80">
        <v>116</v>
      </c>
      <c r="AO179" s="84" t="s">
        <v>1297</v>
      </c>
      <c r="AP179" s="80" t="s">
        <v>1344</v>
      </c>
      <c r="AQ179" s="80" t="b">
        <v>0</v>
      </c>
      <c r="AR179" s="84" t="s">
        <v>1297</v>
      </c>
      <c r="AS179" s="80" t="s">
        <v>198</v>
      </c>
      <c r="AT179" s="80">
        <v>0</v>
      </c>
      <c r="AU179" s="80">
        <v>0</v>
      </c>
      <c r="AV179" s="80"/>
      <c r="AW179" s="80"/>
      <c r="AX179" s="80"/>
      <c r="AY179" s="80"/>
      <c r="AZ179" s="80"/>
      <c r="BA179" s="80"/>
      <c r="BB179" s="80"/>
      <c r="BC179" s="80"/>
      <c r="BD179">
        <v>1</v>
      </c>
      <c r="BE179" s="79" t="str">
        <f>REPLACE(INDEX(GroupVertices[Group],MATCH(Edges25[[#This Row],[Vertex 1]],GroupVertices[Vertex],0)),1,1,"")</f>
        <v>1</v>
      </c>
      <c r="BF179" s="79" t="str">
        <f>REPLACE(INDEX(GroupVertices[Group],MATCH(Edges25[[#This Row],[Vertex 2]],GroupVertices[Vertex],0)),1,1,"")</f>
        <v>1</v>
      </c>
      <c r="BG179" s="48">
        <v>0</v>
      </c>
      <c r="BH179" s="49">
        <v>0</v>
      </c>
      <c r="BI179" s="48">
        <v>1</v>
      </c>
      <c r="BJ179" s="49">
        <v>2.3255813953488373</v>
      </c>
      <c r="BK179" s="48">
        <v>0</v>
      </c>
      <c r="BL179" s="49">
        <v>0</v>
      </c>
      <c r="BM179" s="48">
        <v>42</v>
      </c>
      <c r="BN179" s="49">
        <v>97.67441860465117</v>
      </c>
      <c r="BO179" s="48">
        <v>43</v>
      </c>
    </row>
    <row r="180" spans="1:67" ht="15">
      <c r="A180" s="65" t="s">
        <v>380</v>
      </c>
      <c r="B180" s="65" t="s">
        <v>423</v>
      </c>
      <c r="C180" s="66"/>
      <c r="D180" s="67"/>
      <c r="E180" s="68"/>
      <c r="F180" s="69"/>
      <c r="G180" s="66"/>
      <c r="H180" s="70"/>
      <c r="I180" s="71"/>
      <c r="J180" s="71"/>
      <c r="K180" s="34" t="s">
        <v>65</v>
      </c>
      <c r="L180" s="78">
        <v>202</v>
      </c>
      <c r="M180" s="78"/>
      <c r="N180" s="73"/>
      <c r="O180" s="80" t="s">
        <v>425</v>
      </c>
      <c r="P180" s="82">
        <v>43986.1984375</v>
      </c>
      <c r="Q180" s="80" t="s">
        <v>468</v>
      </c>
      <c r="R180" s="84" t="s">
        <v>513</v>
      </c>
      <c r="S180" s="80"/>
      <c r="T180" s="80"/>
      <c r="U180" s="80" t="s">
        <v>537</v>
      </c>
      <c r="V180" s="85" t="s">
        <v>553</v>
      </c>
      <c r="W180" s="85" t="s">
        <v>553</v>
      </c>
      <c r="X180" s="82">
        <v>43986.1984375</v>
      </c>
      <c r="Y180" s="88">
        <v>43986</v>
      </c>
      <c r="Z180" s="84" t="s">
        <v>891</v>
      </c>
      <c r="AA180" s="85" t="s">
        <v>1086</v>
      </c>
      <c r="AB180" s="80"/>
      <c r="AC180" s="80"/>
      <c r="AD180" s="84" t="s">
        <v>1282</v>
      </c>
      <c r="AE180" s="84" t="s">
        <v>1312</v>
      </c>
      <c r="AF180" s="80" t="b">
        <v>0</v>
      </c>
      <c r="AG180" s="80">
        <v>5</v>
      </c>
      <c r="AH180" s="84" t="s">
        <v>1330</v>
      </c>
      <c r="AI180" s="80" t="b">
        <v>0</v>
      </c>
      <c r="AJ180" s="80" t="s">
        <v>1333</v>
      </c>
      <c r="AK180" s="80"/>
      <c r="AL180" s="84" t="s">
        <v>1316</v>
      </c>
      <c r="AM180" s="80" t="b">
        <v>0</v>
      </c>
      <c r="AN180" s="80">
        <v>1</v>
      </c>
      <c r="AO180" s="84" t="s">
        <v>1316</v>
      </c>
      <c r="AP180" s="80" t="s">
        <v>1344</v>
      </c>
      <c r="AQ180" s="80" t="b">
        <v>0</v>
      </c>
      <c r="AR180" s="84" t="s">
        <v>1312</v>
      </c>
      <c r="AS180" s="80" t="s">
        <v>198</v>
      </c>
      <c r="AT180" s="80">
        <v>0</v>
      </c>
      <c r="AU180" s="80">
        <v>0</v>
      </c>
      <c r="AV180" s="80"/>
      <c r="AW180" s="80"/>
      <c r="AX180" s="80"/>
      <c r="AY180" s="80"/>
      <c r="AZ180" s="80"/>
      <c r="BA180" s="80"/>
      <c r="BB180" s="80"/>
      <c r="BC180" s="80"/>
      <c r="BD180">
        <v>1</v>
      </c>
      <c r="BE180" s="79" t="str">
        <f>REPLACE(INDEX(GroupVertices[Group],MATCH(Edges25[[#This Row],[Vertex 1]],GroupVertices[Vertex],0)),1,1,"")</f>
        <v>7</v>
      </c>
      <c r="BF180" s="79" t="str">
        <f>REPLACE(INDEX(GroupVertices[Group],MATCH(Edges25[[#This Row],[Vertex 2]],GroupVertices[Vertex],0)),1,1,"")</f>
        <v>7</v>
      </c>
      <c r="BG180" s="48">
        <v>1</v>
      </c>
      <c r="BH180" s="49">
        <v>5.882352941176471</v>
      </c>
      <c r="BI180" s="48">
        <v>1</v>
      </c>
      <c r="BJ180" s="49">
        <v>5.882352941176471</v>
      </c>
      <c r="BK180" s="48">
        <v>0</v>
      </c>
      <c r="BL180" s="49">
        <v>0</v>
      </c>
      <c r="BM180" s="48">
        <v>15</v>
      </c>
      <c r="BN180" s="49">
        <v>88.23529411764706</v>
      </c>
      <c r="BO180" s="48">
        <v>17</v>
      </c>
    </row>
    <row r="181" spans="1:67" ht="15">
      <c r="A181" s="65" t="s">
        <v>392</v>
      </c>
      <c r="B181" s="65" t="s">
        <v>380</v>
      </c>
      <c r="C181" s="66"/>
      <c r="D181" s="67"/>
      <c r="E181" s="68"/>
      <c r="F181" s="69"/>
      <c r="G181" s="66"/>
      <c r="H181" s="70"/>
      <c r="I181" s="71"/>
      <c r="J181" s="71"/>
      <c r="K181" s="34" t="s">
        <v>65</v>
      </c>
      <c r="L181" s="78">
        <v>203</v>
      </c>
      <c r="M181" s="78"/>
      <c r="N181" s="73"/>
      <c r="O181" s="80" t="s">
        <v>426</v>
      </c>
      <c r="P181" s="82">
        <v>43986.26886574074</v>
      </c>
      <c r="Q181" s="80" t="s">
        <v>468</v>
      </c>
      <c r="R181" s="84" t="s">
        <v>513</v>
      </c>
      <c r="S181" s="80"/>
      <c r="T181" s="80"/>
      <c r="U181" s="80" t="s">
        <v>537</v>
      </c>
      <c r="V181" s="80"/>
      <c r="W181" s="85" t="s">
        <v>701</v>
      </c>
      <c r="X181" s="82">
        <v>43986.26886574074</v>
      </c>
      <c r="Y181" s="88">
        <v>43986</v>
      </c>
      <c r="Z181" s="84" t="s">
        <v>892</v>
      </c>
      <c r="AA181" s="85" t="s">
        <v>1087</v>
      </c>
      <c r="AB181" s="80"/>
      <c r="AC181" s="80"/>
      <c r="AD181" s="84" t="s">
        <v>1283</v>
      </c>
      <c r="AE181" s="80"/>
      <c r="AF181" s="80" t="b">
        <v>0</v>
      </c>
      <c r="AG181" s="80">
        <v>0</v>
      </c>
      <c r="AH181" s="84" t="s">
        <v>1316</v>
      </c>
      <c r="AI181" s="80" t="b">
        <v>0</v>
      </c>
      <c r="AJ181" s="80" t="s">
        <v>1333</v>
      </c>
      <c r="AK181" s="80"/>
      <c r="AL181" s="84" t="s">
        <v>1316</v>
      </c>
      <c r="AM181" s="80" t="b">
        <v>0</v>
      </c>
      <c r="AN181" s="80">
        <v>1</v>
      </c>
      <c r="AO181" s="84" t="s">
        <v>1282</v>
      </c>
      <c r="AP181" s="80" t="s">
        <v>1345</v>
      </c>
      <c r="AQ181" s="80" t="b">
        <v>0</v>
      </c>
      <c r="AR181" s="84" t="s">
        <v>1282</v>
      </c>
      <c r="AS181" s="80" t="s">
        <v>198</v>
      </c>
      <c r="AT181" s="80">
        <v>0</v>
      </c>
      <c r="AU181" s="80">
        <v>0</v>
      </c>
      <c r="AV181" s="80"/>
      <c r="AW181" s="80"/>
      <c r="AX181" s="80"/>
      <c r="AY181" s="80"/>
      <c r="AZ181" s="80"/>
      <c r="BA181" s="80"/>
      <c r="BB181" s="80"/>
      <c r="BC181" s="80"/>
      <c r="BD181">
        <v>1</v>
      </c>
      <c r="BE181" s="79" t="str">
        <f>REPLACE(INDEX(GroupVertices[Group],MATCH(Edges25[[#This Row],[Vertex 1]],GroupVertices[Vertex],0)),1,1,"")</f>
        <v>7</v>
      </c>
      <c r="BF181" s="79" t="str">
        <f>REPLACE(INDEX(GroupVertices[Group],MATCH(Edges25[[#This Row],[Vertex 2]],GroupVertices[Vertex],0)),1,1,"")</f>
        <v>7</v>
      </c>
      <c r="BG181" s="48"/>
      <c r="BH181" s="49"/>
      <c r="BI181" s="48"/>
      <c r="BJ181" s="49"/>
      <c r="BK181" s="48"/>
      <c r="BL181" s="49"/>
      <c r="BM181" s="48"/>
      <c r="BN181" s="49"/>
      <c r="BO181" s="48"/>
    </row>
    <row r="182" spans="1:67" ht="15">
      <c r="A182" s="65" t="s">
        <v>392</v>
      </c>
      <c r="B182" s="65" t="s">
        <v>392</v>
      </c>
      <c r="C182" s="66"/>
      <c r="D182" s="67"/>
      <c r="E182" s="68"/>
      <c r="F182" s="69"/>
      <c r="G182" s="66"/>
      <c r="H182" s="70"/>
      <c r="I182" s="71"/>
      <c r="J182" s="71"/>
      <c r="K182" s="34" t="s">
        <v>65</v>
      </c>
      <c r="L182" s="78">
        <v>205</v>
      </c>
      <c r="M182" s="78"/>
      <c r="N182" s="73"/>
      <c r="O182" s="80" t="s">
        <v>198</v>
      </c>
      <c r="P182" s="82">
        <v>43986.27008101852</v>
      </c>
      <c r="Q182" s="80" t="s">
        <v>469</v>
      </c>
      <c r="R182" s="84" t="s">
        <v>514</v>
      </c>
      <c r="S182" s="85" t="s">
        <v>530</v>
      </c>
      <c r="T182" s="80" t="s">
        <v>533</v>
      </c>
      <c r="U182" s="80" t="s">
        <v>546</v>
      </c>
      <c r="V182" s="80"/>
      <c r="W182" s="85" t="s">
        <v>701</v>
      </c>
      <c r="X182" s="82">
        <v>43986.27008101852</v>
      </c>
      <c r="Y182" s="88">
        <v>43986</v>
      </c>
      <c r="Z182" s="84" t="s">
        <v>893</v>
      </c>
      <c r="AA182" s="85" t="s">
        <v>1088</v>
      </c>
      <c r="AB182" s="80"/>
      <c r="AC182" s="80"/>
      <c r="AD182" s="84" t="s">
        <v>1284</v>
      </c>
      <c r="AE182" s="80"/>
      <c r="AF182" s="80" t="b">
        <v>0</v>
      </c>
      <c r="AG182" s="80">
        <v>0</v>
      </c>
      <c r="AH182" s="84" t="s">
        <v>1316</v>
      </c>
      <c r="AI182" s="80" t="b">
        <v>1</v>
      </c>
      <c r="AJ182" s="80" t="s">
        <v>1332</v>
      </c>
      <c r="AK182" s="80"/>
      <c r="AL182" s="84" t="s">
        <v>1336</v>
      </c>
      <c r="AM182" s="80" t="b">
        <v>0</v>
      </c>
      <c r="AN182" s="80">
        <v>0</v>
      </c>
      <c r="AO182" s="84" t="s">
        <v>1316</v>
      </c>
      <c r="AP182" s="80" t="s">
        <v>1345</v>
      </c>
      <c r="AQ182" s="80" t="b">
        <v>0</v>
      </c>
      <c r="AR182" s="84" t="s">
        <v>1284</v>
      </c>
      <c r="AS182" s="80" t="s">
        <v>198</v>
      </c>
      <c r="AT182" s="80">
        <v>0</v>
      </c>
      <c r="AU182" s="80">
        <v>0</v>
      </c>
      <c r="AV182" s="80"/>
      <c r="AW182" s="80"/>
      <c r="AX182" s="80"/>
      <c r="AY182" s="80"/>
      <c r="AZ182" s="80"/>
      <c r="BA182" s="80"/>
      <c r="BB182" s="80"/>
      <c r="BC182" s="80"/>
      <c r="BD182">
        <v>1</v>
      </c>
      <c r="BE182" s="79" t="str">
        <f>REPLACE(INDEX(GroupVertices[Group],MATCH(Edges25[[#This Row],[Vertex 1]],GroupVertices[Vertex],0)),1,1,"")</f>
        <v>7</v>
      </c>
      <c r="BF182" s="79" t="str">
        <f>REPLACE(INDEX(GroupVertices[Group],MATCH(Edges25[[#This Row],[Vertex 2]],GroupVertices[Vertex],0)),1,1,"")</f>
        <v>7</v>
      </c>
      <c r="BG182" s="48">
        <v>0</v>
      </c>
      <c r="BH182" s="49">
        <v>0</v>
      </c>
      <c r="BI182" s="48">
        <v>0</v>
      </c>
      <c r="BJ182" s="49">
        <v>0</v>
      </c>
      <c r="BK182" s="48">
        <v>0</v>
      </c>
      <c r="BL182" s="49">
        <v>0</v>
      </c>
      <c r="BM182" s="48">
        <v>2</v>
      </c>
      <c r="BN182" s="49">
        <v>100</v>
      </c>
      <c r="BO182" s="48">
        <v>2</v>
      </c>
    </row>
    <row r="183" spans="1:67" ht="15">
      <c r="A183" s="65" t="s">
        <v>393</v>
      </c>
      <c r="B183" s="65" t="s">
        <v>405</v>
      </c>
      <c r="C183" s="66"/>
      <c r="D183" s="67"/>
      <c r="E183" s="68"/>
      <c r="F183" s="69"/>
      <c r="G183" s="66"/>
      <c r="H183" s="70"/>
      <c r="I183" s="71"/>
      <c r="J183" s="71"/>
      <c r="K183" s="34" t="s">
        <v>65</v>
      </c>
      <c r="L183" s="78">
        <v>206</v>
      </c>
      <c r="M183" s="78"/>
      <c r="N183" s="73"/>
      <c r="O183" s="80" t="s">
        <v>426</v>
      </c>
      <c r="P183" s="82">
        <v>43986.27197916667</v>
      </c>
      <c r="Q183" s="80" t="s">
        <v>429</v>
      </c>
      <c r="R183" s="84" t="s">
        <v>474</v>
      </c>
      <c r="S183" s="80"/>
      <c r="T183" s="80"/>
      <c r="U183" s="80" t="s">
        <v>538</v>
      </c>
      <c r="V183" s="80"/>
      <c r="W183" s="85" t="s">
        <v>562</v>
      </c>
      <c r="X183" s="82">
        <v>43986.27197916667</v>
      </c>
      <c r="Y183" s="88">
        <v>43986</v>
      </c>
      <c r="Z183" s="84" t="s">
        <v>894</v>
      </c>
      <c r="AA183" s="85" t="s">
        <v>1089</v>
      </c>
      <c r="AB183" s="80"/>
      <c r="AC183" s="80"/>
      <c r="AD183" s="84" t="s">
        <v>1285</v>
      </c>
      <c r="AE183" s="80"/>
      <c r="AF183" s="80" t="b">
        <v>0</v>
      </c>
      <c r="AG183" s="80">
        <v>0</v>
      </c>
      <c r="AH183" s="84" t="s">
        <v>1316</v>
      </c>
      <c r="AI183" s="80" t="b">
        <v>0</v>
      </c>
      <c r="AJ183" s="80" t="s">
        <v>1333</v>
      </c>
      <c r="AK183" s="80"/>
      <c r="AL183" s="84" t="s">
        <v>1316</v>
      </c>
      <c r="AM183" s="80" t="b">
        <v>0</v>
      </c>
      <c r="AN183" s="80">
        <v>116</v>
      </c>
      <c r="AO183" s="84" t="s">
        <v>1297</v>
      </c>
      <c r="AP183" s="80" t="s">
        <v>1343</v>
      </c>
      <c r="AQ183" s="80" t="b">
        <v>0</v>
      </c>
      <c r="AR183" s="84" t="s">
        <v>1297</v>
      </c>
      <c r="AS183" s="80" t="s">
        <v>198</v>
      </c>
      <c r="AT183" s="80">
        <v>0</v>
      </c>
      <c r="AU183" s="80">
        <v>0</v>
      </c>
      <c r="AV183" s="80"/>
      <c r="AW183" s="80"/>
      <c r="AX183" s="80"/>
      <c r="AY183" s="80"/>
      <c r="AZ183" s="80"/>
      <c r="BA183" s="80"/>
      <c r="BB183" s="80"/>
      <c r="BC183" s="80"/>
      <c r="BD183">
        <v>1</v>
      </c>
      <c r="BE183" s="79" t="str">
        <f>REPLACE(INDEX(GroupVertices[Group],MATCH(Edges25[[#This Row],[Vertex 1]],GroupVertices[Vertex],0)),1,1,"")</f>
        <v>1</v>
      </c>
      <c r="BF183" s="79" t="str">
        <f>REPLACE(INDEX(GroupVertices[Group],MATCH(Edges25[[#This Row],[Vertex 2]],GroupVertices[Vertex],0)),1,1,"")</f>
        <v>1</v>
      </c>
      <c r="BG183" s="48">
        <v>0</v>
      </c>
      <c r="BH183" s="49">
        <v>0</v>
      </c>
      <c r="BI183" s="48">
        <v>1</v>
      </c>
      <c r="BJ183" s="49">
        <v>2.3255813953488373</v>
      </c>
      <c r="BK183" s="48">
        <v>0</v>
      </c>
      <c r="BL183" s="49">
        <v>0</v>
      </c>
      <c r="BM183" s="48">
        <v>42</v>
      </c>
      <c r="BN183" s="49">
        <v>97.67441860465117</v>
      </c>
      <c r="BO183" s="48">
        <v>43</v>
      </c>
    </row>
    <row r="184" spans="1:67" ht="15">
      <c r="A184" s="65" t="s">
        <v>394</v>
      </c>
      <c r="B184" s="65" t="s">
        <v>405</v>
      </c>
      <c r="C184" s="66"/>
      <c r="D184" s="67"/>
      <c r="E184" s="68"/>
      <c r="F184" s="69"/>
      <c r="G184" s="66"/>
      <c r="H184" s="70"/>
      <c r="I184" s="71"/>
      <c r="J184" s="71"/>
      <c r="K184" s="34" t="s">
        <v>65</v>
      </c>
      <c r="L184" s="78">
        <v>207</v>
      </c>
      <c r="M184" s="78"/>
      <c r="N184" s="73"/>
      <c r="O184" s="80" t="s">
        <v>424</v>
      </c>
      <c r="P184" s="82">
        <v>43986.288310185184</v>
      </c>
      <c r="Q184" s="80" t="s">
        <v>470</v>
      </c>
      <c r="R184" s="84" t="s">
        <v>515</v>
      </c>
      <c r="S184" s="85" t="s">
        <v>518</v>
      </c>
      <c r="T184" s="80" t="s">
        <v>532</v>
      </c>
      <c r="U184" s="80" t="s">
        <v>537</v>
      </c>
      <c r="V184" s="80"/>
      <c r="W184" s="85" t="s">
        <v>702</v>
      </c>
      <c r="X184" s="82">
        <v>43986.288310185184</v>
      </c>
      <c r="Y184" s="88">
        <v>43986</v>
      </c>
      <c r="Z184" s="84" t="s">
        <v>895</v>
      </c>
      <c r="AA184" s="85" t="s">
        <v>1090</v>
      </c>
      <c r="AB184" s="80"/>
      <c r="AC184" s="80"/>
      <c r="AD184" s="84" t="s">
        <v>1286</v>
      </c>
      <c r="AE184" s="84" t="s">
        <v>1313</v>
      </c>
      <c r="AF184" s="80" t="b">
        <v>0</v>
      </c>
      <c r="AG184" s="80">
        <v>1</v>
      </c>
      <c r="AH184" s="84" t="s">
        <v>1331</v>
      </c>
      <c r="AI184" s="80" t="b">
        <v>0</v>
      </c>
      <c r="AJ184" s="80" t="s">
        <v>1333</v>
      </c>
      <c r="AK184" s="80"/>
      <c r="AL184" s="84" t="s">
        <v>1316</v>
      </c>
      <c r="AM184" s="80" t="b">
        <v>0</v>
      </c>
      <c r="AN184" s="80">
        <v>2</v>
      </c>
      <c r="AO184" s="84" t="s">
        <v>1316</v>
      </c>
      <c r="AP184" s="80" t="s">
        <v>1349</v>
      </c>
      <c r="AQ184" s="80" t="b">
        <v>0</v>
      </c>
      <c r="AR184" s="84" t="s">
        <v>1313</v>
      </c>
      <c r="AS184" s="80" t="s">
        <v>198</v>
      </c>
      <c r="AT184" s="80">
        <v>0</v>
      </c>
      <c r="AU184" s="80">
        <v>0</v>
      </c>
      <c r="AV184" s="80"/>
      <c r="AW184" s="80"/>
      <c r="AX184" s="80"/>
      <c r="AY184" s="80"/>
      <c r="AZ184" s="80"/>
      <c r="BA184" s="80"/>
      <c r="BB184" s="80"/>
      <c r="BC184" s="80"/>
      <c r="BD184">
        <v>1</v>
      </c>
      <c r="BE184" s="79" t="str">
        <f>REPLACE(INDEX(GroupVertices[Group],MATCH(Edges25[[#This Row],[Vertex 1]],GroupVertices[Vertex],0)),1,1,"")</f>
        <v>10</v>
      </c>
      <c r="BF184" s="79" t="str">
        <f>REPLACE(INDEX(GroupVertices[Group],MATCH(Edges25[[#This Row],[Vertex 2]],GroupVertices[Vertex],0)),1,1,"")</f>
        <v>1</v>
      </c>
      <c r="BG184" s="48"/>
      <c r="BH184" s="49"/>
      <c r="BI184" s="48"/>
      <c r="BJ184" s="49"/>
      <c r="BK184" s="48"/>
      <c r="BL184" s="49"/>
      <c r="BM184" s="48"/>
      <c r="BN184" s="49"/>
      <c r="BO184" s="48"/>
    </row>
    <row r="185" spans="1:67" ht="15">
      <c r="A185" s="65" t="s">
        <v>395</v>
      </c>
      <c r="B185" s="65" t="s">
        <v>394</v>
      </c>
      <c r="C185" s="66"/>
      <c r="D185" s="67"/>
      <c r="E185" s="68"/>
      <c r="F185" s="69"/>
      <c r="G185" s="66"/>
      <c r="H185" s="70"/>
      <c r="I185" s="71"/>
      <c r="J185" s="71"/>
      <c r="K185" s="34" t="s">
        <v>66</v>
      </c>
      <c r="L185" s="78">
        <v>209</v>
      </c>
      <c r="M185" s="78"/>
      <c r="N185" s="73"/>
      <c r="O185" s="80" t="s">
        <v>426</v>
      </c>
      <c r="P185" s="82">
        <v>43986.288518518515</v>
      </c>
      <c r="Q185" s="80" t="s">
        <v>470</v>
      </c>
      <c r="R185" s="84" t="s">
        <v>515</v>
      </c>
      <c r="S185" s="80"/>
      <c r="T185" s="80"/>
      <c r="U185" s="80" t="s">
        <v>537</v>
      </c>
      <c r="V185" s="80"/>
      <c r="W185" s="85" t="s">
        <v>703</v>
      </c>
      <c r="X185" s="82">
        <v>43986.288518518515</v>
      </c>
      <c r="Y185" s="88">
        <v>43986</v>
      </c>
      <c r="Z185" s="84" t="s">
        <v>896</v>
      </c>
      <c r="AA185" s="85" t="s">
        <v>1091</v>
      </c>
      <c r="AB185" s="80"/>
      <c r="AC185" s="80"/>
      <c r="AD185" s="84" t="s">
        <v>1287</v>
      </c>
      <c r="AE185" s="80"/>
      <c r="AF185" s="80" t="b">
        <v>0</v>
      </c>
      <c r="AG185" s="80">
        <v>0</v>
      </c>
      <c r="AH185" s="84" t="s">
        <v>1316</v>
      </c>
      <c r="AI185" s="80" t="b">
        <v>0</v>
      </c>
      <c r="AJ185" s="80" t="s">
        <v>1333</v>
      </c>
      <c r="AK185" s="80"/>
      <c r="AL185" s="84" t="s">
        <v>1316</v>
      </c>
      <c r="AM185" s="80" t="b">
        <v>0</v>
      </c>
      <c r="AN185" s="80">
        <v>2</v>
      </c>
      <c r="AO185" s="84" t="s">
        <v>1286</v>
      </c>
      <c r="AP185" s="80" t="s">
        <v>1345</v>
      </c>
      <c r="AQ185" s="80" t="b">
        <v>0</v>
      </c>
      <c r="AR185" s="84" t="s">
        <v>1286</v>
      </c>
      <c r="AS185" s="80" t="s">
        <v>198</v>
      </c>
      <c r="AT185" s="80">
        <v>0</v>
      </c>
      <c r="AU185" s="80">
        <v>0</v>
      </c>
      <c r="AV185" s="80"/>
      <c r="AW185" s="80"/>
      <c r="AX185" s="80"/>
      <c r="AY185" s="80"/>
      <c r="AZ185" s="80"/>
      <c r="BA185" s="80"/>
      <c r="BB185" s="80"/>
      <c r="BC185" s="80"/>
      <c r="BD185">
        <v>1</v>
      </c>
      <c r="BE185" s="79" t="str">
        <f>REPLACE(INDEX(GroupVertices[Group],MATCH(Edges25[[#This Row],[Vertex 1]],GroupVertices[Vertex],0)),1,1,"")</f>
        <v>10</v>
      </c>
      <c r="BF185" s="79" t="str">
        <f>REPLACE(INDEX(GroupVertices[Group],MATCH(Edges25[[#This Row],[Vertex 2]],GroupVertices[Vertex],0)),1,1,"")</f>
        <v>10</v>
      </c>
      <c r="BG185" s="48"/>
      <c r="BH185" s="49"/>
      <c r="BI185" s="48"/>
      <c r="BJ185" s="49"/>
      <c r="BK185" s="48"/>
      <c r="BL185" s="49"/>
      <c r="BM185" s="48"/>
      <c r="BN185" s="49"/>
      <c r="BO185" s="48"/>
    </row>
    <row r="186" spans="1:67" ht="15">
      <c r="A186" s="65" t="s">
        <v>396</v>
      </c>
      <c r="B186" s="65" t="s">
        <v>405</v>
      </c>
      <c r="C186" s="66"/>
      <c r="D186" s="67"/>
      <c r="E186" s="68"/>
      <c r="F186" s="69"/>
      <c r="G186" s="66"/>
      <c r="H186" s="70"/>
      <c r="I186" s="71"/>
      <c r="J186" s="71"/>
      <c r="K186" s="34" t="s">
        <v>65</v>
      </c>
      <c r="L186" s="78">
        <v>211</v>
      </c>
      <c r="M186" s="78"/>
      <c r="N186" s="73"/>
      <c r="O186" s="80" t="s">
        <v>426</v>
      </c>
      <c r="P186" s="82">
        <v>43986.299305555556</v>
      </c>
      <c r="Q186" s="80" t="s">
        <v>429</v>
      </c>
      <c r="R186" s="84" t="s">
        <v>474</v>
      </c>
      <c r="S186" s="80"/>
      <c r="T186" s="80"/>
      <c r="U186" s="80" t="s">
        <v>538</v>
      </c>
      <c r="V186" s="80"/>
      <c r="W186" s="85" t="s">
        <v>704</v>
      </c>
      <c r="X186" s="82">
        <v>43986.299305555556</v>
      </c>
      <c r="Y186" s="88">
        <v>43986</v>
      </c>
      <c r="Z186" s="84" t="s">
        <v>897</v>
      </c>
      <c r="AA186" s="85" t="s">
        <v>1092</v>
      </c>
      <c r="AB186" s="80"/>
      <c r="AC186" s="80"/>
      <c r="AD186" s="84" t="s">
        <v>1288</v>
      </c>
      <c r="AE186" s="80"/>
      <c r="AF186" s="80" t="b">
        <v>0</v>
      </c>
      <c r="AG186" s="80">
        <v>0</v>
      </c>
      <c r="AH186" s="84" t="s">
        <v>1316</v>
      </c>
      <c r="AI186" s="80" t="b">
        <v>0</v>
      </c>
      <c r="AJ186" s="80" t="s">
        <v>1333</v>
      </c>
      <c r="AK186" s="80"/>
      <c r="AL186" s="84" t="s">
        <v>1316</v>
      </c>
      <c r="AM186" s="80" t="b">
        <v>0</v>
      </c>
      <c r="AN186" s="80">
        <v>116</v>
      </c>
      <c r="AO186" s="84" t="s">
        <v>1297</v>
      </c>
      <c r="AP186" s="80" t="s">
        <v>1345</v>
      </c>
      <c r="AQ186" s="80" t="b">
        <v>0</v>
      </c>
      <c r="AR186" s="84" t="s">
        <v>1297</v>
      </c>
      <c r="AS186" s="80" t="s">
        <v>198</v>
      </c>
      <c r="AT186" s="80">
        <v>0</v>
      </c>
      <c r="AU186" s="80">
        <v>0</v>
      </c>
      <c r="AV186" s="80"/>
      <c r="AW186" s="80"/>
      <c r="AX186" s="80"/>
      <c r="AY186" s="80"/>
      <c r="AZ186" s="80"/>
      <c r="BA186" s="80"/>
      <c r="BB186" s="80"/>
      <c r="BC186" s="80"/>
      <c r="BD186">
        <v>1</v>
      </c>
      <c r="BE186" s="79" t="str">
        <f>REPLACE(INDEX(GroupVertices[Group],MATCH(Edges25[[#This Row],[Vertex 1]],GroupVertices[Vertex],0)),1,1,"")</f>
        <v>1</v>
      </c>
      <c r="BF186" s="79" t="str">
        <f>REPLACE(INDEX(GroupVertices[Group],MATCH(Edges25[[#This Row],[Vertex 2]],GroupVertices[Vertex],0)),1,1,"")</f>
        <v>1</v>
      </c>
      <c r="BG186" s="48">
        <v>0</v>
      </c>
      <c r="BH186" s="49">
        <v>0</v>
      </c>
      <c r="BI186" s="48">
        <v>1</v>
      </c>
      <c r="BJ186" s="49">
        <v>2.3255813953488373</v>
      </c>
      <c r="BK186" s="48">
        <v>0</v>
      </c>
      <c r="BL186" s="49">
        <v>0</v>
      </c>
      <c r="BM186" s="48">
        <v>42</v>
      </c>
      <c r="BN186" s="49">
        <v>97.67441860465117</v>
      </c>
      <c r="BO186" s="48">
        <v>43</v>
      </c>
    </row>
    <row r="187" spans="1:67" ht="15">
      <c r="A187" s="65" t="s">
        <v>397</v>
      </c>
      <c r="B187" s="65" t="s">
        <v>405</v>
      </c>
      <c r="C187" s="66"/>
      <c r="D187" s="67"/>
      <c r="E187" s="68"/>
      <c r="F187" s="69"/>
      <c r="G187" s="66"/>
      <c r="H187" s="70"/>
      <c r="I187" s="71"/>
      <c r="J187" s="71"/>
      <c r="K187" s="34" t="s">
        <v>65</v>
      </c>
      <c r="L187" s="78">
        <v>212</v>
      </c>
      <c r="M187" s="78"/>
      <c r="N187" s="73"/>
      <c r="O187" s="80" t="s">
        <v>426</v>
      </c>
      <c r="P187" s="82">
        <v>43986.330347222225</v>
      </c>
      <c r="Q187" s="80" t="s">
        <v>429</v>
      </c>
      <c r="R187" s="84" t="s">
        <v>474</v>
      </c>
      <c r="S187" s="80"/>
      <c r="T187" s="80"/>
      <c r="U187" s="80" t="s">
        <v>538</v>
      </c>
      <c r="V187" s="80"/>
      <c r="W187" s="85" t="s">
        <v>705</v>
      </c>
      <c r="X187" s="82">
        <v>43986.330347222225</v>
      </c>
      <c r="Y187" s="88">
        <v>43986</v>
      </c>
      <c r="Z187" s="84" t="s">
        <v>898</v>
      </c>
      <c r="AA187" s="85" t="s">
        <v>1093</v>
      </c>
      <c r="AB187" s="80"/>
      <c r="AC187" s="80"/>
      <c r="AD187" s="84" t="s">
        <v>1289</v>
      </c>
      <c r="AE187" s="80"/>
      <c r="AF187" s="80" t="b">
        <v>0</v>
      </c>
      <c r="AG187" s="80">
        <v>0</v>
      </c>
      <c r="AH187" s="84" t="s">
        <v>1316</v>
      </c>
      <c r="AI187" s="80" t="b">
        <v>0</v>
      </c>
      <c r="AJ187" s="80" t="s">
        <v>1333</v>
      </c>
      <c r="AK187" s="80"/>
      <c r="AL187" s="84" t="s">
        <v>1316</v>
      </c>
      <c r="AM187" s="80" t="b">
        <v>0</v>
      </c>
      <c r="AN187" s="80">
        <v>116</v>
      </c>
      <c r="AO187" s="84" t="s">
        <v>1297</v>
      </c>
      <c r="AP187" s="80" t="s">
        <v>1343</v>
      </c>
      <c r="AQ187" s="80" t="b">
        <v>0</v>
      </c>
      <c r="AR187" s="84" t="s">
        <v>1297</v>
      </c>
      <c r="AS187" s="80" t="s">
        <v>198</v>
      </c>
      <c r="AT187" s="80">
        <v>0</v>
      </c>
      <c r="AU187" s="80">
        <v>0</v>
      </c>
      <c r="AV187" s="80"/>
      <c r="AW187" s="80"/>
      <c r="AX187" s="80"/>
      <c r="AY187" s="80"/>
      <c r="AZ187" s="80"/>
      <c r="BA187" s="80"/>
      <c r="BB187" s="80"/>
      <c r="BC187" s="80"/>
      <c r="BD187">
        <v>1</v>
      </c>
      <c r="BE187" s="79" t="str">
        <f>REPLACE(INDEX(GroupVertices[Group],MATCH(Edges25[[#This Row],[Vertex 1]],GroupVertices[Vertex],0)),1,1,"")</f>
        <v>1</v>
      </c>
      <c r="BF187" s="79" t="str">
        <f>REPLACE(INDEX(GroupVertices[Group],MATCH(Edges25[[#This Row],[Vertex 2]],GroupVertices[Vertex],0)),1,1,"")</f>
        <v>1</v>
      </c>
      <c r="BG187" s="48">
        <v>0</v>
      </c>
      <c r="BH187" s="49">
        <v>0</v>
      </c>
      <c r="BI187" s="48">
        <v>1</v>
      </c>
      <c r="BJ187" s="49">
        <v>2.3255813953488373</v>
      </c>
      <c r="BK187" s="48">
        <v>0</v>
      </c>
      <c r="BL187" s="49">
        <v>0</v>
      </c>
      <c r="BM187" s="48">
        <v>42</v>
      </c>
      <c r="BN187" s="49">
        <v>97.67441860465117</v>
      </c>
      <c r="BO187" s="48">
        <v>43</v>
      </c>
    </row>
    <row r="188" spans="1:67" ht="15">
      <c r="A188" s="65" t="s">
        <v>398</v>
      </c>
      <c r="B188" s="65" t="s">
        <v>401</v>
      </c>
      <c r="C188" s="66"/>
      <c r="D188" s="67"/>
      <c r="E188" s="68"/>
      <c r="F188" s="69"/>
      <c r="G188" s="66"/>
      <c r="H188" s="70"/>
      <c r="I188" s="71"/>
      <c r="J188" s="71"/>
      <c r="K188" s="34" t="s">
        <v>65</v>
      </c>
      <c r="L188" s="78">
        <v>213</v>
      </c>
      <c r="M188" s="78"/>
      <c r="N188" s="73"/>
      <c r="O188" s="80" t="s">
        <v>426</v>
      </c>
      <c r="P188" s="82">
        <v>43986.339594907404</v>
      </c>
      <c r="Q188" s="80" t="s">
        <v>435</v>
      </c>
      <c r="R188" s="84" t="s">
        <v>480</v>
      </c>
      <c r="S188" s="80"/>
      <c r="T188" s="80"/>
      <c r="U188" s="80"/>
      <c r="V188" s="80"/>
      <c r="W188" s="85" t="s">
        <v>706</v>
      </c>
      <c r="X188" s="82">
        <v>43986.339594907404</v>
      </c>
      <c r="Y188" s="88">
        <v>43986</v>
      </c>
      <c r="Z188" s="84" t="s">
        <v>899</v>
      </c>
      <c r="AA188" s="85" t="s">
        <v>1094</v>
      </c>
      <c r="AB188" s="80"/>
      <c r="AC188" s="80"/>
      <c r="AD188" s="84" t="s">
        <v>1290</v>
      </c>
      <c r="AE188" s="80"/>
      <c r="AF188" s="80" t="b">
        <v>0</v>
      </c>
      <c r="AG188" s="80">
        <v>0</v>
      </c>
      <c r="AH188" s="84" t="s">
        <v>1316</v>
      </c>
      <c r="AI188" s="80" t="b">
        <v>1</v>
      </c>
      <c r="AJ188" s="80" t="s">
        <v>1333</v>
      </c>
      <c r="AK188" s="80"/>
      <c r="AL188" s="84" t="s">
        <v>1337</v>
      </c>
      <c r="AM188" s="80" t="b">
        <v>0</v>
      </c>
      <c r="AN188" s="80">
        <v>14</v>
      </c>
      <c r="AO188" s="84" t="s">
        <v>1293</v>
      </c>
      <c r="AP188" s="80" t="s">
        <v>1344</v>
      </c>
      <c r="AQ188" s="80" t="b">
        <v>0</v>
      </c>
      <c r="AR188" s="84" t="s">
        <v>1293</v>
      </c>
      <c r="AS188" s="80" t="s">
        <v>198</v>
      </c>
      <c r="AT188" s="80">
        <v>0</v>
      </c>
      <c r="AU188" s="80">
        <v>0</v>
      </c>
      <c r="AV188" s="80"/>
      <c r="AW188" s="80"/>
      <c r="AX188" s="80"/>
      <c r="AY188" s="80"/>
      <c r="AZ188" s="80"/>
      <c r="BA188" s="80"/>
      <c r="BB188" s="80"/>
      <c r="BC188" s="80"/>
      <c r="BD188">
        <v>1</v>
      </c>
      <c r="BE188" s="79" t="str">
        <f>REPLACE(INDEX(GroupVertices[Group],MATCH(Edges25[[#This Row],[Vertex 1]],GroupVertices[Vertex],0)),1,1,"")</f>
        <v>2</v>
      </c>
      <c r="BF188" s="79" t="str">
        <f>REPLACE(INDEX(GroupVertices[Group],MATCH(Edges25[[#This Row],[Vertex 2]],GroupVertices[Vertex],0)),1,1,"")</f>
        <v>2</v>
      </c>
      <c r="BG188" s="48">
        <v>0</v>
      </c>
      <c r="BH188" s="49">
        <v>0</v>
      </c>
      <c r="BI188" s="48">
        <v>0</v>
      </c>
      <c r="BJ188" s="49">
        <v>0</v>
      </c>
      <c r="BK188" s="48">
        <v>0</v>
      </c>
      <c r="BL188" s="49">
        <v>0</v>
      </c>
      <c r="BM188" s="48">
        <v>27</v>
      </c>
      <c r="BN188" s="49">
        <v>100</v>
      </c>
      <c r="BO188" s="48">
        <v>27</v>
      </c>
    </row>
    <row r="189" spans="1:67" ht="15">
      <c r="A189" s="65" t="s">
        <v>399</v>
      </c>
      <c r="B189" s="65" t="s">
        <v>405</v>
      </c>
      <c r="C189" s="66"/>
      <c r="D189" s="67"/>
      <c r="E189" s="68"/>
      <c r="F189" s="69"/>
      <c r="G189" s="66"/>
      <c r="H189" s="70"/>
      <c r="I189" s="71"/>
      <c r="J189" s="71"/>
      <c r="K189" s="34" t="s">
        <v>65</v>
      </c>
      <c r="L189" s="78">
        <v>214</v>
      </c>
      <c r="M189" s="78"/>
      <c r="N189" s="73"/>
      <c r="O189" s="80" t="s">
        <v>425</v>
      </c>
      <c r="P189" s="82">
        <v>43986.085486111115</v>
      </c>
      <c r="Q189" s="80" t="s">
        <v>451</v>
      </c>
      <c r="R189" s="84" t="s">
        <v>496</v>
      </c>
      <c r="S189" s="80"/>
      <c r="T189" s="80"/>
      <c r="U189" s="80" t="s">
        <v>537</v>
      </c>
      <c r="V189" s="85" t="s">
        <v>554</v>
      </c>
      <c r="W189" s="85" t="s">
        <v>554</v>
      </c>
      <c r="X189" s="82">
        <v>43986.085486111115</v>
      </c>
      <c r="Y189" s="88">
        <v>43986</v>
      </c>
      <c r="Z189" s="84" t="s">
        <v>900</v>
      </c>
      <c r="AA189" s="85" t="s">
        <v>1095</v>
      </c>
      <c r="AB189" s="80"/>
      <c r="AC189" s="80"/>
      <c r="AD189" s="84" t="s">
        <v>1291</v>
      </c>
      <c r="AE189" s="84" t="s">
        <v>1314</v>
      </c>
      <c r="AF189" s="80" t="b">
        <v>0</v>
      </c>
      <c r="AG189" s="80">
        <v>11</v>
      </c>
      <c r="AH189" s="84" t="s">
        <v>1317</v>
      </c>
      <c r="AI189" s="80" t="b">
        <v>0</v>
      </c>
      <c r="AJ189" s="80" t="s">
        <v>1333</v>
      </c>
      <c r="AK189" s="80"/>
      <c r="AL189" s="84" t="s">
        <v>1316</v>
      </c>
      <c r="AM189" s="80" t="b">
        <v>0</v>
      </c>
      <c r="AN189" s="80">
        <v>6</v>
      </c>
      <c r="AO189" s="84" t="s">
        <v>1316</v>
      </c>
      <c r="AP189" s="80" t="s">
        <v>1345</v>
      </c>
      <c r="AQ189" s="80" t="b">
        <v>0</v>
      </c>
      <c r="AR189" s="84" t="s">
        <v>1314</v>
      </c>
      <c r="AS189" s="80" t="s">
        <v>198</v>
      </c>
      <c r="AT189" s="80">
        <v>0</v>
      </c>
      <c r="AU189" s="80">
        <v>0</v>
      </c>
      <c r="AV189" s="80"/>
      <c r="AW189" s="80"/>
      <c r="AX189" s="80"/>
      <c r="AY189" s="80"/>
      <c r="AZ189" s="80"/>
      <c r="BA189" s="80"/>
      <c r="BB189" s="80"/>
      <c r="BC189" s="80"/>
      <c r="BD189">
        <v>1</v>
      </c>
      <c r="BE189" s="79" t="str">
        <f>REPLACE(INDEX(GroupVertices[Group],MATCH(Edges25[[#This Row],[Vertex 1]],GroupVertices[Vertex],0)),1,1,"")</f>
        <v>5</v>
      </c>
      <c r="BF189" s="79" t="str">
        <f>REPLACE(INDEX(GroupVertices[Group],MATCH(Edges25[[#This Row],[Vertex 2]],GroupVertices[Vertex],0)),1,1,"")</f>
        <v>1</v>
      </c>
      <c r="BG189" s="48">
        <v>1</v>
      </c>
      <c r="BH189" s="49">
        <v>5.882352941176471</v>
      </c>
      <c r="BI189" s="48">
        <v>0</v>
      </c>
      <c r="BJ189" s="49">
        <v>0</v>
      </c>
      <c r="BK189" s="48">
        <v>0</v>
      </c>
      <c r="BL189" s="49">
        <v>0</v>
      </c>
      <c r="BM189" s="48">
        <v>16</v>
      </c>
      <c r="BN189" s="49">
        <v>94.11764705882354</v>
      </c>
      <c r="BO189" s="48">
        <v>17</v>
      </c>
    </row>
    <row r="190" spans="1:67" ht="15">
      <c r="A190" s="65" t="s">
        <v>400</v>
      </c>
      <c r="B190" s="65" t="s">
        <v>399</v>
      </c>
      <c r="C190" s="66"/>
      <c r="D190" s="67"/>
      <c r="E190" s="68"/>
      <c r="F190" s="69"/>
      <c r="G190" s="66"/>
      <c r="H190" s="70"/>
      <c r="I190" s="71"/>
      <c r="J190" s="71"/>
      <c r="K190" s="34" t="s">
        <v>65</v>
      </c>
      <c r="L190" s="78">
        <v>215</v>
      </c>
      <c r="M190" s="78"/>
      <c r="N190" s="73"/>
      <c r="O190" s="80" t="s">
        <v>426</v>
      </c>
      <c r="P190" s="82">
        <v>43986.3471875</v>
      </c>
      <c r="Q190" s="80" t="s">
        <v>451</v>
      </c>
      <c r="R190" s="84" t="s">
        <v>496</v>
      </c>
      <c r="S190" s="80"/>
      <c r="T190" s="80"/>
      <c r="U190" s="80" t="s">
        <v>537</v>
      </c>
      <c r="V190" s="80"/>
      <c r="W190" s="85" t="s">
        <v>707</v>
      </c>
      <c r="X190" s="82">
        <v>43986.3471875</v>
      </c>
      <c r="Y190" s="88">
        <v>43986</v>
      </c>
      <c r="Z190" s="84" t="s">
        <v>901</v>
      </c>
      <c r="AA190" s="85" t="s">
        <v>1096</v>
      </c>
      <c r="AB190" s="80"/>
      <c r="AC190" s="80"/>
      <c r="AD190" s="84" t="s">
        <v>1292</v>
      </c>
      <c r="AE190" s="80"/>
      <c r="AF190" s="80" t="b">
        <v>0</v>
      </c>
      <c r="AG190" s="80">
        <v>0</v>
      </c>
      <c r="AH190" s="84" t="s">
        <v>1316</v>
      </c>
      <c r="AI190" s="80" t="b">
        <v>0</v>
      </c>
      <c r="AJ190" s="80" t="s">
        <v>1333</v>
      </c>
      <c r="AK190" s="80"/>
      <c r="AL190" s="84" t="s">
        <v>1316</v>
      </c>
      <c r="AM190" s="80" t="b">
        <v>0</v>
      </c>
      <c r="AN190" s="80">
        <v>6</v>
      </c>
      <c r="AO190" s="84" t="s">
        <v>1291</v>
      </c>
      <c r="AP190" s="80" t="s">
        <v>1344</v>
      </c>
      <c r="AQ190" s="80" t="b">
        <v>0</v>
      </c>
      <c r="AR190" s="84" t="s">
        <v>1291</v>
      </c>
      <c r="AS190" s="80" t="s">
        <v>198</v>
      </c>
      <c r="AT190" s="80">
        <v>0</v>
      </c>
      <c r="AU190" s="80">
        <v>0</v>
      </c>
      <c r="AV190" s="80"/>
      <c r="AW190" s="80"/>
      <c r="AX190" s="80"/>
      <c r="AY190" s="80"/>
      <c r="AZ190" s="80"/>
      <c r="BA190" s="80"/>
      <c r="BB190" s="80"/>
      <c r="BC190" s="80"/>
      <c r="BD190">
        <v>1</v>
      </c>
      <c r="BE190" s="79" t="str">
        <f>REPLACE(INDEX(GroupVertices[Group],MATCH(Edges25[[#This Row],[Vertex 1]],GroupVertices[Vertex],0)),1,1,"")</f>
        <v>5</v>
      </c>
      <c r="BF190" s="79" t="str">
        <f>REPLACE(INDEX(GroupVertices[Group],MATCH(Edges25[[#This Row],[Vertex 2]],GroupVertices[Vertex],0)),1,1,"")</f>
        <v>5</v>
      </c>
      <c r="BG190" s="48"/>
      <c r="BH190" s="49"/>
      <c r="BI190" s="48"/>
      <c r="BJ190" s="49"/>
      <c r="BK190" s="48"/>
      <c r="BL190" s="49"/>
      <c r="BM190" s="48"/>
      <c r="BN190" s="49"/>
      <c r="BO190" s="48"/>
    </row>
    <row r="191" spans="1:67" ht="15">
      <c r="A191" s="65" t="s">
        <v>401</v>
      </c>
      <c r="B191" s="65" t="s">
        <v>401</v>
      </c>
      <c r="C191" s="66"/>
      <c r="D191" s="67"/>
      <c r="E191" s="68"/>
      <c r="F191" s="69"/>
      <c r="G191" s="66"/>
      <c r="H191" s="70"/>
      <c r="I191" s="71"/>
      <c r="J191" s="71"/>
      <c r="K191" s="34" t="s">
        <v>65</v>
      </c>
      <c r="L191" s="78">
        <v>217</v>
      </c>
      <c r="M191" s="78"/>
      <c r="N191" s="73"/>
      <c r="O191" s="80" t="s">
        <v>198</v>
      </c>
      <c r="P191" s="82">
        <v>43985.81829861111</v>
      </c>
      <c r="Q191" s="80" t="s">
        <v>435</v>
      </c>
      <c r="R191" s="84" t="s">
        <v>480</v>
      </c>
      <c r="S191" s="80" t="s">
        <v>531</v>
      </c>
      <c r="T191" s="80" t="s">
        <v>536</v>
      </c>
      <c r="U191" s="80" t="s">
        <v>547</v>
      </c>
      <c r="V191" s="80"/>
      <c r="W191" s="85" t="s">
        <v>708</v>
      </c>
      <c r="X191" s="82">
        <v>43985.81829861111</v>
      </c>
      <c r="Y191" s="88">
        <v>43985</v>
      </c>
      <c r="Z191" s="84" t="s">
        <v>902</v>
      </c>
      <c r="AA191" s="85" t="s">
        <v>1097</v>
      </c>
      <c r="AB191" s="80"/>
      <c r="AC191" s="80"/>
      <c r="AD191" s="84" t="s">
        <v>1293</v>
      </c>
      <c r="AE191" s="80"/>
      <c r="AF191" s="80" t="b">
        <v>0</v>
      </c>
      <c r="AG191" s="80">
        <v>22</v>
      </c>
      <c r="AH191" s="84" t="s">
        <v>1316</v>
      </c>
      <c r="AI191" s="80" t="b">
        <v>1</v>
      </c>
      <c r="AJ191" s="80" t="s">
        <v>1333</v>
      </c>
      <c r="AK191" s="80"/>
      <c r="AL191" s="84" t="s">
        <v>1337</v>
      </c>
      <c r="AM191" s="80" t="b">
        <v>0</v>
      </c>
      <c r="AN191" s="80">
        <v>14</v>
      </c>
      <c r="AO191" s="84" t="s">
        <v>1316</v>
      </c>
      <c r="AP191" s="80" t="s">
        <v>1343</v>
      </c>
      <c r="AQ191" s="80" t="b">
        <v>0</v>
      </c>
      <c r="AR191" s="84" t="s">
        <v>1293</v>
      </c>
      <c r="AS191" s="80" t="s">
        <v>198</v>
      </c>
      <c r="AT191" s="80">
        <v>0</v>
      </c>
      <c r="AU191" s="80">
        <v>0</v>
      </c>
      <c r="AV191" s="80"/>
      <c r="AW191" s="80"/>
      <c r="AX191" s="80"/>
      <c r="AY191" s="80"/>
      <c r="AZ191" s="80"/>
      <c r="BA191" s="80"/>
      <c r="BB191" s="80"/>
      <c r="BC191" s="80"/>
      <c r="BD191">
        <v>1</v>
      </c>
      <c r="BE191" s="79" t="str">
        <f>REPLACE(INDEX(GroupVertices[Group],MATCH(Edges25[[#This Row],[Vertex 1]],GroupVertices[Vertex],0)),1,1,"")</f>
        <v>2</v>
      </c>
      <c r="BF191" s="79" t="str">
        <f>REPLACE(INDEX(GroupVertices[Group],MATCH(Edges25[[#This Row],[Vertex 2]],GroupVertices[Vertex],0)),1,1,"")</f>
        <v>2</v>
      </c>
      <c r="BG191" s="48">
        <v>0</v>
      </c>
      <c r="BH191" s="49">
        <v>0</v>
      </c>
      <c r="BI191" s="48">
        <v>0</v>
      </c>
      <c r="BJ191" s="49">
        <v>0</v>
      </c>
      <c r="BK191" s="48">
        <v>0</v>
      </c>
      <c r="BL191" s="49">
        <v>0</v>
      </c>
      <c r="BM191" s="48">
        <v>27</v>
      </c>
      <c r="BN191" s="49">
        <v>100</v>
      </c>
      <c r="BO191" s="48">
        <v>27</v>
      </c>
    </row>
    <row r="192" spans="1:67" ht="15">
      <c r="A192" s="65" t="s">
        <v>402</v>
      </c>
      <c r="B192" s="65" t="s">
        <v>401</v>
      </c>
      <c r="C192" s="66"/>
      <c r="D192" s="67"/>
      <c r="E192" s="68"/>
      <c r="F192" s="69"/>
      <c r="G192" s="66"/>
      <c r="H192" s="70"/>
      <c r="I192" s="71"/>
      <c r="J192" s="71"/>
      <c r="K192" s="34" t="s">
        <v>65</v>
      </c>
      <c r="L192" s="78">
        <v>218</v>
      </c>
      <c r="M192" s="78"/>
      <c r="N192" s="73"/>
      <c r="O192" s="80" t="s">
        <v>426</v>
      </c>
      <c r="P192" s="82">
        <v>43986.34863425926</v>
      </c>
      <c r="Q192" s="80" t="s">
        <v>435</v>
      </c>
      <c r="R192" s="84" t="s">
        <v>480</v>
      </c>
      <c r="S192" s="80"/>
      <c r="T192" s="80"/>
      <c r="U192" s="80"/>
      <c r="V192" s="80"/>
      <c r="W192" s="85" t="s">
        <v>709</v>
      </c>
      <c r="X192" s="82">
        <v>43986.34863425926</v>
      </c>
      <c r="Y192" s="88">
        <v>43986</v>
      </c>
      <c r="Z192" s="84" t="s">
        <v>903</v>
      </c>
      <c r="AA192" s="85" t="s">
        <v>1098</v>
      </c>
      <c r="AB192" s="80"/>
      <c r="AC192" s="80"/>
      <c r="AD192" s="84" t="s">
        <v>1294</v>
      </c>
      <c r="AE192" s="80"/>
      <c r="AF192" s="80" t="b">
        <v>0</v>
      </c>
      <c r="AG192" s="80">
        <v>0</v>
      </c>
      <c r="AH192" s="84" t="s">
        <v>1316</v>
      </c>
      <c r="AI192" s="80" t="b">
        <v>1</v>
      </c>
      <c r="AJ192" s="80" t="s">
        <v>1333</v>
      </c>
      <c r="AK192" s="80"/>
      <c r="AL192" s="84" t="s">
        <v>1337</v>
      </c>
      <c r="AM192" s="80" t="b">
        <v>0</v>
      </c>
      <c r="AN192" s="80">
        <v>14</v>
      </c>
      <c r="AO192" s="84" t="s">
        <v>1293</v>
      </c>
      <c r="AP192" s="80" t="s">
        <v>1346</v>
      </c>
      <c r="AQ192" s="80" t="b">
        <v>0</v>
      </c>
      <c r="AR192" s="84" t="s">
        <v>1293</v>
      </c>
      <c r="AS192" s="80" t="s">
        <v>198</v>
      </c>
      <c r="AT192" s="80">
        <v>0</v>
      </c>
      <c r="AU192" s="80">
        <v>0</v>
      </c>
      <c r="AV192" s="80"/>
      <c r="AW192" s="80"/>
      <c r="AX192" s="80"/>
      <c r="AY192" s="80"/>
      <c r="AZ192" s="80"/>
      <c r="BA192" s="80"/>
      <c r="BB192" s="80"/>
      <c r="BC192" s="80"/>
      <c r="BD192">
        <v>1</v>
      </c>
      <c r="BE192" s="79" t="str">
        <f>REPLACE(INDEX(GroupVertices[Group],MATCH(Edges25[[#This Row],[Vertex 1]],GroupVertices[Vertex],0)),1,1,"")</f>
        <v>2</v>
      </c>
      <c r="BF192" s="79" t="str">
        <f>REPLACE(INDEX(GroupVertices[Group],MATCH(Edges25[[#This Row],[Vertex 2]],GroupVertices[Vertex],0)),1,1,"")</f>
        <v>2</v>
      </c>
      <c r="BG192" s="48">
        <v>0</v>
      </c>
      <c r="BH192" s="49">
        <v>0</v>
      </c>
      <c r="BI192" s="48">
        <v>0</v>
      </c>
      <c r="BJ192" s="49">
        <v>0</v>
      </c>
      <c r="BK192" s="48">
        <v>0</v>
      </c>
      <c r="BL192" s="49">
        <v>0</v>
      </c>
      <c r="BM192" s="48">
        <v>27</v>
      </c>
      <c r="BN192" s="49">
        <v>100</v>
      </c>
      <c r="BO192" s="48">
        <v>27</v>
      </c>
    </row>
    <row r="193" spans="1:67" ht="15">
      <c r="A193" s="65" t="s">
        <v>403</v>
      </c>
      <c r="B193" s="65" t="s">
        <v>403</v>
      </c>
      <c r="C193" s="66"/>
      <c r="D193" s="67"/>
      <c r="E193" s="68"/>
      <c r="F193" s="69"/>
      <c r="G193" s="66"/>
      <c r="H193" s="70"/>
      <c r="I193" s="71"/>
      <c r="J193" s="71"/>
      <c r="K193" s="34" t="s">
        <v>65</v>
      </c>
      <c r="L193" s="78">
        <v>219</v>
      </c>
      <c r="M193" s="78"/>
      <c r="N193" s="73"/>
      <c r="O193" s="80" t="s">
        <v>198</v>
      </c>
      <c r="P193" s="82">
        <v>43986.35487268519</v>
      </c>
      <c r="Q193" s="80" t="s">
        <v>471</v>
      </c>
      <c r="R193" s="84" t="s">
        <v>516</v>
      </c>
      <c r="S193" s="85" t="s">
        <v>520</v>
      </c>
      <c r="T193" s="80" t="s">
        <v>533</v>
      </c>
      <c r="U193" s="80" t="s">
        <v>537</v>
      </c>
      <c r="V193" s="80"/>
      <c r="W193" s="85" t="s">
        <v>710</v>
      </c>
      <c r="X193" s="82">
        <v>43986.35487268519</v>
      </c>
      <c r="Y193" s="88">
        <v>43986</v>
      </c>
      <c r="Z193" s="84" t="s">
        <v>904</v>
      </c>
      <c r="AA193" s="85" t="s">
        <v>1099</v>
      </c>
      <c r="AB193" s="80"/>
      <c r="AC193" s="80"/>
      <c r="AD193" s="84" t="s">
        <v>1295</v>
      </c>
      <c r="AE193" s="80"/>
      <c r="AF193" s="80" t="b">
        <v>0</v>
      </c>
      <c r="AG193" s="80">
        <v>0</v>
      </c>
      <c r="AH193" s="84" t="s">
        <v>1316</v>
      </c>
      <c r="AI193" s="80" t="b">
        <v>1</v>
      </c>
      <c r="AJ193" s="80" t="s">
        <v>1333</v>
      </c>
      <c r="AK193" s="80"/>
      <c r="AL193" s="84" t="s">
        <v>1338</v>
      </c>
      <c r="AM193" s="80" t="b">
        <v>0</v>
      </c>
      <c r="AN193" s="80">
        <v>0</v>
      </c>
      <c r="AO193" s="84" t="s">
        <v>1316</v>
      </c>
      <c r="AP193" s="80" t="s">
        <v>1345</v>
      </c>
      <c r="AQ193" s="80" t="b">
        <v>0</v>
      </c>
      <c r="AR193" s="84" t="s">
        <v>1295</v>
      </c>
      <c r="AS193" s="80" t="s">
        <v>198</v>
      </c>
      <c r="AT193" s="80">
        <v>0</v>
      </c>
      <c r="AU193" s="80">
        <v>0</v>
      </c>
      <c r="AV193" s="80"/>
      <c r="AW193" s="80"/>
      <c r="AX193" s="80"/>
      <c r="AY193" s="80"/>
      <c r="AZ193" s="80"/>
      <c r="BA193" s="80"/>
      <c r="BB193" s="80"/>
      <c r="BC193" s="80"/>
      <c r="BD193">
        <v>1</v>
      </c>
      <c r="BE193" s="79" t="str">
        <f>REPLACE(INDEX(GroupVertices[Group],MATCH(Edges25[[#This Row],[Vertex 1]],GroupVertices[Vertex],0)),1,1,"")</f>
        <v>3</v>
      </c>
      <c r="BF193" s="79" t="str">
        <f>REPLACE(INDEX(GroupVertices[Group],MATCH(Edges25[[#This Row],[Vertex 2]],GroupVertices[Vertex],0)),1,1,"")</f>
        <v>3</v>
      </c>
      <c r="BG193" s="48">
        <v>1</v>
      </c>
      <c r="BH193" s="49">
        <v>16.666666666666668</v>
      </c>
      <c r="BI193" s="48">
        <v>0</v>
      </c>
      <c r="BJ193" s="49">
        <v>0</v>
      </c>
      <c r="BK193" s="48">
        <v>0</v>
      </c>
      <c r="BL193" s="49">
        <v>0</v>
      </c>
      <c r="BM193" s="48">
        <v>5</v>
      </c>
      <c r="BN193" s="49">
        <v>83.33333333333333</v>
      </c>
      <c r="BO193" s="48">
        <v>6</v>
      </c>
    </row>
    <row r="194" spans="1:67" ht="15">
      <c r="A194" s="65" t="s">
        <v>404</v>
      </c>
      <c r="B194" s="65" t="s">
        <v>405</v>
      </c>
      <c r="C194" s="66"/>
      <c r="D194" s="67"/>
      <c r="E194" s="68"/>
      <c r="F194" s="69"/>
      <c r="G194" s="66"/>
      <c r="H194" s="70"/>
      <c r="I194" s="71"/>
      <c r="J194" s="71"/>
      <c r="K194" s="34" t="s">
        <v>65</v>
      </c>
      <c r="L194" s="78">
        <v>220</v>
      </c>
      <c r="M194" s="78"/>
      <c r="N194" s="73"/>
      <c r="O194" s="80" t="s">
        <v>426</v>
      </c>
      <c r="P194" s="82">
        <v>43986.36488425926</v>
      </c>
      <c r="Q194" s="80" t="s">
        <v>429</v>
      </c>
      <c r="R194" s="84" t="s">
        <v>474</v>
      </c>
      <c r="S194" s="80"/>
      <c r="T194" s="80"/>
      <c r="U194" s="80" t="s">
        <v>538</v>
      </c>
      <c r="V194" s="80"/>
      <c r="W194" s="85" t="s">
        <v>711</v>
      </c>
      <c r="X194" s="82">
        <v>43986.36488425926</v>
      </c>
      <c r="Y194" s="88">
        <v>43986</v>
      </c>
      <c r="Z194" s="84" t="s">
        <v>905</v>
      </c>
      <c r="AA194" s="85" t="s">
        <v>1100</v>
      </c>
      <c r="AB194" s="80"/>
      <c r="AC194" s="80"/>
      <c r="AD194" s="84" t="s">
        <v>1296</v>
      </c>
      <c r="AE194" s="80"/>
      <c r="AF194" s="80" t="b">
        <v>0</v>
      </c>
      <c r="AG194" s="80">
        <v>0</v>
      </c>
      <c r="AH194" s="84" t="s">
        <v>1316</v>
      </c>
      <c r="AI194" s="80" t="b">
        <v>0</v>
      </c>
      <c r="AJ194" s="80" t="s">
        <v>1333</v>
      </c>
      <c r="AK194" s="80"/>
      <c r="AL194" s="84" t="s">
        <v>1316</v>
      </c>
      <c r="AM194" s="80" t="b">
        <v>0</v>
      </c>
      <c r="AN194" s="80">
        <v>116</v>
      </c>
      <c r="AO194" s="84" t="s">
        <v>1297</v>
      </c>
      <c r="AP194" s="80" t="s">
        <v>1345</v>
      </c>
      <c r="AQ194" s="80" t="b">
        <v>0</v>
      </c>
      <c r="AR194" s="84" t="s">
        <v>1297</v>
      </c>
      <c r="AS194" s="80" t="s">
        <v>198</v>
      </c>
      <c r="AT194" s="80">
        <v>0</v>
      </c>
      <c r="AU194" s="80">
        <v>0</v>
      </c>
      <c r="AV194" s="80"/>
      <c r="AW194" s="80"/>
      <c r="AX194" s="80"/>
      <c r="AY194" s="80"/>
      <c r="AZ194" s="80"/>
      <c r="BA194" s="80"/>
      <c r="BB194" s="80"/>
      <c r="BC194" s="80"/>
      <c r="BD194">
        <v>1</v>
      </c>
      <c r="BE194" s="79" t="str">
        <f>REPLACE(INDEX(GroupVertices[Group],MATCH(Edges25[[#This Row],[Vertex 1]],GroupVertices[Vertex],0)),1,1,"")</f>
        <v>1</v>
      </c>
      <c r="BF194" s="79" t="str">
        <f>REPLACE(INDEX(GroupVertices[Group],MATCH(Edges25[[#This Row],[Vertex 2]],GroupVertices[Vertex],0)),1,1,"")</f>
        <v>1</v>
      </c>
      <c r="BG194" s="48">
        <v>0</v>
      </c>
      <c r="BH194" s="49">
        <v>0</v>
      </c>
      <c r="BI194" s="48">
        <v>1</v>
      </c>
      <c r="BJ194" s="49">
        <v>2.3255813953488373</v>
      </c>
      <c r="BK194" s="48">
        <v>0</v>
      </c>
      <c r="BL194" s="49">
        <v>0</v>
      </c>
      <c r="BM194" s="48">
        <v>42</v>
      </c>
      <c r="BN194" s="49">
        <v>97.67441860465117</v>
      </c>
      <c r="BO194" s="48">
        <v>43</v>
      </c>
    </row>
    <row r="195" spans="1:67" ht="15">
      <c r="A195" s="65" t="s">
        <v>405</v>
      </c>
      <c r="B195" s="65" t="s">
        <v>405</v>
      </c>
      <c r="C195" s="66"/>
      <c r="D195" s="67"/>
      <c r="E195" s="68"/>
      <c r="F195" s="69"/>
      <c r="G195" s="66"/>
      <c r="H195" s="70"/>
      <c r="I195" s="71"/>
      <c r="J195" s="71"/>
      <c r="K195" s="34" t="s">
        <v>65</v>
      </c>
      <c r="L195" s="78">
        <v>221</v>
      </c>
      <c r="M195" s="78"/>
      <c r="N195" s="73"/>
      <c r="O195" s="80" t="s">
        <v>198</v>
      </c>
      <c r="P195" s="82">
        <v>43985.29534722222</v>
      </c>
      <c r="Q195" s="80" t="s">
        <v>429</v>
      </c>
      <c r="R195" s="84" t="s">
        <v>474</v>
      </c>
      <c r="S195" s="80"/>
      <c r="T195" s="80"/>
      <c r="U195" s="80" t="s">
        <v>538</v>
      </c>
      <c r="V195" s="85" t="s">
        <v>555</v>
      </c>
      <c r="W195" s="85" t="s">
        <v>555</v>
      </c>
      <c r="X195" s="82">
        <v>43985.29534722222</v>
      </c>
      <c r="Y195" s="88">
        <v>43985</v>
      </c>
      <c r="Z195" s="84" t="s">
        <v>906</v>
      </c>
      <c r="AA195" s="85" t="s">
        <v>1101</v>
      </c>
      <c r="AB195" s="80"/>
      <c r="AC195" s="80"/>
      <c r="AD195" s="84" t="s">
        <v>1297</v>
      </c>
      <c r="AE195" s="84" t="s">
        <v>1302</v>
      </c>
      <c r="AF195" s="80" t="b">
        <v>0</v>
      </c>
      <c r="AG195" s="80">
        <v>199</v>
      </c>
      <c r="AH195" s="84" t="s">
        <v>1317</v>
      </c>
      <c r="AI195" s="80" t="b">
        <v>0</v>
      </c>
      <c r="AJ195" s="80" t="s">
        <v>1333</v>
      </c>
      <c r="AK195" s="80"/>
      <c r="AL195" s="84" t="s">
        <v>1316</v>
      </c>
      <c r="AM195" s="80" t="b">
        <v>0</v>
      </c>
      <c r="AN195" s="80">
        <v>116</v>
      </c>
      <c r="AO195" s="84" t="s">
        <v>1316</v>
      </c>
      <c r="AP195" s="80" t="s">
        <v>1343</v>
      </c>
      <c r="AQ195" s="80" t="b">
        <v>0</v>
      </c>
      <c r="AR195" s="84" t="s">
        <v>1302</v>
      </c>
      <c r="AS195" s="80" t="s">
        <v>198</v>
      </c>
      <c r="AT195" s="80">
        <v>0</v>
      </c>
      <c r="AU195" s="80">
        <v>0</v>
      </c>
      <c r="AV195" s="80"/>
      <c r="AW195" s="80"/>
      <c r="AX195" s="80"/>
      <c r="AY195" s="80"/>
      <c r="AZ195" s="80"/>
      <c r="BA195" s="80"/>
      <c r="BB195" s="80"/>
      <c r="BC195" s="80"/>
      <c r="BD195">
        <v>2</v>
      </c>
      <c r="BE195" s="79" t="str">
        <f>REPLACE(INDEX(GroupVertices[Group],MATCH(Edges25[[#This Row],[Vertex 1]],GroupVertices[Vertex],0)),1,1,"")</f>
        <v>1</v>
      </c>
      <c r="BF195" s="79" t="str">
        <f>REPLACE(INDEX(GroupVertices[Group],MATCH(Edges25[[#This Row],[Vertex 2]],GroupVertices[Vertex],0)),1,1,"")</f>
        <v>1</v>
      </c>
      <c r="BG195" s="48">
        <v>0</v>
      </c>
      <c r="BH195" s="49">
        <v>0</v>
      </c>
      <c r="BI195" s="48">
        <v>1</v>
      </c>
      <c r="BJ195" s="49">
        <v>2.3255813953488373</v>
      </c>
      <c r="BK195" s="48">
        <v>0</v>
      </c>
      <c r="BL195" s="49">
        <v>0</v>
      </c>
      <c r="BM195" s="48">
        <v>42</v>
      </c>
      <c r="BN195" s="49">
        <v>97.67441860465117</v>
      </c>
      <c r="BO195" s="48">
        <v>43</v>
      </c>
    </row>
    <row r="196" spans="1:67" ht="15">
      <c r="A196" s="65" t="s">
        <v>405</v>
      </c>
      <c r="B196" s="65" t="s">
        <v>405</v>
      </c>
      <c r="C196" s="66"/>
      <c r="D196" s="67"/>
      <c r="E196" s="68"/>
      <c r="F196" s="69"/>
      <c r="G196" s="66"/>
      <c r="H196" s="70"/>
      <c r="I196" s="71"/>
      <c r="J196" s="71"/>
      <c r="K196" s="34" t="s">
        <v>65</v>
      </c>
      <c r="L196" s="78">
        <v>222</v>
      </c>
      <c r="M196" s="78"/>
      <c r="N196" s="73"/>
      <c r="O196" s="80" t="s">
        <v>198</v>
      </c>
      <c r="P196" s="82">
        <v>43985.300520833334</v>
      </c>
      <c r="Q196" s="80" t="s">
        <v>430</v>
      </c>
      <c r="R196" s="84" t="s">
        <v>475</v>
      </c>
      <c r="S196" s="85" t="s">
        <v>518</v>
      </c>
      <c r="T196" s="80" t="s">
        <v>532</v>
      </c>
      <c r="U196" s="80" t="s">
        <v>537</v>
      </c>
      <c r="V196" s="80"/>
      <c r="W196" s="85" t="s">
        <v>712</v>
      </c>
      <c r="X196" s="82">
        <v>43985.300520833334</v>
      </c>
      <c r="Y196" s="88">
        <v>43985</v>
      </c>
      <c r="Z196" s="84" t="s">
        <v>907</v>
      </c>
      <c r="AA196" s="85" t="s">
        <v>1102</v>
      </c>
      <c r="AB196" s="80"/>
      <c r="AC196" s="80"/>
      <c r="AD196" s="84" t="s">
        <v>1298</v>
      </c>
      <c r="AE196" s="80"/>
      <c r="AF196" s="80" t="b">
        <v>0</v>
      </c>
      <c r="AG196" s="80">
        <v>6</v>
      </c>
      <c r="AH196" s="84" t="s">
        <v>1317</v>
      </c>
      <c r="AI196" s="80" t="b">
        <v>0</v>
      </c>
      <c r="AJ196" s="80" t="s">
        <v>1332</v>
      </c>
      <c r="AK196" s="80"/>
      <c r="AL196" s="84" t="s">
        <v>1316</v>
      </c>
      <c r="AM196" s="80" t="b">
        <v>0</v>
      </c>
      <c r="AN196" s="80">
        <v>5</v>
      </c>
      <c r="AO196" s="84" t="s">
        <v>1316</v>
      </c>
      <c r="AP196" s="80" t="s">
        <v>1343</v>
      </c>
      <c r="AQ196" s="80" t="b">
        <v>0</v>
      </c>
      <c r="AR196" s="84" t="s">
        <v>1298</v>
      </c>
      <c r="AS196" s="80" t="s">
        <v>198</v>
      </c>
      <c r="AT196" s="80">
        <v>0</v>
      </c>
      <c r="AU196" s="80">
        <v>0</v>
      </c>
      <c r="AV196" s="80"/>
      <c r="AW196" s="80"/>
      <c r="AX196" s="80"/>
      <c r="AY196" s="80"/>
      <c r="AZ196" s="80"/>
      <c r="BA196" s="80"/>
      <c r="BB196" s="80"/>
      <c r="BC196" s="80"/>
      <c r="BD196">
        <v>2</v>
      </c>
      <c r="BE196" s="79" t="str">
        <f>REPLACE(INDEX(GroupVertices[Group],MATCH(Edges25[[#This Row],[Vertex 1]],GroupVertices[Vertex],0)),1,1,"")</f>
        <v>1</v>
      </c>
      <c r="BF196" s="79" t="str">
        <f>REPLACE(INDEX(GroupVertices[Group],MATCH(Edges25[[#This Row],[Vertex 2]],GroupVertices[Vertex],0)),1,1,"")</f>
        <v>1</v>
      </c>
      <c r="BG196" s="48">
        <v>0</v>
      </c>
      <c r="BH196" s="49">
        <v>0</v>
      </c>
      <c r="BI196" s="48">
        <v>0</v>
      </c>
      <c r="BJ196" s="49">
        <v>0</v>
      </c>
      <c r="BK196" s="48">
        <v>0</v>
      </c>
      <c r="BL196" s="49">
        <v>0</v>
      </c>
      <c r="BM196" s="48">
        <v>2</v>
      </c>
      <c r="BN196" s="49">
        <v>100</v>
      </c>
      <c r="BO196" s="48">
        <v>2</v>
      </c>
    </row>
    <row r="197" spans="1:67" ht="15">
      <c r="A197" s="65" t="s">
        <v>406</v>
      </c>
      <c r="B197" s="65" t="s">
        <v>405</v>
      </c>
      <c r="C197" s="66"/>
      <c r="D197" s="67"/>
      <c r="E197" s="68"/>
      <c r="F197" s="69"/>
      <c r="G197" s="66"/>
      <c r="H197" s="70"/>
      <c r="I197" s="71"/>
      <c r="J197" s="71"/>
      <c r="K197" s="34" t="s">
        <v>65</v>
      </c>
      <c r="L197" s="78">
        <v>223</v>
      </c>
      <c r="M197" s="78"/>
      <c r="N197" s="73"/>
      <c r="O197" s="80" t="s">
        <v>426</v>
      </c>
      <c r="P197" s="82">
        <v>43986.36920138889</v>
      </c>
      <c r="Q197" s="80" t="s">
        <v>429</v>
      </c>
      <c r="R197" s="84" t="s">
        <v>474</v>
      </c>
      <c r="S197" s="80"/>
      <c r="T197" s="80"/>
      <c r="U197" s="80" t="s">
        <v>538</v>
      </c>
      <c r="V197" s="80"/>
      <c r="W197" s="85" t="s">
        <v>713</v>
      </c>
      <c r="X197" s="82">
        <v>43986.36920138889</v>
      </c>
      <c r="Y197" s="88">
        <v>43986</v>
      </c>
      <c r="Z197" s="84" t="s">
        <v>908</v>
      </c>
      <c r="AA197" s="85" t="s">
        <v>1103</v>
      </c>
      <c r="AB197" s="80"/>
      <c r="AC197" s="80"/>
      <c r="AD197" s="84" t="s">
        <v>1299</v>
      </c>
      <c r="AE197" s="80"/>
      <c r="AF197" s="80" t="b">
        <v>0</v>
      </c>
      <c r="AG197" s="80">
        <v>0</v>
      </c>
      <c r="AH197" s="84" t="s">
        <v>1316</v>
      </c>
      <c r="AI197" s="80" t="b">
        <v>0</v>
      </c>
      <c r="AJ197" s="80" t="s">
        <v>1333</v>
      </c>
      <c r="AK197" s="80"/>
      <c r="AL197" s="84" t="s">
        <v>1316</v>
      </c>
      <c r="AM197" s="80" t="b">
        <v>0</v>
      </c>
      <c r="AN197" s="80">
        <v>116</v>
      </c>
      <c r="AO197" s="84" t="s">
        <v>1297</v>
      </c>
      <c r="AP197" s="80" t="s">
        <v>1345</v>
      </c>
      <c r="AQ197" s="80" t="b">
        <v>0</v>
      </c>
      <c r="AR197" s="84" t="s">
        <v>1297</v>
      </c>
      <c r="AS197" s="80" t="s">
        <v>198</v>
      </c>
      <c r="AT197" s="80">
        <v>0</v>
      </c>
      <c r="AU197" s="80">
        <v>0</v>
      </c>
      <c r="AV197" s="80"/>
      <c r="AW197" s="80"/>
      <c r="AX197" s="80"/>
      <c r="AY197" s="80"/>
      <c r="AZ197" s="80"/>
      <c r="BA197" s="80"/>
      <c r="BB197" s="80"/>
      <c r="BC197" s="80"/>
      <c r="BD197">
        <v>1</v>
      </c>
      <c r="BE197" s="79" t="str">
        <f>REPLACE(INDEX(GroupVertices[Group],MATCH(Edges25[[#This Row],[Vertex 1]],GroupVertices[Vertex],0)),1,1,"")</f>
        <v>1</v>
      </c>
      <c r="BF197" s="79" t="str">
        <f>REPLACE(INDEX(GroupVertices[Group],MATCH(Edges25[[#This Row],[Vertex 2]],GroupVertices[Vertex],0)),1,1,"")</f>
        <v>1</v>
      </c>
      <c r="BG197" s="48">
        <v>0</v>
      </c>
      <c r="BH197" s="49">
        <v>0</v>
      </c>
      <c r="BI197" s="48">
        <v>1</v>
      </c>
      <c r="BJ197" s="49">
        <v>2.3255813953488373</v>
      </c>
      <c r="BK197" s="48">
        <v>0</v>
      </c>
      <c r="BL197" s="49">
        <v>0</v>
      </c>
      <c r="BM197" s="48">
        <v>42</v>
      </c>
      <c r="BN197" s="49">
        <v>97.67441860465117</v>
      </c>
      <c r="BO197" s="48">
        <v>43</v>
      </c>
    </row>
    <row r="198" spans="1:67" ht="15">
      <c r="A198" s="65" t="s">
        <v>407</v>
      </c>
      <c r="B198" s="65" t="s">
        <v>407</v>
      </c>
      <c r="C198" s="66"/>
      <c r="D198" s="67"/>
      <c r="E198" s="68"/>
      <c r="F198" s="69"/>
      <c r="G198" s="66"/>
      <c r="H198" s="70"/>
      <c r="I198" s="71"/>
      <c r="J198" s="71"/>
      <c r="K198" s="34" t="s">
        <v>65</v>
      </c>
      <c r="L198" s="78">
        <v>224</v>
      </c>
      <c r="M198" s="78"/>
      <c r="N198" s="73"/>
      <c r="O198" s="80" t="s">
        <v>198</v>
      </c>
      <c r="P198" s="82">
        <v>43986.380532407406</v>
      </c>
      <c r="Q198" s="80" t="s">
        <v>472</v>
      </c>
      <c r="R198" s="84" t="s">
        <v>517</v>
      </c>
      <c r="S198" s="85" t="s">
        <v>520</v>
      </c>
      <c r="T198" s="80" t="s">
        <v>533</v>
      </c>
      <c r="U198" s="80" t="s">
        <v>537</v>
      </c>
      <c r="V198" s="80"/>
      <c r="W198" s="85" t="s">
        <v>714</v>
      </c>
      <c r="X198" s="82">
        <v>43986.380532407406</v>
      </c>
      <c r="Y198" s="88">
        <v>43986</v>
      </c>
      <c r="Z198" s="84" t="s">
        <v>909</v>
      </c>
      <c r="AA198" s="85" t="s">
        <v>1104</v>
      </c>
      <c r="AB198" s="80"/>
      <c r="AC198" s="80"/>
      <c r="AD198" s="84" t="s">
        <v>1300</v>
      </c>
      <c r="AE198" s="80"/>
      <c r="AF198" s="80" t="b">
        <v>0</v>
      </c>
      <c r="AG198" s="80">
        <v>0</v>
      </c>
      <c r="AH198" s="84" t="s">
        <v>1316</v>
      </c>
      <c r="AI198" s="80" t="b">
        <v>1</v>
      </c>
      <c r="AJ198" s="80" t="s">
        <v>1332</v>
      </c>
      <c r="AK198" s="80"/>
      <c r="AL198" s="84" t="s">
        <v>1338</v>
      </c>
      <c r="AM198" s="80" t="b">
        <v>0</v>
      </c>
      <c r="AN198" s="80">
        <v>0</v>
      </c>
      <c r="AO198" s="84" t="s">
        <v>1316</v>
      </c>
      <c r="AP198" s="80" t="s">
        <v>1343</v>
      </c>
      <c r="AQ198" s="80" t="b">
        <v>0</v>
      </c>
      <c r="AR198" s="84" t="s">
        <v>1300</v>
      </c>
      <c r="AS198" s="80" t="s">
        <v>198</v>
      </c>
      <c r="AT198" s="80">
        <v>0</v>
      </c>
      <c r="AU198" s="80">
        <v>0</v>
      </c>
      <c r="AV198" s="80"/>
      <c r="AW198" s="80"/>
      <c r="AX198" s="80"/>
      <c r="AY198" s="80"/>
      <c r="AZ198" s="80"/>
      <c r="BA198" s="80"/>
      <c r="BB198" s="80"/>
      <c r="BC198" s="80"/>
      <c r="BD198">
        <v>1</v>
      </c>
      <c r="BE198" s="79" t="str">
        <f>REPLACE(INDEX(GroupVertices[Group],MATCH(Edges25[[#This Row],[Vertex 1]],GroupVertices[Vertex],0)),1,1,"")</f>
        <v>3</v>
      </c>
      <c r="BF198" s="79" t="str">
        <f>REPLACE(INDEX(GroupVertices[Group],MATCH(Edges25[[#This Row],[Vertex 2]],GroupVertices[Vertex],0)),1,1,"")</f>
        <v>3</v>
      </c>
      <c r="BG198" s="48">
        <v>0</v>
      </c>
      <c r="BH198" s="49">
        <v>0</v>
      </c>
      <c r="BI198" s="48">
        <v>0</v>
      </c>
      <c r="BJ198" s="49">
        <v>0</v>
      </c>
      <c r="BK198" s="48">
        <v>0</v>
      </c>
      <c r="BL198" s="49">
        <v>0</v>
      </c>
      <c r="BM198" s="48">
        <v>1</v>
      </c>
      <c r="BN198" s="49">
        <v>100</v>
      </c>
      <c r="BO198" s="48">
        <v>1</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hyperlinks>
    <hyperlink ref="S5" r:id="rId1" display="https://threadreaderapp.com/thread/1268032227612471298.html"/>
    <hyperlink ref="S7" r:id="rId2" display="https://threadreaderapp.com/thread/1268032227612471298.html"/>
    <hyperlink ref="S25" r:id="rId3" display="https://threadreaderapp.com/thread/1268032227612471298.html"/>
    <hyperlink ref="S39" r:id="rId4" display="https://twitter.com/marcomerlino19/status/1268182664806379521?s=20"/>
    <hyperlink ref="S65" r:id="rId5" display="https://twitter.com/PunishDem1776/status/1268321690611843074"/>
    <hyperlink ref="S83" r:id="rId6" display="https://twitter.com/Pam46085508/status/1268323120567521280"/>
    <hyperlink ref="S84" r:id="rId7" display="https://twitter.com/classeypatriot1/status/1268328690624024576"/>
    <hyperlink ref="S85" r:id="rId8" display="https://www.bitchute.com/video/SJRbQTzmpILX/"/>
    <hyperlink ref="S86" r:id="rId9" display="https://twitter.com/punishdem1776/status/1268321690611843074"/>
    <hyperlink ref="S102" r:id="rId10" display="https://twitter.com/PunishDem1776/status/1268321690611843074"/>
    <hyperlink ref="S103" r:id="rId11" display="https://twitter.com/markperry98/status/1268325518954262530"/>
    <hyperlink ref="S104" r:id="rId12" display="https://twitter.com/markperry98/status/1268327163163324417"/>
    <hyperlink ref="S105" r:id="rId13" display="https://twitter.com/markperry98/status/1268327163163324417"/>
    <hyperlink ref="S106" r:id="rId14" display="https://twitter.com/markperry98/status/1268325518954262530"/>
    <hyperlink ref="S107" r:id="rId15" display="https://twitter.com/PunishDem1776/status/1268321690611843074"/>
    <hyperlink ref="S139" r:id="rId16" display="https://twitter.com/PunishDem1776/status/1268321690611843074"/>
    <hyperlink ref="S145" r:id="rId17" display="https://twitter.com/punishdem1776/status/1268321690611843074"/>
    <hyperlink ref="S152" r:id="rId18" display="https://twitter.com/PunishDem1776/status/1268321690611843074"/>
    <hyperlink ref="S153" r:id="rId19" display="https://twitter.com/stormmcloak/status/1268380964285267972"/>
    <hyperlink ref="S164" r:id="rId20" display="https://twitter.com/DisclosureBP/status/1268325026836606976"/>
    <hyperlink ref="S178" r:id="rId21" display="https://www.foxnews.com/politics/los-angeles-to-slash-up-to-150b-from-lapd-budget-reinvest-into-communities-of-color"/>
    <hyperlink ref="S182" r:id="rId22" display="https://twitter.com/marcomerlino19/status/1268182664806379521"/>
    <hyperlink ref="S184" r:id="rId23" display="https://threadreaderapp.com/thread/1268032227612471298.html"/>
    <hyperlink ref="S193" r:id="rId24" display="https://twitter.com/PunishDem1776/status/1268321690611843074"/>
    <hyperlink ref="S196" r:id="rId25" display="https://threadreaderapp.com/thread/1268032227612471298.html"/>
    <hyperlink ref="S198" r:id="rId26" display="https://twitter.com/PunishDem1776/status/1268321690611843074"/>
    <hyperlink ref="V38" r:id="rId27" display="https://pbs.twimg.com/tweet_video_thumb/EZl5CGeX0AUR39A.jpg"/>
    <hyperlink ref="V40" r:id="rId28" display="https://pbs.twimg.com/ext_tw_video_thumb/1268031783909699585/pu/img/y1YquN2DjON2fyu-.jpg"/>
    <hyperlink ref="V82" r:id="rId29" display="https://pbs.twimg.com/ext_tw_video_thumb/1268031783909699585/pu/img/y1YquN2DjON2fyu-.jpg"/>
    <hyperlink ref="V111" r:id="rId30" display="https://pbs.twimg.com/ext_tw_video_thumb/1268031783909699585/pu/img/y1YquN2DjON2fyu-.jpg"/>
    <hyperlink ref="V141" r:id="rId31" display="https://pbs.twimg.com/ext_tw_video_thumb/1268031783909699585/pu/img/y1YquN2DjON2fyu-.jpg"/>
    <hyperlink ref="V142" r:id="rId32" display="https://pbs.twimg.com/ext_tw_video_thumb/1268031783909699585/pu/img/y1YquN2DjON2fyu-.jpg"/>
    <hyperlink ref="V153" r:id="rId33" display="https://pbs.twimg.com/media/EZoy9DYWkAAdTBU.jpg"/>
    <hyperlink ref="V163" r:id="rId34" display="https://pbs.twimg.com/media/EZpG1c2UcAALfgz.jpg"/>
    <hyperlink ref="V177" r:id="rId35" display="https://pbs.twimg.com/media/EZo35D2WkAI0jwz.jpg"/>
    <hyperlink ref="V180" r:id="rId36" display="https://pbs.twimg.com/media/EZpGR6-UYAIgc3y.jpg"/>
    <hyperlink ref="V189" r:id="rId37" display="https://pbs.twimg.com/media/EZohEpuUwAE7QPM.jpg"/>
    <hyperlink ref="V195" r:id="rId38" display="https://pbs.twimg.com/media/EZkcAflXgAEIaxM.png"/>
    <hyperlink ref="W3" r:id="rId39" display="http://pbs.twimg.com/profile_images/1157934571175870464/cCjFUTG0_normal.jpg"/>
    <hyperlink ref="W4" r:id="rId40" display="http://pbs.twimg.com/profile_images/1046509627586867200/Qq9iV8en_normal.jpg"/>
    <hyperlink ref="W5" r:id="rId41" display="http://pbs.twimg.com/profile_images/1244407254025228288/sxub50tV_normal.jpg"/>
    <hyperlink ref="W6" r:id="rId42" display="http://pbs.twimg.com/profile_images/1259140676350025732/4Nhxj85V_normal.jpg"/>
    <hyperlink ref="W7" r:id="rId43" display="http://pbs.twimg.com/profile_images/1257034615711322112/ixhmqytb_normal.jpg"/>
    <hyperlink ref="W8" r:id="rId44" display="http://pbs.twimg.com/profile_images/1227828633428881408/0GC9vaix_normal.jpg"/>
    <hyperlink ref="W9" r:id="rId45" display="http://abs.twimg.com/sticky/default_profile_images/default_profile_normal.png"/>
    <hyperlink ref="W10" r:id="rId46" display="http://pbs.twimg.com/profile_images/1251000468500885505/uIom3PQZ_normal.jpg"/>
    <hyperlink ref="W11" r:id="rId47" display="http://pbs.twimg.com/profile_images/1030233131943583745/PKMiNY82_normal.jpg"/>
    <hyperlink ref="W12" r:id="rId48" display="http://pbs.twimg.com/profile_images/1899114405/mardi_gra_2007_normal.jpg"/>
    <hyperlink ref="W13" r:id="rId49" display="http://pbs.twimg.com/profile_images/1253893780836462593/O6rnac2U_normal.jpg"/>
    <hyperlink ref="W14" r:id="rId50" display="http://pbs.twimg.com/profile_images/1030635663203487744/HY1DnnzN_normal.jpg"/>
    <hyperlink ref="W15" r:id="rId51" display="http://pbs.twimg.com/profile_images/94191292/evolve_normal.gif"/>
    <hyperlink ref="W16" r:id="rId52" display="http://pbs.twimg.com/profile_images/1264796325788426242/1YDVW6PV_normal.jpg"/>
    <hyperlink ref="W17" r:id="rId53" display="http://pbs.twimg.com/profile_images/1217995625809117184/MvNawXty_normal.jpg"/>
    <hyperlink ref="W18" r:id="rId54" display="http://pbs.twimg.com/profile_images/1163647527255592960/_eBbqTZH_normal.jpg"/>
    <hyperlink ref="W19" r:id="rId55" display="http://pbs.twimg.com/profile_images/1245321171622641664/MzSv029N_normal.jpg"/>
    <hyperlink ref="W20" r:id="rId56" display="http://abs.twimg.com/sticky/default_profile_images/default_profile_normal.png"/>
    <hyperlink ref="W21" r:id="rId57" display="http://pbs.twimg.com/profile_images/1172697604389527553/bGJ6dJL9_normal.jpg"/>
    <hyperlink ref="W22" r:id="rId58" display="http://pbs.twimg.com/profile_images/805188239875342340/qZfU3JJc_normal.jpg"/>
    <hyperlink ref="W23" r:id="rId59" display="http://pbs.twimg.com/profile_images/1156609939118460928/PCv8S_N1_normal.jpg"/>
    <hyperlink ref="W24" r:id="rId60" display="http://pbs.twimg.com/profile_images/1176023366458925057/4_qG6GzY_normal.jpg"/>
    <hyperlink ref="W25" r:id="rId61" display="http://pbs.twimg.com/profile_images/1145447464876597248/B5Glgx_1_normal.jpg"/>
    <hyperlink ref="W26" r:id="rId62" display="http://pbs.twimg.com/profile_images/1191156591824973826/gdASM5pk_normal.jpg"/>
    <hyperlink ref="W27" r:id="rId63" display="http://pbs.twimg.com/profile_images/892943778943705090/gZL1vaXA_normal.jpg"/>
    <hyperlink ref="W28" r:id="rId64" display="http://pbs.twimg.com/profile_images/570093531835944961/NuOdjlUY_normal.png"/>
    <hyperlink ref="W29" r:id="rId65" display="http://pbs.twimg.com/profile_images/2797385070/cbf414f37d5aeb8a8947a64fba4c7e03_normal.png"/>
    <hyperlink ref="W30" r:id="rId66" display="http://pbs.twimg.com/profile_images/1197940865802678272/J0Re7TBF_normal.jpg"/>
    <hyperlink ref="W31" r:id="rId67" display="http://pbs.twimg.com/profile_images/899259810780241920/zAZVKlZy_normal.jpg"/>
    <hyperlink ref="W32" r:id="rId68" display="http://pbs.twimg.com/profile_images/899259810780241920/zAZVKlZy_normal.jpg"/>
    <hyperlink ref="W33" r:id="rId69" display="http://pbs.twimg.com/profile_images/1193569178722152448/UEZvMClJ_normal.jpg"/>
    <hyperlink ref="W34" r:id="rId70" display="http://pbs.twimg.com/profile_images/1156072485428912128/sE6FBe3N_normal.jpg"/>
    <hyperlink ref="W35" r:id="rId71" display="http://pbs.twimg.com/profile_images/1082809289889193986/qq7kT9x5_normal.jpg"/>
    <hyperlink ref="W36" r:id="rId72" display="http://pbs.twimg.com/profile_images/485115231275061248/sj1KGcK3_normal.jpeg"/>
    <hyperlink ref="W37" r:id="rId73" display="http://pbs.twimg.com/profile_images/1262518350602788865/ez7Fn_e7_normal.jpg"/>
    <hyperlink ref="W38" r:id="rId74" display="https://pbs.twimg.com/tweet_video_thumb/EZl5CGeX0AUR39A.jpg"/>
    <hyperlink ref="W39" r:id="rId75" display="http://pbs.twimg.com/profile_images/1224142143956103169/1VTGvmuE_normal.jpg"/>
    <hyperlink ref="W40" r:id="rId76" display="https://pbs.twimg.com/ext_tw_video_thumb/1268031783909699585/pu/img/y1YquN2DjON2fyu-.jpg"/>
    <hyperlink ref="W41" r:id="rId77" display="http://pbs.twimg.com/profile_images/1264724230169657344/dJNzGtqt_normal.jpg"/>
    <hyperlink ref="W42" r:id="rId78" display="http://pbs.twimg.com/profile_images/1221686159107149824/A7FQKZuB_normal.jpg"/>
    <hyperlink ref="W43" r:id="rId79" display="http://pbs.twimg.com/profile_images/1247900239089913856/AkbboeYz_normal.jpg"/>
    <hyperlink ref="W44" r:id="rId80" display="http://pbs.twimg.com/profile_images/1264771680376946690/uPNGvAoS_normal.jpg"/>
    <hyperlink ref="W45" r:id="rId81" display="http://pbs.twimg.com/profile_images/898950353625915392/uCO270Uv_normal.jpg"/>
    <hyperlink ref="W46" r:id="rId82" display="http://pbs.twimg.com/profile_images/1258571491886673921/QVNGtuVE_normal.jpg"/>
    <hyperlink ref="W47" r:id="rId83" display="http://abs.twimg.com/sticky/default_profile_images/default_profile_normal.png"/>
    <hyperlink ref="W48" r:id="rId84" display="http://pbs.twimg.com/profile_images/221637122/pic_of_me_normal.jpg"/>
    <hyperlink ref="W49" r:id="rId85" display="http://pbs.twimg.com/profile_images/510280533520416768/5zOyvDHG_normal.jpeg"/>
    <hyperlink ref="W50" r:id="rId86" display="http://pbs.twimg.com/profile_images/728683479236382720/Bs1UskWh_normal.jpg"/>
    <hyperlink ref="W51" r:id="rId87" display="http://pbs.twimg.com/profile_images/509718566677917697/3umihLoU_normal.png"/>
    <hyperlink ref="W52" r:id="rId88" display="http://pbs.twimg.com/profile_images/1052751464454660096/sz-KqmDq_normal.jpg"/>
    <hyperlink ref="W53" r:id="rId89" display="http://pbs.twimg.com/profile_images/1102772671769661440/MKonjtHd_normal.jpg"/>
    <hyperlink ref="W54" r:id="rId90" display="http://pbs.twimg.com/profile_images/1239295512848863233/AB3syYPf_normal.jpg"/>
    <hyperlink ref="W55" r:id="rId91" display="http://pbs.twimg.com/profile_images/2725940814/8b6c3e7072320aa80ef680329b6e9f86_normal.jpeg"/>
    <hyperlink ref="W56" r:id="rId92" display="http://pbs.twimg.com/profile_images/1079066972497870849/TiklpkTs_normal.jpg"/>
    <hyperlink ref="W57" r:id="rId93" display="http://pbs.twimg.com/profile_images/378800000642095020/34c017d7bb62c7046b54300add777bae_normal.jpeg"/>
    <hyperlink ref="W58" r:id="rId94" display="http://pbs.twimg.com/profile_images/1186386031358218241/dnVKoBLi_normal.jpg"/>
    <hyperlink ref="W59" r:id="rId95" display="http://pbs.twimg.com/profile_images/1138160876362579969/AsAUcPkP_normal.jpg"/>
    <hyperlink ref="W60" r:id="rId96" display="http://abs.twimg.com/sticky/default_profile_images/default_profile_normal.png"/>
    <hyperlink ref="W61" r:id="rId97" display="http://pbs.twimg.com/profile_images/1097329212338274304/l2TGRjgx_normal.jpg"/>
    <hyperlink ref="W62" r:id="rId98" display="http://pbs.twimg.com/profile_images/1256219014608683009/ZajFSsaL_normal.jpg"/>
    <hyperlink ref="W63" r:id="rId99" display="http://pbs.twimg.com/profile_images/1250800608468074497/NqG2TP32_normal.jpg"/>
    <hyperlink ref="W64" r:id="rId100" display="http://pbs.twimg.com/profile_images/53951783/cock_normal.JPG"/>
    <hyperlink ref="W65" r:id="rId101" display="http://pbs.twimg.com/profile_images/1095425867000565760/U6Wffenh_normal.jpg"/>
    <hyperlink ref="W66" r:id="rId102" display="http://pbs.twimg.com/profile_images/1268325217761480704/AYf3qhO6_normal.jpg"/>
    <hyperlink ref="W67" r:id="rId103" display="http://pbs.twimg.com/profile_images/1265642613413036037/x9pqLtkI_normal.jpg"/>
    <hyperlink ref="W68" r:id="rId104" display="http://pbs.twimg.com/profile_images/1218411581974839298/ZglfLyFs_normal.jpg"/>
    <hyperlink ref="W69" r:id="rId105" display="http://pbs.twimg.com/profile_images/1257511454233833473/I19A3xgV_normal.jpg"/>
    <hyperlink ref="W70" r:id="rId106" display="http://pbs.twimg.com/profile_images/1217267616840065024/VF695yln_normal.jpg"/>
    <hyperlink ref="W71" r:id="rId107" display="http://pbs.twimg.com/profile_images/1043579500842213377/C34PKauK_normal.jpg"/>
    <hyperlink ref="W72" r:id="rId108" display="http://pbs.twimg.com/profile_images/1267508334883745792/WubFMYH8_normal.jpg"/>
    <hyperlink ref="W73" r:id="rId109" display="http://pbs.twimg.com/profile_images/1267652068027904003/CsJ68TV7_normal.jpg"/>
    <hyperlink ref="W74" r:id="rId110" display="http://pbs.twimg.com/profile_images/766062700627623938/T13sWrPN_normal.jpg"/>
    <hyperlink ref="W75" r:id="rId111" display="http://pbs.twimg.com/profile_images/885264196606283776/OXEiAX17_normal.jpg"/>
    <hyperlink ref="W76" r:id="rId112" display="http://pbs.twimg.com/profile_images/1234537842371710977/JfR29vaf_normal.jpg"/>
    <hyperlink ref="W77" r:id="rId113" display="http://pbs.twimg.com/profile_images/1267975674754711555/BRSLGJtn_normal.jpg"/>
    <hyperlink ref="W78" r:id="rId114" display="http://pbs.twimg.com/profile_images/1256787047785787393/MBHRekaz_normal.jpg"/>
    <hyperlink ref="W79" r:id="rId115" display="http://pbs.twimg.com/profile_images/1267975674754711555/BRSLGJtn_normal.jpg"/>
    <hyperlink ref="W80" r:id="rId116" display="http://pbs.twimg.com/profile_images/1267975674754711555/BRSLGJtn_normal.jpg"/>
    <hyperlink ref="W81" r:id="rId117" display="http://pbs.twimg.com/profile_images/1267975674754711555/BRSLGJtn_normal.jpg"/>
    <hyperlink ref="W82" r:id="rId118" display="https://pbs.twimg.com/ext_tw_video_thumb/1268031783909699585/pu/img/y1YquN2DjON2fyu-.jpg"/>
    <hyperlink ref="W83" r:id="rId119" display="http://pbs.twimg.com/profile_images/1255610681782657030/vQ8ML27q_normal.jpg"/>
    <hyperlink ref="W84" r:id="rId120" display="http://pbs.twimg.com/profile_images/1260679437160378369/WkRiS9w-_normal.jpg"/>
    <hyperlink ref="W85" r:id="rId121" display="http://pbs.twimg.com/profile_images/1260679437160378369/WkRiS9w-_normal.jpg"/>
    <hyperlink ref="W86" r:id="rId122" display="http://pbs.twimg.com/profile_images/190926459/2688023_Krahe-Posters_normal.jpg"/>
    <hyperlink ref="W87" r:id="rId123" display="http://pbs.twimg.com/profile_images/1262851281875546119/sfNAZ5po_normal.jpg"/>
    <hyperlink ref="W88" r:id="rId124" display="http://pbs.twimg.com/profile_images/1258205816475095040/ReniX9T0_normal.jpg"/>
    <hyperlink ref="W89" r:id="rId125" display="http://pbs.twimg.com/profile_images/1152659507115364353/2Vern4In_normal.jpg"/>
    <hyperlink ref="W90" r:id="rId126" display="http://pbs.twimg.com/profile_images/829738997983375361/bYmdFBFl_normal.jpg"/>
    <hyperlink ref="W91" r:id="rId127" display="http://pbs.twimg.com/profile_images/1259442918407929857/f-LUvVqE_normal.jpg"/>
    <hyperlink ref="W92" r:id="rId128" display="http://pbs.twimg.com/profile_images/1076534034019151872/jatPLZ5f_normal.jpg"/>
    <hyperlink ref="W93" r:id="rId129" display="http://pbs.twimg.com/profile_images/2593015658/2_normal.jpg"/>
    <hyperlink ref="W94" r:id="rId130" display="http://pbs.twimg.com/profile_images/2593015658/2_normal.jpg"/>
    <hyperlink ref="W95" r:id="rId131" display="http://pbs.twimg.com/profile_images/1240020328887320580/GAksYbV2_normal.jpg"/>
    <hyperlink ref="W96" r:id="rId132" display="http://pbs.twimg.com/profile_images/1256726163684233221/OriUIUT2_normal.jpg"/>
    <hyperlink ref="W97" r:id="rId133" display="http://pbs.twimg.com/profile_images/1233515780182073347/4MBVNxJJ_normal.jpg"/>
    <hyperlink ref="W98" r:id="rId134" display="http://pbs.twimg.com/profile_images/1264782918867533825/A5YTFvfb_normal.jpg"/>
    <hyperlink ref="W99" r:id="rId135" display="http://pbs.twimg.com/profile_images/1218662319942590464/fafJJnii_normal.jpg"/>
    <hyperlink ref="W100" r:id="rId136" display="http://pbs.twimg.com/profile_images/992098718110371842/rcg3iDtT_normal.jpg"/>
    <hyperlink ref="W101" r:id="rId137" display="http://pbs.twimg.com/profile_images/1263211587835514880/5XmhebdP_normal.jpg"/>
    <hyperlink ref="W102" r:id="rId138" display="http://pbs.twimg.com/profile_images/1244367569630285824/HjT3ACJY_normal.jpg"/>
    <hyperlink ref="W103" r:id="rId139" display="http://pbs.twimg.com/profile_images/1244367569630285824/HjT3ACJY_normal.jpg"/>
    <hyperlink ref="W104" r:id="rId140" display="http://pbs.twimg.com/profile_images/1244367569630285824/HjT3ACJY_normal.jpg"/>
    <hyperlink ref="W105" r:id="rId141" display="http://pbs.twimg.com/profile_images/1244367569630285824/HjT3ACJY_normal.jpg"/>
    <hyperlink ref="W106" r:id="rId142" display="http://pbs.twimg.com/profile_images/1244367569630285824/HjT3ACJY_normal.jpg"/>
    <hyperlink ref="W107" r:id="rId143" display="http://pbs.twimg.com/profile_images/1244367569630285824/HjT3ACJY_normal.jpg"/>
    <hyperlink ref="W108" r:id="rId144" display="http://pbs.twimg.com/profile_images/1231026099947094016/kOYta6dO_normal.jpg"/>
    <hyperlink ref="W109" r:id="rId145" display="http://pbs.twimg.com/profile_images/1201265299053514752/XaqgYxbV_normal.jpg"/>
    <hyperlink ref="W110" r:id="rId146" display="http://pbs.twimg.com/profile_images/1246498616182820865/gbqaLIkH_normal.jpg"/>
    <hyperlink ref="W111" r:id="rId147" display="https://pbs.twimg.com/ext_tw_video_thumb/1268031783909699585/pu/img/y1YquN2DjON2fyu-.jpg"/>
    <hyperlink ref="W112" r:id="rId148" display="http://pbs.twimg.com/profile_images/1260010854646505472/oPhmSSTk_normal.jpg"/>
    <hyperlink ref="W113" r:id="rId149" display="http://pbs.twimg.com/profile_images/1256212586183483394/dk9bCVbm_normal.jpg"/>
    <hyperlink ref="W114" r:id="rId150" display="http://pbs.twimg.com/profile_images/1247268177425371136/emcHi4z9_normal.jpg"/>
    <hyperlink ref="W115" r:id="rId151" display="http://abs.twimg.com/sticky/default_profile_images/default_profile_normal.png"/>
    <hyperlink ref="W116" r:id="rId152" display="http://abs.twimg.com/sticky/default_profile_images/default_profile_normal.png"/>
    <hyperlink ref="W117" r:id="rId153" display="http://pbs.twimg.com/profile_images/1023062337090015232/H0MZliL3_normal.jpg"/>
    <hyperlink ref="W118" r:id="rId154" display="http://pbs.twimg.com/profile_images/550028842149347329/izgx7-lc_normal.jpeg"/>
    <hyperlink ref="W119" r:id="rId155" display="http://pbs.twimg.com/profile_images/948696948667764736/waOUPSE2_normal.jpg"/>
    <hyperlink ref="W120" r:id="rId156" display="http://pbs.twimg.com/profile_images/524343462573797376/cwpxVPKk_normal.jpeg"/>
    <hyperlink ref="W121" r:id="rId157" display="http://pbs.twimg.com/profile_images/1217471180745166848/WbI33547_normal.jpg"/>
    <hyperlink ref="W122" r:id="rId158" display="http://pbs.twimg.com/profile_images/1247302349045084164/bbZHOjQy_normal.jpg"/>
    <hyperlink ref="W123" r:id="rId159" display="http://pbs.twimg.com/profile_images/1247302349045084164/bbZHOjQy_normal.jpg"/>
    <hyperlink ref="W124" r:id="rId160" display="http://pbs.twimg.com/profile_images/886314248472678400/NydFAySD_normal.jpg"/>
    <hyperlink ref="W125" r:id="rId161" display="http://pbs.twimg.com/profile_images/1045497335499935744/FPP0_mrs_normal.jpg"/>
    <hyperlink ref="W126" r:id="rId162" display="http://pbs.twimg.com/profile_images/1250249721362464768/9Kpzgqiq_normal.jpg"/>
    <hyperlink ref="W127" r:id="rId163" display="http://pbs.twimg.com/profile_images/1232494578848145409/twT4ocRO_normal.jpg"/>
    <hyperlink ref="W128" r:id="rId164" display="http://pbs.twimg.com/profile_images/1265489296909373441/Fc5lial2_normal.jpg"/>
    <hyperlink ref="W129" r:id="rId165" display="http://pbs.twimg.com/profile_images/1249776202174398466/_t2I5zNz_normal.jpg"/>
    <hyperlink ref="W130" r:id="rId166" display="http://pbs.twimg.com/profile_images/1134280703141658625/xZCnsoJa_normal.jpg"/>
    <hyperlink ref="W131" r:id="rId167" display="http://pbs.twimg.com/profile_images/1078653134472392704/gx8-PSyP_normal.jpg"/>
    <hyperlink ref="W132" r:id="rId168" display="http://pbs.twimg.com/profile_images/1231640381185384449/dT1mMe6a_normal.jpg"/>
    <hyperlink ref="W133" r:id="rId169" display="http://pbs.twimg.com/profile_images/1324417028/233733_normal.jpg"/>
    <hyperlink ref="W134" r:id="rId170" display="http://pbs.twimg.com/profile_images/1237956055075713026/HU5Kl2gu_normal.jpg"/>
    <hyperlink ref="W135" r:id="rId171" display="http://pbs.twimg.com/profile_images/1037409478096969729/4RJ7wl9i_normal.jpg"/>
    <hyperlink ref="W136" r:id="rId172" display="http://pbs.twimg.com/profile_images/1251487577942581248/qCLTobZX_normal.jpg"/>
    <hyperlink ref="W137" r:id="rId173" display="http://pbs.twimg.com/profile_images/1255242392707481600/py5iOsiC_normal.jpg"/>
    <hyperlink ref="W138" r:id="rId174" display="http://pbs.twimg.com/profile_images/1257128108601180162/m-ozVVNU_normal.jpg"/>
    <hyperlink ref="W139" r:id="rId175" display="http://pbs.twimg.com/profile_images/1257128108601180162/m-ozVVNU_normal.jpg"/>
    <hyperlink ref="W140" r:id="rId176" display="http://pbs.twimg.com/profile_images/1257128108601180162/m-ozVVNU_normal.jpg"/>
    <hyperlink ref="W141" r:id="rId177" display="https://pbs.twimg.com/ext_tw_video_thumb/1268031783909699585/pu/img/y1YquN2DjON2fyu-.jpg"/>
    <hyperlink ref="W142" r:id="rId178" display="https://pbs.twimg.com/ext_tw_video_thumb/1268031783909699585/pu/img/y1YquN2DjON2fyu-.jpg"/>
    <hyperlink ref="W143" r:id="rId179" display="http://pbs.twimg.com/profile_images/1072880663575973889/_DdEXdlU_normal.jpg"/>
    <hyperlink ref="W144" r:id="rId180" display="http://pbs.twimg.com/profile_images/867069412007915520/EGUtrMXr_normal.jpg"/>
    <hyperlink ref="W145" r:id="rId181" display="http://pbs.twimg.com/profile_images/1261869633184739328/NfbsOnzB_normal.jpg"/>
    <hyperlink ref="W146" r:id="rId182" display="http://pbs.twimg.com/profile_images/1231778695473434626/lv7foYbe_normal.jpg"/>
    <hyperlink ref="W147" r:id="rId183" display="http://pbs.twimg.com/profile_images/1267655760701542402/b9GQqMQB_normal.jpg"/>
    <hyperlink ref="W148" r:id="rId184" display="http://pbs.twimg.com/profile_images/1242010602073133058/dzp8qCn-_normal.jpg"/>
    <hyperlink ref="W149" r:id="rId185" display="http://pbs.twimg.com/profile_images/663827923455967232/N-xiUEH9_normal.jpg"/>
    <hyperlink ref="W150" r:id="rId186" display="http://pbs.twimg.com/profile_images/1256657445189029889/gySqKN-p_normal.jpg"/>
    <hyperlink ref="W151" r:id="rId187" display="http://pbs.twimg.com/profile_images/501487545654730752/G768kSgd_normal.jpeg"/>
    <hyperlink ref="W152" r:id="rId188" display="http://pbs.twimg.com/profile_images/1258920276487737350/lrG05-OG_normal.jpg"/>
    <hyperlink ref="W153" r:id="rId189" display="https://pbs.twimg.com/media/EZoy9DYWkAAdTBU.jpg"/>
    <hyperlink ref="W154" r:id="rId190" display="http://pbs.twimg.com/profile_images/1260311244940034048/ZMZH-JLG_normal.jpg"/>
    <hyperlink ref="W155" r:id="rId191" display="http://pbs.twimg.com/profile_images/1143888101133160453/JSOGM0gY_normal.jpg"/>
    <hyperlink ref="W156" r:id="rId192" display="http://pbs.twimg.com/profile_images/1262998459008708608/ieKdSiTE_normal.jpg"/>
    <hyperlink ref="W157" r:id="rId193" display="http://pbs.twimg.com/profile_images/1021881333960732672/JYM5T3uo_normal.jpg"/>
    <hyperlink ref="W158" r:id="rId194" display="http://pbs.twimg.com/profile_images/1258807118548762626/rP0dRk_u_normal.jpg"/>
    <hyperlink ref="W159" r:id="rId195" display="http://pbs.twimg.com/profile_images/1005763217023328258/F6RLlgPJ_normal.jpg"/>
    <hyperlink ref="W160" r:id="rId196" display="http://pbs.twimg.com/profile_images/1005763217023328258/F6RLlgPJ_normal.jpg"/>
    <hyperlink ref="W161" r:id="rId197" display="http://pbs.twimg.com/profile_images/826805145388224512/OpZZ64ju_normal.jpg"/>
    <hyperlink ref="W162" r:id="rId198" display="http://pbs.twimg.com/profile_images/1245048447046164483/eyzDOL6X_normal.jpg"/>
    <hyperlink ref="W163" r:id="rId199" display="https://pbs.twimg.com/media/EZpG1c2UcAALfgz.jpg"/>
    <hyperlink ref="W164" r:id="rId200" display="http://pbs.twimg.com/profile_images/1244330390187380737/DxxiWYw-_normal.jpg"/>
    <hyperlink ref="W165" r:id="rId201" display="http://pbs.twimg.com/profile_images/1268382434342563840/wUVsft3Z_normal.jpg"/>
    <hyperlink ref="W166" r:id="rId202" display="http://pbs.twimg.com/profile_images/1262249684631838720/MwZeZYIB_normal.jpg"/>
    <hyperlink ref="W167" r:id="rId203" display="http://pbs.twimg.com/profile_images/1229065793243090944/4VFo1C5x_normal.jpg"/>
    <hyperlink ref="W168" r:id="rId204" display="http://pbs.twimg.com/profile_images/1263074768992956416/fJ4_Cqri_normal.jpg"/>
    <hyperlink ref="W169" r:id="rId205" display="http://pbs.twimg.com/profile_images/1257928387806531589/W2RFx8kV_normal.jpg"/>
    <hyperlink ref="W170" r:id="rId206" display="http://pbs.twimg.com/profile_images/1260369660781793280/mPC8Q0DQ_normal.jpg"/>
    <hyperlink ref="W171" r:id="rId207" display="http://pbs.twimg.com/profile_images/1245345326615023618/PDmBcESP_normal.jpg"/>
    <hyperlink ref="W172" r:id="rId208" display="http://pbs.twimg.com/profile_images/1157753661340016640/AwwSbhwS_normal.jpg"/>
    <hyperlink ref="W173" r:id="rId209" display="http://pbs.twimg.com/profile_images/1133557155884392449/RHCrRm3r_normal.jpg"/>
    <hyperlink ref="W174" r:id="rId210" display="http://pbs.twimg.com/profile_images/1253429257004437507/xtfjV9LT_normal.jpg"/>
    <hyperlink ref="W175" r:id="rId211" display="http://pbs.twimg.com/profile_images/1253429257004437507/xtfjV9LT_normal.jpg"/>
    <hyperlink ref="W176" r:id="rId212" display="http://pbs.twimg.com/profile_images/1253429257004437507/xtfjV9LT_normal.jpg"/>
    <hyperlink ref="W177" r:id="rId213" display="https://pbs.twimg.com/media/EZo35D2WkAI0jwz.jpg"/>
    <hyperlink ref="W178" r:id="rId214" display="http://pbs.twimg.com/profile_images/1253429257004437507/xtfjV9LT_normal.jpg"/>
    <hyperlink ref="W179" r:id="rId215" display="http://pbs.twimg.com/profile_images/524548584289497088/uim4iqcL_normal.jpeg"/>
    <hyperlink ref="W180" r:id="rId216" display="https://pbs.twimg.com/media/EZpGR6-UYAIgc3y.jpg"/>
    <hyperlink ref="W181" r:id="rId217" display="http://pbs.twimg.com/profile_images/1242561622431989761/2UOzRBNG_normal.jpg"/>
    <hyperlink ref="W182" r:id="rId218" display="http://pbs.twimg.com/profile_images/1242561622431989761/2UOzRBNG_normal.jpg"/>
    <hyperlink ref="W183" r:id="rId219" display="http://abs.twimg.com/sticky/default_profile_images/default_profile_normal.png"/>
    <hyperlink ref="W184" r:id="rId220" display="http://pbs.twimg.com/profile_images/936421015067824134/g_PfzHXA_normal.jpg"/>
    <hyperlink ref="W185" r:id="rId221" display="http://pbs.twimg.com/profile_images/1353536173/AnnHoldenWitch_normal.jpg"/>
    <hyperlink ref="W186" r:id="rId222" display="http://pbs.twimg.com/profile_images/1243531234606821379/ZLAE576__normal.jpg"/>
    <hyperlink ref="W187" r:id="rId223" display="http://pbs.twimg.com/profile_images/856920508/freshshoots_deadtree_normal.jpg"/>
    <hyperlink ref="W188" r:id="rId224" display="http://pbs.twimg.com/profile_images/1259273544380416006/cFhz7cE2_normal.jpg"/>
    <hyperlink ref="W189" r:id="rId225" display="https://pbs.twimg.com/media/EZohEpuUwAE7QPM.jpg"/>
    <hyperlink ref="W190" r:id="rId226" display="http://pbs.twimg.com/profile_images/829579103258808320/6RbCWJdu_normal.jpg"/>
    <hyperlink ref="W191" r:id="rId227" display="http://pbs.twimg.com/profile_images/1061408989290741760/BhRf084X_normal.jpg"/>
    <hyperlink ref="W192" r:id="rId228" display="http://pbs.twimg.com/profile_images/1073269618079346689/Eon04dFT_normal.jpg"/>
    <hyperlink ref="W193" r:id="rId229" display="http://pbs.twimg.com/profile_images/1249994325284569089/QLQgvTLG_normal.jpg"/>
    <hyperlink ref="W194" r:id="rId230" display="http://pbs.twimg.com/profile_images/1123940443685888000/MH7VDnBc_normal.jpg"/>
    <hyperlink ref="W195" r:id="rId231" display="https://pbs.twimg.com/media/EZkcAflXgAEIaxM.png"/>
    <hyperlink ref="W196" r:id="rId232" display="http://pbs.twimg.com/profile_images/1115315014137778176/28FxpRYl_normal.png"/>
    <hyperlink ref="W197" r:id="rId233" display="http://pbs.twimg.com/profile_images/1209887598459727881/7w1tTQkf_normal.jpg"/>
    <hyperlink ref="W198" r:id="rId234" display="http://pbs.twimg.com/profile_images/1219318490370318336/JEVCwGB2_normal.jpg"/>
    <hyperlink ref="AA3" r:id="rId235" display="https://twitter.com/hollywdharriet/status/1268076529830948865"/>
    <hyperlink ref="AA4" r:id="rId236" display="https://twitter.com/carol51378156/status/1268077987280420864"/>
    <hyperlink ref="AA5" r:id="rId237" display="https://twitter.com/jendlady1/status/1268078488520540160"/>
    <hyperlink ref="AA6" r:id="rId238" display="https://twitter.com/crowntiptoe/status/1268079235761156097"/>
    <hyperlink ref="AA7" r:id="rId239" display="https://twitter.com/linkead/status/1268079302362509312"/>
    <hyperlink ref="AA8" r:id="rId240" display="https://twitter.com/kalanuraven/status/1268080736159936512"/>
    <hyperlink ref="AA9" r:id="rId241" display="https://twitter.com/zoomlilly/status/1268082409473404928"/>
    <hyperlink ref="AA10" r:id="rId242" display="https://twitter.com/birdchirptweet/status/1268088368149065731"/>
    <hyperlink ref="AA11" r:id="rId243" display="https://twitter.com/simpleplananon/status/1268094747878535168"/>
    <hyperlink ref="AA12" r:id="rId244" display="https://twitter.com/gretchenbarton/status/1268099274958667777"/>
    <hyperlink ref="AA13" r:id="rId245" display="https://twitter.com/margarita150264/status/1268099687539564544"/>
    <hyperlink ref="AA14" r:id="rId246" display="https://twitter.com/chakanetzaclive/status/1268100780784881664"/>
    <hyperlink ref="AA15" r:id="rId247" display="https://twitter.com/orangeray3/status/1268112253493997570"/>
    <hyperlink ref="AA16" r:id="rId248" display="https://twitter.com/kwade75/status/1268113102773551104"/>
    <hyperlink ref="AA17" r:id="rId249" display="https://twitter.com/gx4ik76j9yqkhen/status/1268115001799176193"/>
    <hyperlink ref="AA18" r:id="rId250" display="https://twitter.com/kitchenermike/status/1268118631692431360"/>
    <hyperlink ref="AA19" r:id="rId251" display="https://twitter.com/johnsomsheila/status/1268121317674553344"/>
    <hyperlink ref="AA20" r:id="rId252" display="https://twitter.com/8020tizio/status/1268126830386647040"/>
    <hyperlink ref="AA21" r:id="rId253" display="https://twitter.com/bluefishja/status/1268129313171406850"/>
    <hyperlink ref="AA22" r:id="rId254" display="https://twitter.com/wmk1975/status/1268133783255109632"/>
    <hyperlink ref="AA23" r:id="rId255" display="https://twitter.com/bam57581565/status/1268134968980635653"/>
    <hyperlink ref="AA24" r:id="rId256" display="https://twitter.com/texas_trump/status/1268144377467031552"/>
    <hyperlink ref="AA25" r:id="rId257" display="https://twitter.com/me2189251618/status/1268145162611576833"/>
    <hyperlink ref="AA26" r:id="rId258" display="https://twitter.com/remediosbullo19/status/1268148872557232130"/>
    <hyperlink ref="AA27" r:id="rId259" display="https://twitter.com/gobigred4life/status/1268149157329399809"/>
    <hyperlink ref="AA28" r:id="rId260" display="https://twitter.com/dkdk459/status/1268150278336831489"/>
    <hyperlink ref="AA29" r:id="rId261" display="https://twitter.com/asleepingdragon/status/1268156263399120898"/>
    <hyperlink ref="AA30" r:id="rId262" display="https://twitter.com/shupe_laura/status/1268158980515340288"/>
    <hyperlink ref="AA31" r:id="rId263" display="https://twitter.com/turk182_jcp/status/1268161093148475392"/>
    <hyperlink ref="AA32" r:id="rId264" display="https://twitter.com/turk182_jcp/status/1268161171984711682"/>
    <hyperlink ref="AA33" r:id="rId265" display="https://twitter.com/candace47373967/status/1268161308890980358"/>
    <hyperlink ref="AA34" r:id="rId266" display="https://twitter.com/therealalice333/status/1268163519477940224"/>
    <hyperlink ref="AA35" r:id="rId267" display="https://twitter.com/veteran423/status/1268164908803403782"/>
    <hyperlink ref="AA36" r:id="rId268" display="https://twitter.com/homeofthetitans/status/1268167874230837248"/>
    <hyperlink ref="AA37" r:id="rId269" display="https://twitter.com/cher88582355/status/1268174256741011456"/>
    <hyperlink ref="AA38" r:id="rId270" display="https://twitter.com/timecontrolzero/status/1268177864278630400"/>
    <hyperlink ref="AA39" r:id="rId271" display="https://twitter.com/marcomerlino19/status/1268190458506772485"/>
    <hyperlink ref="AA40" r:id="rId272" display="https://twitter.com/ammendment_2nd/status/1268190713809973253"/>
    <hyperlink ref="AA41" r:id="rId273" display="https://twitter.com/angel46615/status/1268193119918579716"/>
    <hyperlink ref="AA42" r:id="rId274" display="https://twitter.com/gpnavonod/status/1268194674034049024"/>
    <hyperlink ref="AA43" r:id="rId275" display="https://twitter.com/lilhaycraft/status/1268201750579892231"/>
    <hyperlink ref="AA44" r:id="rId276" display="https://twitter.com/pipewrench56/status/1268207945445146626"/>
    <hyperlink ref="AA45" r:id="rId277" display="https://twitter.com/luvmyshitzu/status/1268211548624834569"/>
    <hyperlink ref="AA46" r:id="rId278" display="https://twitter.com/iqdou1/status/1268222335666044930"/>
    <hyperlink ref="AA47" r:id="rId279" display="https://twitter.com/mariancastrover/status/1268223211977814019"/>
    <hyperlink ref="AA48" r:id="rId280" display="https://twitter.com/rhansens/status/1268224238923718656"/>
    <hyperlink ref="AA49" r:id="rId281" display="https://twitter.com/beachgrandma13/status/1268224576334553089"/>
    <hyperlink ref="AA50" r:id="rId282" display="https://twitter.com/tired_n_crabby/status/1268226968438226944"/>
    <hyperlink ref="AA51" r:id="rId283" display="https://twitter.com/candtalan/status/1268229553144676352"/>
    <hyperlink ref="AA52" r:id="rId284" display="https://twitter.com/melissalong12/status/1268230856121950210"/>
    <hyperlink ref="AA53" r:id="rId285" display="https://twitter.com/carenharkins/status/1268243027274932227"/>
    <hyperlink ref="AA54" r:id="rId286" display="https://twitter.com/angellamalet/status/1268274218556362753"/>
    <hyperlink ref="AA55" r:id="rId287" display="https://twitter.com/westietx/status/1268282677922279426"/>
    <hyperlink ref="AA56" r:id="rId288" display="https://twitter.com/theeleanordavis/status/1268285053764853760"/>
    <hyperlink ref="AA57" r:id="rId289" display="https://twitter.com/basketballsoft1/status/1268287464533159936"/>
    <hyperlink ref="AA58" r:id="rId290" display="https://twitter.com/mmwiley204/status/1268294999201984512"/>
    <hyperlink ref="AA59" r:id="rId291" display="https://twitter.com/west1fsu1/status/1268299732784381952"/>
    <hyperlink ref="AA60" r:id="rId292" display="https://twitter.com/jeannedevendor1/status/1268308440931164164"/>
    <hyperlink ref="AA61" r:id="rId293" display="https://twitter.com/babs25900096/status/1268318578828165120"/>
    <hyperlink ref="AA62" r:id="rId294" display="https://twitter.com/godwins2020/status/1268322805952757760"/>
    <hyperlink ref="AA63" r:id="rId295" display="https://twitter.com/timgrein2/status/1268323131703169024"/>
    <hyperlink ref="AA64" r:id="rId296" display="https://twitter.com/fatlester/status/1268323355268124672"/>
    <hyperlink ref="AA65" r:id="rId297" display="https://twitter.com/enettewigginto1/status/1268323582217719808"/>
    <hyperlink ref="AA66" r:id="rId298" display="https://twitter.com/donna78700883/status/1268323771640762368"/>
    <hyperlink ref="AA67" r:id="rId299" display="https://twitter.com/cornpop2024/status/1268323831283765248"/>
    <hyperlink ref="AA68" r:id="rId300" display="https://twitter.com/iguessitsandrew/status/1268324170263261184"/>
    <hyperlink ref="AA69" r:id="rId301" display="https://twitter.com/therea1dirtydan/status/1268324959820091393"/>
    <hyperlink ref="AA70" r:id="rId302" display="https://twitter.com/mzuk75971756/status/1268325713263955969"/>
    <hyperlink ref="AA71" r:id="rId303" display="https://twitter.com/davidcarneal9/status/1268325966075424768"/>
    <hyperlink ref="AA72" r:id="rId304" display="https://twitter.com/michelecorrao8/status/1268325980424343552"/>
    <hyperlink ref="AA73" r:id="rId305" display="https://twitter.com/magaforever100/status/1268326364702224384"/>
    <hyperlink ref="AA74" r:id="rId306" display="https://twitter.com/smithheddi/status/1268327377609920519"/>
    <hyperlink ref="AA75" r:id="rId307" display="https://twitter.com/moonwalker7344/status/1268327487425048578"/>
    <hyperlink ref="AA76" r:id="rId308" display="https://twitter.com/theessentialbox/status/1268324121349423105"/>
    <hyperlink ref="AA77" r:id="rId309" display="https://twitter.com/redyr_lameno/status/1268327720548630528"/>
    <hyperlink ref="AA78" r:id="rId310" display="https://twitter.com/colforbin3/status/1268252251568537600"/>
    <hyperlink ref="AA79" r:id="rId311" display="https://twitter.com/redyr_lameno/status/1268327787913375744"/>
    <hyperlink ref="AA80" r:id="rId312" display="https://twitter.com/redyr_lameno/status/1268327269195558912"/>
    <hyperlink ref="AA81" r:id="rId313" display="https://twitter.com/redyr_lameno/status/1268327543721078786"/>
    <hyperlink ref="AA82" r:id="rId314" display="https://twitter.com/redyr_lameno/status/1268327758045696000"/>
    <hyperlink ref="AA83" r:id="rId315" display="https://twitter.com/libertybell761/status/1268328936691417088"/>
    <hyperlink ref="AA84" r:id="rId316" display="https://twitter.com/classeypatriot1/status/1268329187057655808"/>
    <hyperlink ref="AA85" r:id="rId317" display="https://twitter.com/classeypatriot1/status/1268328690624024576"/>
    <hyperlink ref="AA86" r:id="rId318" display="https://twitter.com/samm4468/status/1268327075288506368"/>
    <hyperlink ref="AA87" r:id="rId319" display="https://twitter.com/bondfire16/status/1268329378980691980"/>
    <hyperlink ref="AA88" r:id="rId320" display="https://twitter.com/sandytrump2020/status/1268330194437173248"/>
    <hyperlink ref="AA89" r:id="rId321" display="https://twitter.com/bdixiee/status/1268330321663201283"/>
    <hyperlink ref="AA90" r:id="rId322" display="https://twitter.com/timetowakeup90/status/1268331767007719432"/>
    <hyperlink ref="AA91" r:id="rId323" display="https://twitter.com/kaze2005/status/1268332155274493955"/>
    <hyperlink ref="AA92" r:id="rId324" display="https://twitter.com/genies13/status/1268332196441407488"/>
    <hyperlink ref="AA93" r:id="rId325" display="https://twitter.com/s_whole/status/1268332740652552193"/>
    <hyperlink ref="AA94" r:id="rId326" display="https://twitter.com/s_whole/status/1268332805492289540"/>
    <hyperlink ref="AA95" r:id="rId327" display="https://twitter.com/physics171/status/1268333991444299776"/>
    <hyperlink ref="AA96" r:id="rId328" display="https://twitter.com/awaqe17/status/1268337387169554435"/>
    <hyperlink ref="AA97" r:id="rId329" display="https://twitter.com/steve912017/status/1268337899143000064"/>
    <hyperlink ref="AA98" r:id="rId330" display="https://twitter.com/nicholeskeen/status/1268339265554935809"/>
    <hyperlink ref="AA99" r:id="rId331" display="https://twitter.com/j_the_queenbee/status/1268340765349998593"/>
    <hyperlink ref="AA100" r:id="rId332" display="https://twitter.com/karenre83431645/status/1268342133267795969"/>
    <hyperlink ref="AA101" r:id="rId333" display="https://twitter.com/britoish/status/1268343102529581056"/>
    <hyperlink ref="AA102" r:id="rId334" display="https://twitter.com/markperry98/status/1268325986015166464"/>
    <hyperlink ref="AA103" r:id="rId335" display="https://twitter.com/markperry98/status/1268326105888350208"/>
    <hyperlink ref="AA104" r:id="rId336" display="https://twitter.com/markperry98/status/1268327272877977600"/>
    <hyperlink ref="AA105" r:id="rId337" display="https://twitter.com/markperry98/status/1268343026264371201"/>
    <hyperlink ref="AA106" r:id="rId338" display="https://twitter.com/markperry98/status/1268343116425134080"/>
    <hyperlink ref="AA107" r:id="rId339" display="https://twitter.com/markperry98/status/1268343138608836609"/>
    <hyperlink ref="AA108" r:id="rId340" display="https://twitter.com/vmaintainer/status/1268343639698219012"/>
    <hyperlink ref="AA109" r:id="rId341" display="https://twitter.com/foodfortruth1/status/1268344515699638283"/>
    <hyperlink ref="AA110" r:id="rId342" display="https://twitter.com/drkatie2/status/1268345606218625024"/>
    <hyperlink ref="AA111" r:id="rId343" display="https://twitter.com/dreemusa/status/1268346084872425472"/>
    <hyperlink ref="AA112" r:id="rId344" display="https://twitter.com/snowlyn3/status/1268346566294806529"/>
    <hyperlink ref="AA113" r:id="rId345" display="https://twitter.com/dixieland__diva/status/1268349870328381440"/>
    <hyperlink ref="AA114" r:id="rId346" display="https://twitter.com/pennyke41226064/status/1268350125811867648"/>
    <hyperlink ref="AA115" r:id="rId347" display="https://twitter.com/mamere17/status/1268355745604665345"/>
    <hyperlink ref="AA116" r:id="rId348" display="https://twitter.com/luzell29481399/status/1268356919774846977"/>
    <hyperlink ref="AA117" r:id="rId349" display="https://twitter.com/berrydivine77/status/1268357318531444737"/>
    <hyperlink ref="AA118" r:id="rId350" display="https://twitter.com/cwright1500/status/1268357546085101569"/>
    <hyperlink ref="AA119" r:id="rId351" display="https://twitter.com/tatonkadeb/status/1268362174910603264"/>
    <hyperlink ref="AA120" r:id="rId352" display="https://twitter.com/quippingalong/status/1268362985333874689"/>
    <hyperlink ref="AA121" r:id="rId353" display="https://twitter.com/cupton62/status/1268363082797068293"/>
    <hyperlink ref="AA122" r:id="rId354" display="https://twitter.com/wokefellow/status/1268364872334610434"/>
    <hyperlink ref="AA123" r:id="rId355" display="https://twitter.com/wokefellow/status/1268364947274248197"/>
    <hyperlink ref="AA124" r:id="rId356" display="https://twitter.com/dianemo24012416/status/1268368834718601216"/>
    <hyperlink ref="AA125" r:id="rId357" display="https://twitter.com/emrys4210/status/1268369492113068034"/>
    <hyperlink ref="AA126" r:id="rId358" display="https://twitter.com/patriqtmatt2/status/1268371450337124352"/>
    <hyperlink ref="AA127" r:id="rId359" display="https://twitter.com/jade14190889/status/1268371672161189891"/>
    <hyperlink ref="AA128" r:id="rId360" display="https://twitter.com/888mordecai/status/1268372915373977600"/>
    <hyperlink ref="AA129" r:id="rId361" display="https://twitter.com/sydneywolk4q/status/1268374616617222145"/>
    <hyperlink ref="AA130" r:id="rId362" display="https://twitter.com/mypetzombie/status/1268377679151149056"/>
    <hyperlink ref="AA131" r:id="rId363" display="https://twitter.com/april_handh/status/1268379003120947202"/>
    <hyperlink ref="AA132" r:id="rId364" display="https://twitter.com/lifejacket4tink/status/1268380229384298496"/>
    <hyperlink ref="AA133" r:id="rId365" display="https://twitter.com/justonepatriot/status/1268382046633811969"/>
    <hyperlink ref="AA134" r:id="rId366" display="https://twitter.com/dugs/status/1268382658993610752"/>
    <hyperlink ref="AA135" r:id="rId367" display="https://twitter.com/johneltwitero/status/1268383816655273986"/>
    <hyperlink ref="AA136" r:id="rId368" display="https://twitter.com/lizrao4/status/1268384014219407361"/>
    <hyperlink ref="AA137" r:id="rId369" display="https://twitter.com/somgy/status/1268090896383389699"/>
    <hyperlink ref="AA138" r:id="rId370" display="https://twitter.com/gaiusjulii/status/1268383725890310145"/>
    <hyperlink ref="AA139" r:id="rId371" display="https://twitter.com/gaiusjulii/status/1268383780114333696"/>
    <hyperlink ref="AA140" r:id="rId372" display="https://twitter.com/gaiusjulii/status/1268384036608589824"/>
    <hyperlink ref="AA141" r:id="rId373" display="https://twitter.com/pam46085508/status/1268323120567521280"/>
    <hyperlink ref="AA142" r:id="rId374" display="https://twitter.com/teacherfanny113/status/1268384694648868864"/>
    <hyperlink ref="AA143" r:id="rId375" display="https://twitter.com/janlm6/status/1268338572790321153"/>
    <hyperlink ref="AA144" r:id="rId376" display="https://twitter.com/arnold_usa1776/status/1268387647795445760"/>
    <hyperlink ref="AA145" r:id="rId377" display="https://twitter.com/mcumming13/status/1268387675603492864"/>
    <hyperlink ref="AA146" r:id="rId378" display="https://twitter.com/lawdog323/status/1268390455655436288"/>
    <hyperlink ref="AA147" r:id="rId379" display="https://twitter.com/eckart_jayme/status/1268390547653345280"/>
    <hyperlink ref="AA148" r:id="rId380" display="https://twitter.com/abundantly_full/status/1268391113540452352"/>
    <hyperlink ref="AA149" r:id="rId381" display="https://twitter.com/flyovercountry2/status/1268391459016720384"/>
    <hyperlink ref="AA150" r:id="rId382" display="https://twitter.com/eyesopenq/status/1268393720153546754"/>
    <hyperlink ref="AA151" r:id="rId383" display="https://twitter.com/theocintric/status/1268394174706929664"/>
    <hyperlink ref="AA152" r:id="rId384" display="https://twitter.com/stormmcloak/status/1268329536812470273"/>
    <hyperlink ref="AA153" r:id="rId385" display="https://twitter.com/stormmcloak/status/1268382436624412673"/>
    <hyperlink ref="AA154" r:id="rId386" display="https://twitter.com/s_1969z28/status/1268396492848377856"/>
    <hyperlink ref="AA155" r:id="rId387" display="https://twitter.com/maw2600/status/1268397097495257095"/>
    <hyperlink ref="AA156" r:id="rId388" display="https://twitter.com/wontconform11/status/1268397323819741184"/>
    <hyperlink ref="AA157" r:id="rId389" display="https://twitter.com/aerospaceotaku/status/1268399520305602560"/>
    <hyperlink ref="AA158" r:id="rId390" display="https://twitter.com/tumiyukii/status/1268399580804071425"/>
    <hyperlink ref="AA159" r:id="rId391" display="https://twitter.com/beavdaniel/status/1268401754229489665"/>
    <hyperlink ref="AA160" r:id="rId392" display="https://twitter.com/beavdaniel/status/1268402227216973830"/>
    <hyperlink ref="AA161" r:id="rId393" display="https://twitter.com/amandae02423971/status/1268403979970584578"/>
    <hyperlink ref="AA162" r:id="rId394" display="https://twitter.com/hotepmoney/status/1268395894262493186"/>
    <hyperlink ref="AA163" r:id="rId395" display="https://twitter.com/jacuzzijoey/status/1268404137923764224"/>
    <hyperlink ref="AA164" r:id="rId396" display="https://twitter.com/angels_of_hope/status/1268350699739533312"/>
    <hyperlink ref="AA165" r:id="rId397" display="https://twitter.com/jacuzzijoey/status/1268404996208422915"/>
    <hyperlink ref="AA166" r:id="rId398" display="https://twitter.com/damondamturn/status/1268405438883614720"/>
    <hyperlink ref="AA167" r:id="rId399" display="https://twitter.com/bwaveresist2020/status/1268406148253843457"/>
    <hyperlink ref="AA168" r:id="rId400" display="https://twitter.com/999amber/status/1268408724537798657"/>
    <hyperlink ref="AA169" r:id="rId401" display="https://twitter.com/sardisgazette/status/1268409732123037696"/>
    <hyperlink ref="AA170" r:id="rId402" display="https://twitter.com/j0anofarcx7life/status/1268411589704601600"/>
    <hyperlink ref="AA171" r:id="rId403" display="https://twitter.com/elizabethlw/status/1268413746600243200"/>
    <hyperlink ref="AA172" r:id="rId404" display="https://twitter.com/calichick777/status/1268413983918133249"/>
    <hyperlink ref="AA173" r:id="rId405" display="https://twitter.com/sandsurferhi/status/1268417235032268800"/>
    <hyperlink ref="AA174" r:id="rId406" display="https://twitter.com/schau_tn/status/1268405036050272256"/>
    <hyperlink ref="AA175" r:id="rId407" display="https://twitter.com/schau_tn/status/1268412882749992960"/>
    <hyperlink ref="AA176" r:id="rId408" display="https://twitter.com/schau_tn/status/1268422262782398475"/>
    <hyperlink ref="AA177" r:id="rId409" display="https://twitter.com/schau_tn/status/1268387701998465024"/>
    <hyperlink ref="AA178" r:id="rId410" display="https://twitter.com/schau_tn/status/1268392819053469696"/>
    <hyperlink ref="AA179" r:id="rId411" display="https://twitter.com/teri_carr/status/1268423902176391168"/>
    <hyperlink ref="AA180" r:id="rId412" display="https://twitter.com/jacuzzijoey/status/1268403542852681729"/>
    <hyperlink ref="AA181" r:id="rId413" display="https://twitter.com/athena03038150/status/1268429067222728704"/>
    <hyperlink ref="AA182" r:id="rId414" display="https://twitter.com/athena03038150/status/1268429508455129088"/>
    <hyperlink ref="AA183" r:id="rId415" display="https://twitter.com/zippys_mamma/status/1268430193565159424"/>
    <hyperlink ref="AA184" r:id="rId416" display="https://twitter.com/threadreaderapp/status/1268436114358054912"/>
    <hyperlink ref="AA185" r:id="rId417" display="https://twitter.com/amandpms/status/1268436187414495234"/>
    <hyperlink ref="AA186" r:id="rId418" display="https://twitter.com/mrchelseaboss/status/1268440097109823490"/>
    <hyperlink ref="AA187" r:id="rId419" display="https://twitter.com/therealbiostate/status/1268451346304266240"/>
    <hyperlink ref="AA188" r:id="rId420" display="https://twitter.com/katekateok/status/1268454699948290048"/>
    <hyperlink ref="AA189" r:id="rId421" display="https://twitter.com/bqrumbs/status/1268362613529784321"/>
    <hyperlink ref="AA190" r:id="rId422" display="https://twitter.com/matteofazz/status/1268457450098667520"/>
    <hyperlink ref="AA191" r:id="rId423" display="https://twitter.com/mini_wiki/status/1268265786558332928"/>
    <hyperlink ref="AA192" r:id="rId424" display="https://twitter.com/barbsays300/status/1268457973845721088"/>
    <hyperlink ref="AA193" r:id="rId425" display="https://twitter.com/me__myself__and/status/1268460235494240257"/>
    <hyperlink ref="AA194" r:id="rId426" display="https://twitter.com/aspennmax64_l/status/1268463861482557440"/>
    <hyperlink ref="AA195" r:id="rId427" display="https://twitter.com/paulmuaddib61/status/1268076274775457793"/>
    <hyperlink ref="AA196" r:id="rId428" display="https://twitter.com/paulmuaddib61/status/1268078151571320835"/>
    <hyperlink ref="AA197" r:id="rId429" display="https://twitter.com/patriotsarmy2/status/1268465428302569472"/>
    <hyperlink ref="AA198" r:id="rId430" display="https://twitter.com/anon68984938/status/1268469535696453633"/>
  </hyperlinks>
  <printOptions/>
  <pageMargins left="0.7" right="0.7" top="0.75" bottom="0.75" header="0.3" footer="0.3"/>
  <pageSetup horizontalDpi="600" verticalDpi="600" orientation="portrait" r:id="rId434"/>
  <legacyDrawing r:id="rId432"/>
  <tableParts>
    <tablePart r:id="rId43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BE736-4919-419D-8A53-DD846B1A10A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3058</v>
      </c>
      <c r="B1" s="13" t="s">
        <v>34</v>
      </c>
    </row>
    <row r="2" spans="1:2" ht="15">
      <c r="A2" s="117" t="s">
        <v>405</v>
      </c>
      <c r="B2" s="79">
        <v>21110.666667</v>
      </c>
    </row>
    <row r="3" spans="1:2" ht="15">
      <c r="A3" s="117" t="s">
        <v>401</v>
      </c>
      <c r="B3" s="79">
        <v>2012.333333</v>
      </c>
    </row>
    <row r="4" spans="1:2" ht="15">
      <c r="A4" s="117" t="s">
        <v>310</v>
      </c>
      <c r="B4" s="79">
        <v>1991</v>
      </c>
    </row>
    <row r="5" spans="1:2" ht="15">
      <c r="A5" s="117" t="s">
        <v>359</v>
      </c>
      <c r="B5" s="79">
        <v>1722.666667</v>
      </c>
    </row>
    <row r="6" spans="1:2" ht="15">
      <c r="A6" s="117" t="s">
        <v>344</v>
      </c>
      <c r="B6" s="79">
        <v>728</v>
      </c>
    </row>
    <row r="7" spans="1:2" ht="15">
      <c r="A7" s="117" t="s">
        <v>377</v>
      </c>
      <c r="B7" s="79">
        <v>692</v>
      </c>
    </row>
    <row r="8" spans="1:2" ht="15">
      <c r="A8" s="117" t="s">
        <v>371</v>
      </c>
      <c r="B8" s="79">
        <v>582</v>
      </c>
    </row>
    <row r="9" spans="1:2" ht="15">
      <c r="A9" s="117" t="s">
        <v>360</v>
      </c>
      <c r="B9" s="79">
        <v>582</v>
      </c>
    </row>
    <row r="10" spans="1:2" ht="15">
      <c r="A10" s="117" t="s">
        <v>272</v>
      </c>
      <c r="B10" s="79">
        <v>292</v>
      </c>
    </row>
    <row r="11" spans="1:2" ht="15">
      <c r="A11" s="117" t="s">
        <v>358</v>
      </c>
      <c r="B11" s="79">
        <v>133.333333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6BF3C-6D33-4A4D-963E-C571BDD0C419}">
  <dimension ref="A25:B57"/>
  <sheetViews>
    <sheetView workbookViewId="0" topLeftCell="A1"/>
  </sheetViews>
  <sheetFormatPr defaultColWidth="9.140625" defaultRowHeight="15"/>
  <cols>
    <col min="1" max="1" width="14.28125" style="0" bestFit="1" customWidth="1"/>
    <col min="2" max="2" width="23.7109375" style="0" bestFit="1" customWidth="1"/>
  </cols>
  <sheetData>
    <row r="25" spans="1:2" ht="15">
      <c r="A25" s="126" t="s">
        <v>3060</v>
      </c>
      <c r="B25" t="s">
        <v>3059</v>
      </c>
    </row>
    <row r="26" spans="1:2" ht="15">
      <c r="A26" s="127" t="s">
        <v>3062</v>
      </c>
      <c r="B26" s="3">
        <v>196</v>
      </c>
    </row>
    <row r="27" spans="1:2" ht="15">
      <c r="A27" s="128" t="s">
        <v>3063</v>
      </c>
      <c r="B27" s="3">
        <v>196</v>
      </c>
    </row>
    <row r="28" spans="1:2" ht="15">
      <c r="A28" s="129" t="s">
        <v>3064</v>
      </c>
      <c r="B28" s="3">
        <v>96</v>
      </c>
    </row>
    <row r="29" spans="1:2" ht="15">
      <c r="A29" s="130" t="s">
        <v>3065</v>
      </c>
      <c r="B29" s="3">
        <v>10</v>
      </c>
    </row>
    <row r="30" spans="1:2" ht="15">
      <c r="A30" s="130" t="s">
        <v>3066</v>
      </c>
      <c r="B30" s="3">
        <v>5</v>
      </c>
    </row>
    <row r="31" spans="1:2" ht="15">
      <c r="A31" s="130" t="s">
        <v>3067</v>
      </c>
      <c r="B31" s="3">
        <v>4</v>
      </c>
    </row>
    <row r="32" spans="1:2" ht="15">
      <c r="A32" s="130" t="s">
        <v>3068</v>
      </c>
      <c r="B32" s="3">
        <v>5</v>
      </c>
    </row>
    <row r="33" spans="1:2" ht="15">
      <c r="A33" s="130" t="s">
        <v>3069</v>
      </c>
      <c r="B33" s="3">
        <v>5</v>
      </c>
    </row>
    <row r="34" spans="1:2" ht="15">
      <c r="A34" s="130" t="s">
        <v>3070</v>
      </c>
      <c r="B34" s="3">
        <v>7</v>
      </c>
    </row>
    <row r="35" spans="1:2" ht="15">
      <c r="A35" s="130" t="s">
        <v>3071</v>
      </c>
      <c r="B35" s="3">
        <v>3</v>
      </c>
    </row>
    <row r="36" spans="1:2" ht="15">
      <c r="A36" s="130" t="s">
        <v>3072</v>
      </c>
      <c r="B36" s="3">
        <v>4</v>
      </c>
    </row>
    <row r="37" spans="1:2" ht="15">
      <c r="A37" s="130" t="s">
        <v>3073</v>
      </c>
      <c r="B37" s="3">
        <v>2</v>
      </c>
    </row>
    <row r="38" spans="1:2" ht="15">
      <c r="A38" s="130" t="s">
        <v>3074</v>
      </c>
      <c r="B38" s="3">
        <v>5</v>
      </c>
    </row>
    <row r="39" spans="1:2" ht="15">
      <c r="A39" s="130" t="s">
        <v>3075</v>
      </c>
      <c r="B39" s="3">
        <v>3</v>
      </c>
    </row>
    <row r="40" spans="1:2" ht="15">
      <c r="A40" s="130" t="s">
        <v>3076</v>
      </c>
      <c r="B40" s="3">
        <v>2</v>
      </c>
    </row>
    <row r="41" spans="1:2" ht="15">
      <c r="A41" s="130" t="s">
        <v>3077</v>
      </c>
      <c r="B41" s="3">
        <v>1</v>
      </c>
    </row>
    <row r="42" spans="1:2" ht="15">
      <c r="A42" s="130" t="s">
        <v>3078</v>
      </c>
      <c r="B42" s="3">
        <v>3</v>
      </c>
    </row>
    <row r="43" spans="1:2" ht="15">
      <c r="A43" s="130" t="s">
        <v>3079</v>
      </c>
      <c r="B43" s="3">
        <v>3</v>
      </c>
    </row>
    <row r="44" spans="1:2" ht="15">
      <c r="A44" s="130" t="s">
        <v>3080</v>
      </c>
      <c r="B44" s="3">
        <v>1</v>
      </c>
    </row>
    <row r="45" spans="1:2" ht="15">
      <c r="A45" s="130" t="s">
        <v>3081</v>
      </c>
      <c r="B45" s="3">
        <v>33</v>
      </c>
    </row>
    <row r="46" spans="1:2" ht="15">
      <c r="A46" s="129" t="s">
        <v>3082</v>
      </c>
      <c r="B46" s="3">
        <v>100</v>
      </c>
    </row>
    <row r="47" spans="1:2" ht="15">
      <c r="A47" s="130" t="s">
        <v>3083</v>
      </c>
      <c r="B47" s="3">
        <v>21</v>
      </c>
    </row>
    <row r="48" spans="1:2" ht="15">
      <c r="A48" s="130" t="s">
        <v>3084</v>
      </c>
      <c r="B48" s="3">
        <v>7</v>
      </c>
    </row>
    <row r="49" spans="1:2" ht="15">
      <c r="A49" s="130" t="s">
        <v>3085</v>
      </c>
      <c r="B49" s="3">
        <v>12</v>
      </c>
    </row>
    <row r="50" spans="1:2" ht="15">
      <c r="A50" s="130" t="s">
        <v>3086</v>
      </c>
      <c r="B50" s="3">
        <v>19</v>
      </c>
    </row>
    <row r="51" spans="1:2" ht="15">
      <c r="A51" s="130" t="s">
        <v>3087</v>
      </c>
      <c r="B51" s="3">
        <v>18</v>
      </c>
    </row>
    <row r="52" spans="1:2" ht="15">
      <c r="A52" s="130" t="s">
        <v>3088</v>
      </c>
      <c r="B52" s="3">
        <v>7</v>
      </c>
    </row>
    <row r="53" spans="1:2" ht="15">
      <c r="A53" s="130" t="s">
        <v>3089</v>
      </c>
      <c r="B53" s="3">
        <v>7</v>
      </c>
    </row>
    <row r="54" spans="1:2" ht="15">
      <c r="A54" s="130" t="s">
        <v>3065</v>
      </c>
      <c r="B54" s="3">
        <v>2</v>
      </c>
    </row>
    <row r="55" spans="1:2" ht="15">
      <c r="A55" s="130" t="s">
        <v>3066</v>
      </c>
      <c r="B55" s="3">
        <v>6</v>
      </c>
    </row>
    <row r="56" spans="1:2" ht="15">
      <c r="A56" s="130" t="s">
        <v>3067</v>
      </c>
      <c r="B56" s="3">
        <v>1</v>
      </c>
    </row>
    <row r="57" spans="1:2" ht="15">
      <c r="A57" s="127" t="s">
        <v>3061</v>
      </c>
      <c r="B57"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9.28125" style="3" customWidth="1"/>
    <col min="33" max="33" width="10.7109375" style="3" customWidth="1"/>
    <col min="34" max="34" width="11.140625" style="3" customWidth="1"/>
    <col min="35" max="35" width="9.140625" style="0" customWidth="1"/>
    <col min="36" max="36" width="8.8515625" style="0" customWidth="1"/>
    <col min="37" max="37" width="16.7109375" style="0" customWidth="1"/>
    <col min="38" max="38" width="12.421875" style="0" customWidth="1"/>
    <col min="39" max="39" width="10.28125" style="0" customWidth="1"/>
    <col min="40" max="40" width="7.00390625" style="0" customWidth="1"/>
    <col min="41" max="41" width="7.7109375" style="0" customWidth="1"/>
    <col min="42" max="42" width="15.28125" style="0" customWidth="1"/>
    <col min="43" max="43" width="11.8515625" style="0" customWidth="1"/>
    <col min="44" max="44" width="9.7109375" style="0" customWidth="1"/>
    <col min="45" max="45" width="15.57421875" style="0" customWidth="1"/>
    <col min="46" max="46" width="9.7109375" style="0" customWidth="1"/>
    <col min="47" max="47" width="10.8515625" style="0" customWidth="1"/>
    <col min="48" max="48" width="8.421875" style="0" customWidth="1"/>
    <col min="49" max="49" width="19.140625" style="0" customWidth="1"/>
    <col min="50" max="50" width="9.57421875" style="0" customWidth="1"/>
    <col min="51" max="52" width="15.00390625" style="0" customWidth="1"/>
    <col min="53" max="53" width="14.28125" style="0" customWidth="1"/>
    <col min="54" max="54" width="9.00390625" style="0" customWidth="1"/>
    <col min="55" max="55" width="16.140625" style="0" customWidth="1"/>
    <col min="56" max="56" width="17.8515625" style="0" customWidth="1"/>
    <col min="57" max="57" width="16.28125" style="0" customWidth="1"/>
    <col min="58" max="58" width="17.8515625" style="0" customWidth="1"/>
    <col min="59" max="59" width="16.57421875" style="0" customWidth="1"/>
    <col min="60" max="60" width="17.8515625" style="0" customWidth="1"/>
    <col min="61" max="61" width="16.140625" style="0" customWidth="1"/>
    <col min="62" max="62" width="17.8515625" style="0" customWidth="1"/>
    <col min="63" max="63" width="18.00390625" style="0" customWidth="1"/>
    <col min="64" max="64" width="18.140625" style="0" customWidth="1"/>
    <col min="65" max="65" width="18.28125" style="0" customWidth="1"/>
    <col min="66" max="66" width="22.57421875" style="0" customWidth="1"/>
    <col min="67" max="67" width="18.28125" style="0" customWidth="1"/>
    <col min="68" max="68" width="22.57421875" style="0" customWidth="1"/>
    <col min="69" max="69" width="18.28125" style="0" customWidth="1"/>
    <col min="70" max="70" width="22.57421875" style="0" customWidth="1"/>
    <col min="71" max="71" width="17.28125" style="0" customWidth="1"/>
    <col min="72" max="72" width="20.57421875" style="0" customWidth="1"/>
    <col min="73" max="73" width="16.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3109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1350</v>
      </c>
      <c r="AF2" s="13" t="s">
        <v>1351</v>
      </c>
      <c r="AG2" s="13" t="s">
        <v>1352</v>
      </c>
      <c r="AH2" s="13" t="s">
        <v>1353</v>
      </c>
      <c r="AI2" s="13" t="s">
        <v>1354</v>
      </c>
      <c r="AJ2" s="13" t="s">
        <v>1355</v>
      </c>
      <c r="AK2" s="13" t="s">
        <v>1356</v>
      </c>
      <c r="AL2" s="13" t="s">
        <v>1357</v>
      </c>
      <c r="AM2" s="13" t="s">
        <v>1358</v>
      </c>
      <c r="AN2" s="13" t="s">
        <v>1359</v>
      </c>
      <c r="AO2" s="13" t="s">
        <v>1360</v>
      </c>
      <c r="AP2" s="13" t="s">
        <v>1361</v>
      </c>
      <c r="AQ2" s="13" t="s">
        <v>1362</v>
      </c>
      <c r="AR2" s="13" t="s">
        <v>1363</v>
      </c>
      <c r="AS2" s="13" t="s">
        <v>1364</v>
      </c>
      <c r="AT2" s="13" t="s">
        <v>1365</v>
      </c>
      <c r="AU2" s="13" t="s">
        <v>217</v>
      </c>
      <c r="AV2" s="13" t="s">
        <v>1366</v>
      </c>
      <c r="AW2" s="13" t="s">
        <v>1367</v>
      </c>
      <c r="AX2" s="13" t="s">
        <v>1368</v>
      </c>
      <c r="AY2" s="13" t="s">
        <v>1369</v>
      </c>
      <c r="AZ2" s="13" t="s">
        <v>1370</v>
      </c>
      <c r="BA2" s="13" t="s">
        <v>1371</v>
      </c>
      <c r="BB2" s="13" t="s">
        <v>2617</v>
      </c>
      <c r="BC2" s="118" t="s">
        <v>2877</v>
      </c>
      <c r="BD2" s="118" t="s">
        <v>2880</v>
      </c>
      <c r="BE2" s="118" t="s">
        <v>2881</v>
      </c>
      <c r="BF2" s="118" t="s">
        <v>2882</v>
      </c>
      <c r="BG2" s="118" t="s">
        <v>2883</v>
      </c>
      <c r="BH2" s="118" t="s">
        <v>2886</v>
      </c>
      <c r="BI2" s="118" t="s">
        <v>2889</v>
      </c>
      <c r="BJ2" s="118" t="s">
        <v>2918</v>
      </c>
      <c r="BK2" s="118" t="s">
        <v>2922</v>
      </c>
      <c r="BL2" s="118" t="s">
        <v>2944</v>
      </c>
      <c r="BM2" s="118" t="s">
        <v>3014</v>
      </c>
      <c r="BN2" s="118" t="s">
        <v>3015</v>
      </c>
      <c r="BO2" s="118" t="s">
        <v>3016</v>
      </c>
      <c r="BP2" s="118" t="s">
        <v>3017</v>
      </c>
      <c r="BQ2" s="118" t="s">
        <v>3018</v>
      </c>
      <c r="BR2" s="118" t="s">
        <v>3019</v>
      </c>
      <c r="BS2" s="118" t="s">
        <v>3020</v>
      </c>
      <c r="BT2" s="118" t="s">
        <v>3021</v>
      </c>
      <c r="BU2" s="118" t="s">
        <v>3023</v>
      </c>
      <c r="BV2" s="3"/>
      <c r="BW2" s="3"/>
    </row>
    <row r="3" spans="1:75" ht="34.05" customHeight="1">
      <c r="A3" s="65" t="s">
        <v>237</v>
      </c>
      <c r="C3" s="66"/>
      <c r="D3" s="66" t="s">
        <v>64</v>
      </c>
      <c r="E3" s="67">
        <v>166.3724103350637</v>
      </c>
      <c r="F3" s="69"/>
      <c r="G3" s="103" t="s">
        <v>556</v>
      </c>
      <c r="H3" s="66"/>
      <c r="I3" s="70" t="s">
        <v>237</v>
      </c>
      <c r="J3" s="71"/>
      <c r="K3" s="71"/>
      <c r="L3" s="70" t="s">
        <v>2400</v>
      </c>
      <c r="M3" s="74">
        <v>1.7674975408261053</v>
      </c>
      <c r="N3" s="75">
        <v>8378.2509765625</v>
      </c>
      <c r="O3" s="75">
        <v>5770.1484375</v>
      </c>
      <c r="P3" s="76"/>
      <c r="Q3" s="77"/>
      <c r="R3" s="77"/>
      <c r="S3" s="48"/>
      <c r="T3" s="48">
        <v>0</v>
      </c>
      <c r="U3" s="48">
        <v>2</v>
      </c>
      <c r="V3" s="49">
        <v>2</v>
      </c>
      <c r="W3" s="49">
        <v>0.5</v>
      </c>
      <c r="X3" s="49">
        <v>0</v>
      </c>
      <c r="Y3" s="49">
        <v>1.459455</v>
      </c>
      <c r="Z3" s="49">
        <v>0</v>
      </c>
      <c r="AA3" s="49">
        <v>0</v>
      </c>
      <c r="AB3" s="72">
        <v>3</v>
      </c>
      <c r="AC3" s="72"/>
      <c r="AD3" s="73"/>
      <c r="AE3" s="79" t="s">
        <v>1372</v>
      </c>
      <c r="AF3" s="83" t="s">
        <v>1555</v>
      </c>
      <c r="AG3" s="79">
        <v>714</v>
      </c>
      <c r="AH3" s="79">
        <v>1781</v>
      </c>
      <c r="AI3" s="79">
        <v>73882</v>
      </c>
      <c r="AJ3" s="79">
        <v>60322</v>
      </c>
      <c r="AK3" s="79"/>
      <c r="AL3" s="79" t="s">
        <v>1726</v>
      </c>
      <c r="AM3" s="79"/>
      <c r="AN3" s="79"/>
      <c r="AO3" s="79"/>
      <c r="AP3" s="81">
        <v>42161.110555555555</v>
      </c>
      <c r="AQ3" s="86" t="s">
        <v>2020</v>
      </c>
      <c r="AR3" s="79" t="b">
        <v>1</v>
      </c>
      <c r="AS3" s="79" t="b">
        <v>0</v>
      </c>
      <c r="AT3" s="79" t="b">
        <v>0</v>
      </c>
      <c r="AU3" s="79"/>
      <c r="AV3" s="79">
        <v>3</v>
      </c>
      <c r="AW3" s="86" t="s">
        <v>2180</v>
      </c>
      <c r="AX3" s="79" t="b">
        <v>0</v>
      </c>
      <c r="AY3" s="79" t="s">
        <v>2212</v>
      </c>
      <c r="AZ3" s="86" t="s">
        <v>2213</v>
      </c>
      <c r="BA3" s="79" t="s">
        <v>66</v>
      </c>
      <c r="BB3" s="79" t="str">
        <f>REPLACE(INDEX(GroupVertices[Group],MATCH(Vertices[[#This Row],[Vertex]],GroupVertices[Vertex],0)),1,1,"")</f>
        <v>9</v>
      </c>
      <c r="BC3" s="48"/>
      <c r="BD3" s="48"/>
      <c r="BE3" s="48"/>
      <c r="BF3" s="48"/>
      <c r="BG3" s="48" t="s">
        <v>537</v>
      </c>
      <c r="BH3" s="48" t="s">
        <v>537</v>
      </c>
      <c r="BI3" s="119" t="s">
        <v>2890</v>
      </c>
      <c r="BJ3" s="119" t="s">
        <v>2890</v>
      </c>
      <c r="BK3" s="119" t="s">
        <v>2923</v>
      </c>
      <c r="BL3" s="119" t="s">
        <v>2923</v>
      </c>
      <c r="BM3" s="119">
        <v>0</v>
      </c>
      <c r="BN3" s="122">
        <v>0</v>
      </c>
      <c r="BO3" s="119">
        <v>0</v>
      </c>
      <c r="BP3" s="122">
        <v>0</v>
      </c>
      <c r="BQ3" s="119">
        <v>0</v>
      </c>
      <c r="BR3" s="122">
        <v>0</v>
      </c>
      <c r="BS3" s="119">
        <v>3</v>
      </c>
      <c r="BT3" s="122">
        <v>100</v>
      </c>
      <c r="BU3" s="119">
        <v>3</v>
      </c>
      <c r="BV3" s="3"/>
      <c r="BW3" s="3"/>
    </row>
    <row r="4" spans="1:78" ht="34.05" customHeight="1">
      <c r="A4" s="65" t="s">
        <v>408</v>
      </c>
      <c r="C4" s="66"/>
      <c r="D4" s="66" t="s">
        <v>64</v>
      </c>
      <c r="E4" s="67">
        <v>383.24297428032094</v>
      </c>
      <c r="F4" s="69"/>
      <c r="G4" s="103" t="s">
        <v>2192</v>
      </c>
      <c r="H4" s="66"/>
      <c r="I4" s="70" t="s">
        <v>408</v>
      </c>
      <c r="J4" s="71"/>
      <c r="K4" s="71"/>
      <c r="L4" s="70" t="s">
        <v>2401</v>
      </c>
      <c r="M4" s="74">
        <v>39.83520202198164</v>
      </c>
      <c r="N4" s="75">
        <v>8378.2509765625</v>
      </c>
      <c r="O4" s="75">
        <v>5342.72998046875</v>
      </c>
      <c r="P4" s="76"/>
      <c r="Q4" s="77"/>
      <c r="R4" s="77"/>
      <c r="S4" s="89"/>
      <c r="T4" s="48">
        <v>1</v>
      </c>
      <c r="U4" s="48">
        <v>0</v>
      </c>
      <c r="V4" s="49">
        <v>0</v>
      </c>
      <c r="W4" s="49">
        <v>0.333333</v>
      </c>
      <c r="X4" s="49">
        <v>0</v>
      </c>
      <c r="Y4" s="49">
        <v>0.770268</v>
      </c>
      <c r="Z4" s="49">
        <v>0</v>
      </c>
      <c r="AA4" s="49">
        <v>0</v>
      </c>
      <c r="AB4" s="72">
        <v>4</v>
      </c>
      <c r="AC4" s="72"/>
      <c r="AD4" s="73"/>
      <c r="AE4" s="79" t="s">
        <v>1373</v>
      </c>
      <c r="AF4" s="83" t="s">
        <v>1556</v>
      </c>
      <c r="AG4" s="79">
        <v>1450</v>
      </c>
      <c r="AH4" s="79">
        <v>89523</v>
      </c>
      <c r="AI4" s="79">
        <v>23349</v>
      </c>
      <c r="AJ4" s="79">
        <v>45510</v>
      </c>
      <c r="AK4" s="79"/>
      <c r="AL4" s="79" t="s">
        <v>1727</v>
      </c>
      <c r="AM4" s="79" t="s">
        <v>1888</v>
      </c>
      <c r="AN4" s="86" t="s">
        <v>1982</v>
      </c>
      <c r="AO4" s="79"/>
      <c r="AP4" s="81">
        <v>43087.202835648146</v>
      </c>
      <c r="AQ4" s="86" t="s">
        <v>2021</v>
      </c>
      <c r="AR4" s="79" t="b">
        <v>0</v>
      </c>
      <c r="AS4" s="79" t="b">
        <v>0</v>
      </c>
      <c r="AT4" s="79" t="b">
        <v>0</v>
      </c>
      <c r="AU4" s="79"/>
      <c r="AV4" s="79">
        <v>431</v>
      </c>
      <c r="AW4" s="86" t="s">
        <v>2180</v>
      </c>
      <c r="AX4" s="79" t="b">
        <v>0</v>
      </c>
      <c r="AY4" s="79" t="s">
        <v>2212</v>
      </c>
      <c r="AZ4" s="86" t="s">
        <v>2214</v>
      </c>
      <c r="BA4" s="79" t="s">
        <v>65</v>
      </c>
      <c r="BB4" s="79" t="str">
        <f>REPLACE(INDEX(GroupVertices[Group],MATCH(Vertices[[#This Row],[Vertex]],GroupVertices[Vertex],0)),1,1,"")</f>
        <v>9</v>
      </c>
      <c r="BC4" s="48"/>
      <c r="BD4" s="48"/>
      <c r="BE4" s="48"/>
      <c r="BF4" s="48"/>
      <c r="BG4" s="48"/>
      <c r="BH4" s="48"/>
      <c r="BI4" s="48"/>
      <c r="BJ4" s="48"/>
      <c r="BK4" s="48"/>
      <c r="BL4" s="48"/>
      <c r="BM4" s="48"/>
      <c r="BN4" s="49"/>
      <c r="BO4" s="48"/>
      <c r="BP4" s="49"/>
      <c r="BQ4" s="48"/>
      <c r="BR4" s="49"/>
      <c r="BS4" s="48"/>
      <c r="BT4" s="49"/>
      <c r="BU4" s="48"/>
      <c r="BV4" s="2"/>
      <c r="BW4" s="3"/>
      <c r="BX4" s="3"/>
      <c r="BY4" s="3"/>
      <c r="BZ4" s="3"/>
    </row>
    <row r="5" spans="1:78" ht="34.05" customHeight="1">
      <c r="A5" s="65" t="s">
        <v>409</v>
      </c>
      <c r="C5" s="66"/>
      <c r="D5" s="66" t="s">
        <v>64</v>
      </c>
      <c r="E5" s="67">
        <v>210.5760205285512</v>
      </c>
      <c r="F5" s="69"/>
      <c r="G5" s="103" t="s">
        <v>2193</v>
      </c>
      <c r="H5" s="66"/>
      <c r="I5" s="70" t="s">
        <v>409</v>
      </c>
      <c r="J5" s="71"/>
      <c r="K5" s="71"/>
      <c r="L5" s="70" t="s">
        <v>2402</v>
      </c>
      <c r="M5" s="74">
        <v>9.526641701444573</v>
      </c>
      <c r="N5" s="75">
        <v>8641.0751953125</v>
      </c>
      <c r="O5" s="75">
        <v>5770.1484375</v>
      </c>
      <c r="P5" s="76"/>
      <c r="Q5" s="77"/>
      <c r="R5" s="77"/>
      <c r="S5" s="89"/>
      <c r="T5" s="48">
        <v>1</v>
      </c>
      <c r="U5" s="48">
        <v>0</v>
      </c>
      <c r="V5" s="49">
        <v>0</v>
      </c>
      <c r="W5" s="49">
        <v>0.333333</v>
      </c>
      <c r="X5" s="49">
        <v>0</v>
      </c>
      <c r="Y5" s="49">
        <v>0.770268</v>
      </c>
      <c r="Z5" s="49">
        <v>0</v>
      </c>
      <c r="AA5" s="49">
        <v>0</v>
      </c>
      <c r="AB5" s="72">
        <v>5</v>
      </c>
      <c r="AC5" s="72"/>
      <c r="AD5" s="73"/>
      <c r="AE5" s="79" t="s">
        <v>1374</v>
      </c>
      <c r="AF5" s="83" t="s">
        <v>1315</v>
      </c>
      <c r="AG5" s="79">
        <v>8330</v>
      </c>
      <c r="AH5" s="79">
        <v>19665</v>
      </c>
      <c r="AI5" s="79">
        <v>44109</v>
      </c>
      <c r="AJ5" s="79">
        <v>32345</v>
      </c>
      <c r="AK5" s="79"/>
      <c r="AL5" s="79" t="s">
        <v>1728</v>
      </c>
      <c r="AM5" s="79" t="s">
        <v>1889</v>
      </c>
      <c r="AN5" s="79"/>
      <c r="AO5" s="79"/>
      <c r="AP5" s="81">
        <v>40994.079618055555</v>
      </c>
      <c r="AQ5" s="86" t="s">
        <v>2022</v>
      </c>
      <c r="AR5" s="79" t="b">
        <v>0</v>
      </c>
      <c r="AS5" s="79" t="b">
        <v>0</v>
      </c>
      <c r="AT5" s="79" t="b">
        <v>0</v>
      </c>
      <c r="AU5" s="79"/>
      <c r="AV5" s="79">
        <v>112</v>
      </c>
      <c r="AW5" s="86" t="s">
        <v>2180</v>
      </c>
      <c r="AX5" s="79" t="b">
        <v>0</v>
      </c>
      <c r="AY5" s="79" t="s">
        <v>2212</v>
      </c>
      <c r="AZ5" s="86" t="s">
        <v>2215</v>
      </c>
      <c r="BA5" s="79" t="s">
        <v>65</v>
      </c>
      <c r="BB5" s="79" t="str">
        <f>REPLACE(INDEX(GroupVertices[Group],MATCH(Vertices[[#This Row],[Vertex]],GroupVertices[Vertex],0)),1,1,"")</f>
        <v>9</v>
      </c>
      <c r="BC5" s="48"/>
      <c r="BD5" s="48"/>
      <c r="BE5" s="48"/>
      <c r="BF5" s="48"/>
      <c r="BG5" s="48"/>
      <c r="BH5" s="48"/>
      <c r="BI5" s="48"/>
      <c r="BJ5" s="48"/>
      <c r="BK5" s="48"/>
      <c r="BL5" s="48"/>
      <c r="BM5" s="48"/>
      <c r="BN5" s="49"/>
      <c r="BO5" s="48"/>
      <c r="BP5" s="49"/>
      <c r="BQ5" s="48"/>
      <c r="BR5" s="49"/>
      <c r="BS5" s="48"/>
      <c r="BT5" s="49"/>
      <c r="BU5" s="48"/>
      <c r="BV5" s="2"/>
      <c r="BW5" s="3"/>
      <c r="BX5" s="3"/>
      <c r="BY5" s="3"/>
      <c r="BZ5" s="3"/>
    </row>
    <row r="6" spans="1:78" ht="34.05" customHeight="1">
      <c r="A6" s="65" t="s">
        <v>238</v>
      </c>
      <c r="C6" s="66"/>
      <c r="D6" s="66" t="s">
        <v>64</v>
      </c>
      <c r="E6" s="67">
        <v>167.20289641340256</v>
      </c>
      <c r="F6" s="69"/>
      <c r="G6" s="103" t="s">
        <v>557</v>
      </c>
      <c r="H6" s="66"/>
      <c r="I6" s="70" t="s">
        <v>238</v>
      </c>
      <c r="J6" s="71"/>
      <c r="K6" s="71"/>
      <c r="L6" s="70" t="s">
        <v>2403</v>
      </c>
      <c r="M6" s="74">
        <v>1.9132743490327595</v>
      </c>
      <c r="N6" s="75">
        <v>5621.03662109375</v>
      </c>
      <c r="O6" s="75">
        <v>4401.9130859375</v>
      </c>
      <c r="P6" s="76"/>
      <c r="Q6" s="77"/>
      <c r="R6" s="77"/>
      <c r="S6" s="89"/>
      <c r="T6" s="48">
        <v>0</v>
      </c>
      <c r="U6" s="48">
        <v>1</v>
      </c>
      <c r="V6" s="49">
        <v>0</v>
      </c>
      <c r="W6" s="49">
        <v>0.003086</v>
      </c>
      <c r="X6" s="49">
        <v>0.007006</v>
      </c>
      <c r="Y6" s="49">
        <v>0.508815</v>
      </c>
      <c r="Z6" s="49">
        <v>0</v>
      </c>
      <c r="AA6" s="49">
        <v>0</v>
      </c>
      <c r="AB6" s="72">
        <v>6</v>
      </c>
      <c r="AC6" s="72"/>
      <c r="AD6" s="73"/>
      <c r="AE6" s="79" t="s">
        <v>1375</v>
      </c>
      <c r="AF6" s="83" t="s">
        <v>1557</v>
      </c>
      <c r="AG6" s="79">
        <v>1332</v>
      </c>
      <c r="AH6" s="79">
        <v>2117</v>
      </c>
      <c r="AI6" s="79">
        <v>38006</v>
      </c>
      <c r="AJ6" s="79">
        <v>56097</v>
      </c>
      <c r="AK6" s="79"/>
      <c r="AL6" s="79" t="s">
        <v>1729</v>
      </c>
      <c r="AM6" s="79" t="s">
        <v>1890</v>
      </c>
      <c r="AN6" s="86" t="s">
        <v>1983</v>
      </c>
      <c r="AO6" s="79"/>
      <c r="AP6" s="81">
        <v>43338.74068287037</v>
      </c>
      <c r="AQ6" s="86" t="s">
        <v>2023</v>
      </c>
      <c r="AR6" s="79" t="b">
        <v>1</v>
      </c>
      <c r="AS6" s="79" t="b">
        <v>0</v>
      </c>
      <c r="AT6" s="79" t="b">
        <v>0</v>
      </c>
      <c r="AU6" s="79"/>
      <c r="AV6" s="79">
        <v>0</v>
      </c>
      <c r="AW6" s="79"/>
      <c r="AX6" s="79" t="b">
        <v>0</v>
      </c>
      <c r="AY6" s="79" t="s">
        <v>2212</v>
      </c>
      <c r="AZ6" s="86" t="s">
        <v>2216</v>
      </c>
      <c r="BA6" s="79" t="s">
        <v>66</v>
      </c>
      <c r="BB6" s="79" t="str">
        <f>REPLACE(INDEX(GroupVertices[Group],MATCH(Vertices[[#This Row],[Vertex]],GroupVertices[Vertex],0)),1,1,"")</f>
        <v>1</v>
      </c>
      <c r="BC6" s="48"/>
      <c r="BD6" s="48"/>
      <c r="BE6" s="48"/>
      <c r="BF6" s="48"/>
      <c r="BG6" s="48" t="s">
        <v>538</v>
      </c>
      <c r="BH6" s="48" t="s">
        <v>538</v>
      </c>
      <c r="BI6" s="119" t="s">
        <v>2891</v>
      </c>
      <c r="BJ6" s="119" t="s">
        <v>2891</v>
      </c>
      <c r="BK6" s="119" t="s">
        <v>2811</v>
      </c>
      <c r="BL6" s="119" t="s">
        <v>2811</v>
      </c>
      <c r="BM6" s="119">
        <v>0</v>
      </c>
      <c r="BN6" s="122">
        <v>0</v>
      </c>
      <c r="BO6" s="119">
        <v>1</v>
      </c>
      <c r="BP6" s="122">
        <v>2.3255813953488373</v>
      </c>
      <c r="BQ6" s="119">
        <v>0</v>
      </c>
      <c r="BR6" s="122">
        <v>0</v>
      </c>
      <c r="BS6" s="119">
        <v>42</v>
      </c>
      <c r="BT6" s="122">
        <v>97.67441860465117</v>
      </c>
      <c r="BU6" s="119">
        <v>43</v>
      </c>
      <c r="BV6" s="2"/>
      <c r="BW6" s="3"/>
      <c r="BX6" s="3"/>
      <c r="BY6" s="3"/>
      <c r="BZ6" s="3"/>
    </row>
    <row r="7" spans="1:78" ht="34.05" customHeight="1">
      <c r="A7" s="65" t="s">
        <v>405</v>
      </c>
      <c r="C7" s="66"/>
      <c r="D7" s="66" t="s">
        <v>64</v>
      </c>
      <c r="E7" s="67">
        <v>214.26871755545068</v>
      </c>
      <c r="F7" s="69"/>
      <c r="G7" s="103" t="s">
        <v>712</v>
      </c>
      <c r="H7" s="66"/>
      <c r="I7" s="70" t="s">
        <v>405</v>
      </c>
      <c r="J7" s="71"/>
      <c r="K7" s="71"/>
      <c r="L7" s="70" t="s">
        <v>2404</v>
      </c>
      <c r="M7" s="74">
        <v>10.174827866506304</v>
      </c>
      <c r="N7" s="75">
        <v>3017.136474609375</v>
      </c>
      <c r="O7" s="75">
        <v>5015.80517578125</v>
      </c>
      <c r="P7" s="76"/>
      <c r="Q7" s="77"/>
      <c r="R7" s="77"/>
      <c r="S7" s="89"/>
      <c r="T7" s="48">
        <v>128</v>
      </c>
      <c r="U7" s="48">
        <v>1</v>
      </c>
      <c r="V7" s="49">
        <v>21110.666667</v>
      </c>
      <c r="W7" s="49">
        <v>0.005618</v>
      </c>
      <c r="X7" s="49">
        <v>0.083266</v>
      </c>
      <c r="Y7" s="49">
        <v>54.033296</v>
      </c>
      <c r="Z7" s="49">
        <v>0.0007499062617172854</v>
      </c>
      <c r="AA7" s="49">
        <v>0</v>
      </c>
      <c r="AB7" s="72">
        <v>7</v>
      </c>
      <c r="AC7" s="72"/>
      <c r="AD7" s="73"/>
      <c r="AE7" s="79" t="s">
        <v>405</v>
      </c>
      <c r="AF7" s="83" t="s">
        <v>1317</v>
      </c>
      <c r="AG7" s="79">
        <v>21538</v>
      </c>
      <c r="AH7" s="79">
        <v>21159</v>
      </c>
      <c r="AI7" s="79">
        <v>56975</v>
      </c>
      <c r="AJ7" s="79">
        <v>19925</v>
      </c>
      <c r="AK7" s="79"/>
      <c r="AL7" s="79" t="s">
        <v>1730</v>
      </c>
      <c r="AM7" s="79" t="s">
        <v>1891</v>
      </c>
      <c r="AN7" s="86" t="s">
        <v>1984</v>
      </c>
      <c r="AO7" s="79"/>
      <c r="AP7" s="81">
        <v>43563.7403125</v>
      </c>
      <c r="AQ7" s="86" t="s">
        <v>2024</v>
      </c>
      <c r="AR7" s="79" t="b">
        <v>0</v>
      </c>
      <c r="AS7" s="79" t="b">
        <v>0</v>
      </c>
      <c r="AT7" s="79" t="b">
        <v>0</v>
      </c>
      <c r="AU7" s="79"/>
      <c r="AV7" s="79">
        <v>79</v>
      </c>
      <c r="AW7" s="86" t="s">
        <v>2180</v>
      </c>
      <c r="AX7" s="79" t="b">
        <v>0</v>
      </c>
      <c r="AY7" s="79" t="s">
        <v>2212</v>
      </c>
      <c r="AZ7" s="86" t="s">
        <v>2217</v>
      </c>
      <c r="BA7" s="79" t="s">
        <v>66</v>
      </c>
      <c r="BB7" s="79" t="str">
        <f>REPLACE(INDEX(GroupVertices[Group],MATCH(Vertices[[#This Row],[Vertex]],GroupVertices[Vertex],0)),1,1,"")</f>
        <v>1</v>
      </c>
      <c r="BC7" s="48" t="s">
        <v>518</v>
      </c>
      <c r="BD7" s="48" t="s">
        <v>518</v>
      </c>
      <c r="BE7" s="48" t="s">
        <v>532</v>
      </c>
      <c r="BF7" s="48" t="s">
        <v>532</v>
      </c>
      <c r="BG7" s="48" t="s">
        <v>538</v>
      </c>
      <c r="BH7" s="48" t="s">
        <v>2887</v>
      </c>
      <c r="BI7" s="119" t="s">
        <v>2892</v>
      </c>
      <c r="BJ7" s="119" t="s">
        <v>2892</v>
      </c>
      <c r="BK7" s="119" t="s">
        <v>2924</v>
      </c>
      <c r="BL7" s="119" t="s">
        <v>2924</v>
      </c>
      <c r="BM7" s="119">
        <v>0</v>
      </c>
      <c r="BN7" s="122">
        <v>0</v>
      </c>
      <c r="BO7" s="119">
        <v>1</v>
      </c>
      <c r="BP7" s="122">
        <v>2.2222222222222223</v>
      </c>
      <c r="BQ7" s="119">
        <v>0</v>
      </c>
      <c r="BR7" s="122">
        <v>0</v>
      </c>
      <c r="BS7" s="119">
        <v>44</v>
      </c>
      <c r="BT7" s="122">
        <v>97.77777777777777</v>
      </c>
      <c r="BU7" s="119">
        <v>45</v>
      </c>
      <c r="BV7" s="2"/>
      <c r="BW7" s="3"/>
      <c r="BX7" s="3"/>
      <c r="BY7" s="3"/>
      <c r="BZ7" s="3"/>
    </row>
    <row r="8" spans="1:78" ht="34.05" customHeight="1">
      <c r="A8" s="65" t="s">
        <v>239</v>
      </c>
      <c r="C8" s="66"/>
      <c r="D8" s="66" t="s">
        <v>64</v>
      </c>
      <c r="E8" s="67">
        <v>163.0356359131666</v>
      </c>
      <c r="F8" s="69"/>
      <c r="G8" s="103" t="s">
        <v>558</v>
      </c>
      <c r="H8" s="66"/>
      <c r="I8" s="70" t="s">
        <v>239</v>
      </c>
      <c r="J8" s="71"/>
      <c r="K8" s="71"/>
      <c r="L8" s="70" t="s">
        <v>2405</v>
      </c>
      <c r="M8" s="74">
        <v>1.1817871507100837</v>
      </c>
      <c r="N8" s="75">
        <v>1047.7501220703125</v>
      </c>
      <c r="O8" s="75">
        <v>2131.79541015625</v>
      </c>
      <c r="P8" s="76"/>
      <c r="Q8" s="77"/>
      <c r="R8" s="77"/>
      <c r="S8" s="89"/>
      <c r="T8" s="48">
        <v>0</v>
      </c>
      <c r="U8" s="48">
        <v>1</v>
      </c>
      <c r="V8" s="49">
        <v>0</v>
      </c>
      <c r="W8" s="49">
        <v>0.003086</v>
      </c>
      <c r="X8" s="49">
        <v>0.007006</v>
      </c>
      <c r="Y8" s="49">
        <v>0.508815</v>
      </c>
      <c r="Z8" s="49">
        <v>0</v>
      </c>
      <c r="AA8" s="49">
        <v>0</v>
      </c>
      <c r="AB8" s="72">
        <v>8</v>
      </c>
      <c r="AC8" s="72"/>
      <c r="AD8" s="73"/>
      <c r="AE8" s="79" t="s">
        <v>1376</v>
      </c>
      <c r="AF8" s="83" t="s">
        <v>1558</v>
      </c>
      <c r="AG8" s="79">
        <v>484</v>
      </c>
      <c r="AH8" s="79">
        <v>431</v>
      </c>
      <c r="AI8" s="79">
        <v>8956</v>
      </c>
      <c r="AJ8" s="79">
        <v>23816</v>
      </c>
      <c r="AK8" s="79"/>
      <c r="AL8" s="79"/>
      <c r="AM8" s="79"/>
      <c r="AN8" s="79"/>
      <c r="AO8" s="79"/>
      <c r="AP8" s="81">
        <v>43919.980671296296</v>
      </c>
      <c r="AQ8" s="79"/>
      <c r="AR8" s="79" t="b">
        <v>1</v>
      </c>
      <c r="AS8" s="79" t="b">
        <v>0</v>
      </c>
      <c r="AT8" s="79" t="b">
        <v>0</v>
      </c>
      <c r="AU8" s="79"/>
      <c r="AV8" s="79">
        <v>0</v>
      </c>
      <c r="AW8" s="79"/>
      <c r="AX8" s="79" t="b">
        <v>0</v>
      </c>
      <c r="AY8" s="79" t="s">
        <v>2212</v>
      </c>
      <c r="AZ8" s="86" t="s">
        <v>2218</v>
      </c>
      <c r="BA8" s="79" t="s">
        <v>66</v>
      </c>
      <c r="BB8" s="79" t="str">
        <f>REPLACE(INDEX(GroupVertices[Group],MATCH(Vertices[[#This Row],[Vertex]],GroupVertices[Vertex],0)),1,1,"")</f>
        <v>1</v>
      </c>
      <c r="BC8" s="48" t="s">
        <v>518</v>
      </c>
      <c r="BD8" s="48" t="s">
        <v>518</v>
      </c>
      <c r="BE8" s="48" t="s">
        <v>532</v>
      </c>
      <c r="BF8" s="48" t="s">
        <v>532</v>
      </c>
      <c r="BG8" s="48" t="s">
        <v>537</v>
      </c>
      <c r="BH8" s="48" t="s">
        <v>537</v>
      </c>
      <c r="BI8" s="119" t="s">
        <v>405</v>
      </c>
      <c r="BJ8" s="119" t="s">
        <v>405</v>
      </c>
      <c r="BK8" s="119" t="s">
        <v>2804</v>
      </c>
      <c r="BL8" s="119" t="s">
        <v>2804</v>
      </c>
      <c r="BM8" s="119">
        <v>0</v>
      </c>
      <c r="BN8" s="122">
        <v>0</v>
      </c>
      <c r="BO8" s="119">
        <v>0</v>
      </c>
      <c r="BP8" s="122">
        <v>0</v>
      </c>
      <c r="BQ8" s="119">
        <v>0</v>
      </c>
      <c r="BR8" s="122">
        <v>0</v>
      </c>
      <c r="BS8" s="119">
        <v>2</v>
      </c>
      <c r="BT8" s="122">
        <v>100</v>
      </c>
      <c r="BU8" s="119">
        <v>2</v>
      </c>
      <c r="BV8" s="2"/>
      <c r="BW8" s="3"/>
      <c r="BX8" s="3"/>
      <c r="BY8" s="3"/>
      <c r="BZ8" s="3"/>
    </row>
    <row r="9" spans="1:78" ht="34.05" customHeight="1">
      <c r="A9" s="65" t="s">
        <v>240</v>
      </c>
      <c r="C9" s="66"/>
      <c r="D9" s="66" t="s">
        <v>64</v>
      </c>
      <c r="E9" s="67">
        <v>186.6229235488438</v>
      </c>
      <c r="F9" s="69"/>
      <c r="G9" s="103" t="s">
        <v>559</v>
      </c>
      <c r="H9" s="66"/>
      <c r="I9" s="70" t="s">
        <v>240</v>
      </c>
      <c r="J9" s="71"/>
      <c r="K9" s="71"/>
      <c r="L9" s="70" t="s">
        <v>2406</v>
      </c>
      <c r="M9" s="74">
        <v>5.3221088195080055</v>
      </c>
      <c r="N9" s="75">
        <v>1014.016357421875</v>
      </c>
      <c r="O9" s="75">
        <v>3416.2109375</v>
      </c>
      <c r="P9" s="76"/>
      <c r="Q9" s="77"/>
      <c r="R9" s="77"/>
      <c r="S9" s="89"/>
      <c r="T9" s="48">
        <v>0</v>
      </c>
      <c r="U9" s="48">
        <v>1</v>
      </c>
      <c r="V9" s="49">
        <v>0</v>
      </c>
      <c r="W9" s="49">
        <v>0.003086</v>
      </c>
      <c r="X9" s="49">
        <v>0.007006</v>
      </c>
      <c r="Y9" s="49">
        <v>0.508815</v>
      </c>
      <c r="Z9" s="49">
        <v>0</v>
      </c>
      <c r="AA9" s="49">
        <v>0</v>
      </c>
      <c r="AB9" s="72">
        <v>9</v>
      </c>
      <c r="AC9" s="72"/>
      <c r="AD9" s="73"/>
      <c r="AE9" s="79" t="s">
        <v>1377</v>
      </c>
      <c r="AF9" s="83" t="s">
        <v>1559</v>
      </c>
      <c r="AG9" s="79">
        <v>9799</v>
      </c>
      <c r="AH9" s="79">
        <v>9974</v>
      </c>
      <c r="AI9" s="79">
        <v>234134</v>
      </c>
      <c r="AJ9" s="79">
        <v>289571</v>
      </c>
      <c r="AK9" s="79"/>
      <c r="AL9" s="79" t="s">
        <v>1731</v>
      </c>
      <c r="AM9" s="79" t="s">
        <v>1891</v>
      </c>
      <c r="AN9" s="79"/>
      <c r="AO9" s="79"/>
      <c r="AP9" s="81">
        <v>42808.69956018519</v>
      </c>
      <c r="AQ9" s="86" t="s">
        <v>2025</v>
      </c>
      <c r="AR9" s="79" t="b">
        <v>1</v>
      </c>
      <c r="AS9" s="79" t="b">
        <v>0</v>
      </c>
      <c r="AT9" s="79" t="b">
        <v>0</v>
      </c>
      <c r="AU9" s="79"/>
      <c r="AV9" s="79">
        <v>10</v>
      </c>
      <c r="AW9" s="79"/>
      <c r="AX9" s="79" t="b">
        <v>0</v>
      </c>
      <c r="AY9" s="79" t="s">
        <v>2212</v>
      </c>
      <c r="AZ9" s="86" t="s">
        <v>2219</v>
      </c>
      <c r="BA9" s="79" t="s">
        <v>66</v>
      </c>
      <c r="BB9" s="79" t="str">
        <f>REPLACE(INDEX(GroupVertices[Group],MATCH(Vertices[[#This Row],[Vertex]],GroupVertices[Vertex],0)),1,1,"")</f>
        <v>1</v>
      </c>
      <c r="BC9" s="48"/>
      <c r="BD9" s="48"/>
      <c r="BE9" s="48"/>
      <c r="BF9" s="48"/>
      <c r="BG9" s="48" t="s">
        <v>538</v>
      </c>
      <c r="BH9" s="48" t="s">
        <v>538</v>
      </c>
      <c r="BI9" s="119" t="s">
        <v>2891</v>
      </c>
      <c r="BJ9" s="119" t="s">
        <v>2891</v>
      </c>
      <c r="BK9" s="119" t="s">
        <v>2811</v>
      </c>
      <c r="BL9" s="119" t="s">
        <v>2811</v>
      </c>
      <c r="BM9" s="119">
        <v>0</v>
      </c>
      <c r="BN9" s="122">
        <v>0</v>
      </c>
      <c r="BO9" s="119">
        <v>1</v>
      </c>
      <c r="BP9" s="122">
        <v>2.3255813953488373</v>
      </c>
      <c r="BQ9" s="119">
        <v>0</v>
      </c>
      <c r="BR9" s="122">
        <v>0</v>
      </c>
      <c r="BS9" s="119">
        <v>42</v>
      </c>
      <c r="BT9" s="122">
        <v>97.67441860465117</v>
      </c>
      <c r="BU9" s="119">
        <v>43</v>
      </c>
      <c r="BV9" s="2"/>
      <c r="BW9" s="3"/>
      <c r="BX9" s="3"/>
      <c r="BY9" s="3"/>
      <c r="BZ9" s="3"/>
    </row>
    <row r="10" spans="1:78" ht="34.05" customHeight="1">
      <c r="A10" s="65" t="s">
        <v>241</v>
      </c>
      <c r="C10" s="66"/>
      <c r="D10" s="66" t="s">
        <v>64</v>
      </c>
      <c r="E10" s="67">
        <v>163.85623525247757</v>
      </c>
      <c r="F10" s="69"/>
      <c r="G10" s="103" t="s">
        <v>560</v>
      </c>
      <c r="H10" s="66"/>
      <c r="I10" s="70" t="s">
        <v>241</v>
      </c>
      <c r="J10" s="71"/>
      <c r="K10" s="71"/>
      <c r="L10" s="70" t="s">
        <v>2407</v>
      </c>
      <c r="M10" s="74">
        <v>1.3258285207238016</v>
      </c>
      <c r="N10" s="75">
        <v>2956.03076171875</v>
      </c>
      <c r="O10" s="75">
        <v>9221.8759765625</v>
      </c>
      <c r="P10" s="76"/>
      <c r="Q10" s="77"/>
      <c r="R10" s="77"/>
      <c r="S10" s="89"/>
      <c r="T10" s="48">
        <v>0</v>
      </c>
      <c r="U10" s="48">
        <v>1</v>
      </c>
      <c r="V10" s="49">
        <v>0</v>
      </c>
      <c r="W10" s="49">
        <v>0.003086</v>
      </c>
      <c r="X10" s="49">
        <v>0.007006</v>
      </c>
      <c r="Y10" s="49">
        <v>0.508815</v>
      </c>
      <c r="Z10" s="49">
        <v>0</v>
      </c>
      <c r="AA10" s="49">
        <v>0</v>
      </c>
      <c r="AB10" s="72">
        <v>10</v>
      </c>
      <c r="AC10" s="72"/>
      <c r="AD10" s="73"/>
      <c r="AE10" s="79" t="s">
        <v>1378</v>
      </c>
      <c r="AF10" s="83" t="s">
        <v>1560</v>
      </c>
      <c r="AG10" s="79">
        <v>1276</v>
      </c>
      <c r="AH10" s="79">
        <v>763</v>
      </c>
      <c r="AI10" s="79">
        <v>23407</v>
      </c>
      <c r="AJ10" s="79">
        <v>24504</v>
      </c>
      <c r="AK10" s="79"/>
      <c r="AL10" s="79" t="s">
        <v>1732</v>
      </c>
      <c r="AM10" s="79"/>
      <c r="AN10" s="79"/>
      <c r="AO10" s="79"/>
      <c r="AP10" s="81">
        <v>43486.91527777778</v>
      </c>
      <c r="AQ10" s="86" t="s">
        <v>2026</v>
      </c>
      <c r="AR10" s="79" t="b">
        <v>1</v>
      </c>
      <c r="AS10" s="79" t="b">
        <v>0</v>
      </c>
      <c r="AT10" s="79" t="b">
        <v>1</v>
      </c>
      <c r="AU10" s="79"/>
      <c r="AV10" s="79">
        <v>2</v>
      </c>
      <c r="AW10" s="79"/>
      <c r="AX10" s="79" t="b">
        <v>0</v>
      </c>
      <c r="AY10" s="79" t="s">
        <v>2212</v>
      </c>
      <c r="AZ10" s="86" t="s">
        <v>2220</v>
      </c>
      <c r="BA10" s="79" t="s">
        <v>66</v>
      </c>
      <c r="BB10" s="79" t="str">
        <f>REPLACE(INDEX(GroupVertices[Group],MATCH(Vertices[[#This Row],[Vertex]],GroupVertices[Vertex],0)),1,1,"")</f>
        <v>1</v>
      </c>
      <c r="BC10" s="48" t="s">
        <v>518</v>
      </c>
      <c r="BD10" s="48" t="s">
        <v>518</v>
      </c>
      <c r="BE10" s="48" t="s">
        <v>532</v>
      </c>
      <c r="BF10" s="48" t="s">
        <v>532</v>
      </c>
      <c r="BG10" s="48" t="s">
        <v>537</v>
      </c>
      <c r="BH10" s="48" t="s">
        <v>537</v>
      </c>
      <c r="BI10" s="119" t="s">
        <v>405</v>
      </c>
      <c r="BJ10" s="119" t="s">
        <v>405</v>
      </c>
      <c r="BK10" s="119" t="s">
        <v>2804</v>
      </c>
      <c r="BL10" s="119" t="s">
        <v>2804</v>
      </c>
      <c r="BM10" s="119">
        <v>0</v>
      </c>
      <c r="BN10" s="122">
        <v>0</v>
      </c>
      <c r="BO10" s="119">
        <v>0</v>
      </c>
      <c r="BP10" s="122">
        <v>0</v>
      </c>
      <c r="BQ10" s="119">
        <v>0</v>
      </c>
      <c r="BR10" s="122">
        <v>0</v>
      </c>
      <c r="BS10" s="119">
        <v>2</v>
      </c>
      <c r="BT10" s="122">
        <v>100</v>
      </c>
      <c r="BU10" s="119">
        <v>2</v>
      </c>
      <c r="BV10" s="2"/>
      <c r="BW10" s="3"/>
      <c r="BX10" s="3"/>
      <c r="BY10" s="3"/>
      <c r="BZ10" s="3"/>
    </row>
    <row r="11" spans="1:78" ht="34.05" customHeight="1">
      <c r="A11" s="65" t="s">
        <v>242</v>
      </c>
      <c r="C11" s="66"/>
      <c r="D11" s="66" t="s">
        <v>64</v>
      </c>
      <c r="E11" s="67">
        <v>169.5658270410571</v>
      </c>
      <c r="F11" s="69"/>
      <c r="G11" s="103" t="s">
        <v>561</v>
      </c>
      <c r="H11" s="66"/>
      <c r="I11" s="70" t="s">
        <v>242</v>
      </c>
      <c r="J11" s="71"/>
      <c r="K11" s="71"/>
      <c r="L11" s="70" t="s">
        <v>2408</v>
      </c>
      <c r="M11" s="74">
        <v>2.3280440771445496</v>
      </c>
      <c r="N11" s="75">
        <v>787.0172119140625</v>
      </c>
      <c r="O11" s="75">
        <v>7350.79296875</v>
      </c>
      <c r="P11" s="76"/>
      <c r="Q11" s="77"/>
      <c r="R11" s="77"/>
      <c r="S11" s="89"/>
      <c r="T11" s="48">
        <v>0</v>
      </c>
      <c r="U11" s="48">
        <v>1</v>
      </c>
      <c r="V11" s="49">
        <v>0</v>
      </c>
      <c r="W11" s="49">
        <v>0.003086</v>
      </c>
      <c r="X11" s="49">
        <v>0.007006</v>
      </c>
      <c r="Y11" s="49">
        <v>0.508815</v>
      </c>
      <c r="Z11" s="49">
        <v>0</v>
      </c>
      <c r="AA11" s="49">
        <v>0</v>
      </c>
      <c r="AB11" s="72">
        <v>11</v>
      </c>
      <c r="AC11" s="72"/>
      <c r="AD11" s="73"/>
      <c r="AE11" s="79" t="s">
        <v>1379</v>
      </c>
      <c r="AF11" s="83" t="s">
        <v>1561</v>
      </c>
      <c r="AG11" s="79">
        <v>3278</v>
      </c>
      <c r="AH11" s="79">
        <v>3073</v>
      </c>
      <c r="AI11" s="79">
        <v>10737</v>
      </c>
      <c r="AJ11" s="79">
        <v>42471</v>
      </c>
      <c r="AK11" s="79"/>
      <c r="AL11" s="79" t="s">
        <v>1733</v>
      </c>
      <c r="AM11" s="79" t="s">
        <v>1892</v>
      </c>
      <c r="AN11" s="79"/>
      <c r="AO11" s="79"/>
      <c r="AP11" s="81">
        <v>43321.61651620371</v>
      </c>
      <c r="AQ11" s="86" t="s">
        <v>2027</v>
      </c>
      <c r="AR11" s="79" t="b">
        <v>1</v>
      </c>
      <c r="AS11" s="79" t="b">
        <v>0</v>
      </c>
      <c r="AT11" s="79" t="b">
        <v>0</v>
      </c>
      <c r="AU11" s="79"/>
      <c r="AV11" s="79">
        <v>0</v>
      </c>
      <c r="AW11" s="79"/>
      <c r="AX11" s="79" t="b">
        <v>0</v>
      </c>
      <c r="AY11" s="79" t="s">
        <v>2212</v>
      </c>
      <c r="AZ11" s="86" t="s">
        <v>2221</v>
      </c>
      <c r="BA11" s="79" t="s">
        <v>66</v>
      </c>
      <c r="BB11" s="79" t="str">
        <f>REPLACE(INDEX(GroupVertices[Group],MATCH(Vertices[[#This Row],[Vertex]],GroupVertices[Vertex],0)),1,1,"")</f>
        <v>1</v>
      </c>
      <c r="BC11" s="48"/>
      <c r="BD11" s="48"/>
      <c r="BE11" s="48"/>
      <c r="BF11" s="48"/>
      <c r="BG11" s="48" t="s">
        <v>538</v>
      </c>
      <c r="BH11" s="48" t="s">
        <v>538</v>
      </c>
      <c r="BI11" s="119" t="s">
        <v>2891</v>
      </c>
      <c r="BJ11" s="119" t="s">
        <v>2891</v>
      </c>
      <c r="BK11" s="119" t="s">
        <v>2811</v>
      </c>
      <c r="BL11" s="119" t="s">
        <v>2811</v>
      </c>
      <c r="BM11" s="119">
        <v>0</v>
      </c>
      <c r="BN11" s="122">
        <v>0</v>
      </c>
      <c r="BO11" s="119">
        <v>1</v>
      </c>
      <c r="BP11" s="122">
        <v>2.3255813953488373</v>
      </c>
      <c r="BQ11" s="119">
        <v>0</v>
      </c>
      <c r="BR11" s="122">
        <v>0</v>
      </c>
      <c r="BS11" s="119">
        <v>42</v>
      </c>
      <c r="BT11" s="122">
        <v>97.67441860465117</v>
      </c>
      <c r="BU11" s="119">
        <v>43</v>
      </c>
      <c r="BV11" s="2"/>
      <c r="BW11" s="3"/>
      <c r="BX11" s="3"/>
      <c r="BY11" s="3"/>
      <c r="BZ11" s="3"/>
    </row>
    <row r="12" spans="1:78" ht="34.05" customHeight="1">
      <c r="A12" s="65" t="s">
        <v>243</v>
      </c>
      <c r="C12" s="66"/>
      <c r="D12" s="66" t="s">
        <v>64</v>
      </c>
      <c r="E12" s="67">
        <v>162.54129896177443</v>
      </c>
      <c r="F12" s="69"/>
      <c r="G12" s="103" t="s">
        <v>562</v>
      </c>
      <c r="H12" s="66"/>
      <c r="I12" s="70" t="s">
        <v>243</v>
      </c>
      <c r="J12" s="71"/>
      <c r="K12" s="71"/>
      <c r="L12" s="70" t="s">
        <v>2409</v>
      </c>
      <c r="M12" s="74">
        <v>1.0950152410632656</v>
      </c>
      <c r="N12" s="75">
        <v>2047.470703125</v>
      </c>
      <c r="O12" s="75">
        <v>7828.06103515625</v>
      </c>
      <c r="P12" s="76"/>
      <c r="Q12" s="77"/>
      <c r="R12" s="77"/>
      <c r="S12" s="89"/>
      <c r="T12" s="48">
        <v>0</v>
      </c>
      <c r="U12" s="48">
        <v>1</v>
      </c>
      <c r="V12" s="49">
        <v>0</v>
      </c>
      <c r="W12" s="49">
        <v>0.003086</v>
      </c>
      <c r="X12" s="49">
        <v>0.007006</v>
      </c>
      <c r="Y12" s="49">
        <v>0.508815</v>
      </c>
      <c r="Z12" s="49">
        <v>0</v>
      </c>
      <c r="AA12" s="49">
        <v>0</v>
      </c>
      <c r="AB12" s="72">
        <v>12</v>
      </c>
      <c r="AC12" s="72"/>
      <c r="AD12" s="73"/>
      <c r="AE12" s="79" t="s">
        <v>1380</v>
      </c>
      <c r="AF12" s="83" t="s">
        <v>1562</v>
      </c>
      <c r="AG12" s="79">
        <v>362</v>
      </c>
      <c r="AH12" s="79">
        <v>231</v>
      </c>
      <c r="AI12" s="79">
        <v>37465</v>
      </c>
      <c r="AJ12" s="79">
        <v>68311</v>
      </c>
      <c r="AK12" s="79"/>
      <c r="AL12" s="79"/>
      <c r="AM12" s="79"/>
      <c r="AN12" s="79"/>
      <c r="AO12" s="79"/>
      <c r="AP12" s="81">
        <v>41810.03099537037</v>
      </c>
      <c r="AQ12" s="79"/>
      <c r="AR12" s="79" t="b">
        <v>1</v>
      </c>
      <c r="AS12" s="79" t="b">
        <v>1</v>
      </c>
      <c r="AT12" s="79" t="b">
        <v>0</v>
      </c>
      <c r="AU12" s="79"/>
      <c r="AV12" s="79">
        <v>0</v>
      </c>
      <c r="AW12" s="86" t="s">
        <v>2180</v>
      </c>
      <c r="AX12" s="79" t="b">
        <v>0</v>
      </c>
      <c r="AY12" s="79" t="s">
        <v>2212</v>
      </c>
      <c r="AZ12" s="86" t="s">
        <v>2222</v>
      </c>
      <c r="BA12" s="79" t="s">
        <v>66</v>
      </c>
      <c r="BB12" s="79" t="str">
        <f>REPLACE(INDEX(GroupVertices[Group],MATCH(Vertices[[#This Row],[Vertex]],GroupVertices[Vertex],0)),1,1,"")</f>
        <v>1</v>
      </c>
      <c r="BC12" s="48"/>
      <c r="BD12" s="48"/>
      <c r="BE12" s="48"/>
      <c r="BF12" s="48"/>
      <c r="BG12" s="48" t="s">
        <v>538</v>
      </c>
      <c r="BH12" s="48" t="s">
        <v>538</v>
      </c>
      <c r="BI12" s="119" t="s">
        <v>2891</v>
      </c>
      <c r="BJ12" s="119" t="s">
        <v>2891</v>
      </c>
      <c r="BK12" s="119" t="s">
        <v>2811</v>
      </c>
      <c r="BL12" s="119" t="s">
        <v>2811</v>
      </c>
      <c r="BM12" s="119">
        <v>0</v>
      </c>
      <c r="BN12" s="122">
        <v>0</v>
      </c>
      <c r="BO12" s="119">
        <v>1</v>
      </c>
      <c r="BP12" s="122">
        <v>2.3255813953488373</v>
      </c>
      <c r="BQ12" s="119">
        <v>0</v>
      </c>
      <c r="BR12" s="122">
        <v>0</v>
      </c>
      <c r="BS12" s="119">
        <v>42</v>
      </c>
      <c r="BT12" s="122">
        <v>97.67441860465117</v>
      </c>
      <c r="BU12" s="119">
        <v>43</v>
      </c>
      <c r="BV12" s="2"/>
      <c r="BW12" s="3"/>
      <c r="BX12" s="3"/>
      <c r="BY12" s="3"/>
      <c r="BZ12" s="3"/>
    </row>
    <row r="13" spans="1:78" ht="34.05" customHeight="1">
      <c r="A13" s="65" t="s">
        <v>244</v>
      </c>
      <c r="C13" s="66"/>
      <c r="D13" s="66" t="s">
        <v>64</v>
      </c>
      <c r="E13" s="67">
        <v>167.1682928268051</v>
      </c>
      <c r="F13" s="69"/>
      <c r="G13" s="103" t="s">
        <v>563</v>
      </c>
      <c r="H13" s="66"/>
      <c r="I13" s="70" t="s">
        <v>244</v>
      </c>
      <c r="J13" s="71"/>
      <c r="K13" s="71"/>
      <c r="L13" s="70" t="s">
        <v>2410</v>
      </c>
      <c r="M13" s="74">
        <v>1.9072003153574824</v>
      </c>
      <c r="N13" s="75">
        <v>5677.00244140625</v>
      </c>
      <c r="O13" s="75">
        <v>4978.22412109375</v>
      </c>
      <c r="P13" s="76"/>
      <c r="Q13" s="77"/>
      <c r="R13" s="77"/>
      <c r="S13" s="89"/>
      <c r="T13" s="48">
        <v>0</v>
      </c>
      <c r="U13" s="48">
        <v>1</v>
      </c>
      <c r="V13" s="49">
        <v>0</v>
      </c>
      <c r="W13" s="49">
        <v>0.003086</v>
      </c>
      <c r="X13" s="49">
        <v>0.007006</v>
      </c>
      <c r="Y13" s="49">
        <v>0.508815</v>
      </c>
      <c r="Z13" s="49">
        <v>0</v>
      </c>
      <c r="AA13" s="49">
        <v>0</v>
      </c>
      <c r="AB13" s="72">
        <v>13</v>
      </c>
      <c r="AC13" s="72"/>
      <c r="AD13" s="73"/>
      <c r="AE13" s="79" t="s">
        <v>1381</v>
      </c>
      <c r="AF13" s="83" t="s">
        <v>1563</v>
      </c>
      <c r="AG13" s="79">
        <v>2745</v>
      </c>
      <c r="AH13" s="79">
        <v>2103</v>
      </c>
      <c r="AI13" s="79">
        <v>44468</v>
      </c>
      <c r="AJ13" s="79">
        <v>6206</v>
      </c>
      <c r="AK13" s="79"/>
      <c r="AL13" s="79" t="s">
        <v>1734</v>
      </c>
      <c r="AM13" s="79" t="s">
        <v>1893</v>
      </c>
      <c r="AN13" s="79"/>
      <c r="AO13" s="79"/>
      <c r="AP13" s="81">
        <v>42640.159097222226</v>
      </c>
      <c r="AQ13" s="86" t="s">
        <v>2028</v>
      </c>
      <c r="AR13" s="79" t="b">
        <v>1</v>
      </c>
      <c r="AS13" s="79" t="b">
        <v>0</v>
      </c>
      <c r="AT13" s="79" t="b">
        <v>0</v>
      </c>
      <c r="AU13" s="79"/>
      <c r="AV13" s="79">
        <v>5</v>
      </c>
      <c r="AW13" s="79"/>
      <c r="AX13" s="79" t="b">
        <v>0</v>
      </c>
      <c r="AY13" s="79" t="s">
        <v>2212</v>
      </c>
      <c r="AZ13" s="86" t="s">
        <v>2223</v>
      </c>
      <c r="BA13" s="79" t="s">
        <v>66</v>
      </c>
      <c r="BB13" s="79" t="str">
        <f>REPLACE(INDEX(GroupVertices[Group],MATCH(Vertices[[#This Row],[Vertex]],GroupVertices[Vertex],0)),1,1,"")</f>
        <v>1</v>
      </c>
      <c r="BC13" s="48"/>
      <c r="BD13" s="48"/>
      <c r="BE13" s="48"/>
      <c r="BF13" s="48"/>
      <c r="BG13" s="48" t="s">
        <v>538</v>
      </c>
      <c r="BH13" s="48" t="s">
        <v>538</v>
      </c>
      <c r="BI13" s="119" t="s">
        <v>2891</v>
      </c>
      <c r="BJ13" s="119" t="s">
        <v>2891</v>
      </c>
      <c r="BK13" s="119" t="s">
        <v>2811</v>
      </c>
      <c r="BL13" s="119" t="s">
        <v>2811</v>
      </c>
      <c r="BM13" s="119">
        <v>0</v>
      </c>
      <c r="BN13" s="122">
        <v>0</v>
      </c>
      <c r="BO13" s="119">
        <v>1</v>
      </c>
      <c r="BP13" s="122">
        <v>2.3255813953488373</v>
      </c>
      <c r="BQ13" s="119">
        <v>0</v>
      </c>
      <c r="BR13" s="122">
        <v>0</v>
      </c>
      <c r="BS13" s="119">
        <v>42</v>
      </c>
      <c r="BT13" s="122">
        <v>97.67441860465117</v>
      </c>
      <c r="BU13" s="119">
        <v>43</v>
      </c>
      <c r="BV13" s="2"/>
      <c r="BW13" s="3"/>
      <c r="BX13" s="3"/>
      <c r="BY13" s="3"/>
      <c r="BZ13" s="3"/>
    </row>
    <row r="14" spans="1:78" ht="34.05" customHeight="1">
      <c r="A14" s="65" t="s">
        <v>245</v>
      </c>
      <c r="C14" s="66"/>
      <c r="D14" s="66" t="s">
        <v>64</v>
      </c>
      <c r="E14" s="67">
        <v>164.6175141576215</v>
      </c>
      <c r="F14" s="69"/>
      <c r="G14" s="103" t="s">
        <v>564</v>
      </c>
      <c r="H14" s="66"/>
      <c r="I14" s="70" t="s">
        <v>245</v>
      </c>
      <c r="J14" s="71"/>
      <c r="K14" s="71"/>
      <c r="L14" s="70" t="s">
        <v>2411</v>
      </c>
      <c r="M14" s="74">
        <v>1.4594572615799013</v>
      </c>
      <c r="N14" s="75">
        <v>1092.345703125</v>
      </c>
      <c r="O14" s="75">
        <v>7547.25</v>
      </c>
      <c r="P14" s="76"/>
      <c r="Q14" s="77"/>
      <c r="R14" s="77"/>
      <c r="S14" s="89"/>
      <c r="T14" s="48">
        <v>0</v>
      </c>
      <c r="U14" s="48">
        <v>1</v>
      </c>
      <c r="V14" s="49">
        <v>0</v>
      </c>
      <c r="W14" s="49">
        <v>0.003086</v>
      </c>
      <c r="X14" s="49">
        <v>0.007006</v>
      </c>
      <c r="Y14" s="49">
        <v>0.508815</v>
      </c>
      <c r="Z14" s="49">
        <v>0</v>
      </c>
      <c r="AA14" s="49">
        <v>0</v>
      </c>
      <c r="AB14" s="72">
        <v>14</v>
      </c>
      <c r="AC14" s="72"/>
      <c r="AD14" s="73"/>
      <c r="AE14" s="79" t="s">
        <v>1382</v>
      </c>
      <c r="AF14" s="83" t="s">
        <v>1564</v>
      </c>
      <c r="AG14" s="79">
        <v>2649</v>
      </c>
      <c r="AH14" s="79">
        <v>1071</v>
      </c>
      <c r="AI14" s="79">
        <v>27496</v>
      </c>
      <c r="AJ14" s="79">
        <v>76925</v>
      </c>
      <c r="AK14" s="79"/>
      <c r="AL14" s="79"/>
      <c r="AM14" s="79"/>
      <c r="AN14" s="79"/>
      <c r="AO14" s="79"/>
      <c r="AP14" s="81">
        <v>42183.17668981481</v>
      </c>
      <c r="AQ14" s="86" t="s">
        <v>2029</v>
      </c>
      <c r="AR14" s="79" t="b">
        <v>1</v>
      </c>
      <c r="AS14" s="79" t="b">
        <v>0</v>
      </c>
      <c r="AT14" s="79" t="b">
        <v>0</v>
      </c>
      <c r="AU14" s="79"/>
      <c r="AV14" s="79">
        <v>3</v>
      </c>
      <c r="AW14" s="86" t="s">
        <v>2180</v>
      </c>
      <c r="AX14" s="79" t="b">
        <v>0</v>
      </c>
      <c r="AY14" s="79" t="s">
        <v>2212</v>
      </c>
      <c r="AZ14" s="86" t="s">
        <v>2224</v>
      </c>
      <c r="BA14" s="79" t="s">
        <v>66</v>
      </c>
      <c r="BB14" s="79" t="str">
        <f>REPLACE(INDEX(GroupVertices[Group],MATCH(Vertices[[#This Row],[Vertex]],GroupVertices[Vertex],0)),1,1,"")</f>
        <v>1</v>
      </c>
      <c r="BC14" s="48"/>
      <c r="BD14" s="48"/>
      <c r="BE14" s="48"/>
      <c r="BF14" s="48"/>
      <c r="BG14" s="48" t="s">
        <v>538</v>
      </c>
      <c r="BH14" s="48" t="s">
        <v>538</v>
      </c>
      <c r="BI14" s="119" t="s">
        <v>2891</v>
      </c>
      <c r="BJ14" s="119" t="s">
        <v>2891</v>
      </c>
      <c r="BK14" s="119" t="s">
        <v>2811</v>
      </c>
      <c r="BL14" s="119" t="s">
        <v>2811</v>
      </c>
      <c r="BM14" s="119">
        <v>0</v>
      </c>
      <c r="BN14" s="122">
        <v>0</v>
      </c>
      <c r="BO14" s="119">
        <v>1</v>
      </c>
      <c r="BP14" s="122">
        <v>2.3255813953488373</v>
      </c>
      <c r="BQ14" s="119">
        <v>0</v>
      </c>
      <c r="BR14" s="122">
        <v>0</v>
      </c>
      <c r="BS14" s="119">
        <v>42</v>
      </c>
      <c r="BT14" s="122">
        <v>97.67441860465117</v>
      </c>
      <c r="BU14" s="119">
        <v>43</v>
      </c>
      <c r="BV14" s="2"/>
      <c r="BW14" s="3"/>
      <c r="BX14" s="3"/>
      <c r="BY14" s="3"/>
      <c r="BZ14" s="3"/>
    </row>
    <row r="15" spans="1:78" ht="34.05" customHeight="1">
      <c r="A15" s="65" t="s">
        <v>246</v>
      </c>
      <c r="C15" s="66"/>
      <c r="D15" s="66" t="s">
        <v>64</v>
      </c>
      <c r="E15" s="67">
        <v>173.3030143935819</v>
      </c>
      <c r="F15" s="69"/>
      <c r="G15" s="103" t="s">
        <v>565</v>
      </c>
      <c r="H15" s="66"/>
      <c r="I15" s="70" t="s">
        <v>246</v>
      </c>
      <c r="J15" s="71"/>
      <c r="K15" s="71"/>
      <c r="L15" s="70" t="s">
        <v>2412</v>
      </c>
      <c r="M15" s="74">
        <v>2.984039714074494</v>
      </c>
      <c r="N15" s="75">
        <v>2758.18701171875</v>
      </c>
      <c r="O15" s="75">
        <v>1692.047119140625</v>
      </c>
      <c r="P15" s="76"/>
      <c r="Q15" s="77"/>
      <c r="R15" s="77"/>
      <c r="S15" s="89"/>
      <c r="T15" s="48">
        <v>0</v>
      </c>
      <c r="U15" s="48">
        <v>1</v>
      </c>
      <c r="V15" s="49">
        <v>0</v>
      </c>
      <c r="W15" s="49">
        <v>0.003086</v>
      </c>
      <c r="X15" s="49">
        <v>0.007006</v>
      </c>
      <c r="Y15" s="49">
        <v>0.508815</v>
      </c>
      <c r="Z15" s="49">
        <v>0</v>
      </c>
      <c r="AA15" s="49">
        <v>0</v>
      </c>
      <c r="AB15" s="72">
        <v>15</v>
      </c>
      <c r="AC15" s="72"/>
      <c r="AD15" s="73"/>
      <c r="AE15" s="79" t="s">
        <v>1383</v>
      </c>
      <c r="AF15" s="83" t="s">
        <v>1565</v>
      </c>
      <c r="AG15" s="79">
        <v>5003</v>
      </c>
      <c r="AH15" s="79">
        <v>4585</v>
      </c>
      <c r="AI15" s="79">
        <v>180641</v>
      </c>
      <c r="AJ15" s="79">
        <v>133339</v>
      </c>
      <c r="AK15" s="79"/>
      <c r="AL15" s="79" t="s">
        <v>1735</v>
      </c>
      <c r="AM15" s="79" t="s">
        <v>1894</v>
      </c>
      <c r="AN15" s="79"/>
      <c r="AO15" s="79"/>
      <c r="AP15" s="81">
        <v>40085.61708333333</v>
      </c>
      <c r="AQ15" s="86" t="s">
        <v>2030</v>
      </c>
      <c r="AR15" s="79" t="b">
        <v>0</v>
      </c>
      <c r="AS15" s="79" t="b">
        <v>0</v>
      </c>
      <c r="AT15" s="79" t="b">
        <v>0</v>
      </c>
      <c r="AU15" s="79"/>
      <c r="AV15" s="79">
        <v>10</v>
      </c>
      <c r="AW15" s="86" t="s">
        <v>2181</v>
      </c>
      <c r="AX15" s="79" t="b">
        <v>0</v>
      </c>
      <c r="AY15" s="79" t="s">
        <v>2212</v>
      </c>
      <c r="AZ15" s="86" t="s">
        <v>2225</v>
      </c>
      <c r="BA15" s="79" t="s">
        <v>66</v>
      </c>
      <c r="BB15" s="79" t="str">
        <f>REPLACE(INDEX(GroupVertices[Group],MATCH(Vertices[[#This Row],[Vertex]],GroupVertices[Vertex],0)),1,1,"")</f>
        <v>1</v>
      </c>
      <c r="BC15" s="48"/>
      <c r="BD15" s="48"/>
      <c r="BE15" s="48"/>
      <c r="BF15" s="48"/>
      <c r="BG15" s="48" t="s">
        <v>538</v>
      </c>
      <c r="BH15" s="48" t="s">
        <v>538</v>
      </c>
      <c r="BI15" s="119" t="s">
        <v>2891</v>
      </c>
      <c r="BJ15" s="119" t="s">
        <v>2891</v>
      </c>
      <c r="BK15" s="119" t="s">
        <v>2811</v>
      </c>
      <c r="BL15" s="119" t="s">
        <v>2811</v>
      </c>
      <c r="BM15" s="119">
        <v>0</v>
      </c>
      <c r="BN15" s="122">
        <v>0</v>
      </c>
      <c r="BO15" s="119">
        <v>1</v>
      </c>
      <c r="BP15" s="122">
        <v>2.3255813953488373</v>
      </c>
      <c r="BQ15" s="119">
        <v>0</v>
      </c>
      <c r="BR15" s="122">
        <v>0</v>
      </c>
      <c r="BS15" s="119">
        <v>42</v>
      </c>
      <c r="BT15" s="122">
        <v>97.67441860465117</v>
      </c>
      <c r="BU15" s="119">
        <v>43</v>
      </c>
      <c r="BV15" s="2"/>
      <c r="BW15" s="3"/>
      <c r="BX15" s="3"/>
      <c r="BY15" s="3"/>
      <c r="BZ15" s="3"/>
    </row>
    <row r="16" spans="1:78" ht="34.05" customHeight="1">
      <c r="A16" s="65" t="s">
        <v>247</v>
      </c>
      <c r="C16" s="66"/>
      <c r="D16" s="66" t="s">
        <v>64</v>
      </c>
      <c r="E16" s="67">
        <v>162.5239971684757</v>
      </c>
      <c r="F16" s="69"/>
      <c r="G16" s="103" t="s">
        <v>566</v>
      </c>
      <c r="H16" s="66"/>
      <c r="I16" s="70" t="s">
        <v>247</v>
      </c>
      <c r="J16" s="71"/>
      <c r="K16" s="71"/>
      <c r="L16" s="70" t="s">
        <v>2413</v>
      </c>
      <c r="M16" s="74">
        <v>1.091978224225627</v>
      </c>
      <c r="N16" s="75">
        <v>4215.26513671875</v>
      </c>
      <c r="O16" s="75">
        <v>6596.12158203125</v>
      </c>
      <c r="P16" s="76"/>
      <c r="Q16" s="77"/>
      <c r="R16" s="77"/>
      <c r="S16" s="89"/>
      <c r="T16" s="48">
        <v>0</v>
      </c>
      <c r="U16" s="48">
        <v>1</v>
      </c>
      <c r="V16" s="49">
        <v>0</v>
      </c>
      <c r="W16" s="49">
        <v>0.003086</v>
      </c>
      <c r="X16" s="49">
        <v>0.007006</v>
      </c>
      <c r="Y16" s="49">
        <v>0.508815</v>
      </c>
      <c r="Z16" s="49">
        <v>0</v>
      </c>
      <c r="AA16" s="49">
        <v>0</v>
      </c>
      <c r="AB16" s="72">
        <v>16</v>
      </c>
      <c r="AC16" s="72"/>
      <c r="AD16" s="73"/>
      <c r="AE16" s="79" t="s">
        <v>1384</v>
      </c>
      <c r="AF16" s="83" t="s">
        <v>1566</v>
      </c>
      <c r="AG16" s="79">
        <v>195</v>
      </c>
      <c r="AH16" s="79">
        <v>224</v>
      </c>
      <c r="AI16" s="79">
        <v>9708</v>
      </c>
      <c r="AJ16" s="79">
        <v>9281</v>
      </c>
      <c r="AK16" s="79"/>
      <c r="AL16" s="83" t="s">
        <v>1736</v>
      </c>
      <c r="AM16" s="79" t="s">
        <v>1895</v>
      </c>
      <c r="AN16" s="79"/>
      <c r="AO16" s="79"/>
      <c r="AP16" s="81">
        <v>43944.413090277776</v>
      </c>
      <c r="AQ16" s="79"/>
      <c r="AR16" s="79" t="b">
        <v>1</v>
      </c>
      <c r="AS16" s="79" t="b">
        <v>0</v>
      </c>
      <c r="AT16" s="79" t="b">
        <v>0</v>
      </c>
      <c r="AU16" s="79"/>
      <c r="AV16" s="79">
        <v>0</v>
      </c>
      <c r="AW16" s="79"/>
      <c r="AX16" s="79" t="b">
        <v>0</v>
      </c>
      <c r="AY16" s="79" t="s">
        <v>2212</v>
      </c>
      <c r="AZ16" s="86" t="s">
        <v>2226</v>
      </c>
      <c r="BA16" s="79" t="s">
        <v>66</v>
      </c>
      <c r="BB16" s="79" t="str">
        <f>REPLACE(INDEX(GroupVertices[Group],MATCH(Vertices[[#This Row],[Vertex]],GroupVertices[Vertex],0)),1,1,"")</f>
        <v>1</v>
      </c>
      <c r="BC16" s="48"/>
      <c r="BD16" s="48"/>
      <c r="BE16" s="48"/>
      <c r="BF16" s="48"/>
      <c r="BG16" s="48" t="s">
        <v>538</v>
      </c>
      <c r="BH16" s="48" t="s">
        <v>538</v>
      </c>
      <c r="BI16" s="119" t="s">
        <v>2891</v>
      </c>
      <c r="BJ16" s="119" t="s">
        <v>2891</v>
      </c>
      <c r="BK16" s="119" t="s">
        <v>2811</v>
      </c>
      <c r="BL16" s="119" t="s">
        <v>2811</v>
      </c>
      <c r="BM16" s="119">
        <v>0</v>
      </c>
      <c r="BN16" s="122">
        <v>0</v>
      </c>
      <c r="BO16" s="119">
        <v>1</v>
      </c>
      <c r="BP16" s="122">
        <v>2.3255813953488373</v>
      </c>
      <c r="BQ16" s="119">
        <v>0</v>
      </c>
      <c r="BR16" s="122">
        <v>0</v>
      </c>
      <c r="BS16" s="119">
        <v>42</v>
      </c>
      <c r="BT16" s="122">
        <v>97.67441860465117</v>
      </c>
      <c r="BU16" s="119">
        <v>43</v>
      </c>
      <c r="BV16" s="2"/>
      <c r="BW16" s="3"/>
      <c r="BX16" s="3"/>
      <c r="BY16" s="3"/>
      <c r="BZ16" s="3"/>
    </row>
    <row r="17" spans="1:78" ht="34.05" customHeight="1">
      <c r="A17" s="65" t="s">
        <v>248</v>
      </c>
      <c r="C17" s="66"/>
      <c r="D17" s="66" t="s">
        <v>64</v>
      </c>
      <c r="E17" s="67">
        <v>175.62886974988203</v>
      </c>
      <c r="F17" s="69"/>
      <c r="G17" s="103" t="s">
        <v>567</v>
      </c>
      <c r="H17" s="66"/>
      <c r="I17" s="70" t="s">
        <v>248</v>
      </c>
      <c r="J17" s="71"/>
      <c r="K17" s="71"/>
      <c r="L17" s="70" t="s">
        <v>2414</v>
      </c>
      <c r="M17" s="74">
        <v>3.392301548962773</v>
      </c>
      <c r="N17" s="75">
        <v>3651.478759765625</v>
      </c>
      <c r="O17" s="75">
        <v>9125.0009765625</v>
      </c>
      <c r="P17" s="76"/>
      <c r="Q17" s="77"/>
      <c r="R17" s="77"/>
      <c r="S17" s="89"/>
      <c r="T17" s="48">
        <v>0</v>
      </c>
      <c r="U17" s="48">
        <v>1</v>
      </c>
      <c r="V17" s="49">
        <v>0</v>
      </c>
      <c r="W17" s="49">
        <v>0.003086</v>
      </c>
      <c r="X17" s="49">
        <v>0.007006</v>
      </c>
      <c r="Y17" s="49">
        <v>0.508815</v>
      </c>
      <c r="Z17" s="49">
        <v>0</v>
      </c>
      <c r="AA17" s="49">
        <v>0</v>
      </c>
      <c r="AB17" s="72">
        <v>17</v>
      </c>
      <c r="AC17" s="72"/>
      <c r="AD17" s="73"/>
      <c r="AE17" s="79" t="s">
        <v>1385</v>
      </c>
      <c r="AF17" s="83" t="s">
        <v>1567</v>
      </c>
      <c r="AG17" s="79">
        <v>5232</v>
      </c>
      <c r="AH17" s="79">
        <v>5526</v>
      </c>
      <c r="AI17" s="79">
        <v>151741</v>
      </c>
      <c r="AJ17" s="79">
        <v>144667</v>
      </c>
      <c r="AK17" s="79"/>
      <c r="AL17" s="79" t="s">
        <v>1737</v>
      </c>
      <c r="AM17" s="79" t="s">
        <v>1896</v>
      </c>
      <c r="AN17" s="79"/>
      <c r="AO17" s="79"/>
      <c r="AP17" s="81">
        <v>42264.37863425926</v>
      </c>
      <c r="AQ17" s="79"/>
      <c r="AR17" s="79" t="b">
        <v>1</v>
      </c>
      <c r="AS17" s="79" t="b">
        <v>0</v>
      </c>
      <c r="AT17" s="79" t="b">
        <v>1</v>
      </c>
      <c r="AU17" s="79"/>
      <c r="AV17" s="79">
        <v>4</v>
      </c>
      <c r="AW17" s="86" t="s">
        <v>2180</v>
      </c>
      <c r="AX17" s="79" t="b">
        <v>0</v>
      </c>
      <c r="AY17" s="79" t="s">
        <v>2212</v>
      </c>
      <c r="AZ17" s="86" t="s">
        <v>2227</v>
      </c>
      <c r="BA17" s="79" t="s">
        <v>66</v>
      </c>
      <c r="BB17" s="79" t="str">
        <f>REPLACE(INDEX(GroupVertices[Group],MATCH(Vertices[[#This Row],[Vertex]],GroupVertices[Vertex],0)),1,1,"")</f>
        <v>1</v>
      </c>
      <c r="BC17" s="48"/>
      <c r="BD17" s="48"/>
      <c r="BE17" s="48"/>
      <c r="BF17" s="48"/>
      <c r="BG17" s="48" t="s">
        <v>538</v>
      </c>
      <c r="BH17" s="48" t="s">
        <v>538</v>
      </c>
      <c r="BI17" s="119" t="s">
        <v>2891</v>
      </c>
      <c r="BJ17" s="119" t="s">
        <v>2891</v>
      </c>
      <c r="BK17" s="119" t="s">
        <v>2811</v>
      </c>
      <c r="BL17" s="119" t="s">
        <v>2811</v>
      </c>
      <c r="BM17" s="119">
        <v>0</v>
      </c>
      <c r="BN17" s="122">
        <v>0</v>
      </c>
      <c r="BO17" s="119">
        <v>1</v>
      </c>
      <c r="BP17" s="122">
        <v>2.3255813953488373</v>
      </c>
      <c r="BQ17" s="119">
        <v>0</v>
      </c>
      <c r="BR17" s="122">
        <v>0</v>
      </c>
      <c r="BS17" s="119">
        <v>42</v>
      </c>
      <c r="BT17" s="122">
        <v>97.67441860465117</v>
      </c>
      <c r="BU17" s="119">
        <v>43</v>
      </c>
      <c r="BV17" s="2"/>
      <c r="BW17" s="3"/>
      <c r="BX17" s="3"/>
      <c r="BY17" s="3"/>
      <c r="BZ17" s="3"/>
    </row>
    <row r="18" spans="1:78" ht="34.05" customHeight="1">
      <c r="A18" s="65" t="s">
        <v>249</v>
      </c>
      <c r="C18" s="66"/>
      <c r="D18" s="66" t="s">
        <v>64</v>
      </c>
      <c r="E18" s="67">
        <v>162.95654200094384</v>
      </c>
      <c r="F18" s="69"/>
      <c r="G18" s="103" t="s">
        <v>568</v>
      </c>
      <c r="H18" s="66"/>
      <c r="I18" s="70" t="s">
        <v>249</v>
      </c>
      <c r="J18" s="71"/>
      <c r="K18" s="71"/>
      <c r="L18" s="70" t="s">
        <v>2415</v>
      </c>
      <c r="M18" s="74">
        <v>1.167903645166593</v>
      </c>
      <c r="N18" s="75">
        <v>943.5557861328125</v>
      </c>
      <c r="O18" s="75">
        <v>5220.24951171875</v>
      </c>
      <c r="P18" s="76"/>
      <c r="Q18" s="77"/>
      <c r="R18" s="77"/>
      <c r="S18" s="89"/>
      <c r="T18" s="48">
        <v>0</v>
      </c>
      <c r="U18" s="48">
        <v>1</v>
      </c>
      <c r="V18" s="49">
        <v>0</v>
      </c>
      <c r="W18" s="49">
        <v>0.003086</v>
      </c>
      <c r="X18" s="49">
        <v>0.007006</v>
      </c>
      <c r="Y18" s="49">
        <v>0.508815</v>
      </c>
      <c r="Z18" s="49">
        <v>0</v>
      </c>
      <c r="AA18" s="49">
        <v>0</v>
      </c>
      <c r="AB18" s="72">
        <v>18</v>
      </c>
      <c r="AC18" s="72"/>
      <c r="AD18" s="73"/>
      <c r="AE18" s="79" t="s">
        <v>1386</v>
      </c>
      <c r="AF18" s="83" t="s">
        <v>1568</v>
      </c>
      <c r="AG18" s="79">
        <v>202</v>
      </c>
      <c r="AH18" s="79">
        <v>399</v>
      </c>
      <c r="AI18" s="79">
        <v>11000</v>
      </c>
      <c r="AJ18" s="79">
        <v>6343</v>
      </c>
      <c r="AK18" s="79"/>
      <c r="AL18" s="79" t="s">
        <v>1738</v>
      </c>
      <c r="AM18" s="79" t="s">
        <v>1897</v>
      </c>
      <c r="AN18" s="86" t="s">
        <v>1985</v>
      </c>
      <c r="AO18" s="79"/>
      <c r="AP18" s="81">
        <v>39815.86413194444</v>
      </c>
      <c r="AQ18" s="86" t="s">
        <v>2031</v>
      </c>
      <c r="AR18" s="79" t="b">
        <v>0</v>
      </c>
      <c r="AS18" s="79" t="b">
        <v>0</v>
      </c>
      <c r="AT18" s="79" t="b">
        <v>0</v>
      </c>
      <c r="AU18" s="79"/>
      <c r="AV18" s="79">
        <v>14</v>
      </c>
      <c r="AW18" s="86" t="s">
        <v>2182</v>
      </c>
      <c r="AX18" s="79" t="b">
        <v>0</v>
      </c>
      <c r="AY18" s="79" t="s">
        <v>2212</v>
      </c>
      <c r="AZ18" s="86" t="s">
        <v>2228</v>
      </c>
      <c r="BA18" s="79" t="s">
        <v>66</v>
      </c>
      <c r="BB18" s="79" t="str">
        <f>REPLACE(INDEX(GroupVertices[Group],MATCH(Vertices[[#This Row],[Vertex]],GroupVertices[Vertex],0)),1,1,"")</f>
        <v>1</v>
      </c>
      <c r="BC18" s="48"/>
      <c r="BD18" s="48"/>
      <c r="BE18" s="48"/>
      <c r="BF18" s="48"/>
      <c r="BG18" s="48" t="s">
        <v>538</v>
      </c>
      <c r="BH18" s="48" t="s">
        <v>538</v>
      </c>
      <c r="BI18" s="119" t="s">
        <v>2891</v>
      </c>
      <c r="BJ18" s="119" t="s">
        <v>2891</v>
      </c>
      <c r="BK18" s="119" t="s">
        <v>2811</v>
      </c>
      <c r="BL18" s="119" t="s">
        <v>2811</v>
      </c>
      <c r="BM18" s="119">
        <v>0</v>
      </c>
      <c r="BN18" s="122">
        <v>0</v>
      </c>
      <c r="BO18" s="119">
        <v>1</v>
      </c>
      <c r="BP18" s="122">
        <v>2.3255813953488373</v>
      </c>
      <c r="BQ18" s="119">
        <v>0</v>
      </c>
      <c r="BR18" s="122">
        <v>0</v>
      </c>
      <c r="BS18" s="119">
        <v>42</v>
      </c>
      <c r="BT18" s="122">
        <v>97.67441860465117</v>
      </c>
      <c r="BU18" s="119">
        <v>43</v>
      </c>
      <c r="BV18" s="2"/>
      <c r="BW18" s="3"/>
      <c r="BX18" s="3"/>
      <c r="BY18" s="3"/>
      <c r="BZ18" s="3"/>
    </row>
    <row r="19" spans="1:78" ht="34.05" customHeight="1">
      <c r="A19" s="65" t="s">
        <v>250</v>
      </c>
      <c r="C19" s="66"/>
      <c r="D19" s="66" t="s">
        <v>64</v>
      </c>
      <c r="E19" s="67">
        <v>163.56951982067014</v>
      </c>
      <c r="F19" s="69"/>
      <c r="G19" s="103" t="s">
        <v>569</v>
      </c>
      <c r="H19" s="66"/>
      <c r="I19" s="70" t="s">
        <v>250</v>
      </c>
      <c r="J19" s="71"/>
      <c r="K19" s="71"/>
      <c r="L19" s="70" t="s">
        <v>2416</v>
      </c>
      <c r="M19" s="74">
        <v>1.2755008131286472</v>
      </c>
      <c r="N19" s="75">
        <v>4295.28662109375</v>
      </c>
      <c r="O19" s="75">
        <v>8757.6083984375</v>
      </c>
      <c r="P19" s="76"/>
      <c r="Q19" s="77"/>
      <c r="R19" s="77"/>
      <c r="S19" s="89"/>
      <c r="T19" s="48">
        <v>0</v>
      </c>
      <c r="U19" s="48">
        <v>1</v>
      </c>
      <c r="V19" s="49">
        <v>0</v>
      </c>
      <c r="W19" s="49">
        <v>0.003086</v>
      </c>
      <c r="X19" s="49">
        <v>0.007006</v>
      </c>
      <c r="Y19" s="49">
        <v>0.508815</v>
      </c>
      <c r="Z19" s="49">
        <v>0</v>
      </c>
      <c r="AA19" s="49">
        <v>0</v>
      </c>
      <c r="AB19" s="72">
        <v>19</v>
      </c>
      <c r="AC19" s="72"/>
      <c r="AD19" s="73"/>
      <c r="AE19" s="79" t="s">
        <v>1387</v>
      </c>
      <c r="AF19" s="83" t="s">
        <v>1569</v>
      </c>
      <c r="AG19" s="79">
        <v>1059</v>
      </c>
      <c r="AH19" s="79">
        <v>647</v>
      </c>
      <c r="AI19" s="79">
        <v>1570</v>
      </c>
      <c r="AJ19" s="79">
        <v>8253</v>
      </c>
      <c r="AK19" s="79"/>
      <c r="AL19" s="79" t="s">
        <v>1739</v>
      </c>
      <c r="AM19" s="79"/>
      <c r="AN19" s="79"/>
      <c r="AO19" s="79"/>
      <c r="AP19" s="81">
        <v>40992.166712962964</v>
      </c>
      <c r="AQ19" s="86" t="s">
        <v>2032</v>
      </c>
      <c r="AR19" s="79" t="b">
        <v>1</v>
      </c>
      <c r="AS19" s="79" t="b">
        <v>0</v>
      </c>
      <c r="AT19" s="79" t="b">
        <v>1</v>
      </c>
      <c r="AU19" s="79"/>
      <c r="AV19" s="79">
        <v>1</v>
      </c>
      <c r="AW19" s="86" t="s">
        <v>2180</v>
      </c>
      <c r="AX19" s="79" t="b">
        <v>0</v>
      </c>
      <c r="AY19" s="79" t="s">
        <v>2212</v>
      </c>
      <c r="AZ19" s="86" t="s">
        <v>2229</v>
      </c>
      <c r="BA19" s="79" t="s">
        <v>66</v>
      </c>
      <c r="BB19" s="79" t="str">
        <f>REPLACE(INDEX(GroupVertices[Group],MATCH(Vertices[[#This Row],[Vertex]],GroupVertices[Vertex],0)),1,1,"")</f>
        <v>1</v>
      </c>
      <c r="BC19" s="48"/>
      <c r="BD19" s="48"/>
      <c r="BE19" s="48"/>
      <c r="BF19" s="48"/>
      <c r="BG19" s="48" t="s">
        <v>538</v>
      </c>
      <c r="BH19" s="48" t="s">
        <v>538</v>
      </c>
      <c r="BI19" s="119" t="s">
        <v>2891</v>
      </c>
      <c r="BJ19" s="119" t="s">
        <v>2891</v>
      </c>
      <c r="BK19" s="119" t="s">
        <v>2811</v>
      </c>
      <c r="BL19" s="119" t="s">
        <v>2811</v>
      </c>
      <c r="BM19" s="119">
        <v>0</v>
      </c>
      <c r="BN19" s="122">
        <v>0</v>
      </c>
      <c r="BO19" s="119">
        <v>1</v>
      </c>
      <c r="BP19" s="122">
        <v>2.3255813953488373</v>
      </c>
      <c r="BQ19" s="119">
        <v>0</v>
      </c>
      <c r="BR19" s="122">
        <v>0</v>
      </c>
      <c r="BS19" s="119">
        <v>42</v>
      </c>
      <c r="BT19" s="122">
        <v>97.67441860465117</v>
      </c>
      <c r="BU19" s="119">
        <v>43</v>
      </c>
      <c r="BV19" s="2"/>
      <c r="BW19" s="3"/>
      <c r="BX19" s="3"/>
      <c r="BY19" s="3"/>
      <c r="BZ19" s="3"/>
    </row>
    <row r="20" spans="1:78" ht="34.05" customHeight="1">
      <c r="A20" s="65" t="s">
        <v>251</v>
      </c>
      <c r="C20" s="66"/>
      <c r="D20" s="66" t="s">
        <v>64</v>
      </c>
      <c r="E20" s="67">
        <v>169.51886503067485</v>
      </c>
      <c r="F20" s="69"/>
      <c r="G20" s="103" t="s">
        <v>570</v>
      </c>
      <c r="H20" s="66"/>
      <c r="I20" s="70" t="s">
        <v>251</v>
      </c>
      <c r="J20" s="71"/>
      <c r="K20" s="71"/>
      <c r="L20" s="70" t="s">
        <v>2417</v>
      </c>
      <c r="M20" s="74">
        <v>2.3198007457281022</v>
      </c>
      <c r="N20" s="75">
        <v>3680.00537109375</v>
      </c>
      <c r="O20" s="75">
        <v>4692.2197265625</v>
      </c>
      <c r="P20" s="76"/>
      <c r="Q20" s="77"/>
      <c r="R20" s="77"/>
      <c r="S20" s="89"/>
      <c r="T20" s="48">
        <v>0</v>
      </c>
      <c r="U20" s="48">
        <v>1</v>
      </c>
      <c r="V20" s="49">
        <v>0</v>
      </c>
      <c r="W20" s="49">
        <v>0.003086</v>
      </c>
      <c r="X20" s="49">
        <v>0.007006</v>
      </c>
      <c r="Y20" s="49">
        <v>0.508815</v>
      </c>
      <c r="Z20" s="49">
        <v>0</v>
      </c>
      <c r="AA20" s="49">
        <v>0</v>
      </c>
      <c r="AB20" s="72">
        <v>20</v>
      </c>
      <c r="AC20" s="72"/>
      <c r="AD20" s="73"/>
      <c r="AE20" s="79" t="s">
        <v>1388</v>
      </c>
      <c r="AF20" s="83" t="s">
        <v>1570</v>
      </c>
      <c r="AG20" s="79">
        <v>3061</v>
      </c>
      <c r="AH20" s="79">
        <v>3054</v>
      </c>
      <c r="AI20" s="79">
        <v>54496</v>
      </c>
      <c r="AJ20" s="79">
        <v>58612</v>
      </c>
      <c r="AK20" s="79"/>
      <c r="AL20" s="79" t="s">
        <v>1740</v>
      </c>
      <c r="AM20" s="79" t="s">
        <v>1898</v>
      </c>
      <c r="AN20" s="79"/>
      <c r="AO20" s="79"/>
      <c r="AP20" s="81">
        <v>43577.10878472222</v>
      </c>
      <c r="AQ20" s="86" t="s">
        <v>2033</v>
      </c>
      <c r="AR20" s="79" t="b">
        <v>1</v>
      </c>
      <c r="AS20" s="79" t="b">
        <v>0</v>
      </c>
      <c r="AT20" s="79" t="b">
        <v>1</v>
      </c>
      <c r="AU20" s="79"/>
      <c r="AV20" s="79">
        <v>0</v>
      </c>
      <c r="AW20" s="79"/>
      <c r="AX20" s="79" t="b">
        <v>0</v>
      </c>
      <c r="AY20" s="79" t="s">
        <v>2212</v>
      </c>
      <c r="AZ20" s="86" t="s">
        <v>2230</v>
      </c>
      <c r="BA20" s="79" t="s">
        <v>66</v>
      </c>
      <c r="BB20" s="79" t="str">
        <f>REPLACE(INDEX(GroupVertices[Group],MATCH(Vertices[[#This Row],[Vertex]],GroupVertices[Vertex],0)),1,1,"")</f>
        <v>1</v>
      </c>
      <c r="BC20" s="48"/>
      <c r="BD20" s="48"/>
      <c r="BE20" s="48"/>
      <c r="BF20" s="48"/>
      <c r="BG20" s="48" t="s">
        <v>538</v>
      </c>
      <c r="BH20" s="48" t="s">
        <v>538</v>
      </c>
      <c r="BI20" s="119" t="s">
        <v>2891</v>
      </c>
      <c r="BJ20" s="119" t="s">
        <v>2891</v>
      </c>
      <c r="BK20" s="119" t="s">
        <v>2811</v>
      </c>
      <c r="BL20" s="119" t="s">
        <v>2811</v>
      </c>
      <c r="BM20" s="119">
        <v>0</v>
      </c>
      <c r="BN20" s="122">
        <v>0</v>
      </c>
      <c r="BO20" s="119">
        <v>1</v>
      </c>
      <c r="BP20" s="122">
        <v>2.3255813953488373</v>
      </c>
      <c r="BQ20" s="119">
        <v>0</v>
      </c>
      <c r="BR20" s="122">
        <v>0</v>
      </c>
      <c r="BS20" s="119">
        <v>42</v>
      </c>
      <c r="BT20" s="122">
        <v>97.67441860465117</v>
      </c>
      <c r="BU20" s="119">
        <v>43</v>
      </c>
      <c r="BV20" s="2"/>
      <c r="BW20" s="3"/>
      <c r="BX20" s="3"/>
      <c r="BY20" s="3"/>
      <c r="BZ20" s="3"/>
    </row>
    <row r="21" spans="1:78" ht="34.05" customHeight="1">
      <c r="A21" s="65" t="s">
        <v>252</v>
      </c>
      <c r="C21" s="66"/>
      <c r="D21" s="66" t="s">
        <v>64</v>
      </c>
      <c r="E21" s="67">
        <v>162.30896059462012</v>
      </c>
      <c r="F21" s="69"/>
      <c r="G21" s="103" t="s">
        <v>571</v>
      </c>
      <c r="H21" s="66"/>
      <c r="I21" s="70" t="s">
        <v>252</v>
      </c>
      <c r="J21" s="71"/>
      <c r="K21" s="71"/>
      <c r="L21" s="70" t="s">
        <v>2418</v>
      </c>
      <c r="M21" s="74">
        <v>1.0542324435292612</v>
      </c>
      <c r="N21" s="75">
        <v>1066.4937744140625</v>
      </c>
      <c r="O21" s="75">
        <v>6782.21484375</v>
      </c>
      <c r="P21" s="76"/>
      <c r="Q21" s="77"/>
      <c r="R21" s="77"/>
      <c r="S21" s="89"/>
      <c r="T21" s="48">
        <v>0</v>
      </c>
      <c r="U21" s="48">
        <v>1</v>
      </c>
      <c r="V21" s="49">
        <v>0</v>
      </c>
      <c r="W21" s="49">
        <v>0.003086</v>
      </c>
      <c r="X21" s="49">
        <v>0.007006</v>
      </c>
      <c r="Y21" s="49">
        <v>0.508815</v>
      </c>
      <c r="Z21" s="49">
        <v>0</v>
      </c>
      <c r="AA21" s="49">
        <v>0</v>
      </c>
      <c r="AB21" s="72">
        <v>21</v>
      </c>
      <c r="AC21" s="72"/>
      <c r="AD21" s="73"/>
      <c r="AE21" s="79" t="s">
        <v>1389</v>
      </c>
      <c r="AF21" s="83" t="s">
        <v>1571</v>
      </c>
      <c r="AG21" s="79">
        <v>172</v>
      </c>
      <c r="AH21" s="79">
        <v>137</v>
      </c>
      <c r="AI21" s="79">
        <v>20411</v>
      </c>
      <c r="AJ21" s="79">
        <v>25748</v>
      </c>
      <c r="AK21" s="79"/>
      <c r="AL21" s="79" t="s">
        <v>1741</v>
      </c>
      <c r="AM21" s="79"/>
      <c r="AN21" s="79"/>
      <c r="AO21" s="79"/>
      <c r="AP21" s="81">
        <v>43697.11849537037</v>
      </c>
      <c r="AQ21" s="79"/>
      <c r="AR21" s="79" t="b">
        <v>1</v>
      </c>
      <c r="AS21" s="79" t="b">
        <v>0</v>
      </c>
      <c r="AT21" s="79" t="b">
        <v>0</v>
      </c>
      <c r="AU21" s="79"/>
      <c r="AV21" s="79">
        <v>0</v>
      </c>
      <c r="AW21" s="79"/>
      <c r="AX21" s="79" t="b">
        <v>0</v>
      </c>
      <c r="AY21" s="79" t="s">
        <v>2212</v>
      </c>
      <c r="AZ21" s="86" t="s">
        <v>2231</v>
      </c>
      <c r="BA21" s="79" t="s">
        <v>66</v>
      </c>
      <c r="BB21" s="79" t="str">
        <f>REPLACE(INDEX(GroupVertices[Group],MATCH(Vertices[[#This Row],[Vertex]],GroupVertices[Vertex],0)),1,1,"")</f>
        <v>1</v>
      </c>
      <c r="BC21" s="48"/>
      <c r="BD21" s="48"/>
      <c r="BE21" s="48"/>
      <c r="BF21" s="48"/>
      <c r="BG21" s="48" t="s">
        <v>538</v>
      </c>
      <c r="BH21" s="48" t="s">
        <v>538</v>
      </c>
      <c r="BI21" s="119" t="s">
        <v>2891</v>
      </c>
      <c r="BJ21" s="119" t="s">
        <v>2891</v>
      </c>
      <c r="BK21" s="119" t="s">
        <v>2811</v>
      </c>
      <c r="BL21" s="119" t="s">
        <v>2811</v>
      </c>
      <c r="BM21" s="119">
        <v>0</v>
      </c>
      <c r="BN21" s="122">
        <v>0</v>
      </c>
      <c r="BO21" s="119">
        <v>1</v>
      </c>
      <c r="BP21" s="122">
        <v>2.3255813953488373</v>
      </c>
      <c r="BQ21" s="119">
        <v>0</v>
      </c>
      <c r="BR21" s="122">
        <v>0</v>
      </c>
      <c r="BS21" s="119">
        <v>42</v>
      </c>
      <c r="BT21" s="122">
        <v>97.67441860465117</v>
      </c>
      <c r="BU21" s="119">
        <v>43</v>
      </c>
      <c r="BV21" s="2"/>
      <c r="BW21" s="3"/>
      <c r="BX21" s="3"/>
      <c r="BY21" s="3"/>
      <c r="BZ21" s="3"/>
    </row>
    <row r="22" spans="1:78" ht="34.05" customHeight="1">
      <c r="A22" s="65" t="s">
        <v>253</v>
      </c>
      <c r="C22" s="66"/>
      <c r="D22" s="66" t="s">
        <v>64</v>
      </c>
      <c r="E22" s="67">
        <v>163.69063237376122</v>
      </c>
      <c r="F22" s="69"/>
      <c r="G22" s="103" t="s">
        <v>572</v>
      </c>
      <c r="H22" s="66"/>
      <c r="I22" s="70" t="s">
        <v>253</v>
      </c>
      <c r="J22" s="71"/>
      <c r="K22" s="71"/>
      <c r="L22" s="70" t="s">
        <v>2419</v>
      </c>
      <c r="M22" s="74">
        <v>1.2967599309921176</v>
      </c>
      <c r="N22" s="75">
        <v>4018.075439453125</v>
      </c>
      <c r="O22" s="75">
        <v>1215.0023193359375</v>
      </c>
      <c r="P22" s="76"/>
      <c r="Q22" s="77"/>
      <c r="R22" s="77"/>
      <c r="S22" s="89"/>
      <c r="T22" s="48">
        <v>0</v>
      </c>
      <c r="U22" s="48">
        <v>1</v>
      </c>
      <c r="V22" s="49">
        <v>0</v>
      </c>
      <c r="W22" s="49">
        <v>0.003086</v>
      </c>
      <c r="X22" s="49">
        <v>0.007006</v>
      </c>
      <c r="Y22" s="49">
        <v>0.508815</v>
      </c>
      <c r="Z22" s="49">
        <v>0</v>
      </c>
      <c r="AA22" s="49">
        <v>0</v>
      </c>
      <c r="AB22" s="72">
        <v>22</v>
      </c>
      <c r="AC22" s="72"/>
      <c r="AD22" s="73"/>
      <c r="AE22" s="79" t="s">
        <v>1390</v>
      </c>
      <c r="AF22" s="83" t="s">
        <v>1572</v>
      </c>
      <c r="AG22" s="79">
        <v>800</v>
      </c>
      <c r="AH22" s="79">
        <v>696</v>
      </c>
      <c r="AI22" s="79">
        <v>5649</v>
      </c>
      <c r="AJ22" s="79">
        <v>1517</v>
      </c>
      <c r="AK22" s="79"/>
      <c r="AL22" s="79" t="s">
        <v>1742</v>
      </c>
      <c r="AM22" s="79" t="s">
        <v>1899</v>
      </c>
      <c r="AN22" s="79"/>
      <c r="AO22" s="79"/>
      <c r="AP22" s="81">
        <v>43663.572604166664</v>
      </c>
      <c r="AQ22" s="86" t="s">
        <v>2034</v>
      </c>
      <c r="AR22" s="79" t="b">
        <v>1</v>
      </c>
      <c r="AS22" s="79" t="b">
        <v>0</v>
      </c>
      <c r="AT22" s="79" t="b">
        <v>0</v>
      </c>
      <c r="AU22" s="79"/>
      <c r="AV22" s="79">
        <v>0</v>
      </c>
      <c r="AW22" s="79"/>
      <c r="AX22" s="79" t="b">
        <v>0</v>
      </c>
      <c r="AY22" s="79" t="s">
        <v>2212</v>
      </c>
      <c r="AZ22" s="86" t="s">
        <v>2232</v>
      </c>
      <c r="BA22" s="79" t="s">
        <v>66</v>
      </c>
      <c r="BB22" s="79" t="str">
        <f>REPLACE(INDEX(GroupVertices[Group],MATCH(Vertices[[#This Row],[Vertex]],GroupVertices[Vertex],0)),1,1,"")</f>
        <v>1</v>
      </c>
      <c r="BC22" s="48"/>
      <c r="BD22" s="48"/>
      <c r="BE22" s="48"/>
      <c r="BF22" s="48"/>
      <c r="BG22" s="48" t="s">
        <v>538</v>
      </c>
      <c r="BH22" s="48" t="s">
        <v>538</v>
      </c>
      <c r="BI22" s="119" t="s">
        <v>2891</v>
      </c>
      <c r="BJ22" s="119" t="s">
        <v>2891</v>
      </c>
      <c r="BK22" s="119" t="s">
        <v>2811</v>
      </c>
      <c r="BL22" s="119" t="s">
        <v>2811</v>
      </c>
      <c r="BM22" s="119">
        <v>0</v>
      </c>
      <c r="BN22" s="122">
        <v>0</v>
      </c>
      <c r="BO22" s="119">
        <v>1</v>
      </c>
      <c r="BP22" s="122">
        <v>2.3255813953488373</v>
      </c>
      <c r="BQ22" s="119">
        <v>0</v>
      </c>
      <c r="BR22" s="122">
        <v>0</v>
      </c>
      <c r="BS22" s="119">
        <v>42</v>
      </c>
      <c r="BT22" s="122">
        <v>97.67441860465117</v>
      </c>
      <c r="BU22" s="119">
        <v>43</v>
      </c>
      <c r="BV22" s="2"/>
      <c r="BW22" s="3"/>
      <c r="BX22" s="3"/>
      <c r="BY22" s="3"/>
      <c r="BZ22" s="3"/>
    </row>
    <row r="23" spans="1:78" ht="34.05" customHeight="1">
      <c r="A23" s="65" t="s">
        <v>254</v>
      </c>
      <c r="C23" s="66"/>
      <c r="D23" s="66" t="s">
        <v>64</v>
      </c>
      <c r="E23" s="67">
        <v>163.26303091080698</v>
      </c>
      <c r="F23" s="69"/>
      <c r="G23" s="103" t="s">
        <v>562</v>
      </c>
      <c r="H23" s="66"/>
      <c r="I23" s="70" t="s">
        <v>254</v>
      </c>
      <c r="J23" s="71"/>
      <c r="K23" s="71"/>
      <c r="L23" s="70" t="s">
        <v>2420</v>
      </c>
      <c r="M23" s="74">
        <v>1.22170222914762</v>
      </c>
      <c r="N23" s="75">
        <v>3338.72265625</v>
      </c>
      <c r="O23" s="75">
        <v>6888.416015625</v>
      </c>
      <c r="P23" s="76"/>
      <c r="Q23" s="77"/>
      <c r="R23" s="77"/>
      <c r="S23" s="89"/>
      <c r="T23" s="48">
        <v>0</v>
      </c>
      <c r="U23" s="48">
        <v>1</v>
      </c>
      <c r="V23" s="49">
        <v>0</v>
      </c>
      <c r="W23" s="49">
        <v>0.003086</v>
      </c>
      <c r="X23" s="49">
        <v>0.007006</v>
      </c>
      <c r="Y23" s="49">
        <v>0.508815</v>
      </c>
      <c r="Z23" s="49">
        <v>0</v>
      </c>
      <c r="AA23" s="49">
        <v>0</v>
      </c>
      <c r="AB23" s="72">
        <v>23</v>
      </c>
      <c r="AC23" s="72"/>
      <c r="AD23" s="73"/>
      <c r="AE23" s="79" t="s">
        <v>1391</v>
      </c>
      <c r="AF23" s="83" t="s">
        <v>1573</v>
      </c>
      <c r="AG23" s="79">
        <v>739</v>
      </c>
      <c r="AH23" s="79">
        <v>523</v>
      </c>
      <c r="AI23" s="79">
        <v>74516</v>
      </c>
      <c r="AJ23" s="79">
        <v>62128</v>
      </c>
      <c r="AK23" s="79"/>
      <c r="AL23" s="79"/>
      <c r="AM23" s="79"/>
      <c r="AN23" s="79"/>
      <c r="AO23" s="79"/>
      <c r="AP23" s="81">
        <v>43559.860983796294</v>
      </c>
      <c r="AQ23" s="79"/>
      <c r="AR23" s="79" t="b">
        <v>1</v>
      </c>
      <c r="AS23" s="79" t="b">
        <v>1</v>
      </c>
      <c r="AT23" s="79" t="b">
        <v>0</v>
      </c>
      <c r="AU23" s="79"/>
      <c r="AV23" s="79">
        <v>0</v>
      </c>
      <c r="AW23" s="79"/>
      <c r="AX23" s="79" t="b">
        <v>0</v>
      </c>
      <c r="AY23" s="79" t="s">
        <v>2212</v>
      </c>
      <c r="AZ23" s="86" t="s">
        <v>2233</v>
      </c>
      <c r="BA23" s="79" t="s">
        <v>66</v>
      </c>
      <c r="BB23" s="79" t="str">
        <f>REPLACE(INDEX(GroupVertices[Group],MATCH(Vertices[[#This Row],[Vertex]],GroupVertices[Vertex],0)),1,1,"")</f>
        <v>1</v>
      </c>
      <c r="BC23" s="48"/>
      <c r="BD23" s="48"/>
      <c r="BE23" s="48"/>
      <c r="BF23" s="48"/>
      <c r="BG23" s="48" t="s">
        <v>538</v>
      </c>
      <c r="BH23" s="48" t="s">
        <v>538</v>
      </c>
      <c r="BI23" s="119" t="s">
        <v>2891</v>
      </c>
      <c r="BJ23" s="119" t="s">
        <v>2891</v>
      </c>
      <c r="BK23" s="119" t="s">
        <v>2811</v>
      </c>
      <c r="BL23" s="119" t="s">
        <v>2811</v>
      </c>
      <c r="BM23" s="119">
        <v>0</v>
      </c>
      <c r="BN23" s="122">
        <v>0</v>
      </c>
      <c r="BO23" s="119">
        <v>1</v>
      </c>
      <c r="BP23" s="122">
        <v>2.3255813953488373</v>
      </c>
      <c r="BQ23" s="119">
        <v>0</v>
      </c>
      <c r="BR23" s="122">
        <v>0</v>
      </c>
      <c r="BS23" s="119">
        <v>42</v>
      </c>
      <c r="BT23" s="122">
        <v>97.67441860465117</v>
      </c>
      <c r="BU23" s="119">
        <v>43</v>
      </c>
      <c r="BV23" s="2"/>
      <c r="BW23" s="3"/>
      <c r="BX23" s="3"/>
      <c r="BY23" s="3"/>
      <c r="BZ23" s="3"/>
    </row>
    <row r="24" spans="1:78" ht="34.05" customHeight="1">
      <c r="A24" s="65" t="s">
        <v>255</v>
      </c>
      <c r="C24" s="66"/>
      <c r="D24" s="66" t="s">
        <v>64</v>
      </c>
      <c r="E24" s="67">
        <v>164.3851757904672</v>
      </c>
      <c r="F24" s="69"/>
      <c r="G24" s="103" t="s">
        <v>573</v>
      </c>
      <c r="H24" s="66"/>
      <c r="I24" s="70" t="s">
        <v>255</v>
      </c>
      <c r="J24" s="71"/>
      <c r="K24" s="71"/>
      <c r="L24" s="70" t="s">
        <v>2421</v>
      </c>
      <c r="M24" s="74">
        <v>1.418674464045897</v>
      </c>
      <c r="N24" s="75">
        <v>5067.568359375</v>
      </c>
      <c r="O24" s="75">
        <v>7674.6572265625</v>
      </c>
      <c r="P24" s="76"/>
      <c r="Q24" s="77"/>
      <c r="R24" s="77"/>
      <c r="S24" s="89"/>
      <c r="T24" s="48">
        <v>0</v>
      </c>
      <c r="U24" s="48">
        <v>1</v>
      </c>
      <c r="V24" s="49">
        <v>0</v>
      </c>
      <c r="W24" s="49">
        <v>0.003086</v>
      </c>
      <c r="X24" s="49">
        <v>0.007006</v>
      </c>
      <c r="Y24" s="49">
        <v>0.508815</v>
      </c>
      <c r="Z24" s="49">
        <v>0</v>
      </c>
      <c r="AA24" s="49">
        <v>0</v>
      </c>
      <c r="AB24" s="72">
        <v>24</v>
      </c>
      <c r="AC24" s="72"/>
      <c r="AD24" s="73"/>
      <c r="AE24" s="79" t="s">
        <v>1392</v>
      </c>
      <c r="AF24" s="83" t="s">
        <v>1574</v>
      </c>
      <c r="AG24" s="79">
        <v>2452</v>
      </c>
      <c r="AH24" s="79">
        <v>977</v>
      </c>
      <c r="AI24" s="79">
        <v>95483</v>
      </c>
      <c r="AJ24" s="79">
        <v>49392</v>
      </c>
      <c r="AK24" s="79"/>
      <c r="AL24" s="79" t="s">
        <v>1743</v>
      </c>
      <c r="AM24" s="79" t="s">
        <v>1889</v>
      </c>
      <c r="AN24" s="79"/>
      <c r="AO24" s="79"/>
      <c r="AP24" s="81">
        <v>40799.844814814816</v>
      </c>
      <c r="AQ24" s="86" t="s">
        <v>2035</v>
      </c>
      <c r="AR24" s="79" t="b">
        <v>0</v>
      </c>
      <c r="AS24" s="79" t="b">
        <v>0</v>
      </c>
      <c r="AT24" s="79" t="b">
        <v>0</v>
      </c>
      <c r="AU24" s="79"/>
      <c r="AV24" s="79">
        <v>1</v>
      </c>
      <c r="AW24" s="86" t="s">
        <v>2180</v>
      </c>
      <c r="AX24" s="79" t="b">
        <v>0</v>
      </c>
      <c r="AY24" s="79" t="s">
        <v>2212</v>
      </c>
      <c r="AZ24" s="86" t="s">
        <v>2234</v>
      </c>
      <c r="BA24" s="79" t="s">
        <v>66</v>
      </c>
      <c r="BB24" s="79" t="str">
        <f>REPLACE(INDEX(GroupVertices[Group],MATCH(Vertices[[#This Row],[Vertex]],GroupVertices[Vertex],0)),1,1,"")</f>
        <v>1</v>
      </c>
      <c r="BC24" s="48"/>
      <c r="BD24" s="48"/>
      <c r="BE24" s="48"/>
      <c r="BF24" s="48"/>
      <c r="BG24" s="48" t="s">
        <v>538</v>
      </c>
      <c r="BH24" s="48" t="s">
        <v>538</v>
      </c>
      <c r="BI24" s="119" t="s">
        <v>2891</v>
      </c>
      <c r="BJ24" s="119" t="s">
        <v>2891</v>
      </c>
      <c r="BK24" s="119" t="s">
        <v>2811</v>
      </c>
      <c r="BL24" s="119" t="s">
        <v>2811</v>
      </c>
      <c r="BM24" s="119">
        <v>0</v>
      </c>
      <c r="BN24" s="122">
        <v>0</v>
      </c>
      <c r="BO24" s="119">
        <v>1</v>
      </c>
      <c r="BP24" s="122">
        <v>2.3255813953488373</v>
      </c>
      <c r="BQ24" s="119">
        <v>0</v>
      </c>
      <c r="BR24" s="122">
        <v>0</v>
      </c>
      <c r="BS24" s="119">
        <v>42</v>
      </c>
      <c r="BT24" s="122">
        <v>97.67441860465117</v>
      </c>
      <c r="BU24" s="119">
        <v>43</v>
      </c>
      <c r="BV24" s="2"/>
      <c r="BW24" s="3"/>
      <c r="BX24" s="3"/>
      <c r="BY24" s="3"/>
      <c r="BZ24" s="3"/>
    </row>
    <row r="25" spans="1:78" ht="34.05" customHeight="1">
      <c r="A25" s="65" t="s">
        <v>256</v>
      </c>
      <c r="C25" s="66"/>
      <c r="D25" s="66" t="s">
        <v>64</v>
      </c>
      <c r="E25" s="67">
        <v>162.29165880132138</v>
      </c>
      <c r="F25" s="69"/>
      <c r="G25" s="103" t="s">
        <v>574</v>
      </c>
      <c r="H25" s="66"/>
      <c r="I25" s="70" t="s">
        <v>256</v>
      </c>
      <c r="J25" s="71"/>
      <c r="K25" s="71"/>
      <c r="L25" s="70" t="s">
        <v>2422</v>
      </c>
      <c r="M25" s="74">
        <v>1.0511954266916226</v>
      </c>
      <c r="N25" s="75">
        <v>604.9230346679688</v>
      </c>
      <c r="O25" s="75">
        <v>6827.7958984375</v>
      </c>
      <c r="P25" s="76"/>
      <c r="Q25" s="77"/>
      <c r="R25" s="77"/>
      <c r="S25" s="89"/>
      <c r="T25" s="48">
        <v>0</v>
      </c>
      <c r="U25" s="48">
        <v>1</v>
      </c>
      <c r="V25" s="49">
        <v>0</v>
      </c>
      <c r="W25" s="49">
        <v>0.003086</v>
      </c>
      <c r="X25" s="49">
        <v>0.007006</v>
      </c>
      <c r="Y25" s="49">
        <v>0.508815</v>
      </c>
      <c r="Z25" s="49">
        <v>0</v>
      </c>
      <c r="AA25" s="49">
        <v>0</v>
      </c>
      <c r="AB25" s="72">
        <v>25</v>
      </c>
      <c r="AC25" s="72"/>
      <c r="AD25" s="73"/>
      <c r="AE25" s="79" t="s">
        <v>1393</v>
      </c>
      <c r="AF25" s="83" t="s">
        <v>1575</v>
      </c>
      <c r="AG25" s="79">
        <v>214</v>
      </c>
      <c r="AH25" s="79">
        <v>130</v>
      </c>
      <c r="AI25" s="79">
        <v>5972</v>
      </c>
      <c r="AJ25" s="79">
        <v>17109</v>
      </c>
      <c r="AK25" s="79"/>
      <c r="AL25" s="79" t="s">
        <v>1744</v>
      </c>
      <c r="AM25" s="79" t="s">
        <v>1900</v>
      </c>
      <c r="AN25" s="79"/>
      <c r="AO25" s="79"/>
      <c r="AP25" s="81">
        <v>40249.29179398148</v>
      </c>
      <c r="AQ25" s="86" t="s">
        <v>2036</v>
      </c>
      <c r="AR25" s="79" t="b">
        <v>1</v>
      </c>
      <c r="AS25" s="79" t="b">
        <v>0</v>
      </c>
      <c r="AT25" s="79" t="b">
        <v>1</v>
      </c>
      <c r="AU25" s="79"/>
      <c r="AV25" s="79">
        <v>1</v>
      </c>
      <c r="AW25" s="86" t="s">
        <v>2180</v>
      </c>
      <c r="AX25" s="79" t="b">
        <v>0</v>
      </c>
      <c r="AY25" s="79" t="s">
        <v>2212</v>
      </c>
      <c r="AZ25" s="86" t="s">
        <v>2235</v>
      </c>
      <c r="BA25" s="79" t="s">
        <v>66</v>
      </c>
      <c r="BB25" s="79" t="str">
        <f>REPLACE(INDEX(GroupVertices[Group],MATCH(Vertices[[#This Row],[Vertex]],GroupVertices[Vertex],0)),1,1,"")</f>
        <v>1</v>
      </c>
      <c r="BC25" s="48"/>
      <c r="BD25" s="48"/>
      <c r="BE25" s="48"/>
      <c r="BF25" s="48"/>
      <c r="BG25" s="48" t="s">
        <v>538</v>
      </c>
      <c r="BH25" s="48" t="s">
        <v>538</v>
      </c>
      <c r="BI25" s="119" t="s">
        <v>2891</v>
      </c>
      <c r="BJ25" s="119" t="s">
        <v>2891</v>
      </c>
      <c r="BK25" s="119" t="s">
        <v>2811</v>
      </c>
      <c r="BL25" s="119" t="s">
        <v>2811</v>
      </c>
      <c r="BM25" s="119">
        <v>0</v>
      </c>
      <c r="BN25" s="122">
        <v>0</v>
      </c>
      <c r="BO25" s="119">
        <v>1</v>
      </c>
      <c r="BP25" s="122">
        <v>2.3255813953488373</v>
      </c>
      <c r="BQ25" s="119">
        <v>0</v>
      </c>
      <c r="BR25" s="122">
        <v>0</v>
      </c>
      <c r="BS25" s="119">
        <v>42</v>
      </c>
      <c r="BT25" s="122">
        <v>97.67441860465117</v>
      </c>
      <c r="BU25" s="119">
        <v>43</v>
      </c>
      <c r="BV25" s="2"/>
      <c r="BW25" s="3"/>
      <c r="BX25" s="3"/>
      <c r="BY25" s="3"/>
      <c r="BZ25" s="3"/>
    </row>
    <row r="26" spans="1:78" ht="34.05" customHeight="1">
      <c r="A26" s="65" t="s">
        <v>257</v>
      </c>
      <c r="C26" s="66"/>
      <c r="D26" s="66" t="s">
        <v>64</v>
      </c>
      <c r="E26" s="67">
        <v>163.2185405851817</v>
      </c>
      <c r="F26" s="69"/>
      <c r="G26" s="103" t="s">
        <v>575</v>
      </c>
      <c r="H26" s="66"/>
      <c r="I26" s="70" t="s">
        <v>257</v>
      </c>
      <c r="J26" s="71"/>
      <c r="K26" s="71"/>
      <c r="L26" s="70" t="s">
        <v>2423</v>
      </c>
      <c r="M26" s="74">
        <v>1.2138927572794065</v>
      </c>
      <c r="N26" s="75">
        <v>2258.228515625</v>
      </c>
      <c r="O26" s="75">
        <v>2594.144287109375</v>
      </c>
      <c r="P26" s="76"/>
      <c r="Q26" s="77"/>
      <c r="R26" s="77"/>
      <c r="S26" s="89"/>
      <c r="T26" s="48">
        <v>0</v>
      </c>
      <c r="U26" s="48">
        <v>1</v>
      </c>
      <c r="V26" s="49">
        <v>0</v>
      </c>
      <c r="W26" s="49">
        <v>0.003086</v>
      </c>
      <c r="X26" s="49">
        <v>0.007006</v>
      </c>
      <c r="Y26" s="49">
        <v>0.508815</v>
      </c>
      <c r="Z26" s="49">
        <v>0</v>
      </c>
      <c r="AA26" s="49">
        <v>0</v>
      </c>
      <c r="AB26" s="72">
        <v>26</v>
      </c>
      <c r="AC26" s="72"/>
      <c r="AD26" s="73"/>
      <c r="AE26" s="79" t="s">
        <v>1394</v>
      </c>
      <c r="AF26" s="83" t="s">
        <v>1576</v>
      </c>
      <c r="AG26" s="79">
        <v>43</v>
      </c>
      <c r="AH26" s="79">
        <v>505</v>
      </c>
      <c r="AI26" s="79">
        <v>41414</v>
      </c>
      <c r="AJ26" s="79">
        <v>64965</v>
      </c>
      <c r="AK26" s="79"/>
      <c r="AL26" s="79"/>
      <c r="AM26" s="79"/>
      <c r="AN26" s="79"/>
      <c r="AO26" s="79"/>
      <c r="AP26" s="81">
        <v>43677.6921875</v>
      </c>
      <c r="AQ26" s="86" t="s">
        <v>2037</v>
      </c>
      <c r="AR26" s="79" t="b">
        <v>1</v>
      </c>
      <c r="AS26" s="79" t="b">
        <v>0</v>
      </c>
      <c r="AT26" s="79" t="b">
        <v>0</v>
      </c>
      <c r="AU26" s="79"/>
      <c r="AV26" s="79">
        <v>4</v>
      </c>
      <c r="AW26" s="79"/>
      <c r="AX26" s="79" t="b">
        <v>0</v>
      </c>
      <c r="AY26" s="79" t="s">
        <v>2212</v>
      </c>
      <c r="AZ26" s="86" t="s">
        <v>2236</v>
      </c>
      <c r="BA26" s="79" t="s">
        <v>66</v>
      </c>
      <c r="BB26" s="79" t="str">
        <f>REPLACE(INDEX(GroupVertices[Group],MATCH(Vertices[[#This Row],[Vertex]],GroupVertices[Vertex],0)),1,1,"")</f>
        <v>1</v>
      </c>
      <c r="BC26" s="48"/>
      <c r="BD26" s="48"/>
      <c r="BE26" s="48"/>
      <c r="BF26" s="48"/>
      <c r="BG26" s="48" t="s">
        <v>538</v>
      </c>
      <c r="BH26" s="48" t="s">
        <v>538</v>
      </c>
      <c r="BI26" s="119" t="s">
        <v>2891</v>
      </c>
      <c r="BJ26" s="119" t="s">
        <v>2891</v>
      </c>
      <c r="BK26" s="119" t="s">
        <v>2811</v>
      </c>
      <c r="BL26" s="119" t="s">
        <v>2811</v>
      </c>
      <c r="BM26" s="119">
        <v>0</v>
      </c>
      <c r="BN26" s="122">
        <v>0</v>
      </c>
      <c r="BO26" s="119">
        <v>1</v>
      </c>
      <c r="BP26" s="122">
        <v>2.3255813953488373</v>
      </c>
      <c r="BQ26" s="119">
        <v>0</v>
      </c>
      <c r="BR26" s="122">
        <v>0</v>
      </c>
      <c r="BS26" s="119">
        <v>42</v>
      </c>
      <c r="BT26" s="122">
        <v>97.67441860465117</v>
      </c>
      <c r="BU26" s="119">
        <v>43</v>
      </c>
      <c r="BV26" s="2"/>
      <c r="BW26" s="3"/>
      <c r="BX26" s="3"/>
      <c r="BY26" s="3"/>
      <c r="BZ26" s="3"/>
    </row>
    <row r="27" spans="1:78" ht="34.05" customHeight="1">
      <c r="A27" s="65" t="s">
        <v>258</v>
      </c>
      <c r="C27" s="66"/>
      <c r="D27" s="66" t="s">
        <v>64</v>
      </c>
      <c r="E27" s="67">
        <v>175.61898301085418</v>
      </c>
      <c r="F27" s="69"/>
      <c r="G27" s="103" t="s">
        <v>576</v>
      </c>
      <c r="H27" s="66"/>
      <c r="I27" s="70" t="s">
        <v>258</v>
      </c>
      <c r="J27" s="71"/>
      <c r="K27" s="71"/>
      <c r="L27" s="70" t="s">
        <v>2424</v>
      </c>
      <c r="M27" s="74">
        <v>3.3905661107698366</v>
      </c>
      <c r="N27" s="75">
        <v>3084.287109375</v>
      </c>
      <c r="O27" s="75">
        <v>7702.59765625</v>
      </c>
      <c r="P27" s="76"/>
      <c r="Q27" s="77"/>
      <c r="R27" s="77"/>
      <c r="S27" s="89"/>
      <c r="T27" s="48">
        <v>0</v>
      </c>
      <c r="U27" s="48">
        <v>1</v>
      </c>
      <c r="V27" s="49">
        <v>0</v>
      </c>
      <c r="W27" s="49">
        <v>0.003086</v>
      </c>
      <c r="X27" s="49">
        <v>0.007006</v>
      </c>
      <c r="Y27" s="49">
        <v>0.508815</v>
      </c>
      <c r="Z27" s="49">
        <v>0</v>
      </c>
      <c r="AA27" s="49">
        <v>0</v>
      </c>
      <c r="AB27" s="72">
        <v>27</v>
      </c>
      <c r="AC27" s="72"/>
      <c r="AD27" s="73"/>
      <c r="AE27" s="79" t="s">
        <v>1395</v>
      </c>
      <c r="AF27" s="83" t="s">
        <v>1577</v>
      </c>
      <c r="AG27" s="79">
        <v>5885</v>
      </c>
      <c r="AH27" s="79">
        <v>5522</v>
      </c>
      <c r="AI27" s="79">
        <v>117803</v>
      </c>
      <c r="AJ27" s="79">
        <v>68413</v>
      </c>
      <c r="AK27" s="79"/>
      <c r="AL27" s="79" t="s">
        <v>1745</v>
      </c>
      <c r="AM27" s="79" t="s">
        <v>1901</v>
      </c>
      <c r="AN27" s="79"/>
      <c r="AO27" s="79"/>
      <c r="AP27" s="81">
        <v>42652.51865740741</v>
      </c>
      <c r="AQ27" s="86" t="s">
        <v>2038</v>
      </c>
      <c r="AR27" s="79" t="b">
        <v>1</v>
      </c>
      <c r="AS27" s="79" t="b">
        <v>0</v>
      </c>
      <c r="AT27" s="79" t="b">
        <v>0</v>
      </c>
      <c r="AU27" s="79"/>
      <c r="AV27" s="79">
        <v>14</v>
      </c>
      <c r="AW27" s="79"/>
      <c r="AX27" s="79" t="b">
        <v>0</v>
      </c>
      <c r="AY27" s="79" t="s">
        <v>2212</v>
      </c>
      <c r="AZ27" s="86" t="s">
        <v>2237</v>
      </c>
      <c r="BA27" s="79" t="s">
        <v>66</v>
      </c>
      <c r="BB27" s="79" t="str">
        <f>REPLACE(INDEX(GroupVertices[Group],MATCH(Vertices[[#This Row],[Vertex]],GroupVertices[Vertex],0)),1,1,"")</f>
        <v>1</v>
      </c>
      <c r="BC27" s="48"/>
      <c r="BD27" s="48"/>
      <c r="BE27" s="48"/>
      <c r="BF27" s="48"/>
      <c r="BG27" s="48" t="s">
        <v>538</v>
      </c>
      <c r="BH27" s="48" t="s">
        <v>538</v>
      </c>
      <c r="BI27" s="119" t="s">
        <v>2891</v>
      </c>
      <c r="BJ27" s="119" t="s">
        <v>2891</v>
      </c>
      <c r="BK27" s="119" t="s">
        <v>2811</v>
      </c>
      <c r="BL27" s="119" t="s">
        <v>2811</v>
      </c>
      <c r="BM27" s="119">
        <v>0</v>
      </c>
      <c r="BN27" s="122">
        <v>0</v>
      </c>
      <c r="BO27" s="119">
        <v>1</v>
      </c>
      <c r="BP27" s="122">
        <v>2.3255813953488373</v>
      </c>
      <c r="BQ27" s="119">
        <v>0</v>
      </c>
      <c r="BR27" s="122">
        <v>0</v>
      </c>
      <c r="BS27" s="119">
        <v>42</v>
      </c>
      <c r="BT27" s="122">
        <v>97.67441860465117</v>
      </c>
      <c r="BU27" s="119">
        <v>43</v>
      </c>
      <c r="BV27" s="2"/>
      <c r="BW27" s="3"/>
      <c r="BX27" s="3"/>
      <c r="BY27" s="3"/>
      <c r="BZ27" s="3"/>
    </row>
    <row r="28" spans="1:78" ht="34.05" customHeight="1">
      <c r="A28" s="65" t="s">
        <v>259</v>
      </c>
      <c r="C28" s="66"/>
      <c r="D28" s="66" t="s">
        <v>64</v>
      </c>
      <c r="E28" s="67">
        <v>171.4467791411043</v>
      </c>
      <c r="F28" s="69"/>
      <c r="G28" s="103" t="s">
        <v>577</v>
      </c>
      <c r="H28" s="66"/>
      <c r="I28" s="70" t="s">
        <v>259</v>
      </c>
      <c r="J28" s="71"/>
      <c r="K28" s="71"/>
      <c r="L28" s="70" t="s">
        <v>2425</v>
      </c>
      <c r="M28" s="74">
        <v>2.6582111933506924</v>
      </c>
      <c r="N28" s="75">
        <v>2319.65576171875</v>
      </c>
      <c r="O28" s="75">
        <v>9086.4013671875</v>
      </c>
      <c r="P28" s="76"/>
      <c r="Q28" s="77"/>
      <c r="R28" s="77"/>
      <c r="S28" s="89"/>
      <c r="T28" s="48">
        <v>0</v>
      </c>
      <c r="U28" s="48">
        <v>1</v>
      </c>
      <c r="V28" s="49">
        <v>0</v>
      </c>
      <c r="W28" s="49">
        <v>0.003086</v>
      </c>
      <c r="X28" s="49">
        <v>0.007006</v>
      </c>
      <c r="Y28" s="49">
        <v>0.508815</v>
      </c>
      <c r="Z28" s="49">
        <v>0</v>
      </c>
      <c r="AA28" s="49">
        <v>0</v>
      </c>
      <c r="AB28" s="72">
        <v>28</v>
      </c>
      <c r="AC28" s="72"/>
      <c r="AD28" s="73"/>
      <c r="AE28" s="79" t="s">
        <v>1396</v>
      </c>
      <c r="AF28" s="83" t="s">
        <v>1578</v>
      </c>
      <c r="AG28" s="79">
        <v>1450</v>
      </c>
      <c r="AH28" s="79">
        <v>3834</v>
      </c>
      <c r="AI28" s="79">
        <v>67162</v>
      </c>
      <c r="AJ28" s="79">
        <v>33818</v>
      </c>
      <c r="AK28" s="79"/>
      <c r="AL28" s="79" t="s">
        <v>1746</v>
      </c>
      <c r="AM28" s="79" t="s">
        <v>1902</v>
      </c>
      <c r="AN28" s="86" t="s">
        <v>1986</v>
      </c>
      <c r="AO28" s="79"/>
      <c r="AP28" s="81">
        <v>43283.86070601852</v>
      </c>
      <c r="AQ28" s="86" t="s">
        <v>2039</v>
      </c>
      <c r="AR28" s="79" t="b">
        <v>1</v>
      </c>
      <c r="AS28" s="79" t="b">
        <v>0</v>
      </c>
      <c r="AT28" s="79" t="b">
        <v>0</v>
      </c>
      <c r="AU28" s="79"/>
      <c r="AV28" s="79">
        <v>1</v>
      </c>
      <c r="AW28" s="79"/>
      <c r="AX28" s="79" t="b">
        <v>0</v>
      </c>
      <c r="AY28" s="79" t="s">
        <v>2212</v>
      </c>
      <c r="AZ28" s="86" t="s">
        <v>2238</v>
      </c>
      <c r="BA28" s="79" t="s">
        <v>66</v>
      </c>
      <c r="BB28" s="79" t="str">
        <f>REPLACE(INDEX(GroupVertices[Group],MATCH(Vertices[[#This Row],[Vertex]],GroupVertices[Vertex],0)),1,1,"")</f>
        <v>1</v>
      </c>
      <c r="BC28" s="48" t="s">
        <v>518</v>
      </c>
      <c r="BD28" s="48" t="s">
        <v>518</v>
      </c>
      <c r="BE28" s="48" t="s">
        <v>532</v>
      </c>
      <c r="BF28" s="48" t="s">
        <v>532</v>
      </c>
      <c r="BG28" s="48" t="s">
        <v>537</v>
      </c>
      <c r="BH28" s="48" t="s">
        <v>537</v>
      </c>
      <c r="BI28" s="119" t="s">
        <v>405</v>
      </c>
      <c r="BJ28" s="119" t="s">
        <v>405</v>
      </c>
      <c r="BK28" s="119" t="s">
        <v>2804</v>
      </c>
      <c r="BL28" s="119" t="s">
        <v>2804</v>
      </c>
      <c r="BM28" s="119">
        <v>0</v>
      </c>
      <c r="BN28" s="122">
        <v>0</v>
      </c>
      <c r="BO28" s="119">
        <v>0</v>
      </c>
      <c r="BP28" s="122">
        <v>0</v>
      </c>
      <c r="BQ28" s="119">
        <v>0</v>
      </c>
      <c r="BR28" s="122">
        <v>0</v>
      </c>
      <c r="BS28" s="119">
        <v>2</v>
      </c>
      <c r="BT28" s="122">
        <v>100</v>
      </c>
      <c r="BU28" s="119">
        <v>2</v>
      </c>
      <c r="BV28" s="2"/>
      <c r="BW28" s="3"/>
      <c r="BX28" s="3"/>
      <c r="BY28" s="3"/>
      <c r="BZ28" s="3"/>
    </row>
    <row r="29" spans="1:78" ht="34.05" customHeight="1">
      <c r="A29" s="65" t="s">
        <v>260</v>
      </c>
      <c r="C29" s="66"/>
      <c r="D29" s="66" t="s">
        <v>64</v>
      </c>
      <c r="E29" s="67">
        <v>163.05046602170836</v>
      </c>
      <c r="F29" s="69"/>
      <c r="G29" s="103" t="s">
        <v>578</v>
      </c>
      <c r="H29" s="66"/>
      <c r="I29" s="70" t="s">
        <v>260</v>
      </c>
      <c r="J29" s="71"/>
      <c r="K29" s="71"/>
      <c r="L29" s="70" t="s">
        <v>2426</v>
      </c>
      <c r="M29" s="74">
        <v>1.1843903079994882</v>
      </c>
      <c r="N29" s="75">
        <v>404.50628662109375</v>
      </c>
      <c r="O29" s="75">
        <v>6000.66015625</v>
      </c>
      <c r="P29" s="76"/>
      <c r="Q29" s="77"/>
      <c r="R29" s="77"/>
      <c r="S29" s="89"/>
      <c r="T29" s="48">
        <v>0</v>
      </c>
      <c r="U29" s="48">
        <v>1</v>
      </c>
      <c r="V29" s="49">
        <v>0</v>
      </c>
      <c r="W29" s="49">
        <v>0.003086</v>
      </c>
      <c r="X29" s="49">
        <v>0.007006</v>
      </c>
      <c r="Y29" s="49">
        <v>0.508815</v>
      </c>
      <c r="Z29" s="49">
        <v>0</v>
      </c>
      <c r="AA29" s="49">
        <v>0</v>
      </c>
      <c r="AB29" s="72">
        <v>29</v>
      </c>
      <c r="AC29" s="72"/>
      <c r="AD29" s="73"/>
      <c r="AE29" s="79" t="s">
        <v>1397</v>
      </c>
      <c r="AF29" s="83" t="s">
        <v>1579</v>
      </c>
      <c r="AG29" s="79">
        <v>171</v>
      </c>
      <c r="AH29" s="79">
        <v>437</v>
      </c>
      <c r="AI29" s="79">
        <v>86042</v>
      </c>
      <c r="AJ29" s="79">
        <v>41414</v>
      </c>
      <c r="AK29" s="79"/>
      <c r="AL29" s="79"/>
      <c r="AM29" s="79"/>
      <c r="AN29" s="79"/>
      <c r="AO29" s="79"/>
      <c r="AP29" s="81">
        <v>43449.942199074074</v>
      </c>
      <c r="AQ29" s="86" t="s">
        <v>2040</v>
      </c>
      <c r="AR29" s="79" t="b">
        <v>1</v>
      </c>
      <c r="AS29" s="79" t="b">
        <v>0</v>
      </c>
      <c r="AT29" s="79" t="b">
        <v>0</v>
      </c>
      <c r="AU29" s="79"/>
      <c r="AV29" s="79">
        <v>1</v>
      </c>
      <c r="AW29" s="79"/>
      <c r="AX29" s="79" t="b">
        <v>0</v>
      </c>
      <c r="AY29" s="79" t="s">
        <v>2212</v>
      </c>
      <c r="AZ29" s="86" t="s">
        <v>2239</v>
      </c>
      <c r="BA29" s="79" t="s">
        <v>66</v>
      </c>
      <c r="BB29" s="79" t="str">
        <f>REPLACE(INDEX(GroupVertices[Group],MATCH(Vertices[[#This Row],[Vertex]],GroupVertices[Vertex],0)),1,1,"")</f>
        <v>1</v>
      </c>
      <c r="BC29" s="48"/>
      <c r="BD29" s="48"/>
      <c r="BE29" s="48"/>
      <c r="BF29" s="48"/>
      <c r="BG29" s="48" t="s">
        <v>538</v>
      </c>
      <c r="BH29" s="48" t="s">
        <v>538</v>
      </c>
      <c r="BI29" s="119" t="s">
        <v>2891</v>
      </c>
      <c r="BJ29" s="119" t="s">
        <v>2891</v>
      </c>
      <c r="BK29" s="119" t="s">
        <v>2811</v>
      </c>
      <c r="BL29" s="119" t="s">
        <v>2811</v>
      </c>
      <c r="BM29" s="119">
        <v>0</v>
      </c>
      <c r="BN29" s="122">
        <v>0</v>
      </c>
      <c r="BO29" s="119">
        <v>1</v>
      </c>
      <c r="BP29" s="122">
        <v>2.3255813953488373</v>
      </c>
      <c r="BQ29" s="119">
        <v>0</v>
      </c>
      <c r="BR29" s="122">
        <v>0</v>
      </c>
      <c r="BS29" s="119">
        <v>42</v>
      </c>
      <c r="BT29" s="122">
        <v>97.67441860465117</v>
      </c>
      <c r="BU29" s="119">
        <v>43</v>
      </c>
      <c r="BV29" s="2"/>
      <c r="BW29" s="3"/>
      <c r="BX29" s="3"/>
      <c r="BY29" s="3"/>
      <c r="BZ29" s="3"/>
    </row>
    <row r="30" spans="1:78" ht="34.05" customHeight="1">
      <c r="A30" s="65" t="s">
        <v>261</v>
      </c>
      <c r="C30" s="66"/>
      <c r="D30" s="66" t="s">
        <v>64</v>
      </c>
      <c r="E30" s="67">
        <v>173.21403374233128</v>
      </c>
      <c r="F30" s="69"/>
      <c r="G30" s="103" t="s">
        <v>579</v>
      </c>
      <c r="H30" s="66"/>
      <c r="I30" s="70" t="s">
        <v>261</v>
      </c>
      <c r="J30" s="71"/>
      <c r="K30" s="71"/>
      <c r="L30" s="70" t="s">
        <v>2427</v>
      </c>
      <c r="M30" s="74">
        <v>2.9684207703380667</v>
      </c>
      <c r="N30" s="75">
        <v>3287.091796875</v>
      </c>
      <c r="O30" s="75">
        <v>9218.8857421875</v>
      </c>
      <c r="P30" s="76"/>
      <c r="Q30" s="77"/>
      <c r="R30" s="77"/>
      <c r="S30" s="89"/>
      <c r="T30" s="48">
        <v>0</v>
      </c>
      <c r="U30" s="48">
        <v>1</v>
      </c>
      <c r="V30" s="49">
        <v>0</v>
      </c>
      <c r="W30" s="49">
        <v>0.003086</v>
      </c>
      <c r="X30" s="49">
        <v>0.007006</v>
      </c>
      <c r="Y30" s="49">
        <v>0.508815</v>
      </c>
      <c r="Z30" s="49">
        <v>0</v>
      </c>
      <c r="AA30" s="49">
        <v>0</v>
      </c>
      <c r="AB30" s="72">
        <v>30</v>
      </c>
      <c r="AC30" s="72"/>
      <c r="AD30" s="73"/>
      <c r="AE30" s="79" t="s">
        <v>1398</v>
      </c>
      <c r="AF30" s="83" t="s">
        <v>1580</v>
      </c>
      <c r="AG30" s="79">
        <v>4628</v>
      </c>
      <c r="AH30" s="79">
        <v>4549</v>
      </c>
      <c r="AI30" s="79">
        <v>25051</v>
      </c>
      <c r="AJ30" s="79">
        <v>14547</v>
      </c>
      <c r="AK30" s="79"/>
      <c r="AL30" s="79" t="s">
        <v>1747</v>
      </c>
      <c r="AM30" s="79" t="s">
        <v>1903</v>
      </c>
      <c r="AN30" s="79"/>
      <c r="AO30" s="79"/>
      <c r="AP30" s="81">
        <v>42365.97755787037</v>
      </c>
      <c r="AQ30" s="86" t="s">
        <v>2041</v>
      </c>
      <c r="AR30" s="79" t="b">
        <v>1</v>
      </c>
      <c r="AS30" s="79" t="b">
        <v>0</v>
      </c>
      <c r="AT30" s="79" t="b">
        <v>0</v>
      </c>
      <c r="AU30" s="79"/>
      <c r="AV30" s="79">
        <v>1</v>
      </c>
      <c r="AW30" s="79"/>
      <c r="AX30" s="79" t="b">
        <v>0</v>
      </c>
      <c r="AY30" s="79" t="s">
        <v>2212</v>
      </c>
      <c r="AZ30" s="86" t="s">
        <v>2240</v>
      </c>
      <c r="BA30" s="79" t="s">
        <v>66</v>
      </c>
      <c r="BB30" s="79" t="str">
        <f>REPLACE(INDEX(GroupVertices[Group],MATCH(Vertices[[#This Row],[Vertex]],GroupVertices[Vertex],0)),1,1,"")</f>
        <v>1</v>
      </c>
      <c r="BC30" s="48"/>
      <c r="BD30" s="48"/>
      <c r="BE30" s="48"/>
      <c r="BF30" s="48"/>
      <c r="BG30" s="48" t="s">
        <v>538</v>
      </c>
      <c r="BH30" s="48" t="s">
        <v>538</v>
      </c>
      <c r="BI30" s="119" t="s">
        <v>2891</v>
      </c>
      <c r="BJ30" s="119" t="s">
        <v>2891</v>
      </c>
      <c r="BK30" s="119" t="s">
        <v>2811</v>
      </c>
      <c r="BL30" s="119" t="s">
        <v>2811</v>
      </c>
      <c r="BM30" s="119">
        <v>0</v>
      </c>
      <c r="BN30" s="122">
        <v>0</v>
      </c>
      <c r="BO30" s="119">
        <v>1</v>
      </c>
      <c r="BP30" s="122">
        <v>2.3255813953488373</v>
      </c>
      <c r="BQ30" s="119">
        <v>0</v>
      </c>
      <c r="BR30" s="122">
        <v>0</v>
      </c>
      <c r="BS30" s="119">
        <v>42</v>
      </c>
      <c r="BT30" s="122">
        <v>97.67441860465117</v>
      </c>
      <c r="BU30" s="119">
        <v>43</v>
      </c>
      <c r="BV30" s="2"/>
      <c r="BW30" s="3"/>
      <c r="BX30" s="3"/>
      <c r="BY30" s="3"/>
      <c r="BZ30" s="3"/>
    </row>
    <row r="31" spans="1:78" ht="34.05" customHeight="1">
      <c r="A31" s="65" t="s">
        <v>262</v>
      </c>
      <c r="C31" s="66"/>
      <c r="D31" s="66" t="s">
        <v>64</v>
      </c>
      <c r="E31" s="67">
        <v>216.77500589900896</v>
      </c>
      <c r="F31" s="69"/>
      <c r="G31" s="103" t="s">
        <v>580</v>
      </c>
      <c r="H31" s="66"/>
      <c r="I31" s="70" t="s">
        <v>262</v>
      </c>
      <c r="J31" s="71"/>
      <c r="K31" s="71"/>
      <c r="L31" s="70" t="s">
        <v>2428</v>
      </c>
      <c r="M31" s="74">
        <v>10.61476144841567</v>
      </c>
      <c r="N31" s="75">
        <v>1153.7913818359375</v>
      </c>
      <c r="O31" s="75">
        <v>5987.8984375</v>
      </c>
      <c r="P31" s="76"/>
      <c r="Q31" s="77"/>
      <c r="R31" s="77"/>
      <c r="S31" s="89"/>
      <c r="T31" s="48">
        <v>0</v>
      </c>
      <c r="U31" s="48">
        <v>1</v>
      </c>
      <c r="V31" s="49">
        <v>0</v>
      </c>
      <c r="W31" s="49">
        <v>0.003086</v>
      </c>
      <c r="X31" s="49">
        <v>0.007006</v>
      </c>
      <c r="Y31" s="49">
        <v>0.508815</v>
      </c>
      <c r="Z31" s="49">
        <v>0</v>
      </c>
      <c r="AA31" s="49">
        <v>0</v>
      </c>
      <c r="AB31" s="72">
        <v>31</v>
      </c>
      <c r="AC31" s="72"/>
      <c r="AD31" s="73"/>
      <c r="AE31" s="79" t="s">
        <v>262</v>
      </c>
      <c r="AF31" s="83" t="s">
        <v>1581</v>
      </c>
      <c r="AG31" s="79">
        <v>24261</v>
      </c>
      <c r="AH31" s="79">
        <v>22173</v>
      </c>
      <c r="AI31" s="79">
        <v>148853</v>
      </c>
      <c r="AJ31" s="79">
        <v>14722</v>
      </c>
      <c r="AK31" s="79"/>
      <c r="AL31" s="79" t="s">
        <v>1748</v>
      </c>
      <c r="AM31" s="79"/>
      <c r="AN31" s="79"/>
      <c r="AO31" s="79"/>
      <c r="AP31" s="81">
        <v>40998.03927083333</v>
      </c>
      <c r="AQ31" s="86" t="s">
        <v>2042</v>
      </c>
      <c r="AR31" s="79" t="b">
        <v>1</v>
      </c>
      <c r="AS31" s="79" t="b">
        <v>0</v>
      </c>
      <c r="AT31" s="79" t="b">
        <v>1</v>
      </c>
      <c r="AU31" s="79"/>
      <c r="AV31" s="79">
        <v>151</v>
      </c>
      <c r="AW31" s="86" t="s">
        <v>2180</v>
      </c>
      <c r="AX31" s="79" t="b">
        <v>0</v>
      </c>
      <c r="AY31" s="79" t="s">
        <v>2212</v>
      </c>
      <c r="AZ31" s="86" t="s">
        <v>2241</v>
      </c>
      <c r="BA31" s="79" t="s">
        <v>66</v>
      </c>
      <c r="BB31" s="79" t="str">
        <f>REPLACE(INDEX(GroupVertices[Group],MATCH(Vertices[[#This Row],[Vertex]],GroupVertices[Vertex],0)),1,1,"")</f>
        <v>1</v>
      </c>
      <c r="BC31" s="48"/>
      <c r="BD31" s="48"/>
      <c r="BE31" s="48"/>
      <c r="BF31" s="48"/>
      <c r="BG31" s="48" t="s">
        <v>538</v>
      </c>
      <c r="BH31" s="48" t="s">
        <v>538</v>
      </c>
      <c r="BI31" s="119" t="s">
        <v>2891</v>
      </c>
      <c r="BJ31" s="119" t="s">
        <v>2891</v>
      </c>
      <c r="BK31" s="119" t="s">
        <v>2811</v>
      </c>
      <c r="BL31" s="119" t="s">
        <v>2811</v>
      </c>
      <c r="BM31" s="119">
        <v>0</v>
      </c>
      <c r="BN31" s="122">
        <v>0</v>
      </c>
      <c r="BO31" s="119">
        <v>1</v>
      </c>
      <c r="BP31" s="122">
        <v>2.3255813953488373</v>
      </c>
      <c r="BQ31" s="119">
        <v>0</v>
      </c>
      <c r="BR31" s="122">
        <v>0</v>
      </c>
      <c r="BS31" s="119">
        <v>42</v>
      </c>
      <c r="BT31" s="122">
        <v>97.67441860465117</v>
      </c>
      <c r="BU31" s="119">
        <v>43</v>
      </c>
      <c r="BV31" s="2"/>
      <c r="BW31" s="3"/>
      <c r="BX31" s="3"/>
      <c r="BY31" s="3"/>
      <c r="BZ31" s="3"/>
    </row>
    <row r="32" spans="1:78" ht="34.05" customHeight="1">
      <c r="A32" s="65" t="s">
        <v>263</v>
      </c>
      <c r="C32" s="66"/>
      <c r="D32" s="66" t="s">
        <v>64</v>
      </c>
      <c r="E32" s="67">
        <v>166.19444903256252</v>
      </c>
      <c r="F32" s="69"/>
      <c r="G32" s="103" t="s">
        <v>581</v>
      </c>
      <c r="H32" s="66"/>
      <c r="I32" s="70" t="s">
        <v>263</v>
      </c>
      <c r="J32" s="71"/>
      <c r="K32" s="71"/>
      <c r="L32" s="70" t="s">
        <v>2429</v>
      </c>
      <c r="M32" s="74">
        <v>1.736259653353251</v>
      </c>
      <c r="N32" s="75">
        <v>2639.69970703125</v>
      </c>
      <c r="O32" s="75">
        <v>9138.318359375</v>
      </c>
      <c r="P32" s="76"/>
      <c r="Q32" s="77"/>
      <c r="R32" s="77"/>
      <c r="S32" s="89"/>
      <c r="T32" s="48">
        <v>0</v>
      </c>
      <c r="U32" s="48">
        <v>1</v>
      </c>
      <c r="V32" s="49">
        <v>0</v>
      </c>
      <c r="W32" s="49">
        <v>0.003086</v>
      </c>
      <c r="X32" s="49">
        <v>0.007006</v>
      </c>
      <c r="Y32" s="49">
        <v>0.508815</v>
      </c>
      <c r="Z32" s="49">
        <v>0</v>
      </c>
      <c r="AA32" s="49">
        <v>0</v>
      </c>
      <c r="AB32" s="72">
        <v>32</v>
      </c>
      <c r="AC32" s="72"/>
      <c r="AD32" s="73"/>
      <c r="AE32" s="79" t="s">
        <v>1399</v>
      </c>
      <c r="AF32" s="83" t="s">
        <v>1582</v>
      </c>
      <c r="AG32" s="79">
        <v>4997</v>
      </c>
      <c r="AH32" s="79">
        <v>1709</v>
      </c>
      <c r="AI32" s="79">
        <v>79366</v>
      </c>
      <c r="AJ32" s="79">
        <v>82312</v>
      </c>
      <c r="AK32" s="79"/>
      <c r="AL32" s="79" t="s">
        <v>1749</v>
      </c>
      <c r="AM32" s="79" t="s">
        <v>1904</v>
      </c>
      <c r="AN32" s="79"/>
      <c r="AO32" s="79"/>
      <c r="AP32" s="81">
        <v>40436.801157407404</v>
      </c>
      <c r="AQ32" s="79"/>
      <c r="AR32" s="79" t="b">
        <v>0</v>
      </c>
      <c r="AS32" s="79" t="b">
        <v>0</v>
      </c>
      <c r="AT32" s="79" t="b">
        <v>0</v>
      </c>
      <c r="AU32" s="79"/>
      <c r="AV32" s="79">
        <v>2</v>
      </c>
      <c r="AW32" s="86" t="s">
        <v>2183</v>
      </c>
      <c r="AX32" s="79" t="b">
        <v>0</v>
      </c>
      <c r="AY32" s="79" t="s">
        <v>2212</v>
      </c>
      <c r="AZ32" s="86" t="s">
        <v>2242</v>
      </c>
      <c r="BA32" s="79" t="s">
        <v>66</v>
      </c>
      <c r="BB32" s="79" t="str">
        <f>REPLACE(INDEX(GroupVertices[Group],MATCH(Vertices[[#This Row],[Vertex]],GroupVertices[Vertex],0)),1,1,"")</f>
        <v>1</v>
      </c>
      <c r="BC32" s="48"/>
      <c r="BD32" s="48"/>
      <c r="BE32" s="48"/>
      <c r="BF32" s="48"/>
      <c r="BG32" s="48" t="s">
        <v>538</v>
      </c>
      <c r="BH32" s="48" t="s">
        <v>538</v>
      </c>
      <c r="BI32" s="119" t="s">
        <v>2891</v>
      </c>
      <c r="BJ32" s="119" t="s">
        <v>2891</v>
      </c>
      <c r="BK32" s="119" t="s">
        <v>2811</v>
      </c>
      <c r="BL32" s="119" t="s">
        <v>2811</v>
      </c>
      <c r="BM32" s="119">
        <v>0</v>
      </c>
      <c r="BN32" s="122">
        <v>0</v>
      </c>
      <c r="BO32" s="119">
        <v>1</v>
      </c>
      <c r="BP32" s="122">
        <v>2.3255813953488373</v>
      </c>
      <c r="BQ32" s="119">
        <v>0</v>
      </c>
      <c r="BR32" s="122">
        <v>0</v>
      </c>
      <c r="BS32" s="119">
        <v>42</v>
      </c>
      <c r="BT32" s="122">
        <v>97.67441860465117</v>
      </c>
      <c r="BU32" s="119">
        <v>43</v>
      </c>
      <c r="BV32" s="2"/>
      <c r="BW32" s="3"/>
      <c r="BX32" s="3"/>
      <c r="BY32" s="3"/>
      <c r="BZ32" s="3"/>
    </row>
    <row r="33" spans="1:78" ht="34.05" customHeight="1">
      <c r="A33" s="65" t="s">
        <v>264</v>
      </c>
      <c r="C33" s="66"/>
      <c r="D33" s="66" t="s">
        <v>64</v>
      </c>
      <c r="E33" s="67">
        <v>169.5163933459179</v>
      </c>
      <c r="F33" s="69"/>
      <c r="G33" s="103" t="s">
        <v>582</v>
      </c>
      <c r="H33" s="66"/>
      <c r="I33" s="70" t="s">
        <v>264</v>
      </c>
      <c r="J33" s="71"/>
      <c r="K33" s="71"/>
      <c r="L33" s="70" t="s">
        <v>2430</v>
      </c>
      <c r="M33" s="74">
        <v>2.3193668861798677</v>
      </c>
      <c r="N33" s="75">
        <v>4876.33203125</v>
      </c>
      <c r="O33" s="75">
        <v>1962.506103515625</v>
      </c>
      <c r="P33" s="76"/>
      <c r="Q33" s="77"/>
      <c r="R33" s="77"/>
      <c r="S33" s="89"/>
      <c r="T33" s="48">
        <v>0</v>
      </c>
      <c r="U33" s="48">
        <v>1</v>
      </c>
      <c r="V33" s="49">
        <v>0</v>
      </c>
      <c r="W33" s="49">
        <v>0.003086</v>
      </c>
      <c r="X33" s="49">
        <v>0.007006</v>
      </c>
      <c r="Y33" s="49">
        <v>0.508815</v>
      </c>
      <c r="Z33" s="49">
        <v>0</v>
      </c>
      <c r="AA33" s="49">
        <v>0</v>
      </c>
      <c r="AB33" s="72">
        <v>33</v>
      </c>
      <c r="AC33" s="72"/>
      <c r="AD33" s="73"/>
      <c r="AE33" s="79" t="s">
        <v>1400</v>
      </c>
      <c r="AF33" s="83" t="s">
        <v>1583</v>
      </c>
      <c r="AG33" s="79">
        <v>3445</v>
      </c>
      <c r="AH33" s="79">
        <v>3053</v>
      </c>
      <c r="AI33" s="79">
        <v>138679</v>
      </c>
      <c r="AJ33" s="79">
        <v>126014</v>
      </c>
      <c r="AK33" s="79"/>
      <c r="AL33" s="79" t="s">
        <v>1750</v>
      </c>
      <c r="AM33" s="79"/>
      <c r="AN33" s="79"/>
      <c r="AO33" s="79"/>
      <c r="AP33" s="81">
        <v>42195.03234953704</v>
      </c>
      <c r="AQ33" s="86" t="s">
        <v>2043</v>
      </c>
      <c r="AR33" s="79" t="b">
        <v>1</v>
      </c>
      <c r="AS33" s="79" t="b">
        <v>0</v>
      </c>
      <c r="AT33" s="79" t="b">
        <v>1</v>
      </c>
      <c r="AU33" s="79"/>
      <c r="AV33" s="79">
        <v>79</v>
      </c>
      <c r="AW33" s="86" t="s">
        <v>2180</v>
      </c>
      <c r="AX33" s="79" t="b">
        <v>0</v>
      </c>
      <c r="AY33" s="79" t="s">
        <v>2212</v>
      </c>
      <c r="AZ33" s="86" t="s">
        <v>2243</v>
      </c>
      <c r="BA33" s="79" t="s">
        <v>66</v>
      </c>
      <c r="BB33" s="79" t="str">
        <f>REPLACE(INDEX(GroupVertices[Group],MATCH(Vertices[[#This Row],[Vertex]],GroupVertices[Vertex],0)),1,1,"")</f>
        <v>1</v>
      </c>
      <c r="BC33" s="48"/>
      <c r="BD33" s="48"/>
      <c r="BE33" s="48"/>
      <c r="BF33" s="48"/>
      <c r="BG33" s="48" t="s">
        <v>538</v>
      </c>
      <c r="BH33" s="48" t="s">
        <v>538</v>
      </c>
      <c r="BI33" s="119" t="s">
        <v>2891</v>
      </c>
      <c r="BJ33" s="119" t="s">
        <v>2891</v>
      </c>
      <c r="BK33" s="119" t="s">
        <v>2811</v>
      </c>
      <c r="BL33" s="119" t="s">
        <v>2811</v>
      </c>
      <c r="BM33" s="119">
        <v>0</v>
      </c>
      <c r="BN33" s="122">
        <v>0</v>
      </c>
      <c r="BO33" s="119">
        <v>1</v>
      </c>
      <c r="BP33" s="122">
        <v>2.3255813953488373</v>
      </c>
      <c r="BQ33" s="119">
        <v>0</v>
      </c>
      <c r="BR33" s="122">
        <v>0</v>
      </c>
      <c r="BS33" s="119">
        <v>42</v>
      </c>
      <c r="BT33" s="122">
        <v>97.67441860465117</v>
      </c>
      <c r="BU33" s="119">
        <v>43</v>
      </c>
      <c r="BV33" s="2"/>
      <c r="BW33" s="3"/>
      <c r="BX33" s="3"/>
      <c r="BY33" s="3"/>
      <c r="BZ33" s="3"/>
    </row>
    <row r="34" spans="1:78" ht="34.05" customHeight="1">
      <c r="A34" s="65" t="s">
        <v>265</v>
      </c>
      <c r="C34" s="66"/>
      <c r="D34" s="66" t="s">
        <v>64</v>
      </c>
      <c r="E34" s="67">
        <v>178.07583765927325</v>
      </c>
      <c r="F34" s="69"/>
      <c r="G34" s="103" t="s">
        <v>583</v>
      </c>
      <c r="H34" s="66"/>
      <c r="I34" s="70" t="s">
        <v>265</v>
      </c>
      <c r="J34" s="71"/>
      <c r="K34" s="71"/>
      <c r="L34" s="70" t="s">
        <v>2431</v>
      </c>
      <c r="M34" s="74">
        <v>3.821822501714522</v>
      </c>
      <c r="N34" s="75">
        <v>9531.7568359375</v>
      </c>
      <c r="O34" s="75">
        <v>3710.768798828125</v>
      </c>
      <c r="P34" s="76"/>
      <c r="Q34" s="77"/>
      <c r="R34" s="77"/>
      <c r="S34" s="89"/>
      <c r="T34" s="48">
        <v>1</v>
      </c>
      <c r="U34" s="48">
        <v>2</v>
      </c>
      <c r="V34" s="49">
        <v>0</v>
      </c>
      <c r="W34" s="49">
        <v>0.003096</v>
      </c>
      <c r="X34" s="49">
        <v>0.00765</v>
      </c>
      <c r="Y34" s="49">
        <v>0.884895</v>
      </c>
      <c r="Z34" s="49">
        <v>0.5</v>
      </c>
      <c r="AA34" s="49">
        <v>0.5</v>
      </c>
      <c r="AB34" s="72">
        <v>34</v>
      </c>
      <c r="AC34" s="72"/>
      <c r="AD34" s="73"/>
      <c r="AE34" s="79" t="s">
        <v>1401</v>
      </c>
      <c r="AF34" s="83" t="s">
        <v>1584</v>
      </c>
      <c r="AG34" s="79">
        <v>6174</v>
      </c>
      <c r="AH34" s="79">
        <v>6516</v>
      </c>
      <c r="AI34" s="79">
        <v>137153</v>
      </c>
      <c r="AJ34" s="79">
        <v>141179</v>
      </c>
      <c r="AK34" s="79"/>
      <c r="AL34" s="79" t="s">
        <v>1751</v>
      </c>
      <c r="AM34" s="79" t="s">
        <v>1905</v>
      </c>
      <c r="AN34" s="79"/>
      <c r="AO34" s="79"/>
      <c r="AP34" s="81">
        <v>40972.286307870374</v>
      </c>
      <c r="AQ34" s="86" t="s">
        <v>2044</v>
      </c>
      <c r="AR34" s="79" t="b">
        <v>0</v>
      </c>
      <c r="AS34" s="79" t="b">
        <v>0</v>
      </c>
      <c r="AT34" s="79" t="b">
        <v>1</v>
      </c>
      <c r="AU34" s="79"/>
      <c r="AV34" s="79">
        <v>10</v>
      </c>
      <c r="AW34" s="86" t="s">
        <v>2180</v>
      </c>
      <c r="AX34" s="79" t="b">
        <v>0</v>
      </c>
      <c r="AY34" s="79" t="s">
        <v>2212</v>
      </c>
      <c r="AZ34" s="86" t="s">
        <v>2244</v>
      </c>
      <c r="BA34" s="79" t="s">
        <v>66</v>
      </c>
      <c r="BB34" s="79" t="str">
        <f>REPLACE(INDEX(GroupVertices[Group],MATCH(Vertices[[#This Row],[Vertex]],GroupVertices[Vertex],0)),1,1,"")</f>
        <v>17</v>
      </c>
      <c r="BC34" s="48"/>
      <c r="BD34" s="48"/>
      <c r="BE34" s="48"/>
      <c r="BF34" s="48"/>
      <c r="BG34" s="48" t="s">
        <v>538</v>
      </c>
      <c r="BH34" s="48" t="s">
        <v>2887</v>
      </c>
      <c r="BI34" s="119" t="s">
        <v>2893</v>
      </c>
      <c r="BJ34" s="119" t="s">
        <v>2893</v>
      </c>
      <c r="BK34" s="119" t="s">
        <v>2925</v>
      </c>
      <c r="BL34" s="119" t="s">
        <v>2925</v>
      </c>
      <c r="BM34" s="119">
        <v>0</v>
      </c>
      <c r="BN34" s="122">
        <v>0</v>
      </c>
      <c r="BO34" s="119">
        <v>1</v>
      </c>
      <c r="BP34" s="122">
        <v>2.1739130434782608</v>
      </c>
      <c r="BQ34" s="119">
        <v>0</v>
      </c>
      <c r="BR34" s="122">
        <v>0</v>
      </c>
      <c r="BS34" s="119">
        <v>45</v>
      </c>
      <c r="BT34" s="122">
        <v>97.82608695652173</v>
      </c>
      <c r="BU34" s="119">
        <v>46</v>
      </c>
      <c r="BV34" s="2"/>
      <c r="BW34" s="3"/>
      <c r="BX34" s="3"/>
      <c r="BY34" s="3"/>
      <c r="BZ34" s="3"/>
    </row>
    <row r="35" spans="1:78" ht="34.05" customHeight="1">
      <c r="A35" s="65" t="s">
        <v>266</v>
      </c>
      <c r="C35" s="66"/>
      <c r="D35" s="66" t="s">
        <v>64</v>
      </c>
      <c r="E35" s="67">
        <v>163.00844738084</v>
      </c>
      <c r="F35" s="69"/>
      <c r="G35" s="103" t="s">
        <v>584</v>
      </c>
      <c r="H35" s="66"/>
      <c r="I35" s="70" t="s">
        <v>266</v>
      </c>
      <c r="J35" s="71"/>
      <c r="K35" s="71"/>
      <c r="L35" s="70" t="s">
        <v>2432</v>
      </c>
      <c r="M35" s="74">
        <v>1.1770146956795087</v>
      </c>
      <c r="N35" s="75">
        <v>9531.7568359375</v>
      </c>
      <c r="O35" s="75">
        <v>4138.18701171875</v>
      </c>
      <c r="P35" s="76"/>
      <c r="Q35" s="77"/>
      <c r="R35" s="77"/>
      <c r="S35" s="89"/>
      <c r="T35" s="48">
        <v>1</v>
      </c>
      <c r="U35" s="48">
        <v>2</v>
      </c>
      <c r="V35" s="49">
        <v>0</v>
      </c>
      <c r="W35" s="49">
        <v>0.003096</v>
      </c>
      <c r="X35" s="49">
        <v>0.00765</v>
      </c>
      <c r="Y35" s="49">
        <v>0.884895</v>
      </c>
      <c r="Z35" s="49">
        <v>0.5</v>
      </c>
      <c r="AA35" s="49">
        <v>0.5</v>
      </c>
      <c r="AB35" s="72">
        <v>35</v>
      </c>
      <c r="AC35" s="72"/>
      <c r="AD35" s="73"/>
      <c r="AE35" s="79" t="s">
        <v>1402</v>
      </c>
      <c r="AF35" s="83" t="s">
        <v>1585</v>
      </c>
      <c r="AG35" s="79">
        <v>536</v>
      </c>
      <c r="AH35" s="79">
        <v>420</v>
      </c>
      <c r="AI35" s="79">
        <v>2051</v>
      </c>
      <c r="AJ35" s="79">
        <v>3244</v>
      </c>
      <c r="AK35" s="79"/>
      <c r="AL35" s="79" t="s">
        <v>1752</v>
      </c>
      <c r="AM35" s="79" t="s">
        <v>1906</v>
      </c>
      <c r="AN35" s="79"/>
      <c r="AO35" s="79"/>
      <c r="AP35" s="81">
        <v>43702.653969907406</v>
      </c>
      <c r="AQ35" s="86" t="s">
        <v>2045</v>
      </c>
      <c r="AR35" s="79" t="b">
        <v>1</v>
      </c>
      <c r="AS35" s="79" t="b">
        <v>0</v>
      </c>
      <c r="AT35" s="79" t="b">
        <v>0</v>
      </c>
      <c r="AU35" s="79"/>
      <c r="AV35" s="79">
        <v>0</v>
      </c>
      <c r="AW35" s="79"/>
      <c r="AX35" s="79" t="b">
        <v>0</v>
      </c>
      <c r="AY35" s="79" t="s">
        <v>2212</v>
      </c>
      <c r="AZ35" s="86" t="s">
        <v>2245</v>
      </c>
      <c r="BA35" s="79" t="s">
        <v>66</v>
      </c>
      <c r="BB35" s="79" t="str">
        <f>REPLACE(INDEX(GroupVertices[Group],MATCH(Vertices[[#This Row],[Vertex]],GroupVertices[Vertex],0)),1,1,"")</f>
        <v>17</v>
      </c>
      <c r="BC35" s="48"/>
      <c r="BD35" s="48"/>
      <c r="BE35" s="48"/>
      <c r="BF35" s="48"/>
      <c r="BG35" s="48" t="s">
        <v>537</v>
      </c>
      <c r="BH35" s="48" t="s">
        <v>537</v>
      </c>
      <c r="BI35" s="119" t="s">
        <v>2894</v>
      </c>
      <c r="BJ35" s="119" t="s">
        <v>2894</v>
      </c>
      <c r="BK35" s="119" t="s">
        <v>2819</v>
      </c>
      <c r="BL35" s="119" t="s">
        <v>2819</v>
      </c>
      <c r="BM35" s="119">
        <v>0</v>
      </c>
      <c r="BN35" s="122">
        <v>0</v>
      </c>
      <c r="BO35" s="119">
        <v>0</v>
      </c>
      <c r="BP35" s="122">
        <v>0</v>
      </c>
      <c r="BQ35" s="119">
        <v>0</v>
      </c>
      <c r="BR35" s="122">
        <v>0</v>
      </c>
      <c r="BS35" s="119">
        <v>3</v>
      </c>
      <c r="BT35" s="122">
        <v>100</v>
      </c>
      <c r="BU35" s="119">
        <v>3</v>
      </c>
      <c r="BV35" s="2"/>
      <c r="BW35" s="3"/>
      <c r="BX35" s="3"/>
      <c r="BY35" s="3"/>
      <c r="BZ35" s="3"/>
    </row>
    <row r="36" spans="1:78" ht="34.05" customHeight="1">
      <c r="A36" s="65" t="s">
        <v>267</v>
      </c>
      <c r="C36" s="66"/>
      <c r="D36" s="66" t="s">
        <v>64</v>
      </c>
      <c r="E36" s="67">
        <v>170.3221625766871</v>
      </c>
      <c r="F36" s="69"/>
      <c r="G36" s="103" t="s">
        <v>585</v>
      </c>
      <c r="H36" s="66"/>
      <c r="I36" s="70" t="s">
        <v>267</v>
      </c>
      <c r="J36" s="71"/>
      <c r="K36" s="71"/>
      <c r="L36" s="70" t="s">
        <v>2433</v>
      </c>
      <c r="M36" s="74">
        <v>2.4608050989041814</v>
      </c>
      <c r="N36" s="75">
        <v>3952.8662109375</v>
      </c>
      <c r="O36" s="75">
        <v>8927.6455078125</v>
      </c>
      <c r="P36" s="76"/>
      <c r="Q36" s="77"/>
      <c r="R36" s="77"/>
      <c r="S36" s="89"/>
      <c r="T36" s="48">
        <v>0</v>
      </c>
      <c r="U36" s="48">
        <v>1</v>
      </c>
      <c r="V36" s="49">
        <v>0</v>
      </c>
      <c r="W36" s="49">
        <v>0.003086</v>
      </c>
      <c r="X36" s="49">
        <v>0.007006</v>
      </c>
      <c r="Y36" s="49">
        <v>0.508815</v>
      </c>
      <c r="Z36" s="49">
        <v>0</v>
      </c>
      <c r="AA36" s="49">
        <v>0</v>
      </c>
      <c r="AB36" s="72">
        <v>36</v>
      </c>
      <c r="AC36" s="72"/>
      <c r="AD36" s="73"/>
      <c r="AE36" s="79" t="s">
        <v>1403</v>
      </c>
      <c r="AF36" s="83" t="s">
        <v>1586</v>
      </c>
      <c r="AG36" s="79">
        <v>242</v>
      </c>
      <c r="AH36" s="79">
        <v>3379</v>
      </c>
      <c r="AI36" s="79">
        <v>24233</v>
      </c>
      <c r="AJ36" s="79">
        <v>46731</v>
      </c>
      <c r="AK36" s="79"/>
      <c r="AL36" s="79" t="s">
        <v>1753</v>
      </c>
      <c r="AM36" s="79" t="s">
        <v>1907</v>
      </c>
      <c r="AN36" s="86" t="s">
        <v>1987</v>
      </c>
      <c r="AO36" s="79"/>
      <c r="AP36" s="81">
        <v>43306.240798611114</v>
      </c>
      <c r="AQ36" s="86" t="s">
        <v>2046</v>
      </c>
      <c r="AR36" s="79" t="b">
        <v>1</v>
      </c>
      <c r="AS36" s="79" t="b">
        <v>0</v>
      </c>
      <c r="AT36" s="79" t="b">
        <v>0</v>
      </c>
      <c r="AU36" s="79"/>
      <c r="AV36" s="79">
        <v>13</v>
      </c>
      <c r="AW36" s="79"/>
      <c r="AX36" s="79" t="b">
        <v>0</v>
      </c>
      <c r="AY36" s="79" t="s">
        <v>2212</v>
      </c>
      <c r="AZ36" s="86" t="s">
        <v>2246</v>
      </c>
      <c r="BA36" s="79" t="s">
        <v>66</v>
      </c>
      <c r="BB36" s="79" t="str">
        <f>REPLACE(INDEX(GroupVertices[Group],MATCH(Vertices[[#This Row],[Vertex]],GroupVertices[Vertex],0)),1,1,"")</f>
        <v>1</v>
      </c>
      <c r="BC36" s="48"/>
      <c r="BD36" s="48"/>
      <c r="BE36" s="48"/>
      <c r="BF36" s="48"/>
      <c r="BG36" s="48" t="s">
        <v>538</v>
      </c>
      <c r="BH36" s="48" t="s">
        <v>538</v>
      </c>
      <c r="BI36" s="119" t="s">
        <v>2891</v>
      </c>
      <c r="BJ36" s="119" t="s">
        <v>2891</v>
      </c>
      <c r="BK36" s="119" t="s">
        <v>2811</v>
      </c>
      <c r="BL36" s="119" t="s">
        <v>2811</v>
      </c>
      <c r="BM36" s="119">
        <v>0</v>
      </c>
      <c r="BN36" s="122">
        <v>0</v>
      </c>
      <c r="BO36" s="119">
        <v>1</v>
      </c>
      <c r="BP36" s="122">
        <v>2.3255813953488373</v>
      </c>
      <c r="BQ36" s="119">
        <v>0</v>
      </c>
      <c r="BR36" s="122">
        <v>0</v>
      </c>
      <c r="BS36" s="119">
        <v>42</v>
      </c>
      <c r="BT36" s="122">
        <v>97.67441860465117</v>
      </c>
      <c r="BU36" s="119">
        <v>43</v>
      </c>
      <c r="BV36" s="2"/>
      <c r="BW36" s="3"/>
      <c r="BX36" s="3"/>
      <c r="BY36" s="3"/>
      <c r="BZ36" s="3"/>
    </row>
    <row r="37" spans="1:78" ht="34.05" customHeight="1">
      <c r="A37" s="65" t="s">
        <v>268</v>
      </c>
      <c r="C37" s="66"/>
      <c r="D37" s="66" t="s">
        <v>64</v>
      </c>
      <c r="E37" s="67">
        <v>190.6048076923077</v>
      </c>
      <c r="F37" s="69"/>
      <c r="G37" s="103" t="s">
        <v>586</v>
      </c>
      <c r="H37" s="66"/>
      <c r="I37" s="70" t="s">
        <v>268</v>
      </c>
      <c r="J37" s="71"/>
      <c r="K37" s="71"/>
      <c r="L37" s="70" t="s">
        <v>2434</v>
      </c>
      <c r="M37" s="74">
        <v>6.021056551713125</v>
      </c>
      <c r="N37" s="75">
        <v>4722.7861328125</v>
      </c>
      <c r="O37" s="75">
        <v>2499.141357421875</v>
      </c>
      <c r="P37" s="76"/>
      <c r="Q37" s="77"/>
      <c r="R37" s="77"/>
      <c r="S37" s="89"/>
      <c r="T37" s="48">
        <v>0</v>
      </c>
      <c r="U37" s="48">
        <v>1</v>
      </c>
      <c r="V37" s="49">
        <v>0</v>
      </c>
      <c r="W37" s="49">
        <v>0.003086</v>
      </c>
      <c r="X37" s="49">
        <v>0.007006</v>
      </c>
      <c r="Y37" s="49">
        <v>0.508815</v>
      </c>
      <c r="Z37" s="49">
        <v>0</v>
      </c>
      <c r="AA37" s="49">
        <v>0</v>
      </c>
      <c r="AB37" s="72">
        <v>37</v>
      </c>
      <c r="AC37" s="72"/>
      <c r="AD37" s="73"/>
      <c r="AE37" s="79" t="s">
        <v>1404</v>
      </c>
      <c r="AF37" s="83" t="s">
        <v>1587</v>
      </c>
      <c r="AG37" s="79">
        <v>11406</v>
      </c>
      <c r="AH37" s="79">
        <v>11585</v>
      </c>
      <c r="AI37" s="79">
        <v>51692</v>
      </c>
      <c r="AJ37" s="79">
        <v>55847</v>
      </c>
      <c r="AK37" s="79"/>
      <c r="AL37" s="79" t="s">
        <v>1754</v>
      </c>
      <c r="AM37" s="79" t="s">
        <v>1908</v>
      </c>
      <c r="AN37" s="79"/>
      <c r="AO37" s="79"/>
      <c r="AP37" s="81">
        <v>42572.84899305556</v>
      </c>
      <c r="AQ37" s="86" t="s">
        <v>2047</v>
      </c>
      <c r="AR37" s="79" t="b">
        <v>1</v>
      </c>
      <c r="AS37" s="79" t="b">
        <v>0</v>
      </c>
      <c r="AT37" s="79" t="b">
        <v>0</v>
      </c>
      <c r="AU37" s="79"/>
      <c r="AV37" s="79">
        <v>6</v>
      </c>
      <c r="AW37" s="79"/>
      <c r="AX37" s="79" t="b">
        <v>0</v>
      </c>
      <c r="AY37" s="79" t="s">
        <v>2212</v>
      </c>
      <c r="AZ37" s="86" t="s">
        <v>2247</v>
      </c>
      <c r="BA37" s="79" t="s">
        <v>66</v>
      </c>
      <c r="BB37" s="79" t="str">
        <f>REPLACE(INDEX(GroupVertices[Group],MATCH(Vertices[[#This Row],[Vertex]],GroupVertices[Vertex],0)),1,1,"")</f>
        <v>1</v>
      </c>
      <c r="BC37" s="48"/>
      <c r="BD37" s="48"/>
      <c r="BE37" s="48"/>
      <c r="BF37" s="48"/>
      <c r="BG37" s="48" t="s">
        <v>538</v>
      </c>
      <c r="BH37" s="48" t="s">
        <v>538</v>
      </c>
      <c r="BI37" s="119" t="s">
        <v>2891</v>
      </c>
      <c r="BJ37" s="119" t="s">
        <v>2891</v>
      </c>
      <c r="BK37" s="119" t="s">
        <v>2811</v>
      </c>
      <c r="BL37" s="119" t="s">
        <v>2811</v>
      </c>
      <c r="BM37" s="119">
        <v>0</v>
      </c>
      <c r="BN37" s="122">
        <v>0</v>
      </c>
      <c r="BO37" s="119">
        <v>1</v>
      </c>
      <c r="BP37" s="122">
        <v>2.3255813953488373</v>
      </c>
      <c r="BQ37" s="119">
        <v>0</v>
      </c>
      <c r="BR37" s="122">
        <v>0</v>
      </c>
      <c r="BS37" s="119">
        <v>42</v>
      </c>
      <c r="BT37" s="122">
        <v>97.67441860465117</v>
      </c>
      <c r="BU37" s="119">
        <v>43</v>
      </c>
      <c r="BV37" s="2"/>
      <c r="BW37" s="3"/>
      <c r="BX37" s="3"/>
      <c r="BY37" s="3"/>
      <c r="BZ37" s="3"/>
    </row>
    <row r="38" spans="1:78" ht="34.05" customHeight="1">
      <c r="A38" s="65" t="s">
        <v>269</v>
      </c>
      <c r="C38" s="66"/>
      <c r="D38" s="66" t="s">
        <v>64</v>
      </c>
      <c r="E38" s="67">
        <v>164.27642166116092</v>
      </c>
      <c r="F38" s="69"/>
      <c r="G38" s="103" t="s">
        <v>587</v>
      </c>
      <c r="H38" s="66"/>
      <c r="I38" s="70" t="s">
        <v>269</v>
      </c>
      <c r="J38" s="71"/>
      <c r="K38" s="71"/>
      <c r="L38" s="70" t="s">
        <v>2435</v>
      </c>
      <c r="M38" s="74">
        <v>1.399584643923597</v>
      </c>
      <c r="N38" s="75">
        <v>656.977783203125</v>
      </c>
      <c r="O38" s="75">
        <v>6312.6650390625</v>
      </c>
      <c r="P38" s="76"/>
      <c r="Q38" s="77"/>
      <c r="R38" s="77"/>
      <c r="S38" s="89"/>
      <c r="T38" s="48">
        <v>0</v>
      </c>
      <c r="U38" s="48">
        <v>1</v>
      </c>
      <c r="V38" s="49">
        <v>0</v>
      </c>
      <c r="W38" s="49">
        <v>0.003086</v>
      </c>
      <c r="X38" s="49">
        <v>0.007006</v>
      </c>
      <c r="Y38" s="49">
        <v>0.508815</v>
      </c>
      <c r="Z38" s="49">
        <v>0</v>
      </c>
      <c r="AA38" s="49">
        <v>0</v>
      </c>
      <c r="AB38" s="72">
        <v>38</v>
      </c>
      <c r="AC38" s="72"/>
      <c r="AD38" s="73"/>
      <c r="AE38" s="79" t="s">
        <v>1405</v>
      </c>
      <c r="AF38" s="83" t="s">
        <v>1588</v>
      </c>
      <c r="AG38" s="79">
        <v>260</v>
      </c>
      <c r="AH38" s="79">
        <v>933</v>
      </c>
      <c r="AI38" s="79">
        <v>111772</v>
      </c>
      <c r="AJ38" s="79">
        <v>108258</v>
      </c>
      <c r="AK38" s="79"/>
      <c r="AL38" s="79" t="s">
        <v>1755</v>
      </c>
      <c r="AM38" s="79"/>
      <c r="AN38" s="79"/>
      <c r="AO38" s="79"/>
      <c r="AP38" s="81">
        <v>41553.79435185185</v>
      </c>
      <c r="AQ38" s="86" t="s">
        <v>2048</v>
      </c>
      <c r="AR38" s="79" t="b">
        <v>1</v>
      </c>
      <c r="AS38" s="79" t="b">
        <v>0</v>
      </c>
      <c r="AT38" s="79" t="b">
        <v>0</v>
      </c>
      <c r="AU38" s="79"/>
      <c r="AV38" s="79">
        <v>1</v>
      </c>
      <c r="AW38" s="86" t="s">
        <v>2180</v>
      </c>
      <c r="AX38" s="79" t="b">
        <v>0</v>
      </c>
      <c r="AY38" s="79" t="s">
        <v>2212</v>
      </c>
      <c r="AZ38" s="86" t="s">
        <v>2248</v>
      </c>
      <c r="BA38" s="79" t="s">
        <v>66</v>
      </c>
      <c r="BB38" s="79" t="str">
        <f>REPLACE(INDEX(GroupVertices[Group],MATCH(Vertices[[#This Row],[Vertex]],GroupVertices[Vertex],0)),1,1,"")</f>
        <v>1</v>
      </c>
      <c r="BC38" s="48"/>
      <c r="BD38" s="48"/>
      <c r="BE38" s="48"/>
      <c r="BF38" s="48"/>
      <c r="BG38" s="48" t="s">
        <v>538</v>
      </c>
      <c r="BH38" s="48" t="s">
        <v>538</v>
      </c>
      <c r="BI38" s="119" t="s">
        <v>2891</v>
      </c>
      <c r="BJ38" s="119" t="s">
        <v>2891</v>
      </c>
      <c r="BK38" s="119" t="s">
        <v>2811</v>
      </c>
      <c r="BL38" s="119" t="s">
        <v>2811</v>
      </c>
      <c r="BM38" s="119">
        <v>0</v>
      </c>
      <c r="BN38" s="122">
        <v>0</v>
      </c>
      <c r="BO38" s="119">
        <v>1</v>
      </c>
      <c r="BP38" s="122">
        <v>2.3255813953488373</v>
      </c>
      <c r="BQ38" s="119">
        <v>0</v>
      </c>
      <c r="BR38" s="122">
        <v>0</v>
      </c>
      <c r="BS38" s="119">
        <v>42</v>
      </c>
      <c r="BT38" s="122">
        <v>97.67441860465117</v>
      </c>
      <c r="BU38" s="119">
        <v>43</v>
      </c>
      <c r="BV38" s="2"/>
      <c r="BW38" s="3"/>
      <c r="BX38" s="3"/>
      <c r="BY38" s="3"/>
      <c r="BZ38" s="3"/>
    </row>
    <row r="39" spans="1:78" ht="34.05" customHeight="1">
      <c r="A39" s="65" t="s">
        <v>270</v>
      </c>
      <c r="C39" s="66"/>
      <c r="D39" s="66" t="s">
        <v>64</v>
      </c>
      <c r="E39" s="67">
        <v>163.51019938650307</v>
      </c>
      <c r="F39" s="69"/>
      <c r="G39" s="103" t="s">
        <v>588</v>
      </c>
      <c r="H39" s="66"/>
      <c r="I39" s="70" t="s">
        <v>270</v>
      </c>
      <c r="J39" s="71"/>
      <c r="K39" s="71"/>
      <c r="L39" s="70" t="s">
        <v>2436</v>
      </c>
      <c r="M39" s="74">
        <v>1.265088183971029</v>
      </c>
      <c r="N39" s="75">
        <v>5295.044921875</v>
      </c>
      <c r="O39" s="75">
        <v>2902.715576171875</v>
      </c>
      <c r="P39" s="76"/>
      <c r="Q39" s="77"/>
      <c r="R39" s="77"/>
      <c r="S39" s="89"/>
      <c r="T39" s="48">
        <v>0</v>
      </c>
      <c r="U39" s="48">
        <v>1</v>
      </c>
      <c r="V39" s="49">
        <v>0</v>
      </c>
      <c r="W39" s="49">
        <v>0.003086</v>
      </c>
      <c r="X39" s="49">
        <v>0.007006</v>
      </c>
      <c r="Y39" s="49">
        <v>0.508815</v>
      </c>
      <c r="Z39" s="49">
        <v>0</v>
      </c>
      <c r="AA39" s="49">
        <v>0</v>
      </c>
      <c r="AB39" s="72">
        <v>39</v>
      </c>
      <c r="AC39" s="72"/>
      <c r="AD39" s="73"/>
      <c r="AE39" s="79" t="s">
        <v>1406</v>
      </c>
      <c r="AF39" s="83" t="s">
        <v>1589</v>
      </c>
      <c r="AG39" s="79">
        <v>1419</v>
      </c>
      <c r="AH39" s="79">
        <v>623</v>
      </c>
      <c r="AI39" s="79">
        <v>25513</v>
      </c>
      <c r="AJ39" s="79">
        <v>9553</v>
      </c>
      <c r="AK39" s="79"/>
      <c r="AL39" s="79" t="s">
        <v>1756</v>
      </c>
      <c r="AM39" s="79" t="s">
        <v>1889</v>
      </c>
      <c r="AN39" s="79"/>
      <c r="AO39" s="79"/>
      <c r="AP39" s="81">
        <v>43840.21766203704</v>
      </c>
      <c r="AQ39" s="86" t="s">
        <v>2049</v>
      </c>
      <c r="AR39" s="79" t="b">
        <v>1</v>
      </c>
      <c r="AS39" s="79" t="b">
        <v>0</v>
      </c>
      <c r="AT39" s="79" t="b">
        <v>0</v>
      </c>
      <c r="AU39" s="79"/>
      <c r="AV39" s="79">
        <v>0</v>
      </c>
      <c r="AW39" s="79"/>
      <c r="AX39" s="79" t="b">
        <v>0</v>
      </c>
      <c r="AY39" s="79" t="s">
        <v>2212</v>
      </c>
      <c r="AZ39" s="86" t="s">
        <v>2249</v>
      </c>
      <c r="BA39" s="79" t="s">
        <v>66</v>
      </c>
      <c r="BB39" s="79" t="str">
        <f>REPLACE(INDEX(GroupVertices[Group],MATCH(Vertices[[#This Row],[Vertex]],GroupVertices[Vertex],0)),1,1,"")</f>
        <v>1</v>
      </c>
      <c r="BC39" s="48"/>
      <c r="BD39" s="48"/>
      <c r="BE39" s="48"/>
      <c r="BF39" s="48"/>
      <c r="BG39" s="48" t="s">
        <v>538</v>
      </c>
      <c r="BH39" s="48" t="s">
        <v>538</v>
      </c>
      <c r="BI39" s="119" t="s">
        <v>2891</v>
      </c>
      <c r="BJ39" s="119" t="s">
        <v>2891</v>
      </c>
      <c r="BK39" s="119" t="s">
        <v>2811</v>
      </c>
      <c r="BL39" s="119" t="s">
        <v>2811</v>
      </c>
      <c r="BM39" s="119">
        <v>0</v>
      </c>
      <c r="BN39" s="122">
        <v>0</v>
      </c>
      <c r="BO39" s="119">
        <v>1</v>
      </c>
      <c r="BP39" s="122">
        <v>2.3255813953488373</v>
      </c>
      <c r="BQ39" s="119">
        <v>0</v>
      </c>
      <c r="BR39" s="122">
        <v>0</v>
      </c>
      <c r="BS39" s="119">
        <v>42</v>
      </c>
      <c r="BT39" s="122">
        <v>97.67441860465117</v>
      </c>
      <c r="BU39" s="119">
        <v>43</v>
      </c>
      <c r="BV39" s="2"/>
      <c r="BW39" s="3"/>
      <c r="BX39" s="3"/>
      <c r="BY39" s="3"/>
      <c r="BZ39" s="3"/>
    </row>
    <row r="40" spans="1:78" ht="34.05" customHeight="1">
      <c r="A40" s="65" t="s">
        <v>271</v>
      </c>
      <c r="C40" s="66"/>
      <c r="D40" s="66" t="s">
        <v>64</v>
      </c>
      <c r="E40" s="67">
        <v>165.48013213780084</v>
      </c>
      <c r="F40" s="69"/>
      <c r="G40" s="103" t="s">
        <v>2194</v>
      </c>
      <c r="H40" s="66"/>
      <c r="I40" s="70" t="s">
        <v>271</v>
      </c>
      <c r="J40" s="71"/>
      <c r="K40" s="71"/>
      <c r="L40" s="70" t="s">
        <v>2437</v>
      </c>
      <c r="M40" s="74">
        <v>1.610874243913599</v>
      </c>
      <c r="N40" s="75">
        <v>9412.9990234375</v>
      </c>
      <c r="O40" s="75">
        <v>7683.8173828125</v>
      </c>
      <c r="P40" s="76"/>
      <c r="Q40" s="77"/>
      <c r="R40" s="77"/>
      <c r="S40" s="89"/>
      <c r="T40" s="48">
        <v>1</v>
      </c>
      <c r="U40" s="48">
        <v>1</v>
      </c>
      <c r="V40" s="49">
        <v>0</v>
      </c>
      <c r="W40" s="49">
        <v>0</v>
      </c>
      <c r="X40" s="49">
        <v>0</v>
      </c>
      <c r="Y40" s="49">
        <v>0.999997</v>
      </c>
      <c r="Z40" s="49">
        <v>0</v>
      </c>
      <c r="AA40" s="49">
        <v>0</v>
      </c>
      <c r="AB40" s="72">
        <v>40</v>
      </c>
      <c r="AC40" s="72"/>
      <c r="AD40" s="73"/>
      <c r="AE40" s="79" t="s">
        <v>1407</v>
      </c>
      <c r="AF40" s="83" t="s">
        <v>1590</v>
      </c>
      <c r="AG40" s="79">
        <v>1033</v>
      </c>
      <c r="AH40" s="79">
        <v>1420</v>
      </c>
      <c r="AI40" s="79">
        <v>7685</v>
      </c>
      <c r="AJ40" s="79">
        <v>2458</v>
      </c>
      <c r="AK40" s="79"/>
      <c r="AL40" s="79" t="s">
        <v>1757</v>
      </c>
      <c r="AM40" s="79" t="s">
        <v>1909</v>
      </c>
      <c r="AN40" s="79"/>
      <c r="AO40" s="79"/>
      <c r="AP40" s="81">
        <v>43264.14208333333</v>
      </c>
      <c r="AQ40" s="86" t="s">
        <v>2050</v>
      </c>
      <c r="AR40" s="79" t="b">
        <v>1</v>
      </c>
      <c r="AS40" s="79" t="b">
        <v>0</v>
      </c>
      <c r="AT40" s="79" t="b">
        <v>0</v>
      </c>
      <c r="AU40" s="79"/>
      <c r="AV40" s="79">
        <v>5</v>
      </c>
      <c r="AW40" s="79"/>
      <c r="AX40" s="79" t="b">
        <v>0</v>
      </c>
      <c r="AY40" s="79" t="s">
        <v>2212</v>
      </c>
      <c r="AZ40" s="86" t="s">
        <v>2250</v>
      </c>
      <c r="BA40" s="79" t="s">
        <v>66</v>
      </c>
      <c r="BB40" s="79" t="str">
        <f>REPLACE(INDEX(GroupVertices[Group],MATCH(Vertices[[#This Row],[Vertex]],GroupVertices[Vertex],0)),1,1,"")</f>
        <v>3</v>
      </c>
      <c r="BC40" s="48"/>
      <c r="BD40" s="48"/>
      <c r="BE40" s="48"/>
      <c r="BF40" s="48"/>
      <c r="BG40" s="48" t="s">
        <v>537</v>
      </c>
      <c r="BH40" s="48" t="s">
        <v>537</v>
      </c>
      <c r="BI40" s="119" t="s">
        <v>1316</v>
      </c>
      <c r="BJ40" s="119" t="s">
        <v>1316</v>
      </c>
      <c r="BK40" s="119" t="s">
        <v>1316</v>
      </c>
      <c r="BL40" s="119" t="s">
        <v>1316</v>
      </c>
      <c r="BM40" s="119">
        <v>0</v>
      </c>
      <c r="BN40" s="122">
        <v>0</v>
      </c>
      <c r="BO40" s="119">
        <v>0</v>
      </c>
      <c r="BP40" s="122">
        <v>0</v>
      </c>
      <c r="BQ40" s="119">
        <v>0</v>
      </c>
      <c r="BR40" s="122">
        <v>0</v>
      </c>
      <c r="BS40" s="119">
        <v>1</v>
      </c>
      <c r="BT40" s="122">
        <v>100</v>
      </c>
      <c r="BU40" s="119">
        <v>1</v>
      </c>
      <c r="BV40" s="2"/>
      <c r="BW40" s="3"/>
      <c r="BX40" s="3"/>
      <c r="BY40" s="3"/>
      <c r="BZ40" s="3"/>
    </row>
    <row r="41" spans="1:78" ht="34.05" customHeight="1">
      <c r="A41" s="65" t="s">
        <v>272</v>
      </c>
      <c r="C41" s="66"/>
      <c r="D41" s="66" t="s">
        <v>64</v>
      </c>
      <c r="E41" s="67">
        <v>169.24945139216612</v>
      </c>
      <c r="F41" s="69"/>
      <c r="G41" s="103" t="s">
        <v>589</v>
      </c>
      <c r="H41" s="66"/>
      <c r="I41" s="70" t="s">
        <v>272</v>
      </c>
      <c r="J41" s="71"/>
      <c r="K41" s="71"/>
      <c r="L41" s="70" t="s">
        <v>2438</v>
      </c>
      <c r="M41" s="74">
        <v>2.2725100549705863</v>
      </c>
      <c r="N41" s="75">
        <v>8422.0546875</v>
      </c>
      <c r="O41" s="75">
        <v>2577.46240234375</v>
      </c>
      <c r="P41" s="76"/>
      <c r="Q41" s="77"/>
      <c r="R41" s="77"/>
      <c r="S41" s="89"/>
      <c r="T41" s="48">
        <v>0</v>
      </c>
      <c r="U41" s="48">
        <v>2</v>
      </c>
      <c r="V41" s="49">
        <v>292</v>
      </c>
      <c r="W41" s="49">
        <v>0.003106</v>
      </c>
      <c r="X41" s="49">
        <v>0.007056</v>
      </c>
      <c r="Y41" s="49">
        <v>0.996187</v>
      </c>
      <c r="Z41" s="49">
        <v>0</v>
      </c>
      <c r="AA41" s="49">
        <v>0</v>
      </c>
      <c r="AB41" s="72">
        <v>41</v>
      </c>
      <c r="AC41" s="72"/>
      <c r="AD41" s="73"/>
      <c r="AE41" s="79" t="s">
        <v>1408</v>
      </c>
      <c r="AF41" s="83" t="s">
        <v>1591</v>
      </c>
      <c r="AG41" s="79">
        <v>4559</v>
      </c>
      <c r="AH41" s="79">
        <v>2945</v>
      </c>
      <c r="AI41" s="79">
        <v>29805</v>
      </c>
      <c r="AJ41" s="79">
        <v>62192</v>
      </c>
      <c r="AK41" s="79"/>
      <c r="AL41" s="79" t="s">
        <v>1758</v>
      </c>
      <c r="AM41" s="79" t="s">
        <v>1910</v>
      </c>
      <c r="AN41" s="79"/>
      <c r="AO41" s="79"/>
      <c r="AP41" s="81">
        <v>41894.77825231481</v>
      </c>
      <c r="AQ41" s="86" t="s">
        <v>2051</v>
      </c>
      <c r="AR41" s="79" t="b">
        <v>0</v>
      </c>
      <c r="AS41" s="79" t="b">
        <v>0</v>
      </c>
      <c r="AT41" s="79" t="b">
        <v>1</v>
      </c>
      <c r="AU41" s="79"/>
      <c r="AV41" s="79">
        <v>3</v>
      </c>
      <c r="AW41" s="86" t="s">
        <v>2180</v>
      </c>
      <c r="AX41" s="79" t="b">
        <v>0</v>
      </c>
      <c r="AY41" s="79" t="s">
        <v>2212</v>
      </c>
      <c r="AZ41" s="86" t="s">
        <v>2251</v>
      </c>
      <c r="BA41" s="79" t="s">
        <v>66</v>
      </c>
      <c r="BB41" s="79" t="str">
        <f>REPLACE(INDEX(GroupVertices[Group],MATCH(Vertices[[#This Row],[Vertex]],GroupVertices[Vertex],0)),1,1,"")</f>
        <v>16</v>
      </c>
      <c r="BC41" s="48" t="s">
        <v>519</v>
      </c>
      <c r="BD41" s="48" t="s">
        <v>519</v>
      </c>
      <c r="BE41" s="48" t="s">
        <v>533</v>
      </c>
      <c r="BF41" s="48" t="s">
        <v>533</v>
      </c>
      <c r="BG41" s="48" t="s">
        <v>539</v>
      </c>
      <c r="BH41" s="48" t="s">
        <v>539</v>
      </c>
      <c r="BI41" s="119" t="s">
        <v>2895</v>
      </c>
      <c r="BJ41" s="119" t="s">
        <v>2895</v>
      </c>
      <c r="BK41" s="119" t="s">
        <v>2926</v>
      </c>
      <c r="BL41" s="119" t="s">
        <v>2926</v>
      </c>
      <c r="BM41" s="119">
        <v>0</v>
      </c>
      <c r="BN41" s="122">
        <v>0</v>
      </c>
      <c r="BO41" s="119">
        <v>0</v>
      </c>
      <c r="BP41" s="122">
        <v>0</v>
      </c>
      <c r="BQ41" s="119">
        <v>0</v>
      </c>
      <c r="BR41" s="122">
        <v>0</v>
      </c>
      <c r="BS41" s="119">
        <v>32</v>
      </c>
      <c r="BT41" s="122">
        <v>100</v>
      </c>
      <c r="BU41" s="119">
        <v>32</v>
      </c>
      <c r="BV41" s="2"/>
      <c r="BW41" s="3"/>
      <c r="BX41" s="3"/>
      <c r="BY41" s="3"/>
      <c r="BZ41" s="3"/>
    </row>
    <row r="42" spans="1:78" ht="34.05" customHeight="1">
      <c r="A42" s="65" t="s">
        <v>410</v>
      </c>
      <c r="C42" s="66"/>
      <c r="D42" s="66" t="s">
        <v>64</v>
      </c>
      <c r="E42" s="67">
        <v>177.91270646531382</v>
      </c>
      <c r="F42" s="69"/>
      <c r="G42" s="103" t="s">
        <v>2195</v>
      </c>
      <c r="H42" s="66"/>
      <c r="I42" s="70" t="s">
        <v>410</v>
      </c>
      <c r="J42" s="71"/>
      <c r="K42" s="71"/>
      <c r="L42" s="70" t="s">
        <v>2439</v>
      </c>
      <c r="M42" s="74">
        <v>3.793187771531072</v>
      </c>
      <c r="N42" s="75">
        <v>8422.0546875</v>
      </c>
      <c r="O42" s="75">
        <v>2292.516845703125</v>
      </c>
      <c r="P42" s="76"/>
      <c r="Q42" s="77"/>
      <c r="R42" s="77"/>
      <c r="S42" s="89"/>
      <c r="T42" s="48">
        <v>1</v>
      </c>
      <c r="U42" s="48">
        <v>0</v>
      </c>
      <c r="V42" s="49">
        <v>0</v>
      </c>
      <c r="W42" s="49">
        <v>0.002137</v>
      </c>
      <c r="X42" s="49">
        <v>0.000594</v>
      </c>
      <c r="Y42" s="49">
        <v>0.573379</v>
      </c>
      <c r="Z42" s="49">
        <v>0</v>
      </c>
      <c r="AA42" s="49">
        <v>0</v>
      </c>
      <c r="AB42" s="72">
        <v>42</v>
      </c>
      <c r="AC42" s="72"/>
      <c r="AD42" s="73"/>
      <c r="AE42" s="79" t="s">
        <v>1409</v>
      </c>
      <c r="AF42" s="83" t="s">
        <v>1318</v>
      </c>
      <c r="AG42" s="79">
        <v>311</v>
      </c>
      <c r="AH42" s="79">
        <v>6450</v>
      </c>
      <c r="AI42" s="79">
        <v>78253</v>
      </c>
      <c r="AJ42" s="79">
        <v>53987</v>
      </c>
      <c r="AK42" s="79"/>
      <c r="AL42" s="79" t="s">
        <v>1759</v>
      </c>
      <c r="AM42" s="79"/>
      <c r="AN42" s="79"/>
      <c r="AO42" s="79"/>
      <c r="AP42" s="81">
        <v>43574.65951388889</v>
      </c>
      <c r="AQ42" s="86" t="s">
        <v>2052</v>
      </c>
      <c r="AR42" s="79" t="b">
        <v>0</v>
      </c>
      <c r="AS42" s="79" t="b">
        <v>0</v>
      </c>
      <c r="AT42" s="79" t="b">
        <v>0</v>
      </c>
      <c r="AU42" s="79"/>
      <c r="AV42" s="79">
        <v>26</v>
      </c>
      <c r="AW42" s="86" t="s">
        <v>2180</v>
      </c>
      <c r="AX42" s="79" t="b">
        <v>0</v>
      </c>
      <c r="AY42" s="79" t="s">
        <v>2212</v>
      </c>
      <c r="AZ42" s="86" t="s">
        <v>2252</v>
      </c>
      <c r="BA42" s="79" t="s">
        <v>65</v>
      </c>
      <c r="BB42" s="79" t="str">
        <f>REPLACE(INDEX(GroupVertices[Group],MATCH(Vertices[[#This Row],[Vertex]],GroupVertices[Vertex],0)),1,1,"")</f>
        <v>16</v>
      </c>
      <c r="BC42" s="48"/>
      <c r="BD42" s="48"/>
      <c r="BE42" s="48"/>
      <c r="BF42" s="48"/>
      <c r="BG42" s="48"/>
      <c r="BH42" s="48"/>
      <c r="BI42" s="48"/>
      <c r="BJ42" s="48"/>
      <c r="BK42" s="48"/>
      <c r="BL42" s="48"/>
      <c r="BM42" s="48"/>
      <c r="BN42" s="49"/>
      <c r="BO42" s="48"/>
      <c r="BP42" s="49"/>
      <c r="BQ42" s="48"/>
      <c r="BR42" s="49"/>
      <c r="BS42" s="48"/>
      <c r="BT42" s="49"/>
      <c r="BU42" s="48"/>
      <c r="BV42" s="2"/>
      <c r="BW42" s="3"/>
      <c r="BX42" s="3"/>
      <c r="BY42" s="3"/>
      <c r="BZ42" s="3"/>
    </row>
    <row r="43" spans="1:78" ht="34.05" customHeight="1">
      <c r="A43" s="65" t="s">
        <v>273</v>
      </c>
      <c r="C43" s="66"/>
      <c r="D43" s="66" t="s">
        <v>64</v>
      </c>
      <c r="E43" s="67">
        <v>164.83007904672016</v>
      </c>
      <c r="F43" s="69"/>
      <c r="G43" s="103" t="s">
        <v>2196</v>
      </c>
      <c r="H43" s="66"/>
      <c r="I43" s="70" t="s">
        <v>273</v>
      </c>
      <c r="J43" s="71"/>
      <c r="K43" s="71"/>
      <c r="L43" s="70" t="s">
        <v>2440</v>
      </c>
      <c r="M43" s="74">
        <v>1.4967691827280332</v>
      </c>
      <c r="N43" s="75">
        <v>8941.8623046875</v>
      </c>
      <c r="O43" s="75">
        <v>7683.8173828125</v>
      </c>
      <c r="P43" s="76"/>
      <c r="Q43" s="77"/>
      <c r="R43" s="77"/>
      <c r="S43" s="89"/>
      <c r="T43" s="48">
        <v>1</v>
      </c>
      <c r="U43" s="48">
        <v>1</v>
      </c>
      <c r="V43" s="49">
        <v>0</v>
      </c>
      <c r="W43" s="49">
        <v>0</v>
      </c>
      <c r="X43" s="49">
        <v>0</v>
      </c>
      <c r="Y43" s="49">
        <v>0.999997</v>
      </c>
      <c r="Z43" s="49">
        <v>0</v>
      </c>
      <c r="AA43" s="49">
        <v>0</v>
      </c>
      <c r="AB43" s="72">
        <v>43</v>
      </c>
      <c r="AC43" s="72"/>
      <c r="AD43" s="73"/>
      <c r="AE43" s="79" t="s">
        <v>1410</v>
      </c>
      <c r="AF43" s="83" t="s">
        <v>1592</v>
      </c>
      <c r="AG43" s="79">
        <v>1351</v>
      </c>
      <c r="AH43" s="79">
        <v>1157</v>
      </c>
      <c r="AI43" s="79">
        <v>10849</v>
      </c>
      <c r="AJ43" s="79">
        <v>5583</v>
      </c>
      <c r="AK43" s="79"/>
      <c r="AL43" s="79" t="s">
        <v>1760</v>
      </c>
      <c r="AM43" s="79" t="s">
        <v>1911</v>
      </c>
      <c r="AN43" s="79"/>
      <c r="AO43" s="79"/>
      <c r="AP43" s="81">
        <v>43487.15451388889</v>
      </c>
      <c r="AQ43" s="86" t="s">
        <v>2053</v>
      </c>
      <c r="AR43" s="79" t="b">
        <v>1</v>
      </c>
      <c r="AS43" s="79" t="b">
        <v>0</v>
      </c>
      <c r="AT43" s="79" t="b">
        <v>0</v>
      </c>
      <c r="AU43" s="79"/>
      <c r="AV43" s="79">
        <v>0</v>
      </c>
      <c r="AW43" s="79"/>
      <c r="AX43" s="79" t="b">
        <v>0</v>
      </c>
      <c r="AY43" s="79" t="s">
        <v>2212</v>
      </c>
      <c r="AZ43" s="86" t="s">
        <v>2253</v>
      </c>
      <c r="BA43" s="79" t="s">
        <v>66</v>
      </c>
      <c r="BB43" s="79" t="str">
        <f>REPLACE(INDEX(GroupVertices[Group],MATCH(Vertices[[#This Row],[Vertex]],GroupVertices[Vertex],0)),1,1,"")</f>
        <v>3</v>
      </c>
      <c r="BC43" s="48"/>
      <c r="BD43" s="48"/>
      <c r="BE43" s="48"/>
      <c r="BF43" s="48"/>
      <c r="BG43" s="48" t="s">
        <v>537</v>
      </c>
      <c r="BH43" s="48" t="s">
        <v>537</v>
      </c>
      <c r="BI43" s="119" t="s">
        <v>2896</v>
      </c>
      <c r="BJ43" s="119" t="s">
        <v>2896</v>
      </c>
      <c r="BK43" s="119" t="s">
        <v>2927</v>
      </c>
      <c r="BL43" s="119" t="s">
        <v>2927</v>
      </c>
      <c r="BM43" s="119">
        <v>0</v>
      </c>
      <c r="BN43" s="122">
        <v>0</v>
      </c>
      <c r="BO43" s="119">
        <v>0</v>
      </c>
      <c r="BP43" s="122">
        <v>0</v>
      </c>
      <c r="BQ43" s="119">
        <v>0</v>
      </c>
      <c r="BR43" s="122">
        <v>0</v>
      </c>
      <c r="BS43" s="119">
        <v>41</v>
      </c>
      <c r="BT43" s="122">
        <v>100</v>
      </c>
      <c r="BU43" s="119">
        <v>41</v>
      </c>
      <c r="BV43" s="2"/>
      <c r="BW43" s="3"/>
      <c r="BX43" s="3"/>
      <c r="BY43" s="3"/>
      <c r="BZ43" s="3"/>
    </row>
    <row r="44" spans="1:78" ht="34.05" customHeight="1">
      <c r="A44" s="65" t="s">
        <v>274</v>
      </c>
      <c r="C44" s="66"/>
      <c r="D44" s="66" t="s">
        <v>64</v>
      </c>
      <c r="E44" s="67">
        <v>182.255456583294</v>
      </c>
      <c r="F44" s="69"/>
      <c r="G44" s="103" t="s">
        <v>590</v>
      </c>
      <c r="H44" s="66"/>
      <c r="I44" s="70" t="s">
        <v>274</v>
      </c>
      <c r="J44" s="71"/>
      <c r="K44" s="71"/>
      <c r="L44" s="70" t="s">
        <v>2441</v>
      </c>
      <c r="M44" s="74">
        <v>4.555478997778368</v>
      </c>
      <c r="N44" s="75">
        <v>5090.8935546875</v>
      </c>
      <c r="O44" s="75">
        <v>6398.2958984375</v>
      </c>
      <c r="P44" s="76"/>
      <c r="Q44" s="77"/>
      <c r="R44" s="77"/>
      <c r="S44" s="89"/>
      <c r="T44" s="48">
        <v>0</v>
      </c>
      <c r="U44" s="48">
        <v>1</v>
      </c>
      <c r="V44" s="49">
        <v>0</v>
      </c>
      <c r="W44" s="49">
        <v>0.003086</v>
      </c>
      <c r="X44" s="49">
        <v>0.007006</v>
      </c>
      <c r="Y44" s="49">
        <v>0.508815</v>
      </c>
      <c r="Z44" s="49">
        <v>0</v>
      </c>
      <c r="AA44" s="49">
        <v>0</v>
      </c>
      <c r="AB44" s="72">
        <v>44</v>
      </c>
      <c r="AC44" s="72"/>
      <c r="AD44" s="73"/>
      <c r="AE44" s="79" t="s">
        <v>1411</v>
      </c>
      <c r="AF44" s="83" t="s">
        <v>1593</v>
      </c>
      <c r="AG44" s="79">
        <v>7968</v>
      </c>
      <c r="AH44" s="79">
        <v>8207</v>
      </c>
      <c r="AI44" s="79">
        <v>76181</v>
      </c>
      <c r="AJ44" s="79">
        <v>68379</v>
      </c>
      <c r="AK44" s="79"/>
      <c r="AL44" s="79" t="s">
        <v>1761</v>
      </c>
      <c r="AM44" s="79" t="s">
        <v>1912</v>
      </c>
      <c r="AN44" s="79"/>
      <c r="AO44" s="79"/>
      <c r="AP44" s="81">
        <v>41130.65127314815</v>
      </c>
      <c r="AQ44" s="86" t="s">
        <v>2054</v>
      </c>
      <c r="AR44" s="79" t="b">
        <v>1</v>
      </c>
      <c r="AS44" s="79" t="b">
        <v>0</v>
      </c>
      <c r="AT44" s="79" t="b">
        <v>1</v>
      </c>
      <c r="AU44" s="79"/>
      <c r="AV44" s="79">
        <v>2</v>
      </c>
      <c r="AW44" s="86" t="s">
        <v>2180</v>
      </c>
      <c r="AX44" s="79" t="b">
        <v>0</v>
      </c>
      <c r="AY44" s="79" t="s">
        <v>2212</v>
      </c>
      <c r="AZ44" s="86" t="s">
        <v>2254</v>
      </c>
      <c r="BA44" s="79" t="s">
        <v>66</v>
      </c>
      <c r="BB44" s="79" t="str">
        <f>REPLACE(INDEX(GroupVertices[Group],MATCH(Vertices[[#This Row],[Vertex]],GroupVertices[Vertex],0)),1,1,"")</f>
        <v>1</v>
      </c>
      <c r="BC44" s="48"/>
      <c r="BD44" s="48"/>
      <c r="BE44" s="48"/>
      <c r="BF44" s="48"/>
      <c r="BG44" s="48" t="s">
        <v>538</v>
      </c>
      <c r="BH44" s="48" t="s">
        <v>538</v>
      </c>
      <c r="BI44" s="119" t="s">
        <v>2891</v>
      </c>
      <c r="BJ44" s="119" t="s">
        <v>2891</v>
      </c>
      <c r="BK44" s="119" t="s">
        <v>2811</v>
      </c>
      <c r="BL44" s="119" t="s">
        <v>2811</v>
      </c>
      <c r="BM44" s="119">
        <v>0</v>
      </c>
      <c r="BN44" s="122">
        <v>0</v>
      </c>
      <c r="BO44" s="119">
        <v>1</v>
      </c>
      <c r="BP44" s="122">
        <v>2.3255813953488373</v>
      </c>
      <c r="BQ44" s="119">
        <v>0</v>
      </c>
      <c r="BR44" s="122">
        <v>0</v>
      </c>
      <c r="BS44" s="119">
        <v>42</v>
      </c>
      <c r="BT44" s="122">
        <v>97.67441860465117</v>
      </c>
      <c r="BU44" s="119">
        <v>43</v>
      </c>
      <c r="BV44" s="2"/>
      <c r="BW44" s="3"/>
      <c r="BX44" s="3"/>
      <c r="BY44" s="3"/>
      <c r="BZ44" s="3"/>
    </row>
    <row r="45" spans="1:78" ht="34.05" customHeight="1">
      <c r="A45" s="65" t="s">
        <v>275</v>
      </c>
      <c r="C45" s="66"/>
      <c r="D45" s="66" t="s">
        <v>64</v>
      </c>
      <c r="E45" s="67">
        <v>189.7891517225106</v>
      </c>
      <c r="F45" s="69"/>
      <c r="G45" s="103" t="s">
        <v>591</v>
      </c>
      <c r="H45" s="66"/>
      <c r="I45" s="70" t="s">
        <v>275</v>
      </c>
      <c r="J45" s="71"/>
      <c r="K45" s="71"/>
      <c r="L45" s="70" t="s">
        <v>2442</v>
      </c>
      <c r="M45" s="74">
        <v>5.877882900795875</v>
      </c>
      <c r="N45" s="75">
        <v>2133.289794921875</v>
      </c>
      <c r="O45" s="75">
        <v>1776.388916015625</v>
      </c>
      <c r="P45" s="76"/>
      <c r="Q45" s="77"/>
      <c r="R45" s="77"/>
      <c r="S45" s="89"/>
      <c r="T45" s="48">
        <v>0</v>
      </c>
      <c r="U45" s="48">
        <v>1</v>
      </c>
      <c r="V45" s="49">
        <v>0</v>
      </c>
      <c r="W45" s="49">
        <v>0.003086</v>
      </c>
      <c r="X45" s="49">
        <v>0.007006</v>
      </c>
      <c r="Y45" s="49">
        <v>0.508815</v>
      </c>
      <c r="Z45" s="49">
        <v>0</v>
      </c>
      <c r="AA45" s="49">
        <v>0</v>
      </c>
      <c r="AB45" s="72">
        <v>45</v>
      </c>
      <c r="AC45" s="72"/>
      <c r="AD45" s="73"/>
      <c r="AE45" s="79" t="s">
        <v>1412</v>
      </c>
      <c r="AF45" s="83" t="s">
        <v>1594</v>
      </c>
      <c r="AG45" s="79">
        <v>11725</v>
      </c>
      <c r="AH45" s="79">
        <v>11255</v>
      </c>
      <c r="AI45" s="79">
        <v>204863</v>
      </c>
      <c r="AJ45" s="79">
        <v>215772</v>
      </c>
      <c r="AK45" s="79"/>
      <c r="AL45" s="79" t="s">
        <v>1762</v>
      </c>
      <c r="AM45" s="79" t="s">
        <v>1913</v>
      </c>
      <c r="AN45" s="79"/>
      <c r="AO45" s="79"/>
      <c r="AP45" s="81">
        <v>42303.84165509259</v>
      </c>
      <c r="AQ45" s="86" t="s">
        <v>2055</v>
      </c>
      <c r="AR45" s="79" t="b">
        <v>1</v>
      </c>
      <c r="AS45" s="79" t="b">
        <v>0</v>
      </c>
      <c r="AT45" s="79" t="b">
        <v>1</v>
      </c>
      <c r="AU45" s="79"/>
      <c r="AV45" s="79">
        <v>43</v>
      </c>
      <c r="AW45" s="86" t="s">
        <v>2180</v>
      </c>
      <c r="AX45" s="79" t="b">
        <v>0</v>
      </c>
      <c r="AY45" s="79" t="s">
        <v>2212</v>
      </c>
      <c r="AZ45" s="86" t="s">
        <v>2255</v>
      </c>
      <c r="BA45" s="79" t="s">
        <v>66</v>
      </c>
      <c r="BB45" s="79" t="str">
        <f>REPLACE(INDEX(GroupVertices[Group],MATCH(Vertices[[#This Row],[Vertex]],GroupVertices[Vertex],0)),1,1,"")</f>
        <v>1</v>
      </c>
      <c r="BC45" s="48"/>
      <c r="BD45" s="48"/>
      <c r="BE45" s="48"/>
      <c r="BF45" s="48"/>
      <c r="BG45" s="48" t="s">
        <v>538</v>
      </c>
      <c r="BH45" s="48" t="s">
        <v>538</v>
      </c>
      <c r="BI45" s="119" t="s">
        <v>2891</v>
      </c>
      <c r="BJ45" s="119" t="s">
        <v>2891</v>
      </c>
      <c r="BK45" s="119" t="s">
        <v>2811</v>
      </c>
      <c r="BL45" s="119" t="s">
        <v>2811</v>
      </c>
      <c r="BM45" s="119">
        <v>0</v>
      </c>
      <c r="BN45" s="122">
        <v>0</v>
      </c>
      <c r="BO45" s="119">
        <v>1</v>
      </c>
      <c r="BP45" s="122">
        <v>2.3255813953488373</v>
      </c>
      <c r="BQ45" s="119">
        <v>0</v>
      </c>
      <c r="BR45" s="122">
        <v>0</v>
      </c>
      <c r="BS45" s="119">
        <v>42</v>
      </c>
      <c r="BT45" s="122">
        <v>97.67441860465117</v>
      </c>
      <c r="BU45" s="119">
        <v>43</v>
      </c>
      <c r="BV45" s="2"/>
      <c r="BW45" s="3"/>
      <c r="BX45" s="3"/>
      <c r="BY45" s="3"/>
      <c r="BZ45" s="3"/>
    </row>
    <row r="46" spans="1:78" ht="34.05" customHeight="1">
      <c r="A46" s="65" t="s">
        <v>276</v>
      </c>
      <c r="C46" s="66"/>
      <c r="D46" s="66" t="s">
        <v>64</v>
      </c>
      <c r="E46" s="67">
        <v>176.15533860311467</v>
      </c>
      <c r="F46" s="69"/>
      <c r="G46" s="103" t="s">
        <v>592</v>
      </c>
      <c r="H46" s="66"/>
      <c r="I46" s="70" t="s">
        <v>276</v>
      </c>
      <c r="J46" s="71"/>
      <c r="K46" s="71"/>
      <c r="L46" s="70" t="s">
        <v>2443</v>
      </c>
      <c r="M46" s="74">
        <v>3.484713632736634</v>
      </c>
      <c r="N46" s="75">
        <v>5569.02001953125</v>
      </c>
      <c r="O46" s="75">
        <v>6268.8017578125</v>
      </c>
      <c r="P46" s="76"/>
      <c r="Q46" s="77"/>
      <c r="R46" s="77"/>
      <c r="S46" s="89"/>
      <c r="T46" s="48">
        <v>0</v>
      </c>
      <c r="U46" s="48">
        <v>1</v>
      </c>
      <c r="V46" s="49">
        <v>0</v>
      </c>
      <c r="W46" s="49">
        <v>0.003086</v>
      </c>
      <c r="X46" s="49">
        <v>0.007006</v>
      </c>
      <c r="Y46" s="49">
        <v>0.508815</v>
      </c>
      <c r="Z46" s="49">
        <v>0</v>
      </c>
      <c r="AA46" s="49">
        <v>0</v>
      </c>
      <c r="AB46" s="72">
        <v>46</v>
      </c>
      <c r="AC46" s="72"/>
      <c r="AD46" s="73"/>
      <c r="AE46" s="79" t="s">
        <v>1413</v>
      </c>
      <c r="AF46" s="83" t="s">
        <v>1595</v>
      </c>
      <c r="AG46" s="79">
        <v>6290</v>
      </c>
      <c r="AH46" s="79">
        <v>5739</v>
      </c>
      <c r="AI46" s="79">
        <v>93609</v>
      </c>
      <c r="AJ46" s="79">
        <v>77197</v>
      </c>
      <c r="AK46" s="79"/>
      <c r="AL46" s="79" t="s">
        <v>1763</v>
      </c>
      <c r="AM46" s="79" t="s">
        <v>1914</v>
      </c>
      <c r="AN46" s="79"/>
      <c r="AO46" s="79"/>
      <c r="AP46" s="81">
        <v>40568.050150462965</v>
      </c>
      <c r="AQ46" s="86" t="s">
        <v>2056</v>
      </c>
      <c r="AR46" s="79" t="b">
        <v>0</v>
      </c>
      <c r="AS46" s="79" t="b">
        <v>0</v>
      </c>
      <c r="AT46" s="79" t="b">
        <v>1</v>
      </c>
      <c r="AU46" s="79"/>
      <c r="AV46" s="79">
        <v>4</v>
      </c>
      <c r="AW46" s="86" t="s">
        <v>2184</v>
      </c>
      <c r="AX46" s="79" t="b">
        <v>0</v>
      </c>
      <c r="AY46" s="79" t="s">
        <v>2212</v>
      </c>
      <c r="AZ46" s="86" t="s">
        <v>2256</v>
      </c>
      <c r="BA46" s="79" t="s">
        <v>66</v>
      </c>
      <c r="BB46" s="79" t="str">
        <f>REPLACE(INDEX(GroupVertices[Group],MATCH(Vertices[[#This Row],[Vertex]],GroupVertices[Vertex],0)),1,1,"")</f>
        <v>1</v>
      </c>
      <c r="BC46" s="48"/>
      <c r="BD46" s="48"/>
      <c r="BE46" s="48"/>
      <c r="BF46" s="48"/>
      <c r="BG46" s="48" t="s">
        <v>538</v>
      </c>
      <c r="BH46" s="48" t="s">
        <v>538</v>
      </c>
      <c r="BI46" s="119" t="s">
        <v>2891</v>
      </c>
      <c r="BJ46" s="119" t="s">
        <v>2891</v>
      </c>
      <c r="BK46" s="119" t="s">
        <v>2811</v>
      </c>
      <c r="BL46" s="119" t="s">
        <v>2811</v>
      </c>
      <c r="BM46" s="119">
        <v>0</v>
      </c>
      <c r="BN46" s="122">
        <v>0</v>
      </c>
      <c r="BO46" s="119">
        <v>1</v>
      </c>
      <c r="BP46" s="122">
        <v>2.3255813953488373</v>
      </c>
      <c r="BQ46" s="119">
        <v>0</v>
      </c>
      <c r="BR46" s="122">
        <v>0</v>
      </c>
      <c r="BS46" s="119">
        <v>42</v>
      </c>
      <c r="BT46" s="122">
        <v>97.67441860465117</v>
      </c>
      <c r="BU46" s="119">
        <v>43</v>
      </c>
      <c r="BV46" s="2"/>
      <c r="BW46" s="3"/>
      <c r="BX46" s="3"/>
      <c r="BY46" s="3"/>
      <c r="BZ46" s="3"/>
    </row>
    <row r="47" spans="1:78" ht="34.05" customHeight="1">
      <c r="A47" s="65" t="s">
        <v>277</v>
      </c>
      <c r="C47" s="66"/>
      <c r="D47" s="66" t="s">
        <v>64</v>
      </c>
      <c r="E47" s="67">
        <v>164.43460948560642</v>
      </c>
      <c r="F47" s="69"/>
      <c r="G47" s="103" t="s">
        <v>593</v>
      </c>
      <c r="H47" s="66"/>
      <c r="I47" s="70" t="s">
        <v>277</v>
      </c>
      <c r="J47" s="71"/>
      <c r="K47" s="71"/>
      <c r="L47" s="70" t="s">
        <v>2444</v>
      </c>
      <c r="M47" s="74">
        <v>1.4273516550105787</v>
      </c>
      <c r="N47" s="75">
        <v>4770.521484375</v>
      </c>
      <c r="O47" s="75">
        <v>4391.732421875</v>
      </c>
      <c r="P47" s="76"/>
      <c r="Q47" s="77"/>
      <c r="R47" s="77"/>
      <c r="S47" s="89"/>
      <c r="T47" s="48">
        <v>0</v>
      </c>
      <c r="U47" s="48">
        <v>1</v>
      </c>
      <c r="V47" s="49">
        <v>0</v>
      </c>
      <c r="W47" s="49">
        <v>0.003086</v>
      </c>
      <c r="X47" s="49">
        <v>0.007006</v>
      </c>
      <c r="Y47" s="49">
        <v>0.508815</v>
      </c>
      <c r="Z47" s="49">
        <v>0</v>
      </c>
      <c r="AA47" s="49">
        <v>0</v>
      </c>
      <c r="AB47" s="72">
        <v>47</v>
      </c>
      <c r="AC47" s="72"/>
      <c r="AD47" s="73"/>
      <c r="AE47" s="79" t="s">
        <v>1414</v>
      </c>
      <c r="AF47" s="83" t="s">
        <v>1596</v>
      </c>
      <c r="AG47" s="79">
        <v>1436</v>
      </c>
      <c r="AH47" s="79">
        <v>997</v>
      </c>
      <c r="AI47" s="79">
        <v>36406</v>
      </c>
      <c r="AJ47" s="79">
        <v>40685</v>
      </c>
      <c r="AK47" s="79"/>
      <c r="AL47" s="79"/>
      <c r="AM47" s="79" t="s">
        <v>1911</v>
      </c>
      <c r="AN47" s="79"/>
      <c r="AO47" s="79"/>
      <c r="AP47" s="81">
        <v>40021.349710648145</v>
      </c>
      <c r="AQ47" s="86" t="s">
        <v>2057</v>
      </c>
      <c r="AR47" s="79" t="b">
        <v>0</v>
      </c>
      <c r="AS47" s="79" t="b">
        <v>0</v>
      </c>
      <c r="AT47" s="79" t="b">
        <v>0</v>
      </c>
      <c r="AU47" s="79"/>
      <c r="AV47" s="79">
        <v>0</v>
      </c>
      <c r="AW47" s="86" t="s">
        <v>2181</v>
      </c>
      <c r="AX47" s="79" t="b">
        <v>0</v>
      </c>
      <c r="AY47" s="79" t="s">
        <v>2212</v>
      </c>
      <c r="AZ47" s="86" t="s">
        <v>2257</v>
      </c>
      <c r="BA47" s="79" t="s">
        <v>66</v>
      </c>
      <c r="BB47" s="79" t="str">
        <f>REPLACE(INDEX(GroupVertices[Group],MATCH(Vertices[[#This Row],[Vertex]],GroupVertices[Vertex],0)),1,1,"")</f>
        <v>1</v>
      </c>
      <c r="BC47" s="48"/>
      <c r="BD47" s="48"/>
      <c r="BE47" s="48"/>
      <c r="BF47" s="48"/>
      <c r="BG47" s="48" t="s">
        <v>538</v>
      </c>
      <c r="BH47" s="48" t="s">
        <v>538</v>
      </c>
      <c r="BI47" s="119" t="s">
        <v>2891</v>
      </c>
      <c r="BJ47" s="119" t="s">
        <v>2891</v>
      </c>
      <c r="BK47" s="119" t="s">
        <v>2811</v>
      </c>
      <c r="BL47" s="119" t="s">
        <v>2811</v>
      </c>
      <c r="BM47" s="119">
        <v>0</v>
      </c>
      <c r="BN47" s="122">
        <v>0</v>
      </c>
      <c r="BO47" s="119">
        <v>1</v>
      </c>
      <c r="BP47" s="122">
        <v>2.3255813953488373</v>
      </c>
      <c r="BQ47" s="119">
        <v>0</v>
      </c>
      <c r="BR47" s="122">
        <v>0</v>
      </c>
      <c r="BS47" s="119">
        <v>42</v>
      </c>
      <c r="BT47" s="122">
        <v>97.67441860465117</v>
      </c>
      <c r="BU47" s="119">
        <v>43</v>
      </c>
      <c r="BV47" s="2"/>
      <c r="BW47" s="3"/>
      <c r="BX47" s="3"/>
      <c r="BY47" s="3"/>
      <c r="BZ47" s="3"/>
    </row>
    <row r="48" spans="1:78" ht="34.05" customHeight="1">
      <c r="A48" s="65" t="s">
        <v>278</v>
      </c>
      <c r="C48" s="66"/>
      <c r="D48" s="66" t="s">
        <v>64</v>
      </c>
      <c r="E48" s="67">
        <v>162.46467673430863</v>
      </c>
      <c r="F48" s="69"/>
      <c r="G48" s="103" t="s">
        <v>594</v>
      </c>
      <c r="H48" s="66"/>
      <c r="I48" s="70" t="s">
        <v>278</v>
      </c>
      <c r="J48" s="71"/>
      <c r="K48" s="71"/>
      <c r="L48" s="70" t="s">
        <v>2445</v>
      </c>
      <c r="M48" s="74">
        <v>1.081565595068009</v>
      </c>
      <c r="N48" s="75">
        <v>1286.432373046875</v>
      </c>
      <c r="O48" s="75">
        <v>2574.26953125</v>
      </c>
      <c r="P48" s="76"/>
      <c r="Q48" s="77"/>
      <c r="R48" s="77"/>
      <c r="S48" s="89"/>
      <c r="T48" s="48">
        <v>0</v>
      </c>
      <c r="U48" s="48">
        <v>1</v>
      </c>
      <c r="V48" s="49">
        <v>0</v>
      </c>
      <c r="W48" s="49">
        <v>0.003086</v>
      </c>
      <c r="X48" s="49">
        <v>0.007006</v>
      </c>
      <c r="Y48" s="49">
        <v>0.508815</v>
      </c>
      <c r="Z48" s="49">
        <v>0</v>
      </c>
      <c r="AA48" s="49">
        <v>0</v>
      </c>
      <c r="AB48" s="72">
        <v>48</v>
      </c>
      <c r="AC48" s="72"/>
      <c r="AD48" s="73"/>
      <c r="AE48" s="79" t="s">
        <v>1415</v>
      </c>
      <c r="AF48" s="83" t="s">
        <v>1597</v>
      </c>
      <c r="AG48" s="79">
        <v>799</v>
      </c>
      <c r="AH48" s="79">
        <v>200</v>
      </c>
      <c r="AI48" s="79">
        <v>4890</v>
      </c>
      <c r="AJ48" s="79">
        <v>890</v>
      </c>
      <c r="AK48" s="79"/>
      <c r="AL48" s="79"/>
      <c r="AM48" s="79"/>
      <c r="AN48" s="79"/>
      <c r="AO48" s="79"/>
      <c r="AP48" s="81">
        <v>42966.65530092592</v>
      </c>
      <c r="AQ48" s="79"/>
      <c r="AR48" s="79" t="b">
        <v>1</v>
      </c>
      <c r="AS48" s="79" t="b">
        <v>0</v>
      </c>
      <c r="AT48" s="79" t="b">
        <v>1</v>
      </c>
      <c r="AU48" s="79"/>
      <c r="AV48" s="79">
        <v>0</v>
      </c>
      <c r="AW48" s="79"/>
      <c r="AX48" s="79" t="b">
        <v>0</v>
      </c>
      <c r="AY48" s="79" t="s">
        <v>2212</v>
      </c>
      <c r="AZ48" s="86" t="s">
        <v>2258</v>
      </c>
      <c r="BA48" s="79" t="s">
        <v>66</v>
      </c>
      <c r="BB48" s="79" t="str">
        <f>REPLACE(INDEX(GroupVertices[Group],MATCH(Vertices[[#This Row],[Vertex]],GroupVertices[Vertex],0)),1,1,"")</f>
        <v>1</v>
      </c>
      <c r="BC48" s="48"/>
      <c r="BD48" s="48"/>
      <c r="BE48" s="48"/>
      <c r="BF48" s="48"/>
      <c r="BG48" s="48" t="s">
        <v>538</v>
      </c>
      <c r="BH48" s="48" t="s">
        <v>538</v>
      </c>
      <c r="BI48" s="119" t="s">
        <v>2891</v>
      </c>
      <c r="BJ48" s="119" t="s">
        <v>2891</v>
      </c>
      <c r="BK48" s="119" t="s">
        <v>2811</v>
      </c>
      <c r="BL48" s="119" t="s">
        <v>2811</v>
      </c>
      <c r="BM48" s="119">
        <v>0</v>
      </c>
      <c r="BN48" s="122">
        <v>0</v>
      </c>
      <c r="BO48" s="119">
        <v>1</v>
      </c>
      <c r="BP48" s="122">
        <v>2.3255813953488373</v>
      </c>
      <c r="BQ48" s="119">
        <v>0</v>
      </c>
      <c r="BR48" s="122">
        <v>0</v>
      </c>
      <c r="BS48" s="119">
        <v>42</v>
      </c>
      <c r="BT48" s="122">
        <v>97.67441860465117</v>
      </c>
      <c r="BU48" s="119">
        <v>43</v>
      </c>
      <c r="BV48" s="2"/>
      <c r="BW48" s="3"/>
      <c r="BX48" s="3"/>
      <c r="BY48" s="3"/>
      <c r="BZ48" s="3"/>
    </row>
    <row r="49" spans="1:78" ht="34.05" customHeight="1">
      <c r="A49" s="65" t="s">
        <v>279</v>
      </c>
      <c r="C49" s="66"/>
      <c r="D49" s="66" t="s">
        <v>64</v>
      </c>
      <c r="E49" s="67">
        <v>164.68672133081643</v>
      </c>
      <c r="F49" s="69"/>
      <c r="G49" s="103" t="s">
        <v>595</v>
      </c>
      <c r="H49" s="66"/>
      <c r="I49" s="70" t="s">
        <v>279</v>
      </c>
      <c r="J49" s="71"/>
      <c r="K49" s="71"/>
      <c r="L49" s="70" t="s">
        <v>2446</v>
      </c>
      <c r="M49" s="74">
        <v>1.471605328930456</v>
      </c>
      <c r="N49" s="75">
        <v>2720.445068359375</v>
      </c>
      <c r="O49" s="75">
        <v>6338.3974609375</v>
      </c>
      <c r="P49" s="76"/>
      <c r="Q49" s="77"/>
      <c r="R49" s="77"/>
      <c r="S49" s="89"/>
      <c r="T49" s="48">
        <v>0</v>
      </c>
      <c r="U49" s="48">
        <v>1</v>
      </c>
      <c r="V49" s="49">
        <v>0</v>
      </c>
      <c r="W49" s="49">
        <v>0.003086</v>
      </c>
      <c r="X49" s="49">
        <v>0.007006</v>
      </c>
      <c r="Y49" s="49">
        <v>0.508815</v>
      </c>
      <c r="Z49" s="49">
        <v>0</v>
      </c>
      <c r="AA49" s="49">
        <v>0</v>
      </c>
      <c r="AB49" s="72">
        <v>49</v>
      </c>
      <c r="AC49" s="72"/>
      <c r="AD49" s="73"/>
      <c r="AE49" s="79" t="s">
        <v>1416</v>
      </c>
      <c r="AF49" s="83" t="s">
        <v>1598</v>
      </c>
      <c r="AG49" s="79">
        <v>1057</v>
      </c>
      <c r="AH49" s="79">
        <v>1099</v>
      </c>
      <c r="AI49" s="79">
        <v>13804</v>
      </c>
      <c r="AJ49" s="79">
        <v>27681</v>
      </c>
      <c r="AK49" s="79"/>
      <c r="AL49" s="79" t="s">
        <v>1764</v>
      </c>
      <c r="AM49" s="79" t="s">
        <v>1915</v>
      </c>
      <c r="AN49" s="79"/>
      <c r="AO49" s="79"/>
      <c r="AP49" s="81">
        <v>43682.74606481481</v>
      </c>
      <c r="AQ49" s="86" t="s">
        <v>2058</v>
      </c>
      <c r="AR49" s="79" t="b">
        <v>1</v>
      </c>
      <c r="AS49" s="79" t="b">
        <v>0</v>
      </c>
      <c r="AT49" s="79" t="b">
        <v>0</v>
      </c>
      <c r="AU49" s="79"/>
      <c r="AV49" s="79">
        <v>0</v>
      </c>
      <c r="AW49" s="79"/>
      <c r="AX49" s="79" t="b">
        <v>0</v>
      </c>
      <c r="AY49" s="79" t="s">
        <v>2212</v>
      </c>
      <c r="AZ49" s="86" t="s">
        <v>2259</v>
      </c>
      <c r="BA49" s="79" t="s">
        <v>66</v>
      </c>
      <c r="BB49" s="79" t="str">
        <f>REPLACE(INDEX(GroupVertices[Group],MATCH(Vertices[[#This Row],[Vertex]],GroupVertices[Vertex],0)),1,1,"")</f>
        <v>1</v>
      </c>
      <c r="BC49" s="48"/>
      <c r="BD49" s="48"/>
      <c r="BE49" s="48"/>
      <c r="BF49" s="48"/>
      <c r="BG49" s="48" t="s">
        <v>538</v>
      </c>
      <c r="BH49" s="48" t="s">
        <v>538</v>
      </c>
      <c r="BI49" s="119" t="s">
        <v>2891</v>
      </c>
      <c r="BJ49" s="119" t="s">
        <v>2891</v>
      </c>
      <c r="BK49" s="119" t="s">
        <v>2811</v>
      </c>
      <c r="BL49" s="119" t="s">
        <v>2811</v>
      </c>
      <c r="BM49" s="119">
        <v>0</v>
      </c>
      <c r="BN49" s="122">
        <v>0</v>
      </c>
      <c r="BO49" s="119">
        <v>1</v>
      </c>
      <c r="BP49" s="122">
        <v>2.3255813953488373</v>
      </c>
      <c r="BQ49" s="119">
        <v>0</v>
      </c>
      <c r="BR49" s="122">
        <v>0</v>
      </c>
      <c r="BS49" s="119">
        <v>42</v>
      </c>
      <c r="BT49" s="122">
        <v>97.67441860465117</v>
      </c>
      <c r="BU49" s="119">
        <v>43</v>
      </c>
      <c r="BV49" s="2"/>
      <c r="BW49" s="3"/>
      <c r="BX49" s="3"/>
      <c r="BY49" s="3"/>
      <c r="BZ49" s="3"/>
    </row>
    <row r="50" spans="1:78" ht="34.05" customHeight="1">
      <c r="A50" s="65" t="s">
        <v>280</v>
      </c>
      <c r="C50" s="66"/>
      <c r="D50" s="66" t="s">
        <v>64</v>
      </c>
      <c r="E50" s="67">
        <v>162.55118570080228</v>
      </c>
      <c r="F50" s="69"/>
      <c r="G50" s="103" t="s">
        <v>562</v>
      </c>
      <c r="H50" s="66"/>
      <c r="I50" s="70" t="s">
        <v>280</v>
      </c>
      <c r="J50" s="71"/>
      <c r="K50" s="71"/>
      <c r="L50" s="70" t="s">
        <v>2447</v>
      </c>
      <c r="M50" s="74">
        <v>1.096750679256202</v>
      </c>
      <c r="N50" s="75">
        <v>3887.494384765625</v>
      </c>
      <c r="O50" s="75">
        <v>7222.75146484375</v>
      </c>
      <c r="P50" s="76"/>
      <c r="Q50" s="77"/>
      <c r="R50" s="77"/>
      <c r="S50" s="89"/>
      <c r="T50" s="48">
        <v>0</v>
      </c>
      <c r="U50" s="48">
        <v>1</v>
      </c>
      <c r="V50" s="49">
        <v>0</v>
      </c>
      <c r="W50" s="49">
        <v>0.003086</v>
      </c>
      <c r="X50" s="49">
        <v>0.007006</v>
      </c>
      <c r="Y50" s="49">
        <v>0.508815</v>
      </c>
      <c r="Z50" s="49">
        <v>0</v>
      </c>
      <c r="AA50" s="49">
        <v>0</v>
      </c>
      <c r="AB50" s="72">
        <v>50</v>
      </c>
      <c r="AC50" s="72"/>
      <c r="AD50" s="73"/>
      <c r="AE50" s="79" t="s">
        <v>1417</v>
      </c>
      <c r="AF50" s="83" t="s">
        <v>1599</v>
      </c>
      <c r="AG50" s="79">
        <v>329</v>
      </c>
      <c r="AH50" s="79">
        <v>235</v>
      </c>
      <c r="AI50" s="79">
        <v>32220</v>
      </c>
      <c r="AJ50" s="79">
        <v>136455</v>
      </c>
      <c r="AK50" s="79"/>
      <c r="AL50" s="79"/>
      <c r="AM50" s="79"/>
      <c r="AN50" s="79"/>
      <c r="AO50" s="79"/>
      <c r="AP50" s="81">
        <v>41377.13318287037</v>
      </c>
      <c r="AQ50" s="79"/>
      <c r="AR50" s="79" t="b">
        <v>1</v>
      </c>
      <c r="AS50" s="79" t="b">
        <v>1</v>
      </c>
      <c r="AT50" s="79" t="b">
        <v>0</v>
      </c>
      <c r="AU50" s="79"/>
      <c r="AV50" s="79">
        <v>0</v>
      </c>
      <c r="AW50" s="86" t="s">
        <v>2180</v>
      </c>
      <c r="AX50" s="79" t="b">
        <v>0</v>
      </c>
      <c r="AY50" s="79" t="s">
        <v>2212</v>
      </c>
      <c r="AZ50" s="86" t="s">
        <v>2260</v>
      </c>
      <c r="BA50" s="79" t="s">
        <v>66</v>
      </c>
      <c r="BB50" s="79" t="str">
        <f>REPLACE(INDEX(GroupVertices[Group],MATCH(Vertices[[#This Row],[Vertex]],GroupVertices[Vertex],0)),1,1,"")</f>
        <v>1</v>
      </c>
      <c r="BC50" s="48"/>
      <c r="BD50" s="48"/>
      <c r="BE50" s="48"/>
      <c r="BF50" s="48"/>
      <c r="BG50" s="48" t="s">
        <v>538</v>
      </c>
      <c r="BH50" s="48" t="s">
        <v>538</v>
      </c>
      <c r="BI50" s="119" t="s">
        <v>2891</v>
      </c>
      <c r="BJ50" s="119" t="s">
        <v>2891</v>
      </c>
      <c r="BK50" s="119" t="s">
        <v>2811</v>
      </c>
      <c r="BL50" s="119" t="s">
        <v>2811</v>
      </c>
      <c r="BM50" s="119">
        <v>0</v>
      </c>
      <c r="BN50" s="122">
        <v>0</v>
      </c>
      <c r="BO50" s="119">
        <v>1</v>
      </c>
      <c r="BP50" s="122">
        <v>2.3255813953488373</v>
      </c>
      <c r="BQ50" s="119">
        <v>0</v>
      </c>
      <c r="BR50" s="122">
        <v>0</v>
      </c>
      <c r="BS50" s="119">
        <v>42</v>
      </c>
      <c r="BT50" s="122">
        <v>97.67441860465117</v>
      </c>
      <c r="BU50" s="119">
        <v>43</v>
      </c>
      <c r="BV50" s="2"/>
      <c r="BW50" s="3"/>
      <c r="BX50" s="3"/>
      <c r="BY50" s="3"/>
      <c r="BZ50" s="3"/>
    </row>
    <row r="51" spans="1:78" ht="34.05" customHeight="1">
      <c r="A51" s="65" t="s">
        <v>281</v>
      </c>
      <c r="C51" s="66"/>
      <c r="D51" s="66" t="s">
        <v>64</v>
      </c>
      <c r="E51" s="67">
        <v>164.11823383671543</v>
      </c>
      <c r="F51" s="69"/>
      <c r="G51" s="103" t="s">
        <v>596</v>
      </c>
      <c r="H51" s="66"/>
      <c r="I51" s="70" t="s">
        <v>281</v>
      </c>
      <c r="J51" s="71"/>
      <c r="K51" s="71"/>
      <c r="L51" s="70" t="s">
        <v>2448</v>
      </c>
      <c r="M51" s="74">
        <v>1.3718176328366152</v>
      </c>
      <c r="N51" s="75">
        <v>817.462646484375</v>
      </c>
      <c r="O51" s="75">
        <v>4176.9755859375</v>
      </c>
      <c r="P51" s="76"/>
      <c r="Q51" s="77"/>
      <c r="R51" s="77"/>
      <c r="S51" s="89"/>
      <c r="T51" s="48">
        <v>0</v>
      </c>
      <c r="U51" s="48">
        <v>1</v>
      </c>
      <c r="V51" s="49">
        <v>0</v>
      </c>
      <c r="W51" s="49">
        <v>0.003086</v>
      </c>
      <c r="X51" s="49">
        <v>0.007006</v>
      </c>
      <c r="Y51" s="49">
        <v>0.508815</v>
      </c>
      <c r="Z51" s="49">
        <v>0</v>
      </c>
      <c r="AA51" s="49">
        <v>0</v>
      </c>
      <c r="AB51" s="72">
        <v>51</v>
      </c>
      <c r="AC51" s="72"/>
      <c r="AD51" s="73"/>
      <c r="AE51" s="79" t="s">
        <v>1418</v>
      </c>
      <c r="AF51" s="83" t="s">
        <v>1600</v>
      </c>
      <c r="AG51" s="79">
        <v>1855</v>
      </c>
      <c r="AH51" s="79">
        <v>869</v>
      </c>
      <c r="AI51" s="79">
        <v>21006</v>
      </c>
      <c r="AJ51" s="79">
        <v>64973</v>
      </c>
      <c r="AK51" s="79"/>
      <c r="AL51" s="79"/>
      <c r="AM51" s="79"/>
      <c r="AN51" s="79"/>
      <c r="AO51" s="79"/>
      <c r="AP51" s="81">
        <v>39953.980729166666</v>
      </c>
      <c r="AQ51" s="79"/>
      <c r="AR51" s="79" t="b">
        <v>1</v>
      </c>
      <c r="AS51" s="79" t="b">
        <v>0</v>
      </c>
      <c r="AT51" s="79" t="b">
        <v>0</v>
      </c>
      <c r="AU51" s="79"/>
      <c r="AV51" s="79">
        <v>0</v>
      </c>
      <c r="AW51" s="86" t="s">
        <v>2180</v>
      </c>
      <c r="AX51" s="79" t="b">
        <v>0</v>
      </c>
      <c r="AY51" s="79" t="s">
        <v>2212</v>
      </c>
      <c r="AZ51" s="86" t="s">
        <v>2261</v>
      </c>
      <c r="BA51" s="79" t="s">
        <v>66</v>
      </c>
      <c r="BB51" s="79" t="str">
        <f>REPLACE(INDEX(GroupVertices[Group],MATCH(Vertices[[#This Row],[Vertex]],GroupVertices[Vertex],0)),1,1,"")</f>
        <v>1</v>
      </c>
      <c r="BC51" s="48"/>
      <c r="BD51" s="48"/>
      <c r="BE51" s="48"/>
      <c r="BF51" s="48"/>
      <c r="BG51" s="48" t="s">
        <v>538</v>
      </c>
      <c r="BH51" s="48" t="s">
        <v>538</v>
      </c>
      <c r="BI51" s="119" t="s">
        <v>2891</v>
      </c>
      <c r="BJ51" s="119" t="s">
        <v>2891</v>
      </c>
      <c r="BK51" s="119" t="s">
        <v>2811</v>
      </c>
      <c r="BL51" s="119" t="s">
        <v>2811</v>
      </c>
      <c r="BM51" s="119">
        <v>0</v>
      </c>
      <c r="BN51" s="122">
        <v>0</v>
      </c>
      <c r="BO51" s="119">
        <v>1</v>
      </c>
      <c r="BP51" s="122">
        <v>2.3255813953488373</v>
      </c>
      <c r="BQ51" s="119">
        <v>0</v>
      </c>
      <c r="BR51" s="122">
        <v>0</v>
      </c>
      <c r="BS51" s="119">
        <v>42</v>
      </c>
      <c r="BT51" s="122">
        <v>97.67441860465117</v>
      </c>
      <c r="BU51" s="119">
        <v>43</v>
      </c>
      <c r="BV51" s="2"/>
      <c r="BW51" s="3"/>
      <c r="BX51" s="3"/>
      <c r="BY51" s="3"/>
      <c r="BZ51" s="3"/>
    </row>
    <row r="52" spans="1:78" ht="34.05" customHeight="1">
      <c r="A52" s="65" t="s">
        <v>282</v>
      </c>
      <c r="C52" s="66"/>
      <c r="D52" s="66" t="s">
        <v>64</v>
      </c>
      <c r="E52" s="67">
        <v>168.22617390278432</v>
      </c>
      <c r="F52" s="69"/>
      <c r="G52" s="103" t="s">
        <v>597</v>
      </c>
      <c r="H52" s="66"/>
      <c r="I52" s="70" t="s">
        <v>282</v>
      </c>
      <c r="J52" s="71"/>
      <c r="K52" s="71"/>
      <c r="L52" s="70" t="s">
        <v>2449</v>
      </c>
      <c r="M52" s="74">
        <v>2.092892202001673</v>
      </c>
      <c r="N52" s="75">
        <v>1590.4403076171875</v>
      </c>
      <c r="O52" s="75">
        <v>7912.8232421875</v>
      </c>
      <c r="P52" s="76"/>
      <c r="Q52" s="77"/>
      <c r="R52" s="77"/>
      <c r="S52" s="89"/>
      <c r="T52" s="48">
        <v>0</v>
      </c>
      <c r="U52" s="48">
        <v>1</v>
      </c>
      <c r="V52" s="49">
        <v>0</v>
      </c>
      <c r="W52" s="49">
        <v>0.003086</v>
      </c>
      <c r="X52" s="49">
        <v>0.007006</v>
      </c>
      <c r="Y52" s="49">
        <v>0.508815</v>
      </c>
      <c r="Z52" s="49">
        <v>0</v>
      </c>
      <c r="AA52" s="49">
        <v>0</v>
      </c>
      <c r="AB52" s="72">
        <v>52</v>
      </c>
      <c r="AC52" s="72"/>
      <c r="AD52" s="73"/>
      <c r="AE52" s="79" t="s">
        <v>1419</v>
      </c>
      <c r="AF52" s="83" t="s">
        <v>1601</v>
      </c>
      <c r="AG52" s="79">
        <v>3238</v>
      </c>
      <c r="AH52" s="79">
        <v>2531</v>
      </c>
      <c r="AI52" s="79">
        <v>26013</v>
      </c>
      <c r="AJ52" s="79">
        <v>15829</v>
      </c>
      <c r="AK52" s="79"/>
      <c r="AL52" s="79" t="s">
        <v>1765</v>
      </c>
      <c r="AM52" s="79" t="s">
        <v>1916</v>
      </c>
      <c r="AN52" s="79"/>
      <c r="AO52" s="79"/>
      <c r="AP52" s="81">
        <v>40785.890081018515</v>
      </c>
      <c r="AQ52" s="86" t="s">
        <v>2059</v>
      </c>
      <c r="AR52" s="79" t="b">
        <v>1</v>
      </c>
      <c r="AS52" s="79" t="b">
        <v>0</v>
      </c>
      <c r="AT52" s="79" t="b">
        <v>0</v>
      </c>
      <c r="AU52" s="79"/>
      <c r="AV52" s="79">
        <v>17</v>
      </c>
      <c r="AW52" s="86" t="s">
        <v>2180</v>
      </c>
      <c r="AX52" s="79" t="b">
        <v>0</v>
      </c>
      <c r="AY52" s="79" t="s">
        <v>2212</v>
      </c>
      <c r="AZ52" s="86" t="s">
        <v>2262</v>
      </c>
      <c r="BA52" s="79" t="s">
        <v>66</v>
      </c>
      <c r="BB52" s="79" t="str">
        <f>REPLACE(INDEX(GroupVertices[Group],MATCH(Vertices[[#This Row],[Vertex]],GroupVertices[Vertex],0)),1,1,"")</f>
        <v>1</v>
      </c>
      <c r="BC52" s="48"/>
      <c r="BD52" s="48"/>
      <c r="BE52" s="48"/>
      <c r="BF52" s="48"/>
      <c r="BG52" s="48" t="s">
        <v>538</v>
      </c>
      <c r="BH52" s="48" t="s">
        <v>538</v>
      </c>
      <c r="BI52" s="119" t="s">
        <v>2891</v>
      </c>
      <c r="BJ52" s="119" t="s">
        <v>2891</v>
      </c>
      <c r="BK52" s="119" t="s">
        <v>2811</v>
      </c>
      <c r="BL52" s="119" t="s">
        <v>2811</v>
      </c>
      <c r="BM52" s="119">
        <v>0</v>
      </c>
      <c r="BN52" s="122">
        <v>0</v>
      </c>
      <c r="BO52" s="119">
        <v>1</v>
      </c>
      <c r="BP52" s="122">
        <v>2.3255813953488373</v>
      </c>
      <c r="BQ52" s="119">
        <v>0</v>
      </c>
      <c r="BR52" s="122">
        <v>0</v>
      </c>
      <c r="BS52" s="119">
        <v>42</v>
      </c>
      <c r="BT52" s="122">
        <v>97.67441860465117</v>
      </c>
      <c r="BU52" s="119">
        <v>43</v>
      </c>
      <c r="BV52" s="2"/>
      <c r="BW52" s="3"/>
      <c r="BX52" s="3"/>
      <c r="BY52" s="3"/>
      <c r="BZ52" s="3"/>
    </row>
    <row r="53" spans="1:78" ht="34.05" customHeight="1">
      <c r="A53" s="65" t="s">
        <v>283</v>
      </c>
      <c r="C53" s="66"/>
      <c r="D53" s="66" t="s">
        <v>64</v>
      </c>
      <c r="E53" s="67">
        <v>169.39033742331287</v>
      </c>
      <c r="F53" s="69"/>
      <c r="G53" s="103" t="s">
        <v>598</v>
      </c>
      <c r="H53" s="66"/>
      <c r="I53" s="70" t="s">
        <v>283</v>
      </c>
      <c r="J53" s="71"/>
      <c r="K53" s="71"/>
      <c r="L53" s="70" t="s">
        <v>2450</v>
      </c>
      <c r="M53" s="74">
        <v>2.2972400492199294</v>
      </c>
      <c r="N53" s="75">
        <v>4244.298828125</v>
      </c>
      <c r="O53" s="75">
        <v>2084.509765625</v>
      </c>
      <c r="P53" s="76"/>
      <c r="Q53" s="77"/>
      <c r="R53" s="77"/>
      <c r="S53" s="89"/>
      <c r="T53" s="48">
        <v>0</v>
      </c>
      <c r="U53" s="48">
        <v>1</v>
      </c>
      <c r="V53" s="49">
        <v>0</v>
      </c>
      <c r="W53" s="49">
        <v>0.003086</v>
      </c>
      <c r="X53" s="49">
        <v>0.007006</v>
      </c>
      <c r="Y53" s="49">
        <v>0.508815</v>
      </c>
      <c r="Z53" s="49">
        <v>0</v>
      </c>
      <c r="AA53" s="49">
        <v>0</v>
      </c>
      <c r="AB53" s="72">
        <v>53</v>
      </c>
      <c r="AC53" s="72"/>
      <c r="AD53" s="73"/>
      <c r="AE53" s="79" t="s">
        <v>1420</v>
      </c>
      <c r="AF53" s="83" t="s">
        <v>1602</v>
      </c>
      <c r="AG53" s="79">
        <v>1998</v>
      </c>
      <c r="AH53" s="79">
        <v>3002</v>
      </c>
      <c r="AI53" s="79">
        <v>187404</v>
      </c>
      <c r="AJ53" s="79">
        <v>435976</v>
      </c>
      <c r="AK53" s="79"/>
      <c r="AL53" s="79" t="s">
        <v>1766</v>
      </c>
      <c r="AM53" s="79" t="s">
        <v>1917</v>
      </c>
      <c r="AN53" s="86" t="s">
        <v>1988</v>
      </c>
      <c r="AO53" s="79"/>
      <c r="AP53" s="81">
        <v>42128.259467592594</v>
      </c>
      <c r="AQ53" s="86" t="s">
        <v>2060</v>
      </c>
      <c r="AR53" s="79" t="b">
        <v>1</v>
      </c>
      <c r="AS53" s="79" t="b">
        <v>0</v>
      </c>
      <c r="AT53" s="79" t="b">
        <v>0</v>
      </c>
      <c r="AU53" s="79"/>
      <c r="AV53" s="79">
        <v>74</v>
      </c>
      <c r="AW53" s="86" t="s">
        <v>2180</v>
      </c>
      <c r="AX53" s="79" t="b">
        <v>0</v>
      </c>
      <c r="AY53" s="79" t="s">
        <v>2212</v>
      </c>
      <c r="AZ53" s="86" t="s">
        <v>2263</v>
      </c>
      <c r="BA53" s="79" t="s">
        <v>66</v>
      </c>
      <c r="BB53" s="79" t="str">
        <f>REPLACE(INDEX(GroupVertices[Group],MATCH(Vertices[[#This Row],[Vertex]],GroupVertices[Vertex],0)),1,1,"")</f>
        <v>1</v>
      </c>
      <c r="BC53" s="48"/>
      <c r="BD53" s="48"/>
      <c r="BE53" s="48"/>
      <c r="BF53" s="48"/>
      <c r="BG53" s="48" t="s">
        <v>538</v>
      </c>
      <c r="BH53" s="48" t="s">
        <v>538</v>
      </c>
      <c r="BI53" s="119" t="s">
        <v>2891</v>
      </c>
      <c r="BJ53" s="119" t="s">
        <v>2891</v>
      </c>
      <c r="BK53" s="119" t="s">
        <v>2811</v>
      </c>
      <c r="BL53" s="119" t="s">
        <v>2811</v>
      </c>
      <c r="BM53" s="119">
        <v>0</v>
      </c>
      <c r="BN53" s="122">
        <v>0</v>
      </c>
      <c r="BO53" s="119">
        <v>1</v>
      </c>
      <c r="BP53" s="122">
        <v>2.3255813953488373</v>
      </c>
      <c r="BQ53" s="119">
        <v>0</v>
      </c>
      <c r="BR53" s="122">
        <v>0</v>
      </c>
      <c r="BS53" s="119">
        <v>42</v>
      </c>
      <c r="BT53" s="122">
        <v>97.67441860465117</v>
      </c>
      <c r="BU53" s="119">
        <v>43</v>
      </c>
      <c r="BV53" s="2"/>
      <c r="BW53" s="3"/>
      <c r="BX53" s="3"/>
      <c r="BY53" s="3"/>
      <c r="BZ53" s="3"/>
    </row>
    <row r="54" spans="1:78" ht="34.05" customHeight="1">
      <c r="A54" s="65" t="s">
        <v>284</v>
      </c>
      <c r="C54" s="66"/>
      <c r="D54" s="66" t="s">
        <v>64</v>
      </c>
      <c r="E54" s="67">
        <v>165.3565478999528</v>
      </c>
      <c r="F54" s="69"/>
      <c r="G54" s="103" t="s">
        <v>599</v>
      </c>
      <c r="H54" s="66"/>
      <c r="I54" s="70" t="s">
        <v>284</v>
      </c>
      <c r="J54" s="71"/>
      <c r="K54" s="71"/>
      <c r="L54" s="70" t="s">
        <v>2451</v>
      </c>
      <c r="M54" s="74">
        <v>1.5891812665018943</v>
      </c>
      <c r="N54" s="75">
        <v>4591.2705078125</v>
      </c>
      <c r="O54" s="75">
        <v>1640.9171142578125</v>
      </c>
      <c r="P54" s="76"/>
      <c r="Q54" s="77"/>
      <c r="R54" s="77"/>
      <c r="S54" s="89"/>
      <c r="T54" s="48">
        <v>0</v>
      </c>
      <c r="U54" s="48">
        <v>1</v>
      </c>
      <c r="V54" s="49">
        <v>0</v>
      </c>
      <c r="W54" s="49">
        <v>0.003086</v>
      </c>
      <c r="X54" s="49">
        <v>0.007006</v>
      </c>
      <c r="Y54" s="49">
        <v>0.508815</v>
      </c>
      <c r="Z54" s="49">
        <v>0</v>
      </c>
      <c r="AA54" s="49">
        <v>0</v>
      </c>
      <c r="AB54" s="72">
        <v>54</v>
      </c>
      <c r="AC54" s="72"/>
      <c r="AD54" s="73"/>
      <c r="AE54" s="79" t="s">
        <v>1421</v>
      </c>
      <c r="AF54" s="83" t="s">
        <v>1603</v>
      </c>
      <c r="AG54" s="79">
        <v>1053</v>
      </c>
      <c r="AH54" s="79">
        <v>1370</v>
      </c>
      <c r="AI54" s="79">
        <v>221676</v>
      </c>
      <c r="AJ54" s="79">
        <v>46755</v>
      </c>
      <c r="AK54" s="79"/>
      <c r="AL54" s="79" t="s">
        <v>1767</v>
      </c>
      <c r="AM54" s="79" t="s">
        <v>1918</v>
      </c>
      <c r="AN54" s="79"/>
      <c r="AO54" s="79"/>
      <c r="AP54" s="81">
        <v>40297.697280092594</v>
      </c>
      <c r="AQ54" s="86" t="s">
        <v>2061</v>
      </c>
      <c r="AR54" s="79" t="b">
        <v>0</v>
      </c>
      <c r="AS54" s="79" t="b">
        <v>0</v>
      </c>
      <c r="AT54" s="79" t="b">
        <v>0</v>
      </c>
      <c r="AU54" s="79"/>
      <c r="AV54" s="79">
        <v>366</v>
      </c>
      <c r="AW54" s="86" t="s">
        <v>2180</v>
      </c>
      <c r="AX54" s="79" t="b">
        <v>0</v>
      </c>
      <c r="AY54" s="79" t="s">
        <v>2212</v>
      </c>
      <c r="AZ54" s="86" t="s">
        <v>2264</v>
      </c>
      <c r="BA54" s="79" t="s">
        <v>66</v>
      </c>
      <c r="BB54" s="79" t="str">
        <f>REPLACE(INDEX(GroupVertices[Group],MATCH(Vertices[[#This Row],[Vertex]],GroupVertices[Vertex],0)),1,1,"")</f>
        <v>1</v>
      </c>
      <c r="BC54" s="48"/>
      <c r="BD54" s="48"/>
      <c r="BE54" s="48"/>
      <c r="BF54" s="48"/>
      <c r="BG54" s="48" t="s">
        <v>538</v>
      </c>
      <c r="BH54" s="48" t="s">
        <v>538</v>
      </c>
      <c r="BI54" s="119" t="s">
        <v>2891</v>
      </c>
      <c r="BJ54" s="119" t="s">
        <v>2891</v>
      </c>
      <c r="BK54" s="119" t="s">
        <v>2811</v>
      </c>
      <c r="BL54" s="119" t="s">
        <v>2811</v>
      </c>
      <c r="BM54" s="119">
        <v>0</v>
      </c>
      <c r="BN54" s="122">
        <v>0</v>
      </c>
      <c r="BO54" s="119">
        <v>1</v>
      </c>
      <c r="BP54" s="122">
        <v>2.3255813953488373</v>
      </c>
      <c r="BQ54" s="119">
        <v>0</v>
      </c>
      <c r="BR54" s="122">
        <v>0</v>
      </c>
      <c r="BS54" s="119">
        <v>42</v>
      </c>
      <c r="BT54" s="122">
        <v>97.67441860465117</v>
      </c>
      <c r="BU54" s="119">
        <v>43</v>
      </c>
      <c r="BV54" s="2"/>
      <c r="BW54" s="3"/>
      <c r="BX54" s="3"/>
      <c r="BY54" s="3"/>
      <c r="BZ54" s="3"/>
    </row>
    <row r="55" spans="1:78" ht="34.05" customHeight="1">
      <c r="A55" s="65" t="s">
        <v>285</v>
      </c>
      <c r="C55" s="66"/>
      <c r="D55" s="66" t="s">
        <v>64</v>
      </c>
      <c r="E55" s="67">
        <v>163.05293770646531</v>
      </c>
      <c r="F55" s="69"/>
      <c r="G55" s="103" t="s">
        <v>600</v>
      </c>
      <c r="H55" s="66"/>
      <c r="I55" s="70" t="s">
        <v>285</v>
      </c>
      <c r="J55" s="71"/>
      <c r="K55" s="71"/>
      <c r="L55" s="70" t="s">
        <v>2452</v>
      </c>
      <c r="M55" s="74">
        <v>1.1848241675477225</v>
      </c>
      <c r="N55" s="75">
        <v>5366.60302734375</v>
      </c>
      <c r="O55" s="75">
        <v>5773.494140625</v>
      </c>
      <c r="P55" s="76"/>
      <c r="Q55" s="77"/>
      <c r="R55" s="77"/>
      <c r="S55" s="89"/>
      <c r="T55" s="48">
        <v>0</v>
      </c>
      <c r="U55" s="48">
        <v>1</v>
      </c>
      <c r="V55" s="49">
        <v>0</v>
      </c>
      <c r="W55" s="49">
        <v>0.003086</v>
      </c>
      <c r="X55" s="49">
        <v>0.007006</v>
      </c>
      <c r="Y55" s="49">
        <v>0.508815</v>
      </c>
      <c r="Z55" s="49">
        <v>0</v>
      </c>
      <c r="AA55" s="49">
        <v>0</v>
      </c>
      <c r="AB55" s="72">
        <v>55</v>
      </c>
      <c r="AC55" s="72"/>
      <c r="AD55" s="73"/>
      <c r="AE55" s="79" t="s">
        <v>1422</v>
      </c>
      <c r="AF55" s="83" t="s">
        <v>1604</v>
      </c>
      <c r="AG55" s="79">
        <v>464</v>
      </c>
      <c r="AH55" s="79">
        <v>438</v>
      </c>
      <c r="AI55" s="79">
        <v>11216</v>
      </c>
      <c r="AJ55" s="79">
        <v>34946</v>
      </c>
      <c r="AK55" s="79"/>
      <c r="AL55" s="79" t="s">
        <v>1768</v>
      </c>
      <c r="AM55" s="79"/>
      <c r="AN55" s="79"/>
      <c r="AO55" s="79"/>
      <c r="AP55" s="81">
        <v>40975.0837962963</v>
      </c>
      <c r="AQ55" s="86" t="s">
        <v>2062</v>
      </c>
      <c r="AR55" s="79" t="b">
        <v>1</v>
      </c>
      <c r="AS55" s="79" t="b">
        <v>0</v>
      </c>
      <c r="AT55" s="79" t="b">
        <v>1</v>
      </c>
      <c r="AU55" s="79"/>
      <c r="AV55" s="79">
        <v>0</v>
      </c>
      <c r="AW55" s="86" t="s">
        <v>2180</v>
      </c>
      <c r="AX55" s="79" t="b">
        <v>0</v>
      </c>
      <c r="AY55" s="79" t="s">
        <v>2212</v>
      </c>
      <c r="AZ55" s="86" t="s">
        <v>2265</v>
      </c>
      <c r="BA55" s="79" t="s">
        <v>66</v>
      </c>
      <c r="BB55" s="79" t="str">
        <f>REPLACE(INDEX(GroupVertices[Group],MATCH(Vertices[[#This Row],[Vertex]],GroupVertices[Vertex],0)),1,1,"")</f>
        <v>1</v>
      </c>
      <c r="BC55" s="48"/>
      <c r="BD55" s="48"/>
      <c r="BE55" s="48"/>
      <c r="BF55" s="48"/>
      <c r="BG55" s="48" t="s">
        <v>538</v>
      </c>
      <c r="BH55" s="48" t="s">
        <v>538</v>
      </c>
      <c r="BI55" s="119" t="s">
        <v>2891</v>
      </c>
      <c r="BJ55" s="119" t="s">
        <v>2891</v>
      </c>
      <c r="BK55" s="119" t="s">
        <v>2811</v>
      </c>
      <c r="BL55" s="119" t="s">
        <v>2811</v>
      </c>
      <c r="BM55" s="119">
        <v>0</v>
      </c>
      <c r="BN55" s="122">
        <v>0</v>
      </c>
      <c r="BO55" s="119">
        <v>1</v>
      </c>
      <c r="BP55" s="122">
        <v>2.3255813953488373</v>
      </c>
      <c r="BQ55" s="119">
        <v>0</v>
      </c>
      <c r="BR55" s="122">
        <v>0</v>
      </c>
      <c r="BS55" s="119">
        <v>42</v>
      </c>
      <c r="BT55" s="122">
        <v>97.67441860465117</v>
      </c>
      <c r="BU55" s="119">
        <v>43</v>
      </c>
      <c r="BV55" s="2"/>
      <c r="BW55" s="3"/>
      <c r="BX55" s="3"/>
      <c r="BY55" s="3"/>
      <c r="BZ55" s="3"/>
    </row>
    <row r="56" spans="1:78" ht="34.05" customHeight="1">
      <c r="A56" s="65" t="s">
        <v>286</v>
      </c>
      <c r="C56" s="66"/>
      <c r="D56" s="66" t="s">
        <v>64</v>
      </c>
      <c r="E56" s="67">
        <v>167.50444195375178</v>
      </c>
      <c r="F56" s="69"/>
      <c r="G56" s="103" t="s">
        <v>601</v>
      </c>
      <c r="H56" s="66"/>
      <c r="I56" s="70" t="s">
        <v>286</v>
      </c>
      <c r="J56" s="71"/>
      <c r="K56" s="71"/>
      <c r="L56" s="70" t="s">
        <v>2453</v>
      </c>
      <c r="M56" s="74">
        <v>1.9662052139173185</v>
      </c>
      <c r="N56" s="75">
        <v>1510.7391357421875</v>
      </c>
      <c r="O56" s="75">
        <v>3298.29638671875</v>
      </c>
      <c r="P56" s="76"/>
      <c r="Q56" s="77"/>
      <c r="R56" s="77"/>
      <c r="S56" s="89"/>
      <c r="T56" s="48">
        <v>0</v>
      </c>
      <c r="U56" s="48">
        <v>1</v>
      </c>
      <c r="V56" s="49">
        <v>0</v>
      </c>
      <c r="W56" s="49">
        <v>0.003086</v>
      </c>
      <c r="X56" s="49">
        <v>0.007006</v>
      </c>
      <c r="Y56" s="49">
        <v>0.508815</v>
      </c>
      <c r="Z56" s="49">
        <v>0</v>
      </c>
      <c r="AA56" s="49">
        <v>0</v>
      </c>
      <c r="AB56" s="72">
        <v>56</v>
      </c>
      <c r="AC56" s="72"/>
      <c r="AD56" s="73"/>
      <c r="AE56" s="79" t="s">
        <v>1423</v>
      </c>
      <c r="AF56" s="83" t="s">
        <v>1605</v>
      </c>
      <c r="AG56" s="79">
        <v>4798</v>
      </c>
      <c r="AH56" s="79">
        <v>2239</v>
      </c>
      <c r="AI56" s="79">
        <v>71409</v>
      </c>
      <c r="AJ56" s="79">
        <v>43801</v>
      </c>
      <c r="AK56" s="79"/>
      <c r="AL56" s="79" t="s">
        <v>1769</v>
      </c>
      <c r="AM56" s="79" t="s">
        <v>1891</v>
      </c>
      <c r="AN56" s="79"/>
      <c r="AO56" s="79"/>
      <c r="AP56" s="81">
        <v>39860.965046296296</v>
      </c>
      <c r="AQ56" s="86" t="s">
        <v>2063</v>
      </c>
      <c r="AR56" s="79" t="b">
        <v>1</v>
      </c>
      <c r="AS56" s="79" t="b">
        <v>0</v>
      </c>
      <c r="AT56" s="79" t="b">
        <v>0</v>
      </c>
      <c r="AU56" s="79"/>
      <c r="AV56" s="79">
        <v>9</v>
      </c>
      <c r="AW56" s="86" t="s">
        <v>2180</v>
      </c>
      <c r="AX56" s="79" t="b">
        <v>0</v>
      </c>
      <c r="AY56" s="79" t="s">
        <v>2212</v>
      </c>
      <c r="AZ56" s="86" t="s">
        <v>2266</v>
      </c>
      <c r="BA56" s="79" t="s">
        <v>66</v>
      </c>
      <c r="BB56" s="79" t="str">
        <f>REPLACE(INDEX(GroupVertices[Group],MATCH(Vertices[[#This Row],[Vertex]],GroupVertices[Vertex],0)),1,1,"")</f>
        <v>1</v>
      </c>
      <c r="BC56" s="48"/>
      <c r="BD56" s="48"/>
      <c r="BE56" s="48"/>
      <c r="BF56" s="48"/>
      <c r="BG56" s="48" t="s">
        <v>538</v>
      </c>
      <c r="BH56" s="48" t="s">
        <v>538</v>
      </c>
      <c r="BI56" s="119" t="s">
        <v>2891</v>
      </c>
      <c r="BJ56" s="119" t="s">
        <v>2891</v>
      </c>
      <c r="BK56" s="119" t="s">
        <v>2811</v>
      </c>
      <c r="BL56" s="119" t="s">
        <v>2811</v>
      </c>
      <c r="BM56" s="119">
        <v>0</v>
      </c>
      <c r="BN56" s="122">
        <v>0</v>
      </c>
      <c r="BO56" s="119">
        <v>1</v>
      </c>
      <c r="BP56" s="122">
        <v>2.3255813953488373</v>
      </c>
      <c r="BQ56" s="119">
        <v>0</v>
      </c>
      <c r="BR56" s="122">
        <v>0</v>
      </c>
      <c r="BS56" s="119">
        <v>42</v>
      </c>
      <c r="BT56" s="122">
        <v>97.67441860465117</v>
      </c>
      <c r="BU56" s="119">
        <v>43</v>
      </c>
      <c r="BV56" s="2"/>
      <c r="BW56" s="3"/>
      <c r="BX56" s="3"/>
      <c r="BY56" s="3"/>
      <c r="BZ56" s="3"/>
    </row>
    <row r="57" spans="1:78" ht="34.05" customHeight="1">
      <c r="A57" s="65" t="s">
        <v>287</v>
      </c>
      <c r="C57" s="66"/>
      <c r="D57" s="66" t="s">
        <v>64</v>
      </c>
      <c r="E57" s="67">
        <v>162.6006193959415</v>
      </c>
      <c r="F57" s="69"/>
      <c r="G57" s="103" t="s">
        <v>602</v>
      </c>
      <c r="H57" s="66"/>
      <c r="I57" s="70" t="s">
        <v>287</v>
      </c>
      <c r="J57" s="71"/>
      <c r="K57" s="71"/>
      <c r="L57" s="70" t="s">
        <v>2454</v>
      </c>
      <c r="M57" s="74">
        <v>1.105427870220884</v>
      </c>
      <c r="N57" s="75">
        <v>1740.8565673828125</v>
      </c>
      <c r="O57" s="75">
        <v>2328.315185546875</v>
      </c>
      <c r="P57" s="76"/>
      <c r="Q57" s="77"/>
      <c r="R57" s="77"/>
      <c r="S57" s="89"/>
      <c r="T57" s="48">
        <v>0</v>
      </c>
      <c r="U57" s="48">
        <v>1</v>
      </c>
      <c r="V57" s="49">
        <v>0</v>
      </c>
      <c r="W57" s="49">
        <v>0.003086</v>
      </c>
      <c r="X57" s="49">
        <v>0.007006</v>
      </c>
      <c r="Y57" s="49">
        <v>0.508815</v>
      </c>
      <c r="Z57" s="49">
        <v>0</v>
      </c>
      <c r="AA57" s="49">
        <v>0</v>
      </c>
      <c r="AB57" s="72">
        <v>57</v>
      </c>
      <c r="AC57" s="72"/>
      <c r="AD57" s="73"/>
      <c r="AE57" s="79" t="s">
        <v>1424</v>
      </c>
      <c r="AF57" s="83" t="s">
        <v>1606</v>
      </c>
      <c r="AG57" s="79">
        <v>781</v>
      </c>
      <c r="AH57" s="79">
        <v>255</v>
      </c>
      <c r="AI57" s="79">
        <v>4716</v>
      </c>
      <c r="AJ57" s="79">
        <v>2637</v>
      </c>
      <c r="AK57" s="79"/>
      <c r="AL57" s="79" t="s">
        <v>1770</v>
      </c>
      <c r="AM57" s="79"/>
      <c r="AN57" s="79"/>
      <c r="AO57" s="79"/>
      <c r="AP57" s="81">
        <v>43905.852372685185</v>
      </c>
      <c r="AQ57" s="86" t="s">
        <v>2064</v>
      </c>
      <c r="AR57" s="79" t="b">
        <v>1</v>
      </c>
      <c r="AS57" s="79" t="b">
        <v>0</v>
      </c>
      <c r="AT57" s="79" t="b">
        <v>0</v>
      </c>
      <c r="AU57" s="79"/>
      <c r="AV57" s="79">
        <v>0</v>
      </c>
      <c r="AW57" s="79"/>
      <c r="AX57" s="79" t="b">
        <v>0</v>
      </c>
      <c r="AY57" s="79" t="s">
        <v>2212</v>
      </c>
      <c r="AZ57" s="86" t="s">
        <v>2267</v>
      </c>
      <c r="BA57" s="79" t="s">
        <v>66</v>
      </c>
      <c r="BB57" s="79" t="str">
        <f>REPLACE(INDEX(GroupVertices[Group],MATCH(Vertices[[#This Row],[Vertex]],GroupVertices[Vertex],0)),1,1,"")</f>
        <v>1</v>
      </c>
      <c r="BC57" s="48"/>
      <c r="BD57" s="48"/>
      <c r="BE57" s="48"/>
      <c r="BF57" s="48"/>
      <c r="BG57" s="48" t="s">
        <v>538</v>
      </c>
      <c r="BH57" s="48" t="s">
        <v>538</v>
      </c>
      <c r="BI57" s="119" t="s">
        <v>2891</v>
      </c>
      <c r="BJ57" s="119" t="s">
        <v>2891</v>
      </c>
      <c r="BK57" s="119" t="s">
        <v>2811</v>
      </c>
      <c r="BL57" s="119" t="s">
        <v>2811</v>
      </c>
      <c r="BM57" s="119">
        <v>0</v>
      </c>
      <c r="BN57" s="122">
        <v>0</v>
      </c>
      <c r="BO57" s="119">
        <v>1</v>
      </c>
      <c r="BP57" s="122">
        <v>2.3255813953488373</v>
      </c>
      <c r="BQ57" s="119">
        <v>0</v>
      </c>
      <c r="BR57" s="122">
        <v>0</v>
      </c>
      <c r="BS57" s="119">
        <v>42</v>
      </c>
      <c r="BT57" s="122">
        <v>97.67441860465117</v>
      </c>
      <c r="BU57" s="119">
        <v>43</v>
      </c>
      <c r="BV57" s="2"/>
      <c r="BW57" s="3"/>
      <c r="BX57" s="3"/>
      <c r="BY57" s="3"/>
      <c r="BZ57" s="3"/>
    </row>
    <row r="58" spans="1:78" ht="34.05" customHeight="1">
      <c r="A58" s="65" t="s">
        <v>288</v>
      </c>
      <c r="C58" s="66"/>
      <c r="D58" s="66" t="s">
        <v>64</v>
      </c>
      <c r="E58" s="67">
        <v>184.83342378480415</v>
      </c>
      <c r="F58" s="69"/>
      <c r="G58" s="103" t="s">
        <v>603</v>
      </c>
      <c r="H58" s="66"/>
      <c r="I58" s="70" t="s">
        <v>288</v>
      </c>
      <c r="J58" s="71"/>
      <c r="K58" s="71"/>
      <c r="L58" s="70" t="s">
        <v>2455</v>
      </c>
      <c r="M58" s="74">
        <v>5.007994506586524</v>
      </c>
      <c r="N58" s="75">
        <v>2115.9541015625</v>
      </c>
      <c r="O58" s="75">
        <v>6767.998046875</v>
      </c>
      <c r="P58" s="76"/>
      <c r="Q58" s="77"/>
      <c r="R58" s="77"/>
      <c r="S58" s="89"/>
      <c r="T58" s="48">
        <v>0</v>
      </c>
      <c r="U58" s="48">
        <v>1</v>
      </c>
      <c r="V58" s="49">
        <v>0</v>
      </c>
      <c r="W58" s="49">
        <v>0.003086</v>
      </c>
      <c r="X58" s="49">
        <v>0.007006</v>
      </c>
      <c r="Y58" s="49">
        <v>0.508815</v>
      </c>
      <c r="Z58" s="49">
        <v>0</v>
      </c>
      <c r="AA58" s="49">
        <v>0</v>
      </c>
      <c r="AB58" s="72">
        <v>58</v>
      </c>
      <c r="AC58" s="72"/>
      <c r="AD58" s="73"/>
      <c r="AE58" s="79" t="s">
        <v>1425</v>
      </c>
      <c r="AF58" s="83" t="s">
        <v>1607</v>
      </c>
      <c r="AG58" s="79">
        <v>9341</v>
      </c>
      <c r="AH58" s="79">
        <v>9250</v>
      </c>
      <c r="AI58" s="79">
        <v>225303</v>
      </c>
      <c r="AJ58" s="79">
        <v>102513</v>
      </c>
      <c r="AK58" s="79"/>
      <c r="AL58" s="79" t="s">
        <v>1771</v>
      </c>
      <c r="AM58" s="79" t="s">
        <v>1919</v>
      </c>
      <c r="AN58" s="79"/>
      <c r="AO58" s="79"/>
      <c r="AP58" s="81">
        <v>41197.73978009259</v>
      </c>
      <c r="AQ58" s="86" t="s">
        <v>2065</v>
      </c>
      <c r="AR58" s="79" t="b">
        <v>0</v>
      </c>
      <c r="AS58" s="79" t="b">
        <v>0</v>
      </c>
      <c r="AT58" s="79" t="b">
        <v>1</v>
      </c>
      <c r="AU58" s="79"/>
      <c r="AV58" s="79">
        <v>100</v>
      </c>
      <c r="AW58" s="86" t="s">
        <v>2185</v>
      </c>
      <c r="AX58" s="79" t="b">
        <v>0</v>
      </c>
      <c r="AY58" s="79" t="s">
        <v>2212</v>
      </c>
      <c r="AZ58" s="86" t="s">
        <v>2268</v>
      </c>
      <c r="BA58" s="79" t="s">
        <v>66</v>
      </c>
      <c r="BB58" s="79" t="str">
        <f>REPLACE(INDEX(GroupVertices[Group],MATCH(Vertices[[#This Row],[Vertex]],GroupVertices[Vertex],0)),1,1,"")</f>
        <v>1</v>
      </c>
      <c r="BC58" s="48"/>
      <c r="BD58" s="48"/>
      <c r="BE58" s="48"/>
      <c r="BF58" s="48"/>
      <c r="BG58" s="48" t="s">
        <v>538</v>
      </c>
      <c r="BH58" s="48" t="s">
        <v>538</v>
      </c>
      <c r="BI58" s="119" t="s">
        <v>2891</v>
      </c>
      <c r="BJ58" s="119" t="s">
        <v>2891</v>
      </c>
      <c r="BK58" s="119" t="s">
        <v>2811</v>
      </c>
      <c r="BL58" s="119" t="s">
        <v>2811</v>
      </c>
      <c r="BM58" s="119">
        <v>0</v>
      </c>
      <c r="BN58" s="122">
        <v>0</v>
      </c>
      <c r="BO58" s="119">
        <v>1</v>
      </c>
      <c r="BP58" s="122">
        <v>2.3255813953488373</v>
      </c>
      <c r="BQ58" s="119">
        <v>0</v>
      </c>
      <c r="BR58" s="122">
        <v>0</v>
      </c>
      <c r="BS58" s="119">
        <v>42</v>
      </c>
      <c r="BT58" s="122">
        <v>97.67441860465117</v>
      </c>
      <c r="BU58" s="119">
        <v>43</v>
      </c>
      <c r="BV58" s="2"/>
      <c r="BW58" s="3"/>
      <c r="BX58" s="3"/>
      <c r="BY58" s="3"/>
      <c r="BZ58" s="3"/>
    </row>
    <row r="59" spans="1:78" ht="34.05" customHeight="1">
      <c r="A59" s="65" t="s">
        <v>289</v>
      </c>
      <c r="C59" s="66"/>
      <c r="D59" s="66" t="s">
        <v>64</v>
      </c>
      <c r="E59" s="67">
        <v>182.19119277961303</v>
      </c>
      <c r="F59" s="69"/>
      <c r="G59" s="103" t="s">
        <v>604</v>
      </c>
      <c r="H59" s="66"/>
      <c r="I59" s="70" t="s">
        <v>289</v>
      </c>
      <c r="J59" s="71"/>
      <c r="K59" s="71"/>
      <c r="L59" s="70" t="s">
        <v>2456</v>
      </c>
      <c r="M59" s="74">
        <v>4.544198649524282</v>
      </c>
      <c r="N59" s="75">
        <v>3696.203857421875</v>
      </c>
      <c r="O59" s="75">
        <v>8041.7177734375</v>
      </c>
      <c r="P59" s="76"/>
      <c r="Q59" s="77"/>
      <c r="R59" s="77"/>
      <c r="S59" s="89"/>
      <c r="T59" s="48">
        <v>0</v>
      </c>
      <c r="U59" s="48">
        <v>1</v>
      </c>
      <c r="V59" s="49">
        <v>0</v>
      </c>
      <c r="W59" s="49">
        <v>0.003086</v>
      </c>
      <c r="X59" s="49">
        <v>0.007006</v>
      </c>
      <c r="Y59" s="49">
        <v>0.508815</v>
      </c>
      <c r="Z59" s="49">
        <v>0</v>
      </c>
      <c r="AA59" s="49">
        <v>0</v>
      </c>
      <c r="AB59" s="72">
        <v>59</v>
      </c>
      <c r="AC59" s="72"/>
      <c r="AD59" s="73"/>
      <c r="AE59" s="79" t="s">
        <v>1426</v>
      </c>
      <c r="AF59" s="83" t="s">
        <v>1608</v>
      </c>
      <c r="AG59" s="79">
        <v>8791</v>
      </c>
      <c r="AH59" s="79">
        <v>8181</v>
      </c>
      <c r="AI59" s="79">
        <v>390521</v>
      </c>
      <c r="AJ59" s="79">
        <v>104109</v>
      </c>
      <c r="AK59" s="79"/>
      <c r="AL59" s="79" t="s">
        <v>1772</v>
      </c>
      <c r="AM59" s="79"/>
      <c r="AN59" s="79"/>
      <c r="AO59" s="79"/>
      <c r="AP59" s="81">
        <v>40970.789664351854</v>
      </c>
      <c r="AQ59" s="86" t="s">
        <v>2066</v>
      </c>
      <c r="AR59" s="79" t="b">
        <v>0</v>
      </c>
      <c r="AS59" s="79" t="b">
        <v>0</v>
      </c>
      <c r="AT59" s="79" t="b">
        <v>1</v>
      </c>
      <c r="AU59" s="79"/>
      <c r="AV59" s="79">
        <v>272</v>
      </c>
      <c r="AW59" s="86" t="s">
        <v>2186</v>
      </c>
      <c r="AX59" s="79" t="b">
        <v>0</v>
      </c>
      <c r="AY59" s="79" t="s">
        <v>2212</v>
      </c>
      <c r="AZ59" s="86" t="s">
        <v>2269</v>
      </c>
      <c r="BA59" s="79" t="s">
        <v>66</v>
      </c>
      <c r="BB59" s="79" t="str">
        <f>REPLACE(INDEX(GroupVertices[Group],MATCH(Vertices[[#This Row],[Vertex]],GroupVertices[Vertex],0)),1,1,"")</f>
        <v>1</v>
      </c>
      <c r="BC59" s="48"/>
      <c r="BD59" s="48"/>
      <c r="BE59" s="48"/>
      <c r="BF59" s="48"/>
      <c r="BG59" s="48" t="s">
        <v>538</v>
      </c>
      <c r="BH59" s="48" t="s">
        <v>538</v>
      </c>
      <c r="BI59" s="119" t="s">
        <v>2891</v>
      </c>
      <c r="BJ59" s="119" t="s">
        <v>2891</v>
      </c>
      <c r="BK59" s="119" t="s">
        <v>2811</v>
      </c>
      <c r="BL59" s="119" t="s">
        <v>2811</v>
      </c>
      <c r="BM59" s="119">
        <v>0</v>
      </c>
      <c r="BN59" s="122">
        <v>0</v>
      </c>
      <c r="BO59" s="119">
        <v>1</v>
      </c>
      <c r="BP59" s="122">
        <v>2.3255813953488373</v>
      </c>
      <c r="BQ59" s="119">
        <v>0</v>
      </c>
      <c r="BR59" s="122">
        <v>0</v>
      </c>
      <c r="BS59" s="119">
        <v>42</v>
      </c>
      <c r="BT59" s="122">
        <v>97.67441860465117</v>
      </c>
      <c r="BU59" s="119">
        <v>43</v>
      </c>
      <c r="BV59" s="2"/>
      <c r="BW59" s="3"/>
      <c r="BX59" s="3"/>
      <c r="BY59" s="3"/>
      <c r="BZ59" s="3"/>
    </row>
    <row r="60" spans="1:78" ht="34.05" customHeight="1">
      <c r="A60" s="65" t="s">
        <v>290</v>
      </c>
      <c r="C60" s="66"/>
      <c r="D60" s="66" t="s">
        <v>64</v>
      </c>
      <c r="E60" s="67">
        <v>167.65274303916942</v>
      </c>
      <c r="F60" s="69"/>
      <c r="G60" s="103" t="s">
        <v>605</v>
      </c>
      <c r="H60" s="66"/>
      <c r="I60" s="70" t="s">
        <v>290</v>
      </c>
      <c r="J60" s="71"/>
      <c r="K60" s="71"/>
      <c r="L60" s="70" t="s">
        <v>2457</v>
      </c>
      <c r="M60" s="74">
        <v>1.9922367868113642</v>
      </c>
      <c r="N60" s="75">
        <v>5239.3681640625</v>
      </c>
      <c r="O60" s="75">
        <v>7244.70166015625</v>
      </c>
      <c r="P60" s="76"/>
      <c r="Q60" s="77"/>
      <c r="R60" s="77"/>
      <c r="S60" s="89"/>
      <c r="T60" s="48">
        <v>0</v>
      </c>
      <c r="U60" s="48">
        <v>1</v>
      </c>
      <c r="V60" s="49">
        <v>0</v>
      </c>
      <c r="W60" s="49">
        <v>0.003086</v>
      </c>
      <c r="X60" s="49">
        <v>0.007006</v>
      </c>
      <c r="Y60" s="49">
        <v>0.508815</v>
      </c>
      <c r="Z60" s="49">
        <v>0</v>
      </c>
      <c r="AA60" s="49">
        <v>0</v>
      </c>
      <c r="AB60" s="72">
        <v>60</v>
      </c>
      <c r="AC60" s="72"/>
      <c r="AD60" s="73"/>
      <c r="AE60" s="79" t="s">
        <v>1427</v>
      </c>
      <c r="AF60" s="83" t="s">
        <v>1609</v>
      </c>
      <c r="AG60" s="79">
        <v>2365</v>
      </c>
      <c r="AH60" s="79">
        <v>2299</v>
      </c>
      <c r="AI60" s="79">
        <v>50562</v>
      </c>
      <c r="AJ60" s="79">
        <v>99527</v>
      </c>
      <c r="AK60" s="79"/>
      <c r="AL60" s="79" t="s">
        <v>1773</v>
      </c>
      <c r="AM60" s="79"/>
      <c r="AN60" s="79"/>
      <c r="AO60" s="79"/>
      <c r="AP60" s="81">
        <v>41247.97045138889</v>
      </c>
      <c r="AQ60" s="86" t="s">
        <v>2067</v>
      </c>
      <c r="AR60" s="79" t="b">
        <v>0</v>
      </c>
      <c r="AS60" s="79" t="b">
        <v>0</v>
      </c>
      <c r="AT60" s="79" t="b">
        <v>0</v>
      </c>
      <c r="AU60" s="79"/>
      <c r="AV60" s="79">
        <v>40</v>
      </c>
      <c r="AW60" s="86" t="s">
        <v>2187</v>
      </c>
      <c r="AX60" s="79" t="b">
        <v>0</v>
      </c>
      <c r="AY60" s="79" t="s">
        <v>2212</v>
      </c>
      <c r="AZ60" s="86" t="s">
        <v>2270</v>
      </c>
      <c r="BA60" s="79" t="s">
        <v>66</v>
      </c>
      <c r="BB60" s="79" t="str">
        <f>REPLACE(INDEX(GroupVertices[Group],MATCH(Vertices[[#This Row],[Vertex]],GroupVertices[Vertex],0)),1,1,"")</f>
        <v>1</v>
      </c>
      <c r="BC60" s="48"/>
      <c r="BD60" s="48"/>
      <c r="BE60" s="48"/>
      <c r="BF60" s="48"/>
      <c r="BG60" s="48" t="s">
        <v>538</v>
      </c>
      <c r="BH60" s="48" t="s">
        <v>538</v>
      </c>
      <c r="BI60" s="119" t="s">
        <v>2891</v>
      </c>
      <c r="BJ60" s="119" t="s">
        <v>2891</v>
      </c>
      <c r="BK60" s="119" t="s">
        <v>2811</v>
      </c>
      <c r="BL60" s="119" t="s">
        <v>2811</v>
      </c>
      <c r="BM60" s="119">
        <v>0</v>
      </c>
      <c r="BN60" s="122">
        <v>0</v>
      </c>
      <c r="BO60" s="119">
        <v>1</v>
      </c>
      <c r="BP60" s="122">
        <v>2.3255813953488373</v>
      </c>
      <c r="BQ60" s="119">
        <v>0</v>
      </c>
      <c r="BR60" s="122">
        <v>0</v>
      </c>
      <c r="BS60" s="119">
        <v>42</v>
      </c>
      <c r="BT60" s="122">
        <v>97.67441860465117</v>
      </c>
      <c r="BU60" s="119">
        <v>43</v>
      </c>
      <c r="BV60" s="2"/>
      <c r="BW60" s="3"/>
      <c r="BX60" s="3"/>
      <c r="BY60" s="3"/>
      <c r="BZ60" s="3"/>
    </row>
    <row r="61" spans="1:78" ht="34.05" customHeight="1">
      <c r="A61" s="65" t="s">
        <v>291</v>
      </c>
      <c r="C61" s="66"/>
      <c r="D61" s="66" t="s">
        <v>64</v>
      </c>
      <c r="E61" s="67">
        <v>173.74791764983482</v>
      </c>
      <c r="F61" s="69"/>
      <c r="G61" s="103" t="s">
        <v>606</v>
      </c>
      <c r="H61" s="66"/>
      <c r="I61" s="70" t="s">
        <v>291</v>
      </c>
      <c r="J61" s="71"/>
      <c r="K61" s="71"/>
      <c r="L61" s="70" t="s">
        <v>2458</v>
      </c>
      <c r="M61" s="74">
        <v>3.0621344327566304</v>
      </c>
      <c r="N61" s="75">
        <v>413.8692321777344</v>
      </c>
      <c r="O61" s="75">
        <v>4139.2158203125</v>
      </c>
      <c r="P61" s="76"/>
      <c r="Q61" s="77"/>
      <c r="R61" s="77"/>
      <c r="S61" s="89"/>
      <c r="T61" s="48">
        <v>0</v>
      </c>
      <c r="U61" s="48">
        <v>1</v>
      </c>
      <c r="V61" s="49">
        <v>0</v>
      </c>
      <c r="W61" s="49">
        <v>0.003086</v>
      </c>
      <c r="X61" s="49">
        <v>0.007006</v>
      </c>
      <c r="Y61" s="49">
        <v>0.508815</v>
      </c>
      <c r="Z61" s="49">
        <v>0</v>
      </c>
      <c r="AA61" s="49">
        <v>0</v>
      </c>
      <c r="AB61" s="72">
        <v>61</v>
      </c>
      <c r="AC61" s="72"/>
      <c r="AD61" s="73"/>
      <c r="AE61" s="79" t="s">
        <v>1428</v>
      </c>
      <c r="AF61" s="83" t="s">
        <v>1610</v>
      </c>
      <c r="AG61" s="79">
        <v>4906</v>
      </c>
      <c r="AH61" s="79">
        <v>4765</v>
      </c>
      <c r="AI61" s="79">
        <v>103648</v>
      </c>
      <c r="AJ61" s="79">
        <v>125058</v>
      </c>
      <c r="AK61" s="79"/>
      <c r="AL61" s="79" t="s">
        <v>1774</v>
      </c>
      <c r="AM61" s="79" t="s">
        <v>1889</v>
      </c>
      <c r="AN61" s="79"/>
      <c r="AO61" s="79"/>
      <c r="AP61" s="81">
        <v>41778.04813657407</v>
      </c>
      <c r="AQ61" s="86" t="s">
        <v>2068</v>
      </c>
      <c r="AR61" s="79" t="b">
        <v>1</v>
      </c>
      <c r="AS61" s="79" t="b">
        <v>0</v>
      </c>
      <c r="AT61" s="79" t="b">
        <v>0</v>
      </c>
      <c r="AU61" s="79"/>
      <c r="AV61" s="79">
        <v>11</v>
      </c>
      <c r="AW61" s="86" t="s">
        <v>2180</v>
      </c>
      <c r="AX61" s="79" t="b">
        <v>0</v>
      </c>
      <c r="AY61" s="79" t="s">
        <v>2212</v>
      </c>
      <c r="AZ61" s="86" t="s">
        <v>2271</v>
      </c>
      <c r="BA61" s="79" t="s">
        <v>66</v>
      </c>
      <c r="BB61" s="79" t="str">
        <f>REPLACE(INDEX(GroupVertices[Group],MATCH(Vertices[[#This Row],[Vertex]],GroupVertices[Vertex],0)),1,1,"")</f>
        <v>1</v>
      </c>
      <c r="BC61" s="48"/>
      <c r="BD61" s="48"/>
      <c r="BE61" s="48"/>
      <c r="BF61" s="48"/>
      <c r="BG61" s="48" t="s">
        <v>538</v>
      </c>
      <c r="BH61" s="48" t="s">
        <v>538</v>
      </c>
      <c r="BI61" s="119" t="s">
        <v>2891</v>
      </c>
      <c r="BJ61" s="119" t="s">
        <v>2891</v>
      </c>
      <c r="BK61" s="119" t="s">
        <v>2811</v>
      </c>
      <c r="BL61" s="119" t="s">
        <v>2811</v>
      </c>
      <c r="BM61" s="119">
        <v>0</v>
      </c>
      <c r="BN61" s="122">
        <v>0</v>
      </c>
      <c r="BO61" s="119">
        <v>1</v>
      </c>
      <c r="BP61" s="122">
        <v>2.3255813953488373</v>
      </c>
      <c r="BQ61" s="119">
        <v>0</v>
      </c>
      <c r="BR61" s="122">
        <v>0</v>
      </c>
      <c r="BS61" s="119">
        <v>42</v>
      </c>
      <c r="BT61" s="122">
        <v>97.67441860465117</v>
      </c>
      <c r="BU61" s="119">
        <v>43</v>
      </c>
      <c r="BV61" s="2"/>
      <c r="BW61" s="3"/>
      <c r="BX61" s="3"/>
      <c r="BY61" s="3"/>
      <c r="BZ61" s="3"/>
    </row>
    <row r="62" spans="1:78" ht="34.05" customHeight="1">
      <c r="A62" s="65" t="s">
        <v>292</v>
      </c>
      <c r="C62" s="66"/>
      <c r="D62" s="66" t="s">
        <v>64</v>
      </c>
      <c r="E62" s="67">
        <v>203.19804152902313</v>
      </c>
      <c r="F62" s="69"/>
      <c r="G62" s="103" t="s">
        <v>607</v>
      </c>
      <c r="H62" s="66"/>
      <c r="I62" s="70" t="s">
        <v>292</v>
      </c>
      <c r="J62" s="71"/>
      <c r="K62" s="71"/>
      <c r="L62" s="70" t="s">
        <v>2459</v>
      </c>
      <c r="M62" s="74">
        <v>8.231570949965814</v>
      </c>
      <c r="N62" s="75">
        <v>2717.022705078125</v>
      </c>
      <c r="O62" s="75">
        <v>3660.660888671875</v>
      </c>
      <c r="P62" s="76"/>
      <c r="Q62" s="77"/>
      <c r="R62" s="77"/>
      <c r="S62" s="89"/>
      <c r="T62" s="48">
        <v>0</v>
      </c>
      <c r="U62" s="48">
        <v>1</v>
      </c>
      <c r="V62" s="49">
        <v>0</v>
      </c>
      <c r="W62" s="49">
        <v>0.003086</v>
      </c>
      <c r="X62" s="49">
        <v>0.007006</v>
      </c>
      <c r="Y62" s="49">
        <v>0.508815</v>
      </c>
      <c r="Z62" s="49">
        <v>0</v>
      </c>
      <c r="AA62" s="49">
        <v>0</v>
      </c>
      <c r="AB62" s="72">
        <v>62</v>
      </c>
      <c r="AC62" s="72"/>
      <c r="AD62" s="73"/>
      <c r="AE62" s="79" t="s">
        <v>1429</v>
      </c>
      <c r="AF62" s="83" t="s">
        <v>1611</v>
      </c>
      <c r="AG62" s="79">
        <v>16669</v>
      </c>
      <c r="AH62" s="79">
        <v>16680</v>
      </c>
      <c r="AI62" s="79">
        <v>55232</v>
      </c>
      <c r="AJ62" s="79">
        <v>25891</v>
      </c>
      <c r="AK62" s="79"/>
      <c r="AL62" s="79" t="s">
        <v>1775</v>
      </c>
      <c r="AM62" s="79" t="s">
        <v>1920</v>
      </c>
      <c r="AN62" s="86" t="s">
        <v>1989</v>
      </c>
      <c r="AO62" s="79"/>
      <c r="AP62" s="81">
        <v>43241.99444444444</v>
      </c>
      <c r="AQ62" s="86" t="s">
        <v>2069</v>
      </c>
      <c r="AR62" s="79" t="b">
        <v>1</v>
      </c>
      <c r="AS62" s="79" t="b">
        <v>0</v>
      </c>
      <c r="AT62" s="79" t="b">
        <v>1</v>
      </c>
      <c r="AU62" s="79"/>
      <c r="AV62" s="79">
        <v>4</v>
      </c>
      <c r="AW62" s="79"/>
      <c r="AX62" s="79" t="b">
        <v>0</v>
      </c>
      <c r="AY62" s="79" t="s">
        <v>2212</v>
      </c>
      <c r="AZ62" s="86" t="s">
        <v>2272</v>
      </c>
      <c r="BA62" s="79" t="s">
        <v>66</v>
      </c>
      <c r="BB62" s="79" t="str">
        <f>REPLACE(INDEX(GroupVertices[Group],MATCH(Vertices[[#This Row],[Vertex]],GroupVertices[Vertex],0)),1,1,"")</f>
        <v>1</v>
      </c>
      <c r="BC62" s="48"/>
      <c r="BD62" s="48"/>
      <c r="BE62" s="48"/>
      <c r="BF62" s="48"/>
      <c r="BG62" s="48" t="s">
        <v>538</v>
      </c>
      <c r="BH62" s="48" t="s">
        <v>538</v>
      </c>
      <c r="BI62" s="119" t="s">
        <v>2891</v>
      </c>
      <c r="BJ62" s="119" t="s">
        <v>2891</v>
      </c>
      <c r="BK62" s="119" t="s">
        <v>2811</v>
      </c>
      <c r="BL62" s="119" t="s">
        <v>2811</v>
      </c>
      <c r="BM62" s="119">
        <v>0</v>
      </c>
      <c r="BN62" s="122">
        <v>0</v>
      </c>
      <c r="BO62" s="119">
        <v>1</v>
      </c>
      <c r="BP62" s="122">
        <v>2.3255813953488373</v>
      </c>
      <c r="BQ62" s="119">
        <v>0</v>
      </c>
      <c r="BR62" s="122">
        <v>0</v>
      </c>
      <c r="BS62" s="119">
        <v>42</v>
      </c>
      <c r="BT62" s="122">
        <v>97.67441860465117</v>
      </c>
      <c r="BU62" s="119">
        <v>43</v>
      </c>
      <c r="BV62" s="2"/>
      <c r="BW62" s="3"/>
      <c r="BX62" s="3"/>
      <c r="BY62" s="3"/>
      <c r="BZ62" s="3"/>
    </row>
    <row r="63" spans="1:78" ht="34.05" customHeight="1">
      <c r="A63" s="65" t="s">
        <v>293</v>
      </c>
      <c r="C63" s="66"/>
      <c r="D63" s="66" t="s">
        <v>64</v>
      </c>
      <c r="E63" s="67">
        <v>166.64923902784332</v>
      </c>
      <c r="F63" s="69"/>
      <c r="G63" s="103" t="s">
        <v>562</v>
      </c>
      <c r="H63" s="66"/>
      <c r="I63" s="70" t="s">
        <v>293</v>
      </c>
      <c r="J63" s="71"/>
      <c r="K63" s="71"/>
      <c r="L63" s="70" t="s">
        <v>2460</v>
      </c>
      <c r="M63" s="74">
        <v>1.8160898102283234</v>
      </c>
      <c r="N63" s="75">
        <v>7201.32666015625</v>
      </c>
      <c r="O63" s="75">
        <v>7043.78515625</v>
      </c>
      <c r="P63" s="76"/>
      <c r="Q63" s="77"/>
      <c r="R63" s="77"/>
      <c r="S63" s="89"/>
      <c r="T63" s="48">
        <v>0</v>
      </c>
      <c r="U63" s="48">
        <v>1</v>
      </c>
      <c r="V63" s="49">
        <v>0</v>
      </c>
      <c r="W63" s="49">
        <v>0.001748</v>
      </c>
      <c r="X63" s="49">
        <v>0.000191</v>
      </c>
      <c r="Y63" s="49">
        <v>0.493117</v>
      </c>
      <c r="Z63" s="49">
        <v>0</v>
      </c>
      <c r="AA63" s="49">
        <v>0</v>
      </c>
      <c r="AB63" s="72">
        <v>63</v>
      </c>
      <c r="AC63" s="72"/>
      <c r="AD63" s="73"/>
      <c r="AE63" s="79" t="s">
        <v>1430</v>
      </c>
      <c r="AF63" s="83" t="s">
        <v>1612</v>
      </c>
      <c r="AG63" s="79">
        <v>2339</v>
      </c>
      <c r="AH63" s="79">
        <v>1893</v>
      </c>
      <c r="AI63" s="79">
        <v>73846</v>
      </c>
      <c r="AJ63" s="79">
        <v>159193</v>
      </c>
      <c r="AK63" s="79"/>
      <c r="AL63" s="79"/>
      <c r="AM63" s="79"/>
      <c r="AN63" s="79"/>
      <c r="AO63" s="79"/>
      <c r="AP63" s="81">
        <v>42943.42123842592</v>
      </c>
      <c r="AQ63" s="79"/>
      <c r="AR63" s="79" t="b">
        <v>1</v>
      </c>
      <c r="AS63" s="79" t="b">
        <v>1</v>
      </c>
      <c r="AT63" s="79" t="b">
        <v>0</v>
      </c>
      <c r="AU63" s="79"/>
      <c r="AV63" s="79">
        <v>2</v>
      </c>
      <c r="AW63" s="79"/>
      <c r="AX63" s="79" t="b">
        <v>0</v>
      </c>
      <c r="AY63" s="79" t="s">
        <v>2212</v>
      </c>
      <c r="AZ63" s="86" t="s">
        <v>2273</v>
      </c>
      <c r="BA63" s="79" t="s">
        <v>66</v>
      </c>
      <c r="BB63" s="79" t="str">
        <f>REPLACE(INDEX(GroupVertices[Group],MATCH(Vertices[[#This Row],[Vertex]],GroupVertices[Vertex],0)),1,1,"")</f>
        <v>2</v>
      </c>
      <c r="BC63" s="48"/>
      <c r="BD63" s="48"/>
      <c r="BE63" s="48"/>
      <c r="BF63" s="48"/>
      <c r="BG63" s="48"/>
      <c r="BH63" s="48"/>
      <c r="BI63" s="119" t="s">
        <v>2897</v>
      </c>
      <c r="BJ63" s="119" t="s">
        <v>2897</v>
      </c>
      <c r="BK63" s="119" t="s">
        <v>2812</v>
      </c>
      <c r="BL63" s="119" t="s">
        <v>2812</v>
      </c>
      <c r="BM63" s="119">
        <v>0</v>
      </c>
      <c r="BN63" s="122">
        <v>0</v>
      </c>
      <c r="BO63" s="119">
        <v>0</v>
      </c>
      <c r="BP63" s="122">
        <v>0</v>
      </c>
      <c r="BQ63" s="119">
        <v>0</v>
      </c>
      <c r="BR63" s="122">
        <v>0</v>
      </c>
      <c r="BS63" s="119">
        <v>27</v>
      </c>
      <c r="BT63" s="122">
        <v>100</v>
      </c>
      <c r="BU63" s="119">
        <v>27</v>
      </c>
      <c r="BV63" s="2"/>
      <c r="BW63" s="3"/>
      <c r="BX63" s="3"/>
      <c r="BY63" s="3"/>
      <c r="BZ63" s="3"/>
    </row>
    <row r="64" spans="1:78" ht="34.05" customHeight="1">
      <c r="A64" s="65" t="s">
        <v>401</v>
      </c>
      <c r="C64" s="66"/>
      <c r="D64" s="66" t="s">
        <v>64</v>
      </c>
      <c r="E64" s="67">
        <v>177.33680391694196</v>
      </c>
      <c r="F64" s="69"/>
      <c r="G64" s="103" t="s">
        <v>708</v>
      </c>
      <c r="H64" s="66"/>
      <c r="I64" s="70" t="s">
        <v>401</v>
      </c>
      <c r="J64" s="71"/>
      <c r="K64" s="71"/>
      <c r="L64" s="70" t="s">
        <v>2461</v>
      </c>
      <c r="M64" s="74">
        <v>3.692098496792529</v>
      </c>
      <c r="N64" s="75">
        <v>7228.71337890625</v>
      </c>
      <c r="O64" s="75">
        <v>7487.50927734375</v>
      </c>
      <c r="P64" s="76"/>
      <c r="Q64" s="77"/>
      <c r="R64" s="77"/>
      <c r="S64" s="89"/>
      <c r="T64" s="48">
        <v>11</v>
      </c>
      <c r="U64" s="48">
        <v>1</v>
      </c>
      <c r="V64" s="49">
        <v>2012.333333</v>
      </c>
      <c r="W64" s="49">
        <v>0.002347</v>
      </c>
      <c r="X64" s="49">
        <v>0.002268</v>
      </c>
      <c r="Y64" s="49">
        <v>4.440337</v>
      </c>
      <c r="Z64" s="49">
        <v>0</v>
      </c>
      <c r="AA64" s="49">
        <v>0</v>
      </c>
      <c r="AB64" s="72">
        <v>64</v>
      </c>
      <c r="AC64" s="72"/>
      <c r="AD64" s="73"/>
      <c r="AE64" s="79" t="s">
        <v>1431</v>
      </c>
      <c r="AF64" s="83" t="s">
        <v>1613</v>
      </c>
      <c r="AG64" s="79">
        <v>6794</v>
      </c>
      <c r="AH64" s="79">
        <v>6217</v>
      </c>
      <c r="AI64" s="79">
        <v>52035</v>
      </c>
      <c r="AJ64" s="79">
        <v>33808</v>
      </c>
      <c r="AK64" s="79"/>
      <c r="AL64" s="79" t="s">
        <v>1776</v>
      </c>
      <c r="AM64" s="79" t="s">
        <v>1921</v>
      </c>
      <c r="AN64" s="86" t="s">
        <v>1990</v>
      </c>
      <c r="AO64" s="79"/>
      <c r="AP64" s="81">
        <v>41708.00572916667</v>
      </c>
      <c r="AQ64" s="86" t="s">
        <v>2070</v>
      </c>
      <c r="AR64" s="79" t="b">
        <v>0</v>
      </c>
      <c r="AS64" s="79" t="b">
        <v>0</v>
      </c>
      <c r="AT64" s="79" t="b">
        <v>0</v>
      </c>
      <c r="AU64" s="79"/>
      <c r="AV64" s="79">
        <v>80</v>
      </c>
      <c r="AW64" s="86" t="s">
        <v>2180</v>
      </c>
      <c r="AX64" s="79" t="b">
        <v>0</v>
      </c>
      <c r="AY64" s="79" t="s">
        <v>2212</v>
      </c>
      <c r="AZ64" s="86" t="s">
        <v>2274</v>
      </c>
      <c r="BA64" s="79" t="s">
        <v>66</v>
      </c>
      <c r="BB64" s="79" t="str">
        <f>REPLACE(INDEX(GroupVertices[Group],MATCH(Vertices[[#This Row],[Vertex]],GroupVertices[Vertex],0)),1,1,"")</f>
        <v>2</v>
      </c>
      <c r="BC64" s="48" t="s">
        <v>531</v>
      </c>
      <c r="BD64" s="48" t="s">
        <v>531</v>
      </c>
      <c r="BE64" s="48" t="s">
        <v>533</v>
      </c>
      <c r="BF64" s="48" t="s">
        <v>533</v>
      </c>
      <c r="BG64" s="48" t="s">
        <v>547</v>
      </c>
      <c r="BH64" s="48" t="s">
        <v>547</v>
      </c>
      <c r="BI64" s="119" t="s">
        <v>2897</v>
      </c>
      <c r="BJ64" s="119" t="s">
        <v>2897</v>
      </c>
      <c r="BK64" s="119" t="s">
        <v>2812</v>
      </c>
      <c r="BL64" s="119" t="s">
        <v>2812</v>
      </c>
      <c r="BM64" s="119">
        <v>0</v>
      </c>
      <c r="BN64" s="122">
        <v>0</v>
      </c>
      <c r="BO64" s="119">
        <v>0</v>
      </c>
      <c r="BP64" s="122">
        <v>0</v>
      </c>
      <c r="BQ64" s="119">
        <v>0</v>
      </c>
      <c r="BR64" s="122">
        <v>0</v>
      </c>
      <c r="BS64" s="119">
        <v>27</v>
      </c>
      <c r="BT64" s="122">
        <v>100</v>
      </c>
      <c r="BU64" s="119">
        <v>27</v>
      </c>
      <c r="BV64" s="2"/>
      <c r="BW64" s="3"/>
      <c r="BX64" s="3"/>
      <c r="BY64" s="3"/>
      <c r="BZ64" s="3"/>
    </row>
    <row r="65" spans="1:78" ht="34.05" customHeight="1">
      <c r="A65" s="65" t="s">
        <v>294</v>
      </c>
      <c r="C65" s="66"/>
      <c r="D65" s="66" t="s">
        <v>64</v>
      </c>
      <c r="E65" s="67">
        <v>173.75286101934876</v>
      </c>
      <c r="F65" s="69"/>
      <c r="G65" s="103" t="s">
        <v>608</v>
      </c>
      <c r="H65" s="66"/>
      <c r="I65" s="70" t="s">
        <v>294</v>
      </c>
      <c r="J65" s="71"/>
      <c r="K65" s="71"/>
      <c r="L65" s="70" t="s">
        <v>2462</v>
      </c>
      <c r="M65" s="74">
        <v>3.0630021518530985</v>
      </c>
      <c r="N65" s="75">
        <v>3407.87744140625</v>
      </c>
      <c r="O65" s="75">
        <v>8602.71875</v>
      </c>
      <c r="P65" s="76"/>
      <c r="Q65" s="77"/>
      <c r="R65" s="77"/>
      <c r="S65" s="89"/>
      <c r="T65" s="48">
        <v>0</v>
      </c>
      <c r="U65" s="48">
        <v>1</v>
      </c>
      <c r="V65" s="49">
        <v>0</v>
      </c>
      <c r="W65" s="49">
        <v>0.003086</v>
      </c>
      <c r="X65" s="49">
        <v>0.007006</v>
      </c>
      <c r="Y65" s="49">
        <v>0.508815</v>
      </c>
      <c r="Z65" s="49">
        <v>0</v>
      </c>
      <c r="AA65" s="49">
        <v>0</v>
      </c>
      <c r="AB65" s="72">
        <v>65</v>
      </c>
      <c r="AC65" s="72"/>
      <c r="AD65" s="73"/>
      <c r="AE65" s="79" t="s">
        <v>1432</v>
      </c>
      <c r="AF65" s="83" t="s">
        <v>1614</v>
      </c>
      <c r="AG65" s="79">
        <v>4726</v>
      </c>
      <c r="AH65" s="79">
        <v>4767</v>
      </c>
      <c r="AI65" s="79">
        <v>106815</v>
      </c>
      <c r="AJ65" s="79">
        <v>93766</v>
      </c>
      <c r="AK65" s="79"/>
      <c r="AL65" s="79" t="s">
        <v>1777</v>
      </c>
      <c r="AM65" s="79" t="s">
        <v>1889</v>
      </c>
      <c r="AN65" s="79"/>
      <c r="AO65" s="79"/>
      <c r="AP65" s="81">
        <v>43466.92050925926</v>
      </c>
      <c r="AQ65" s="86" t="s">
        <v>2071</v>
      </c>
      <c r="AR65" s="79" t="b">
        <v>1</v>
      </c>
      <c r="AS65" s="79" t="b">
        <v>0</v>
      </c>
      <c r="AT65" s="79" t="b">
        <v>0</v>
      </c>
      <c r="AU65" s="79"/>
      <c r="AV65" s="79">
        <v>2</v>
      </c>
      <c r="AW65" s="79"/>
      <c r="AX65" s="79" t="b">
        <v>0</v>
      </c>
      <c r="AY65" s="79" t="s">
        <v>2212</v>
      </c>
      <c r="AZ65" s="86" t="s">
        <v>2275</v>
      </c>
      <c r="BA65" s="79" t="s">
        <v>66</v>
      </c>
      <c r="BB65" s="79" t="str">
        <f>REPLACE(INDEX(GroupVertices[Group],MATCH(Vertices[[#This Row],[Vertex]],GroupVertices[Vertex],0)),1,1,"")</f>
        <v>1</v>
      </c>
      <c r="BC65" s="48"/>
      <c r="BD65" s="48"/>
      <c r="BE65" s="48"/>
      <c r="BF65" s="48"/>
      <c r="BG65" s="48" t="s">
        <v>538</v>
      </c>
      <c r="BH65" s="48" t="s">
        <v>538</v>
      </c>
      <c r="BI65" s="119" t="s">
        <v>2891</v>
      </c>
      <c r="BJ65" s="119" t="s">
        <v>2891</v>
      </c>
      <c r="BK65" s="119" t="s">
        <v>2811</v>
      </c>
      <c r="BL65" s="119" t="s">
        <v>2811</v>
      </c>
      <c r="BM65" s="119">
        <v>0</v>
      </c>
      <c r="BN65" s="122">
        <v>0</v>
      </c>
      <c r="BO65" s="119">
        <v>1</v>
      </c>
      <c r="BP65" s="122">
        <v>2.3255813953488373</v>
      </c>
      <c r="BQ65" s="119">
        <v>0</v>
      </c>
      <c r="BR65" s="122">
        <v>0</v>
      </c>
      <c r="BS65" s="119">
        <v>42</v>
      </c>
      <c r="BT65" s="122">
        <v>97.67441860465117</v>
      </c>
      <c r="BU65" s="119">
        <v>43</v>
      </c>
      <c r="BV65" s="2"/>
      <c r="BW65" s="3"/>
      <c r="BX65" s="3"/>
      <c r="BY65" s="3"/>
      <c r="BZ65" s="3"/>
    </row>
    <row r="66" spans="1:78" ht="34.05" customHeight="1">
      <c r="A66" s="65" t="s">
        <v>295</v>
      </c>
      <c r="C66" s="66"/>
      <c r="D66" s="66" t="s">
        <v>64</v>
      </c>
      <c r="E66" s="67">
        <v>164.0070080226522</v>
      </c>
      <c r="F66" s="69"/>
      <c r="G66" s="103" t="s">
        <v>609</v>
      </c>
      <c r="H66" s="66"/>
      <c r="I66" s="70" t="s">
        <v>295</v>
      </c>
      <c r="J66" s="71"/>
      <c r="K66" s="71"/>
      <c r="L66" s="70" t="s">
        <v>2463</v>
      </c>
      <c r="M66" s="74">
        <v>1.3522939531660811</v>
      </c>
      <c r="N66" s="75">
        <v>4315.89892578125</v>
      </c>
      <c r="O66" s="75">
        <v>1342.55859375</v>
      </c>
      <c r="P66" s="76"/>
      <c r="Q66" s="77"/>
      <c r="R66" s="77"/>
      <c r="S66" s="89"/>
      <c r="T66" s="48">
        <v>0</v>
      </c>
      <c r="U66" s="48">
        <v>1</v>
      </c>
      <c r="V66" s="49">
        <v>0</v>
      </c>
      <c r="W66" s="49">
        <v>0.003086</v>
      </c>
      <c r="X66" s="49">
        <v>0.007006</v>
      </c>
      <c r="Y66" s="49">
        <v>0.508815</v>
      </c>
      <c r="Z66" s="49">
        <v>0</v>
      </c>
      <c r="AA66" s="49">
        <v>0</v>
      </c>
      <c r="AB66" s="72">
        <v>66</v>
      </c>
      <c r="AC66" s="72"/>
      <c r="AD66" s="73"/>
      <c r="AE66" s="79" t="s">
        <v>1433</v>
      </c>
      <c r="AF66" s="83" t="s">
        <v>1615</v>
      </c>
      <c r="AG66" s="79">
        <v>792</v>
      </c>
      <c r="AH66" s="79">
        <v>824</v>
      </c>
      <c r="AI66" s="79">
        <v>9415</v>
      </c>
      <c r="AJ66" s="79">
        <v>22902</v>
      </c>
      <c r="AK66" s="79"/>
      <c r="AL66" s="79" t="s">
        <v>1778</v>
      </c>
      <c r="AM66" s="79" t="s">
        <v>1922</v>
      </c>
      <c r="AN66" s="79"/>
      <c r="AO66" s="79"/>
      <c r="AP66" s="81">
        <v>43791.83353009259</v>
      </c>
      <c r="AQ66" s="86" t="s">
        <v>2072</v>
      </c>
      <c r="AR66" s="79" t="b">
        <v>1</v>
      </c>
      <c r="AS66" s="79" t="b">
        <v>0</v>
      </c>
      <c r="AT66" s="79" t="b">
        <v>0</v>
      </c>
      <c r="AU66" s="79"/>
      <c r="AV66" s="79">
        <v>2</v>
      </c>
      <c r="AW66" s="79"/>
      <c r="AX66" s="79" t="b">
        <v>0</v>
      </c>
      <c r="AY66" s="79" t="s">
        <v>2212</v>
      </c>
      <c r="AZ66" s="86" t="s">
        <v>2276</v>
      </c>
      <c r="BA66" s="79" t="s">
        <v>66</v>
      </c>
      <c r="BB66" s="79" t="str">
        <f>REPLACE(INDEX(GroupVertices[Group],MATCH(Vertices[[#This Row],[Vertex]],GroupVertices[Vertex],0)),1,1,"")</f>
        <v>1</v>
      </c>
      <c r="BC66" s="48"/>
      <c r="BD66" s="48"/>
      <c r="BE66" s="48"/>
      <c r="BF66" s="48"/>
      <c r="BG66" s="48" t="s">
        <v>538</v>
      </c>
      <c r="BH66" s="48" t="s">
        <v>538</v>
      </c>
      <c r="BI66" s="119" t="s">
        <v>2891</v>
      </c>
      <c r="BJ66" s="119" t="s">
        <v>2891</v>
      </c>
      <c r="BK66" s="119" t="s">
        <v>2811</v>
      </c>
      <c r="BL66" s="119" t="s">
        <v>2811</v>
      </c>
      <c r="BM66" s="119">
        <v>0</v>
      </c>
      <c r="BN66" s="122">
        <v>0</v>
      </c>
      <c r="BO66" s="119">
        <v>1</v>
      </c>
      <c r="BP66" s="122">
        <v>2.3255813953488373</v>
      </c>
      <c r="BQ66" s="119">
        <v>0</v>
      </c>
      <c r="BR66" s="122">
        <v>0</v>
      </c>
      <c r="BS66" s="119">
        <v>42</v>
      </c>
      <c r="BT66" s="122">
        <v>97.67441860465117</v>
      </c>
      <c r="BU66" s="119">
        <v>43</v>
      </c>
      <c r="BV66" s="2"/>
      <c r="BW66" s="3"/>
      <c r="BX66" s="3"/>
      <c r="BY66" s="3"/>
      <c r="BZ66" s="3"/>
    </row>
    <row r="67" spans="1:78" ht="34.05" customHeight="1">
      <c r="A67" s="65" t="s">
        <v>296</v>
      </c>
      <c r="C67" s="66"/>
      <c r="D67" s="66" t="s">
        <v>64</v>
      </c>
      <c r="E67" s="67">
        <v>162.2199799433695</v>
      </c>
      <c r="F67" s="69"/>
      <c r="G67" s="103" t="s">
        <v>610</v>
      </c>
      <c r="H67" s="66"/>
      <c r="I67" s="70" t="s">
        <v>296</v>
      </c>
      <c r="J67" s="71"/>
      <c r="K67" s="71"/>
      <c r="L67" s="70" t="s">
        <v>2464</v>
      </c>
      <c r="M67" s="74">
        <v>1.038613499792834</v>
      </c>
      <c r="N67" s="75">
        <v>8941.8623046875</v>
      </c>
      <c r="O67" s="75">
        <v>8914.2646484375</v>
      </c>
      <c r="P67" s="76"/>
      <c r="Q67" s="77"/>
      <c r="R67" s="77"/>
      <c r="S67" s="89"/>
      <c r="T67" s="48">
        <v>1</v>
      </c>
      <c r="U67" s="48">
        <v>1</v>
      </c>
      <c r="V67" s="49">
        <v>0</v>
      </c>
      <c r="W67" s="49">
        <v>0</v>
      </c>
      <c r="X67" s="49">
        <v>0</v>
      </c>
      <c r="Y67" s="49">
        <v>0.999997</v>
      </c>
      <c r="Z67" s="49">
        <v>0</v>
      </c>
      <c r="AA67" s="49">
        <v>0</v>
      </c>
      <c r="AB67" s="72">
        <v>67</v>
      </c>
      <c r="AC67" s="72"/>
      <c r="AD67" s="73"/>
      <c r="AE67" s="79" t="s">
        <v>1434</v>
      </c>
      <c r="AF67" s="83" t="s">
        <v>1616</v>
      </c>
      <c r="AG67" s="79">
        <v>196</v>
      </c>
      <c r="AH67" s="79">
        <v>101</v>
      </c>
      <c r="AI67" s="79">
        <v>5214</v>
      </c>
      <c r="AJ67" s="79">
        <v>8514</v>
      </c>
      <c r="AK67" s="79"/>
      <c r="AL67" s="79" t="s">
        <v>1779</v>
      </c>
      <c r="AM67" s="79" t="s">
        <v>1923</v>
      </c>
      <c r="AN67" s="79"/>
      <c r="AO67" s="79"/>
      <c r="AP67" s="81">
        <v>43937.62287037037</v>
      </c>
      <c r="AQ67" s="79"/>
      <c r="AR67" s="79" t="b">
        <v>1</v>
      </c>
      <c r="AS67" s="79" t="b">
        <v>0</v>
      </c>
      <c r="AT67" s="79" t="b">
        <v>0</v>
      </c>
      <c r="AU67" s="79"/>
      <c r="AV67" s="79">
        <v>1</v>
      </c>
      <c r="AW67" s="79"/>
      <c r="AX67" s="79" t="b">
        <v>0</v>
      </c>
      <c r="AY67" s="79" t="s">
        <v>2212</v>
      </c>
      <c r="AZ67" s="86" t="s">
        <v>2277</v>
      </c>
      <c r="BA67" s="79" t="s">
        <v>66</v>
      </c>
      <c r="BB67" s="79" t="str">
        <f>REPLACE(INDEX(GroupVertices[Group],MATCH(Vertices[[#This Row],[Vertex]],GroupVertices[Vertex],0)),1,1,"")</f>
        <v>3</v>
      </c>
      <c r="BC67" s="48"/>
      <c r="BD67" s="48"/>
      <c r="BE67" s="48"/>
      <c r="BF67" s="48"/>
      <c r="BG67" s="48" t="s">
        <v>537</v>
      </c>
      <c r="BH67" s="48" t="s">
        <v>537</v>
      </c>
      <c r="BI67" s="119" t="s">
        <v>1316</v>
      </c>
      <c r="BJ67" s="119" t="s">
        <v>1316</v>
      </c>
      <c r="BK67" s="119" t="s">
        <v>1316</v>
      </c>
      <c r="BL67" s="119" t="s">
        <v>1316</v>
      </c>
      <c r="BM67" s="119">
        <v>0</v>
      </c>
      <c r="BN67" s="122">
        <v>0</v>
      </c>
      <c r="BO67" s="119">
        <v>0</v>
      </c>
      <c r="BP67" s="122">
        <v>0</v>
      </c>
      <c r="BQ67" s="119">
        <v>0</v>
      </c>
      <c r="BR67" s="122">
        <v>0</v>
      </c>
      <c r="BS67" s="119">
        <v>1</v>
      </c>
      <c r="BT67" s="122">
        <v>100</v>
      </c>
      <c r="BU67" s="119">
        <v>1</v>
      </c>
      <c r="BV67" s="2"/>
      <c r="BW67" s="3"/>
      <c r="BX67" s="3"/>
      <c r="BY67" s="3"/>
      <c r="BZ67" s="3"/>
    </row>
    <row r="68" spans="1:78" ht="34.05" customHeight="1">
      <c r="A68" s="65" t="s">
        <v>297</v>
      </c>
      <c r="C68" s="66"/>
      <c r="D68" s="66" t="s">
        <v>64</v>
      </c>
      <c r="E68" s="67">
        <v>180.42146649362905</v>
      </c>
      <c r="F68" s="69"/>
      <c r="G68" s="103" t="s">
        <v>611</v>
      </c>
      <c r="H68" s="66"/>
      <c r="I68" s="70" t="s">
        <v>297</v>
      </c>
      <c r="J68" s="71"/>
      <c r="K68" s="71"/>
      <c r="L68" s="70" t="s">
        <v>2465</v>
      </c>
      <c r="M68" s="74">
        <v>4.233555212988673</v>
      </c>
      <c r="N68" s="75">
        <v>7884.7255859375</v>
      </c>
      <c r="O68" s="75">
        <v>7476.38037109375</v>
      </c>
      <c r="P68" s="76"/>
      <c r="Q68" s="77"/>
      <c r="R68" s="77"/>
      <c r="S68" s="89"/>
      <c r="T68" s="48">
        <v>0</v>
      </c>
      <c r="U68" s="48">
        <v>1</v>
      </c>
      <c r="V68" s="49">
        <v>0</v>
      </c>
      <c r="W68" s="49">
        <v>0.001748</v>
      </c>
      <c r="X68" s="49">
        <v>0.000191</v>
      </c>
      <c r="Y68" s="49">
        <v>0.493117</v>
      </c>
      <c r="Z68" s="49">
        <v>0</v>
      </c>
      <c r="AA68" s="49">
        <v>0</v>
      </c>
      <c r="AB68" s="72">
        <v>68</v>
      </c>
      <c r="AC68" s="72"/>
      <c r="AD68" s="73"/>
      <c r="AE68" s="79" t="s">
        <v>1435</v>
      </c>
      <c r="AF68" s="83" t="s">
        <v>1617</v>
      </c>
      <c r="AG68" s="79">
        <v>7718</v>
      </c>
      <c r="AH68" s="79">
        <v>7465</v>
      </c>
      <c r="AI68" s="79">
        <v>35075</v>
      </c>
      <c r="AJ68" s="79">
        <v>31070</v>
      </c>
      <c r="AK68" s="79"/>
      <c r="AL68" s="79" t="s">
        <v>1780</v>
      </c>
      <c r="AM68" s="79" t="s">
        <v>1924</v>
      </c>
      <c r="AN68" s="86" t="s">
        <v>1991</v>
      </c>
      <c r="AO68" s="79"/>
      <c r="AP68" s="81">
        <v>39577.169074074074</v>
      </c>
      <c r="AQ68" s="86" t="s">
        <v>2073</v>
      </c>
      <c r="AR68" s="79" t="b">
        <v>0</v>
      </c>
      <c r="AS68" s="79" t="b">
        <v>0</v>
      </c>
      <c r="AT68" s="79" t="b">
        <v>1</v>
      </c>
      <c r="AU68" s="79"/>
      <c r="AV68" s="79">
        <v>88</v>
      </c>
      <c r="AW68" s="86" t="s">
        <v>2180</v>
      </c>
      <c r="AX68" s="79" t="b">
        <v>0</v>
      </c>
      <c r="AY68" s="79" t="s">
        <v>2212</v>
      </c>
      <c r="AZ68" s="86" t="s">
        <v>2278</v>
      </c>
      <c r="BA68" s="79" t="s">
        <v>66</v>
      </c>
      <c r="BB68" s="79" t="str">
        <f>REPLACE(INDEX(GroupVertices[Group],MATCH(Vertices[[#This Row],[Vertex]],GroupVertices[Vertex],0)),1,1,"")</f>
        <v>2</v>
      </c>
      <c r="BC68" s="48"/>
      <c r="BD68" s="48"/>
      <c r="BE68" s="48"/>
      <c r="BF68" s="48"/>
      <c r="BG68" s="48"/>
      <c r="BH68" s="48"/>
      <c r="BI68" s="119" t="s">
        <v>2897</v>
      </c>
      <c r="BJ68" s="119" t="s">
        <v>2897</v>
      </c>
      <c r="BK68" s="119" t="s">
        <v>2812</v>
      </c>
      <c r="BL68" s="119" t="s">
        <v>2812</v>
      </c>
      <c r="BM68" s="119">
        <v>0</v>
      </c>
      <c r="BN68" s="122">
        <v>0</v>
      </c>
      <c r="BO68" s="119">
        <v>0</v>
      </c>
      <c r="BP68" s="122">
        <v>0</v>
      </c>
      <c r="BQ68" s="119">
        <v>0</v>
      </c>
      <c r="BR68" s="122">
        <v>0</v>
      </c>
      <c r="BS68" s="119">
        <v>27</v>
      </c>
      <c r="BT68" s="122">
        <v>100</v>
      </c>
      <c r="BU68" s="119">
        <v>27</v>
      </c>
      <c r="BV68" s="2"/>
      <c r="BW68" s="3"/>
      <c r="BX68" s="3"/>
      <c r="BY68" s="3"/>
      <c r="BZ68" s="3"/>
    </row>
    <row r="69" spans="1:78" ht="34.05" customHeight="1">
      <c r="A69" s="65" t="s">
        <v>298</v>
      </c>
      <c r="C69" s="66"/>
      <c r="D69" s="66" t="s">
        <v>64</v>
      </c>
      <c r="E69" s="67">
        <v>166.7827100047192</v>
      </c>
      <c r="F69" s="69"/>
      <c r="G69" s="103" t="s">
        <v>612</v>
      </c>
      <c r="H69" s="66"/>
      <c r="I69" s="70" t="s">
        <v>298</v>
      </c>
      <c r="J69" s="71"/>
      <c r="K69" s="71"/>
      <c r="L69" s="70" t="s">
        <v>2466</v>
      </c>
      <c r="M69" s="74">
        <v>1.8395182258329643</v>
      </c>
      <c r="N69" s="75">
        <v>8470.7255859375</v>
      </c>
      <c r="O69" s="75">
        <v>7068.59326171875</v>
      </c>
      <c r="P69" s="76"/>
      <c r="Q69" s="77"/>
      <c r="R69" s="77"/>
      <c r="S69" s="89"/>
      <c r="T69" s="48">
        <v>1</v>
      </c>
      <c r="U69" s="48">
        <v>1</v>
      </c>
      <c r="V69" s="49">
        <v>0</v>
      </c>
      <c r="W69" s="49">
        <v>0</v>
      </c>
      <c r="X69" s="49">
        <v>0</v>
      </c>
      <c r="Y69" s="49">
        <v>0.999997</v>
      </c>
      <c r="Z69" s="49">
        <v>0</v>
      </c>
      <c r="AA69" s="49">
        <v>0</v>
      </c>
      <c r="AB69" s="72">
        <v>69</v>
      </c>
      <c r="AC69" s="72"/>
      <c r="AD69" s="73"/>
      <c r="AE69" s="79" t="s">
        <v>1436</v>
      </c>
      <c r="AF69" s="83" t="s">
        <v>1618</v>
      </c>
      <c r="AG69" s="79">
        <v>2514</v>
      </c>
      <c r="AH69" s="79">
        <v>1947</v>
      </c>
      <c r="AI69" s="79">
        <v>4069</v>
      </c>
      <c r="AJ69" s="79">
        <v>21019</v>
      </c>
      <c r="AK69" s="79"/>
      <c r="AL69" s="79" t="s">
        <v>1781</v>
      </c>
      <c r="AM69" s="79" t="s">
        <v>1925</v>
      </c>
      <c r="AN69" s="79"/>
      <c r="AO69" s="79"/>
      <c r="AP69" s="81">
        <v>42709.61278935185</v>
      </c>
      <c r="AQ69" s="86" t="s">
        <v>2074</v>
      </c>
      <c r="AR69" s="79" t="b">
        <v>1</v>
      </c>
      <c r="AS69" s="79" t="b">
        <v>0</v>
      </c>
      <c r="AT69" s="79" t="b">
        <v>0</v>
      </c>
      <c r="AU69" s="79"/>
      <c r="AV69" s="79">
        <v>0</v>
      </c>
      <c r="AW69" s="79"/>
      <c r="AX69" s="79" t="b">
        <v>0</v>
      </c>
      <c r="AY69" s="79" t="s">
        <v>2212</v>
      </c>
      <c r="AZ69" s="86" t="s">
        <v>2279</v>
      </c>
      <c r="BA69" s="79" t="s">
        <v>66</v>
      </c>
      <c r="BB69" s="79" t="str">
        <f>REPLACE(INDEX(GroupVertices[Group],MATCH(Vertices[[#This Row],[Vertex]],GroupVertices[Vertex],0)),1,1,"")</f>
        <v>3</v>
      </c>
      <c r="BC69" s="48" t="s">
        <v>520</v>
      </c>
      <c r="BD69" s="48" t="s">
        <v>520</v>
      </c>
      <c r="BE69" s="48" t="s">
        <v>533</v>
      </c>
      <c r="BF69" s="48" t="s">
        <v>533</v>
      </c>
      <c r="BG69" s="48" t="s">
        <v>540</v>
      </c>
      <c r="BH69" s="48" t="s">
        <v>540</v>
      </c>
      <c r="BI69" s="119" t="s">
        <v>2898</v>
      </c>
      <c r="BJ69" s="119" t="s">
        <v>2898</v>
      </c>
      <c r="BK69" s="119" t="s">
        <v>2928</v>
      </c>
      <c r="BL69" s="119" t="s">
        <v>2928</v>
      </c>
      <c r="BM69" s="119">
        <v>0</v>
      </c>
      <c r="BN69" s="122">
        <v>0</v>
      </c>
      <c r="BO69" s="119">
        <v>0</v>
      </c>
      <c r="BP69" s="122">
        <v>0</v>
      </c>
      <c r="BQ69" s="119">
        <v>0</v>
      </c>
      <c r="BR69" s="122">
        <v>0</v>
      </c>
      <c r="BS69" s="119">
        <v>2</v>
      </c>
      <c r="BT69" s="122">
        <v>100</v>
      </c>
      <c r="BU69" s="119">
        <v>2</v>
      </c>
      <c r="BV69" s="2"/>
      <c r="BW69" s="3"/>
      <c r="BX69" s="3"/>
      <c r="BY69" s="3"/>
      <c r="BZ69" s="3"/>
    </row>
    <row r="70" spans="1:78" ht="34.05" customHeight="1">
      <c r="A70" s="65" t="s">
        <v>299</v>
      </c>
      <c r="C70" s="66"/>
      <c r="D70" s="66" t="s">
        <v>64</v>
      </c>
      <c r="E70" s="67">
        <v>173.55018286927796</v>
      </c>
      <c r="F70" s="69"/>
      <c r="G70" s="103" t="s">
        <v>613</v>
      </c>
      <c r="H70" s="66"/>
      <c r="I70" s="70" t="s">
        <v>299</v>
      </c>
      <c r="J70" s="71"/>
      <c r="K70" s="71"/>
      <c r="L70" s="70" t="s">
        <v>2467</v>
      </c>
      <c r="M70" s="74">
        <v>3.027425668897903</v>
      </c>
      <c r="N70" s="75">
        <v>5576.97119140625</v>
      </c>
      <c r="O70" s="75">
        <v>3880.768798828125</v>
      </c>
      <c r="P70" s="76"/>
      <c r="Q70" s="77"/>
      <c r="R70" s="77"/>
      <c r="S70" s="89"/>
      <c r="T70" s="48">
        <v>0</v>
      </c>
      <c r="U70" s="48">
        <v>1</v>
      </c>
      <c r="V70" s="49">
        <v>0</v>
      </c>
      <c r="W70" s="49">
        <v>0.003086</v>
      </c>
      <c r="X70" s="49">
        <v>0.007006</v>
      </c>
      <c r="Y70" s="49">
        <v>0.508815</v>
      </c>
      <c r="Z70" s="49">
        <v>0</v>
      </c>
      <c r="AA70" s="49">
        <v>0</v>
      </c>
      <c r="AB70" s="72">
        <v>70</v>
      </c>
      <c r="AC70" s="72"/>
      <c r="AD70" s="73"/>
      <c r="AE70" s="79" t="s">
        <v>1437</v>
      </c>
      <c r="AF70" s="83" t="s">
        <v>1619</v>
      </c>
      <c r="AG70" s="79">
        <v>3578</v>
      </c>
      <c r="AH70" s="79">
        <v>4685</v>
      </c>
      <c r="AI70" s="79">
        <v>219169</v>
      </c>
      <c r="AJ70" s="79">
        <v>235032</v>
      </c>
      <c r="AK70" s="79"/>
      <c r="AL70" s="79" t="s">
        <v>1782</v>
      </c>
      <c r="AM70" s="79" t="s">
        <v>1926</v>
      </c>
      <c r="AN70" s="79"/>
      <c r="AO70" s="79"/>
      <c r="AP70" s="81">
        <v>43649.2065162037</v>
      </c>
      <c r="AQ70" s="86" t="s">
        <v>2075</v>
      </c>
      <c r="AR70" s="79" t="b">
        <v>1</v>
      </c>
      <c r="AS70" s="79" t="b">
        <v>0</v>
      </c>
      <c r="AT70" s="79" t="b">
        <v>1</v>
      </c>
      <c r="AU70" s="79"/>
      <c r="AV70" s="79">
        <v>2</v>
      </c>
      <c r="AW70" s="79"/>
      <c r="AX70" s="79" t="b">
        <v>0</v>
      </c>
      <c r="AY70" s="79" t="s">
        <v>2212</v>
      </c>
      <c r="AZ70" s="86" t="s">
        <v>2280</v>
      </c>
      <c r="BA70" s="79" t="s">
        <v>66</v>
      </c>
      <c r="BB70" s="79" t="str">
        <f>REPLACE(INDEX(GroupVertices[Group],MATCH(Vertices[[#This Row],[Vertex]],GroupVertices[Vertex],0)),1,1,"")</f>
        <v>1</v>
      </c>
      <c r="BC70" s="48"/>
      <c r="BD70" s="48"/>
      <c r="BE70" s="48"/>
      <c r="BF70" s="48"/>
      <c r="BG70" s="48" t="s">
        <v>538</v>
      </c>
      <c r="BH70" s="48" t="s">
        <v>538</v>
      </c>
      <c r="BI70" s="119" t="s">
        <v>2891</v>
      </c>
      <c r="BJ70" s="119" t="s">
        <v>2891</v>
      </c>
      <c r="BK70" s="119" t="s">
        <v>2811</v>
      </c>
      <c r="BL70" s="119" t="s">
        <v>2811</v>
      </c>
      <c r="BM70" s="119">
        <v>0</v>
      </c>
      <c r="BN70" s="122">
        <v>0</v>
      </c>
      <c r="BO70" s="119">
        <v>1</v>
      </c>
      <c r="BP70" s="122">
        <v>2.3255813953488373</v>
      </c>
      <c r="BQ70" s="119">
        <v>0</v>
      </c>
      <c r="BR70" s="122">
        <v>0</v>
      </c>
      <c r="BS70" s="119">
        <v>42</v>
      </c>
      <c r="BT70" s="122">
        <v>97.67441860465117</v>
      </c>
      <c r="BU70" s="119">
        <v>43</v>
      </c>
      <c r="BV70" s="2"/>
      <c r="BW70" s="3"/>
      <c r="BX70" s="3"/>
      <c r="BY70" s="3"/>
      <c r="BZ70" s="3"/>
    </row>
    <row r="71" spans="1:78" ht="34.05" customHeight="1">
      <c r="A71" s="65" t="s">
        <v>300</v>
      </c>
      <c r="C71" s="66"/>
      <c r="D71" s="66" t="s">
        <v>64</v>
      </c>
      <c r="E71" s="67">
        <v>162.5561290703162</v>
      </c>
      <c r="F71" s="69"/>
      <c r="G71" s="103" t="s">
        <v>614</v>
      </c>
      <c r="H71" s="66"/>
      <c r="I71" s="70" t="s">
        <v>300</v>
      </c>
      <c r="J71" s="71"/>
      <c r="K71" s="71"/>
      <c r="L71" s="70" t="s">
        <v>2468</v>
      </c>
      <c r="M71" s="74">
        <v>1.0976183983526702</v>
      </c>
      <c r="N71" s="75">
        <v>1746.984375</v>
      </c>
      <c r="O71" s="75">
        <v>8672.4296875</v>
      </c>
      <c r="P71" s="76"/>
      <c r="Q71" s="77"/>
      <c r="R71" s="77"/>
      <c r="S71" s="89"/>
      <c r="T71" s="48">
        <v>0</v>
      </c>
      <c r="U71" s="48">
        <v>1</v>
      </c>
      <c r="V71" s="49">
        <v>0</v>
      </c>
      <c r="W71" s="49">
        <v>0.003086</v>
      </c>
      <c r="X71" s="49">
        <v>0.007006</v>
      </c>
      <c r="Y71" s="49">
        <v>0.508815</v>
      </c>
      <c r="Z71" s="49">
        <v>0</v>
      </c>
      <c r="AA71" s="49">
        <v>0</v>
      </c>
      <c r="AB71" s="72">
        <v>71</v>
      </c>
      <c r="AC71" s="72"/>
      <c r="AD71" s="73"/>
      <c r="AE71" s="79" t="s">
        <v>1438</v>
      </c>
      <c r="AF71" s="83" t="s">
        <v>1620</v>
      </c>
      <c r="AG71" s="79">
        <v>524</v>
      </c>
      <c r="AH71" s="79">
        <v>237</v>
      </c>
      <c r="AI71" s="79">
        <v>3134</v>
      </c>
      <c r="AJ71" s="79">
        <v>4526</v>
      </c>
      <c r="AK71" s="79"/>
      <c r="AL71" s="79" t="s">
        <v>1783</v>
      </c>
      <c r="AM71" s="79"/>
      <c r="AN71" s="79"/>
      <c r="AO71" s="79"/>
      <c r="AP71" s="81">
        <v>43978.55173611111</v>
      </c>
      <c r="AQ71" s="86" t="s">
        <v>2076</v>
      </c>
      <c r="AR71" s="79" t="b">
        <v>1</v>
      </c>
      <c r="AS71" s="79" t="b">
        <v>0</v>
      </c>
      <c r="AT71" s="79" t="b">
        <v>0</v>
      </c>
      <c r="AU71" s="79"/>
      <c r="AV71" s="79">
        <v>0</v>
      </c>
      <c r="AW71" s="79"/>
      <c r="AX71" s="79" t="b">
        <v>0</v>
      </c>
      <c r="AY71" s="79" t="s">
        <v>2212</v>
      </c>
      <c r="AZ71" s="86" t="s">
        <v>2281</v>
      </c>
      <c r="BA71" s="79" t="s">
        <v>66</v>
      </c>
      <c r="BB71" s="79" t="str">
        <f>REPLACE(INDEX(GroupVertices[Group],MATCH(Vertices[[#This Row],[Vertex]],GroupVertices[Vertex],0)),1,1,"")</f>
        <v>1</v>
      </c>
      <c r="BC71" s="48"/>
      <c r="BD71" s="48"/>
      <c r="BE71" s="48"/>
      <c r="BF71" s="48"/>
      <c r="BG71" s="48" t="s">
        <v>538</v>
      </c>
      <c r="BH71" s="48" t="s">
        <v>538</v>
      </c>
      <c r="BI71" s="119" t="s">
        <v>2891</v>
      </c>
      <c r="BJ71" s="119" t="s">
        <v>2891</v>
      </c>
      <c r="BK71" s="119" t="s">
        <v>2811</v>
      </c>
      <c r="BL71" s="119" t="s">
        <v>2811</v>
      </c>
      <c r="BM71" s="119">
        <v>0</v>
      </c>
      <c r="BN71" s="122">
        <v>0</v>
      </c>
      <c r="BO71" s="119">
        <v>1</v>
      </c>
      <c r="BP71" s="122">
        <v>2.3255813953488373</v>
      </c>
      <c r="BQ71" s="119">
        <v>0</v>
      </c>
      <c r="BR71" s="122">
        <v>0</v>
      </c>
      <c r="BS71" s="119">
        <v>42</v>
      </c>
      <c r="BT71" s="122">
        <v>97.67441860465117</v>
      </c>
      <c r="BU71" s="119">
        <v>43</v>
      </c>
      <c r="BV71" s="2"/>
      <c r="BW71" s="3"/>
      <c r="BX71" s="3"/>
      <c r="BY71" s="3"/>
      <c r="BZ71" s="3"/>
    </row>
    <row r="72" spans="1:78" ht="34.05" customHeight="1">
      <c r="A72" s="65" t="s">
        <v>301</v>
      </c>
      <c r="C72" s="66"/>
      <c r="D72" s="66" t="s">
        <v>64</v>
      </c>
      <c r="E72" s="67">
        <v>162.07415054270882</v>
      </c>
      <c r="F72" s="69"/>
      <c r="G72" s="103" t="s">
        <v>615</v>
      </c>
      <c r="H72" s="66"/>
      <c r="I72" s="70" t="s">
        <v>301</v>
      </c>
      <c r="J72" s="71"/>
      <c r="K72" s="71"/>
      <c r="L72" s="70" t="s">
        <v>2469</v>
      </c>
      <c r="M72" s="74">
        <v>1.0130157864470226</v>
      </c>
      <c r="N72" s="75">
        <v>5296.99658203125</v>
      </c>
      <c r="O72" s="75">
        <v>4854.9697265625</v>
      </c>
      <c r="P72" s="76"/>
      <c r="Q72" s="77"/>
      <c r="R72" s="77"/>
      <c r="S72" s="89"/>
      <c r="T72" s="48">
        <v>0</v>
      </c>
      <c r="U72" s="48">
        <v>1</v>
      </c>
      <c r="V72" s="49">
        <v>0</v>
      </c>
      <c r="W72" s="49">
        <v>0.003086</v>
      </c>
      <c r="X72" s="49">
        <v>0.007006</v>
      </c>
      <c r="Y72" s="49">
        <v>0.508815</v>
      </c>
      <c r="Z72" s="49">
        <v>0</v>
      </c>
      <c r="AA72" s="49">
        <v>0</v>
      </c>
      <c r="AB72" s="72">
        <v>72</v>
      </c>
      <c r="AC72" s="72"/>
      <c r="AD72" s="73"/>
      <c r="AE72" s="79" t="s">
        <v>1439</v>
      </c>
      <c r="AF72" s="83" t="s">
        <v>1621</v>
      </c>
      <c r="AG72" s="79">
        <v>125</v>
      </c>
      <c r="AH72" s="79">
        <v>42</v>
      </c>
      <c r="AI72" s="79">
        <v>3244</v>
      </c>
      <c r="AJ72" s="79">
        <v>7085</v>
      </c>
      <c r="AK72" s="79"/>
      <c r="AL72" s="79" t="s">
        <v>1784</v>
      </c>
      <c r="AM72" s="79" t="s">
        <v>1927</v>
      </c>
      <c r="AN72" s="79"/>
      <c r="AO72" s="79"/>
      <c r="AP72" s="81">
        <v>43848.24653935185</v>
      </c>
      <c r="AQ72" s="86" t="s">
        <v>2077</v>
      </c>
      <c r="AR72" s="79" t="b">
        <v>1</v>
      </c>
      <c r="AS72" s="79" t="b">
        <v>0</v>
      </c>
      <c r="AT72" s="79" t="b">
        <v>0</v>
      </c>
      <c r="AU72" s="79"/>
      <c r="AV72" s="79">
        <v>0</v>
      </c>
      <c r="AW72" s="79"/>
      <c r="AX72" s="79" t="b">
        <v>0</v>
      </c>
      <c r="AY72" s="79" t="s">
        <v>2212</v>
      </c>
      <c r="AZ72" s="86" t="s">
        <v>2282</v>
      </c>
      <c r="BA72" s="79" t="s">
        <v>66</v>
      </c>
      <c r="BB72" s="79" t="str">
        <f>REPLACE(INDEX(GroupVertices[Group],MATCH(Vertices[[#This Row],[Vertex]],GroupVertices[Vertex],0)),1,1,"")</f>
        <v>1</v>
      </c>
      <c r="BC72" s="48"/>
      <c r="BD72" s="48"/>
      <c r="BE72" s="48"/>
      <c r="BF72" s="48"/>
      <c r="BG72" s="48" t="s">
        <v>538</v>
      </c>
      <c r="BH72" s="48" t="s">
        <v>538</v>
      </c>
      <c r="BI72" s="119" t="s">
        <v>2891</v>
      </c>
      <c r="BJ72" s="119" t="s">
        <v>2891</v>
      </c>
      <c r="BK72" s="119" t="s">
        <v>2811</v>
      </c>
      <c r="BL72" s="119" t="s">
        <v>2811</v>
      </c>
      <c r="BM72" s="119">
        <v>0</v>
      </c>
      <c r="BN72" s="122">
        <v>0</v>
      </c>
      <c r="BO72" s="119">
        <v>1</v>
      </c>
      <c r="BP72" s="122">
        <v>2.3255813953488373</v>
      </c>
      <c r="BQ72" s="119">
        <v>0</v>
      </c>
      <c r="BR72" s="122">
        <v>0</v>
      </c>
      <c r="BS72" s="119">
        <v>42</v>
      </c>
      <c r="BT72" s="122">
        <v>97.67441860465117</v>
      </c>
      <c r="BU72" s="119">
        <v>43</v>
      </c>
      <c r="BV72" s="2"/>
      <c r="BW72" s="3"/>
      <c r="BX72" s="3"/>
      <c r="BY72" s="3"/>
      <c r="BZ72" s="3"/>
    </row>
    <row r="73" spans="1:78" ht="34.05" customHeight="1">
      <c r="A73" s="65" t="s">
        <v>302</v>
      </c>
      <c r="C73" s="66"/>
      <c r="D73" s="66" t="s">
        <v>64</v>
      </c>
      <c r="E73" s="67">
        <v>166.25376946672958</v>
      </c>
      <c r="F73" s="69"/>
      <c r="G73" s="103" t="s">
        <v>616</v>
      </c>
      <c r="H73" s="66"/>
      <c r="I73" s="70" t="s">
        <v>302</v>
      </c>
      <c r="J73" s="71"/>
      <c r="K73" s="71"/>
      <c r="L73" s="70" t="s">
        <v>2470</v>
      </c>
      <c r="M73" s="74">
        <v>1.7466722825108691</v>
      </c>
      <c r="N73" s="75">
        <v>2472.6220703125</v>
      </c>
      <c r="O73" s="75">
        <v>1149.8687744140625</v>
      </c>
      <c r="P73" s="76"/>
      <c r="Q73" s="77"/>
      <c r="R73" s="77"/>
      <c r="S73" s="89"/>
      <c r="T73" s="48">
        <v>0</v>
      </c>
      <c r="U73" s="48">
        <v>1</v>
      </c>
      <c r="V73" s="49">
        <v>0</v>
      </c>
      <c r="W73" s="49">
        <v>0.003086</v>
      </c>
      <c r="X73" s="49">
        <v>0.007006</v>
      </c>
      <c r="Y73" s="49">
        <v>0.508815</v>
      </c>
      <c r="Z73" s="49">
        <v>0</v>
      </c>
      <c r="AA73" s="49">
        <v>0</v>
      </c>
      <c r="AB73" s="72">
        <v>73</v>
      </c>
      <c r="AC73" s="72"/>
      <c r="AD73" s="73"/>
      <c r="AE73" s="79" t="s">
        <v>1440</v>
      </c>
      <c r="AF73" s="83" t="s">
        <v>1622</v>
      </c>
      <c r="AG73" s="79">
        <v>2239</v>
      </c>
      <c r="AH73" s="79">
        <v>1733</v>
      </c>
      <c r="AI73" s="79">
        <v>87765</v>
      </c>
      <c r="AJ73" s="79">
        <v>89552</v>
      </c>
      <c r="AK73" s="79"/>
      <c r="AL73" s="79" t="s">
        <v>1785</v>
      </c>
      <c r="AM73" s="79"/>
      <c r="AN73" s="79"/>
      <c r="AO73" s="79"/>
      <c r="AP73" s="81">
        <v>41781.63649305556</v>
      </c>
      <c r="AQ73" s="86" t="s">
        <v>2078</v>
      </c>
      <c r="AR73" s="79" t="b">
        <v>0</v>
      </c>
      <c r="AS73" s="79" t="b">
        <v>0</v>
      </c>
      <c r="AT73" s="79" t="b">
        <v>0</v>
      </c>
      <c r="AU73" s="79"/>
      <c r="AV73" s="79">
        <v>18</v>
      </c>
      <c r="AW73" s="86" t="s">
        <v>2180</v>
      </c>
      <c r="AX73" s="79" t="b">
        <v>0</v>
      </c>
      <c r="AY73" s="79" t="s">
        <v>2212</v>
      </c>
      <c r="AZ73" s="86" t="s">
        <v>2283</v>
      </c>
      <c r="BA73" s="79" t="s">
        <v>66</v>
      </c>
      <c r="BB73" s="79" t="str">
        <f>REPLACE(INDEX(GroupVertices[Group],MATCH(Vertices[[#This Row],[Vertex]],GroupVertices[Vertex],0)),1,1,"")</f>
        <v>1</v>
      </c>
      <c r="BC73" s="48"/>
      <c r="BD73" s="48"/>
      <c r="BE73" s="48"/>
      <c r="BF73" s="48"/>
      <c r="BG73" s="48" t="s">
        <v>538</v>
      </c>
      <c r="BH73" s="48" t="s">
        <v>538</v>
      </c>
      <c r="BI73" s="119" t="s">
        <v>2891</v>
      </c>
      <c r="BJ73" s="119" t="s">
        <v>2891</v>
      </c>
      <c r="BK73" s="119" t="s">
        <v>2811</v>
      </c>
      <c r="BL73" s="119" t="s">
        <v>2811</v>
      </c>
      <c r="BM73" s="119">
        <v>0</v>
      </c>
      <c r="BN73" s="122">
        <v>0</v>
      </c>
      <c r="BO73" s="119">
        <v>1</v>
      </c>
      <c r="BP73" s="122">
        <v>2.3255813953488373</v>
      </c>
      <c r="BQ73" s="119">
        <v>0</v>
      </c>
      <c r="BR73" s="122">
        <v>0</v>
      </c>
      <c r="BS73" s="119">
        <v>42</v>
      </c>
      <c r="BT73" s="122">
        <v>97.67441860465117</v>
      </c>
      <c r="BU73" s="119">
        <v>43</v>
      </c>
      <c r="BV73" s="2"/>
      <c r="BW73" s="3"/>
      <c r="BX73" s="3"/>
      <c r="BY73" s="3"/>
      <c r="BZ73" s="3"/>
    </row>
    <row r="74" spans="1:78" ht="34.05" customHeight="1">
      <c r="A74" s="65" t="s">
        <v>303</v>
      </c>
      <c r="C74" s="66"/>
      <c r="D74" s="66" t="s">
        <v>64</v>
      </c>
      <c r="E74" s="67">
        <v>163.27291764983482</v>
      </c>
      <c r="F74" s="69"/>
      <c r="G74" s="103" t="s">
        <v>617</v>
      </c>
      <c r="H74" s="66"/>
      <c r="I74" s="70" t="s">
        <v>303</v>
      </c>
      <c r="J74" s="71"/>
      <c r="K74" s="71"/>
      <c r="L74" s="70" t="s">
        <v>2471</v>
      </c>
      <c r="M74" s="74">
        <v>1.2234376673405565</v>
      </c>
      <c r="N74" s="75">
        <v>1602.8665771484375</v>
      </c>
      <c r="O74" s="75">
        <v>1517.52685546875</v>
      </c>
      <c r="P74" s="76"/>
      <c r="Q74" s="77"/>
      <c r="R74" s="77"/>
      <c r="S74" s="89"/>
      <c r="T74" s="48">
        <v>0</v>
      </c>
      <c r="U74" s="48">
        <v>1</v>
      </c>
      <c r="V74" s="49">
        <v>0</v>
      </c>
      <c r="W74" s="49">
        <v>0.003086</v>
      </c>
      <c r="X74" s="49">
        <v>0.007006</v>
      </c>
      <c r="Y74" s="49">
        <v>0.508815</v>
      </c>
      <c r="Z74" s="49">
        <v>0</v>
      </c>
      <c r="AA74" s="49">
        <v>0</v>
      </c>
      <c r="AB74" s="72">
        <v>74</v>
      </c>
      <c r="AC74" s="72"/>
      <c r="AD74" s="73"/>
      <c r="AE74" s="79" t="s">
        <v>1441</v>
      </c>
      <c r="AF74" s="83" t="s">
        <v>1623</v>
      </c>
      <c r="AG74" s="79">
        <v>993</v>
      </c>
      <c r="AH74" s="79">
        <v>527</v>
      </c>
      <c r="AI74" s="79">
        <v>9661</v>
      </c>
      <c r="AJ74" s="79">
        <v>14865</v>
      </c>
      <c r="AK74" s="79"/>
      <c r="AL74" s="79" t="s">
        <v>1786</v>
      </c>
      <c r="AM74" s="79"/>
      <c r="AN74" s="79"/>
      <c r="AO74" s="79"/>
      <c r="AP74" s="81">
        <v>43845.089733796296</v>
      </c>
      <c r="AQ74" s="86" t="s">
        <v>2079</v>
      </c>
      <c r="AR74" s="79" t="b">
        <v>1</v>
      </c>
      <c r="AS74" s="79" t="b">
        <v>0</v>
      </c>
      <c r="AT74" s="79" t="b">
        <v>0</v>
      </c>
      <c r="AU74" s="79"/>
      <c r="AV74" s="79">
        <v>0</v>
      </c>
      <c r="AW74" s="79"/>
      <c r="AX74" s="79" t="b">
        <v>0</v>
      </c>
      <c r="AY74" s="79" t="s">
        <v>2212</v>
      </c>
      <c r="AZ74" s="86" t="s">
        <v>2284</v>
      </c>
      <c r="BA74" s="79" t="s">
        <v>66</v>
      </c>
      <c r="BB74" s="79" t="str">
        <f>REPLACE(INDEX(GroupVertices[Group],MATCH(Vertices[[#This Row],[Vertex]],GroupVertices[Vertex],0)),1,1,"")</f>
        <v>1</v>
      </c>
      <c r="BC74" s="48"/>
      <c r="BD74" s="48"/>
      <c r="BE74" s="48"/>
      <c r="BF74" s="48"/>
      <c r="BG74" s="48" t="s">
        <v>538</v>
      </c>
      <c r="BH74" s="48" t="s">
        <v>538</v>
      </c>
      <c r="BI74" s="119" t="s">
        <v>2891</v>
      </c>
      <c r="BJ74" s="119" t="s">
        <v>2891</v>
      </c>
      <c r="BK74" s="119" t="s">
        <v>2811</v>
      </c>
      <c r="BL74" s="119" t="s">
        <v>2811</v>
      </c>
      <c r="BM74" s="119">
        <v>0</v>
      </c>
      <c r="BN74" s="122">
        <v>0</v>
      </c>
      <c r="BO74" s="119">
        <v>1</v>
      </c>
      <c r="BP74" s="122">
        <v>2.3255813953488373</v>
      </c>
      <c r="BQ74" s="119">
        <v>0</v>
      </c>
      <c r="BR74" s="122">
        <v>0</v>
      </c>
      <c r="BS74" s="119">
        <v>42</v>
      </c>
      <c r="BT74" s="122">
        <v>97.67441860465117</v>
      </c>
      <c r="BU74" s="119">
        <v>43</v>
      </c>
      <c r="BV74" s="2"/>
      <c r="BW74" s="3"/>
      <c r="BX74" s="3"/>
      <c r="BY74" s="3"/>
      <c r="BZ74" s="3"/>
    </row>
    <row r="75" spans="1:78" ht="34.05" customHeight="1">
      <c r="A75" s="65" t="s">
        <v>304</v>
      </c>
      <c r="C75" s="66"/>
      <c r="D75" s="66" t="s">
        <v>64</v>
      </c>
      <c r="E75" s="67">
        <v>169.87725932043418</v>
      </c>
      <c r="F75" s="69"/>
      <c r="G75" s="103" t="s">
        <v>618</v>
      </c>
      <c r="H75" s="66"/>
      <c r="I75" s="70" t="s">
        <v>304</v>
      </c>
      <c r="J75" s="71"/>
      <c r="K75" s="71"/>
      <c r="L75" s="70" t="s">
        <v>2472</v>
      </c>
      <c r="M75" s="74">
        <v>2.3827103802220453</v>
      </c>
      <c r="N75" s="75">
        <v>9412.9990234375</v>
      </c>
      <c r="O75" s="75">
        <v>7068.59326171875</v>
      </c>
      <c r="P75" s="76"/>
      <c r="Q75" s="77"/>
      <c r="R75" s="77"/>
      <c r="S75" s="89"/>
      <c r="T75" s="48">
        <v>1</v>
      </c>
      <c r="U75" s="48">
        <v>1</v>
      </c>
      <c r="V75" s="49">
        <v>0</v>
      </c>
      <c r="W75" s="49">
        <v>0</v>
      </c>
      <c r="X75" s="49">
        <v>0</v>
      </c>
      <c r="Y75" s="49">
        <v>0.999997</v>
      </c>
      <c r="Z75" s="49">
        <v>0</v>
      </c>
      <c r="AA75" s="49">
        <v>0</v>
      </c>
      <c r="AB75" s="72">
        <v>75</v>
      </c>
      <c r="AC75" s="72"/>
      <c r="AD75" s="73"/>
      <c r="AE75" s="79" t="s">
        <v>1442</v>
      </c>
      <c r="AF75" s="83" t="s">
        <v>1624</v>
      </c>
      <c r="AG75" s="79">
        <v>4827</v>
      </c>
      <c r="AH75" s="79">
        <v>3199</v>
      </c>
      <c r="AI75" s="79">
        <v>9202</v>
      </c>
      <c r="AJ75" s="79">
        <v>12514</v>
      </c>
      <c r="AK75" s="79"/>
      <c r="AL75" s="79" t="s">
        <v>1787</v>
      </c>
      <c r="AM75" s="79"/>
      <c r="AN75" s="79"/>
      <c r="AO75" s="79"/>
      <c r="AP75" s="81">
        <v>43142.298159722224</v>
      </c>
      <c r="AQ75" s="86" t="s">
        <v>2080</v>
      </c>
      <c r="AR75" s="79" t="b">
        <v>1</v>
      </c>
      <c r="AS75" s="79" t="b">
        <v>0</v>
      </c>
      <c r="AT75" s="79" t="b">
        <v>0</v>
      </c>
      <c r="AU75" s="79"/>
      <c r="AV75" s="79">
        <v>2</v>
      </c>
      <c r="AW75" s="79"/>
      <c r="AX75" s="79" t="b">
        <v>0</v>
      </c>
      <c r="AY75" s="79" t="s">
        <v>2212</v>
      </c>
      <c r="AZ75" s="86" t="s">
        <v>2285</v>
      </c>
      <c r="BA75" s="79" t="s">
        <v>66</v>
      </c>
      <c r="BB75" s="79" t="str">
        <f>REPLACE(INDEX(GroupVertices[Group],MATCH(Vertices[[#This Row],[Vertex]],GroupVertices[Vertex],0)),1,1,"")</f>
        <v>3</v>
      </c>
      <c r="BC75" s="48"/>
      <c r="BD75" s="48"/>
      <c r="BE75" s="48"/>
      <c r="BF75" s="48"/>
      <c r="BG75" s="48" t="s">
        <v>537</v>
      </c>
      <c r="BH75" s="48" t="s">
        <v>537</v>
      </c>
      <c r="BI75" s="119" t="s">
        <v>1316</v>
      </c>
      <c r="BJ75" s="119" t="s">
        <v>1316</v>
      </c>
      <c r="BK75" s="119" t="s">
        <v>1316</v>
      </c>
      <c r="BL75" s="119" t="s">
        <v>1316</v>
      </c>
      <c r="BM75" s="119">
        <v>0</v>
      </c>
      <c r="BN75" s="122">
        <v>0</v>
      </c>
      <c r="BO75" s="119">
        <v>0</v>
      </c>
      <c r="BP75" s="122">
        <v>0</v>
      </c>
      <c r="BQ75" s="119">
        <v>0</v>
      </c>
      <c r="BR75" s="122">
        <v>0</v>
      </c>
      <c r="BS75" s="119">
        <v>1</v>
      </c>
      <c r="BT75" s="122">
        <v>100</v>
      </c>
      <c r="BU75" s="119">
        <v>1</v>
      </c>
      <c r="BV75" s="2"/>
      <c r="BW75" s="3"/>
      <c r="BX75" s="3"/>
      <c r="BY75" s="3"/>
      <c r="BZ75" s="3"/>
    </row>
    <row r="76" spans="1:78" ht="34.05" customHeight="1">
      <c r="A76" s="65" t="s">
        <v>305</v>
      </c>
      <c r="C76" s="66"/>
      <c r="D76" s="66" t="s">
        <v>64</v>
      </c>
      <c r="E76" s="67">
        <v>162.94418357715904</v>
      </c>
      <c r="F76" s="69"/>
      <c r="G76" s="103" t="s">
        <v>619</v>
      </c>
      <c r="H76" s="66"/>
      <c r="I76" s="70" t="s">
        <v>305</v>
      </c>
      <c r="J76" s="71"/>
      <c r="K76" s="71"/>
      <c r="L76" s="70" t="s">
        <v>2473</v>
      </c>
      <c r="M76" s="74">
        <v>1.1657343474254225</v>
      </c>
      <c r="N76" s="75">
        <v>3797.43115234375</v>
      </c>
      <c r="O76" s="75">
        <v>3458.8974609375</v>
      </c>
      <c r="P76" s="76"/>
      <c r="Q76" s="77"/>
      <c r="R76" s="77"/>
      <c r="S76" s="89"/>
      <c r="T76" s="48">
        <v>0</v>
      </c>
      <c r="U76" s="48">
        <v>1</v>
      </c>
      <c r="V76" s="49">
        <v>0</v>
      </c>
      <c r="W76" s="49">
        <v>0.003086</v>
      </c>
      <c r="X76" s="49">
        <v>0.007006</v>
      </c>
      <c r="Y76" s="49">
        <v>0.508815</v>
      </c>
      <c r="Z76" s="49">
        <v>0</v>
      </c>
      <c r="AA76" s="49">
        <v>0</v>
      </c>
      <c r="AB76" s="72">
        <v>76</v>
      </c>
      <c r="AC76" s="72"/>
      <c r="AD76" s="73"/>
      <c r="AE76" s="79" t="s">
        <v>1443</v>
      </c>
      <c r="AF76" s="83" t="s">
        <v>1625</v>
      </c>
      <c r="AG76" s="79">
        <v>114</v>
      </c>
      <c r="AH76" s="79">
        <v>394</v>
      </c>
      <c r="AI76" s="79">
        <v>14892</v>
      </c>
      <c r="AJ76" s="79">
        <v>24082</v>
      </c>
      <c r="AK76" s="79"/>
      <c r="AL76" s="79" t="s">
        <v>1788</v>
      </c>
      <c r="AM76" s="79"/>
      <c r="AN76" s="79"/>
      <c r="AO76" s="79"/>
      <c r="AP76" s="81">
        <v>42580.1343287037</v>
      </c>
      <c r="AQ76" s="86" t="s">
        <v>2081</v>
      </c>
      <c r="AR76" s="79" t="b">
        <v>1</v>
      </c>
      <c r="AS76" s="79" t="b">
        <v>0</v>
      </c>
      <c r="AT76" s="79" t="b">
        <v>0</v>
      </c>
      <c r="AU76" s="79"/>
      <c r="AV76" s="79">
        <v>0</v>
      </c>
      <c r="AW76" s="79"/>
      <c r="AX76" s="79" t="b">
        <v>0</v>
      </c>
      <c r="AY76" s="79" t="s">
        <v>2212</v>
      </c>
      <c r="AZ76" s="86" t="s">
        <v>2286</v>
      </c>
      <c r="BA76" s="79" t="s">
        <v>66</v>
      </c>
      <c r="BB76" s="79" t="str">
        <f>REPLACE(INDEX(GroupVertices[Group],MATCH(Vertices[[#This Row],[Vertex]],GroupVertices[Vertex],0)),1,1,"")</f>
        <v>1</v>
      </c>
      <c r="BC76" s="48"/>
      <c r="BD76" s="48"/>
      <c r="BE76" s="48"/>
      <c r="BF76" s="48"/>
      <c r="BG76" s="48" t="s">
        <v>538</v>
      </c>
      <c r="BH76" s="48" t="s">
        <v>538</v>
      </c>
      <c r="BI76" s="119" t="s">
        <v>2891</v>
      </c>
      <c r="BJ76" s="119" t="s">
        <v>2891</v>
      </c>
      <c r="BK76" s="119" t="s">
        <v>2811</v>
      </c>
      <c r="BL76" s="119" t="s">
        <v>2811</v>
      </c>
      <c r="BM76" s="119">
        <v>0</v>
      </c>
      <c r="BN76" s="122">
        <v>0</v>
      </c>
      <c r="BO76" s="119">
        <v>1</v>
      </c>
      <c r="BP76" s="122">
        <v>2.3255813953488373</v>
      </c>
      <c r="BQ76" s="119">
        <v>0</v>
      </c>
      <c r="BR76" s="122">
        <v>0</v>
      </c>
      <c r="BS76" s="119">
        <v>42</v>
      </c>
      <c r="BT76" s="122">
        <v>97.67441860465117</v>
      </c>
      <c r="BU76" s="119">
        <v>43</v>
      </c>
      <c r="BV76" s="2"/>
      <c r="BW76" s="3"/>
      <c r="BX76" s="3"/>
      <c r="BY76" s="3"/>
      <c r="BZ76" s="3"/>
    </row>
    <row r="77" spans="1:78" ht="34.05" customHeight="1">
      <c r="A77" s="65" t="s">
        <v>306</v>
      </c>
      <c r="C77" s="66"/>
      <c r="D77" s="66" t="s">
        <v>64</v>
      </c>
      <c r="E77" s="67">
        <v>162.51905379896178</v>
      </c>
      <c r="F77" s="69"/>
      <c r="G77" s="103" t="s">
        <v>620</v>
      </c>
      <c r="H77" s="66"/>
      <c r="I77" s="70" t="s">
        <v>306</v>
      </c>
      <c r="J77" s="71"/>
      <c r="K77" s="71"/>
      <c r="L77" s="70" t="s">
        <v>2474</v>
      </c>
      <c r="M77" s="74">
        <v>1.091110505129159</v>
      </c>
      <c r="N77" s="75">
        <v>2885.679931640625</v>
      </c>
      <c r="O77" s="75">
        <v>8468.9599609375</v>
      </c>
      <c r="P77" s="76"/>
      <c r="Q77" s="77"/>
      <c r="R77" s="77"/>
      <c r="S77" s="89"/>
      <c r="T77" s="48">
        <v>0</v>
      </c>
      <c r="U77" s="48">
        <v>1</v>
      </c>
      <c r="V77" s="49">
        <v>0</v>
      </c>
      <c r="W77" s="49">
        <v>0.003086</v>
      </c>
      <c r="X77" s="49">
        <v>0.007006</v>
      </c>
      <c r="Y77" s="49">
        <v>0.508815</v>
      </c>
      <c r="Z77" s="49">
        <v>0</v>
      </c>
      <c r="AA77" s="49">
        <v>0</v>
      </c>
      <c r="AB77" s="72">
        <v>77</v>
      </c>
      <c r="AC77" s="72"/>
      <c r="AD77" s="73"/>
      <c r="AE77" s="79" t="s">
        <v>1444</v>
      </c>
      <c r="AF77" s="83" t="s">
        <v>1626</v>
      </c>
      <c r="AG77" s="79">
        <v>708</v>
      </c>
      <c r="AH77" s="79">
        <v>222</v>
      </c>
      <c r="AI77" s="79">
        <v>4316</v>
      </c>
      <c r="AJ77" s="79">
        <v>6121</v>
      </c>
      <c r="AK77" s="79"/>
      <c r="AL77" s="79" t="s">
        <v>1789</v>
      </c>
      <c r="AM77" s="79"/>
      <c r="AN77" s="79"/>
      <c r="AO77" s="79"/>
      <c r="AP77" s="81">
        <v>43941.035405092596</v>
      </c>
      <c r="AQ77" s="86" t="s">
        <v>2082</v>
      </c>
      <c r="AR77" s="79" t="b">
        <v>1</v>
      </c>
      <c r="AS77" s="79" t="b">
        <v>0</v>
      </c>
      <c r="AT77" s="79" t="b">
        <v>0</v>
      </c>
      <c r="AU77" s="79"/>
      <c r="AV77" s="79">
        <v>0</v>
      </c>
      <c r="AW77" s="79"/>
      <c r="AX77" s="79" t="b">
        <v>0</v>
      </c>
      <c r="AY77" s="79" t="s">
        <v>2212</v>
      </c>
      <c r="AZ77" s="86" t="s">
        <v>2287</v>
      </c>
      <c r="BA77" s="79" t="s">
        <v>66</v>
      </c>
      <c r="BB77" s="79" t="str">
        <f>REPLACE(INDEX(GroupVertices[Group],MATCH(Vertices[[#This Row],[Vertex]],GroupVertices[Vertex],0)),1,1,"")</f>
        <v>1</v>
      </c>
      <c r="BC77" s="48"/>
      <c r="BD77" s="48"/>
      <c r="BE77" s="48"/>
      <c r="BF77" s="48"/>
      <c r="BG77" s="48" t="s">
        <v>538</v>
      </c>
      <c r="BH77" s="48" t="s">
        <v>538</v>
      </c>
      <c r="BI77" s="119" t="s">
        <v>2891</v>
      </c>
      <c r="BJ77" s="119" t="s">
        <v>2891</v>
      </c>
      <c r="BK77" s="119" t="s">
        <v>2811</v>
      </c>
      <c r="BL77" s="119" t="s">
        <v>2811</v>
      </c>
      <c r="BM77" s="119">
        <v>0</v>
      </c>
      <c r="BN77" s="122">
        <v>0</v>
      </c>
      <c r="BO77" s="119">
        <v>1</v>
      </c>
      <c r="BP77" s="122">
        <v>2.3255813953488373</v>
      </c>
      <c r="BQ77" s="119">
        <v>0</v>
      </c>
      <c r="BR77" s="122">
        <v>0</v>
      </c>
      <c r="BS77" s="119">
        <v>42</v>
      </c>
      <c r="BT77" s="122">
        <v>97.67441860465117</v>
      </c>
      <c r="BU77" s="119">
        <v>43</v>
      </c>
      <c r="BV77" s="2"/>
      <c r="BW77" s="3"/>
      <c r="BX77" s="3"/>
      <c r="BY77" s="3"/>
      <c r="BZ77" s="3"/>
    </row>
    <row r="78" spans="1:78" ht="34.05" customHeight="1">
      <c r="A78" s="65" t="s">
        <v>307</v>
      </c>
      <c r="C78" s="66"/>
      <c r="D78" s="66" t="s">
        <v>64</v>
      </c>
      <c r="E78" s="67">
        <v>165.44800023596036</v>
      </c>
      <c r="F78" s="69"/>
      <c r="G78" s="103" t="s">
        <v>621</v>
      </c>
      <c r="H78" s="66"/>
      <c r="I78" s="70" t="s">
        <v>307</v>
      </c>
      <c r="J78" s="71"/>
      <c r="K78" s="71"/>
      <c r="L78" s="70" t="s">
        <v>2475</v>
      </c>
      <c r="M78" s="74">
        <v>1.6052340697865557</v>
      </c>
      <c r="N78" s="75">
        <v>350.4322509765625</v>
      </c>
      <c r="O78" s="75">
        <v>5124.958984375</v>
      </c>
      <c r="P78" s="76"/>
      <c r="Q78" s="77"/>
      <c r="R78" s="77"/>
      <c r="S78" s="89"/>
      <c r="T78" s="48">
        <v>0</v>
      </c>
      <c r="U78" s="48">
        <v>1</v>
      </c>
      <c r="V78" s="49">
        <v>0</v>
      </c>
      <c r="W78" s="49">
        <v>0.003086</v>
      </c>
      <c r="X78" s="49">
        <v>0.007006</v>
      </c>
      <c r="Y78" s="49">
        <v>0.508815</v>
      </c>
      <c r="Z78" s="49">
        <v>0</v>
      </c>
      <c r="AA78" s="49">
        <v>0</v>
      </c>
      <c r="AB78" s="72">
        <v>78</v>
      </c>
      <c r="AC78" s="72"/>
      <c r="AD78" s="73"/>
      <c r="AE78" s="79" t="s">
        <v>1445</v>
      </c>
      <c r="AF78" s="83" t="s">
        <v>1627</v>
      </c>
      <c r="AG78" s="79">
        <v>1422</v>
      </c>
      <c r="AH78" s="79">
        <v>1407</v>
      </c>
      <c r="AI78" s="79">
        <v>41087</v>
      </c>
      <c r="AJ78" s="79">
        <v>93074</v>
      </c>
      <c r="AK78" s="79"/>
      <c r="AL78" s="79" t="s">
        <v>1790</v>
      </c>
      <c r="AM78" s="79" t="s">
        <v>1928</v>
      </c>
      <c r="AN78" s="79"/>
      <c r="AO78" s="79"/>
      <c r="AP78" s="81">
        <v>42582.75355324074</v>
      </c>
      <c r="AQ78" s="86" t="s">
        <v>2083</v>
      </c>
      <c r="AR78" s="79" t="b">
        <v>0</v>
      </c>
      <c r="AS78" s="79" t="b">
        <v>0</v>
      </c>
      <c r="AT78" s="79" t="b">
        <v>1</v>
      </c>
      <c r="AU78" s="79"/>
      <c r="AV78" s="79">
        <v>4</v>
      </c>
      <c r="AW78" s="86" t="s">
        <v>2180</v>
      </c>
      <c r="AX78" s="79" t="b">
        <v>0</v>
      </c>
      <c r="AY78" s="79" t="s">
        <v>2212</v>
      </c>
      <c r="AZ78" s="86" t="s">
        <v>2288</v>
      </c>
      <c r="BA78" s="79" t="s">
        <v>66</v>
      </c>
      <c r="BB78" s="79" t="str">
        <f>REPLACE(INDEX(GroupVertices[Group],MATCH(Vertices[[#This Row],[Vertex]],GroupVertices[Vertex],0)),1,1,"")</f>
        <v>1</v>
      </c>
      <c r="BC78" s="48"/>
      <c r="BD78" s="48"/>
      <c r="BE78" s="48"/>
      <c r="BF78" s="48"/>
      <c r="BG78" s="48" t="s">
        <v>538</v>
      </c>
      <c r="BH78" s="48" t="s">
        <v>538</v>
      </c>
      <c r="BI78" s="119" t="s">
        <v>2891</v>
      </c>
      <c r="BJ78" s="119" t="s">
        <v>2891</v>
      </c>
      <c r="BK78" s="119" t="s">
        <v>2811</v>
      </c>
      <c r="BL78" s="119" t="s">
        <v>2811</v>
      </c>
      <c r="BM78" s="119">
        <v>0</v>
      </c>
      <c r="BN78" s="122">
        <v>0</v>
      </c>
      <c r="BO78" s="119">
        <v>1</v>
      </c>
      <c r="BP78" s="122">
        <v>2.3255813953488373</v>
      </c>
      <c r="BQ78" s="119">
        <v>0</v>
      </c>
      <c r="BR78" s="122">
        <v>0</v>
      </c>
      <c r="BS78" s="119">
        <v>42</v>
      </c>
      <c r="BT78" s="122">
        <v>97.67441860465117</v>
      </c>
      <c r="BU78" s="119">
        <v>43</v>
      </c>
      <c r="BV78" s="2"/>
      <c r="BW78" s="3"/>
      <c r="BX78" s="3"/>
      <c r="BY78" s="3"/>
      <c r="BZ78" s="3"/>
    </row>
    <row r="79" spans="1:78" ht="34.05" customHeight="1">
      <c r="A79" s="65" t="s">
        <v>308</v>
      </c>
      <c r="C79" s="66"/>
      <c r="D79" s="66" t="s">
        <v>64</v>
      </c>
      <c r="E79" s="67">
        <v>164.54089193015574</v>
      </c>
      <c r="F79" s="69"/>
      <c r="G79" s="103" t="s">
        <v>622</v>
      </c>
      <c r="H79" s="66"/>
      <c r="I79" s="70" t="s">
        <v>308</v>
      </c>
      <c r="J79" s="71"/>
      <c r="K79" s="71"/>
      <c r="L79" s="70" t="s">
        <v>2476</v>
      </c>
      <c r="M79" s="74">
        <v>1.4460076155846446</v>
      </c>
      <c r="N79" s="75">
        <v>2380.44970703125</v>
      </c>
      <c r="O79" s="75">
        <v>8368.6875</v>
      </c>
      <c r="P79" s="76"/>
      <c r="Q79" s="77"/>
      <c r="R79" s="77"/>
      <c r="S79" s="89"/>
      <c r="T79" s="48">
        <v>0</v>
      </c>
      <c r="U79" s="48">
        <v>1</v>
      </c>
      <c r="V79" s="49">
        <v>0</v>
      </c>
      <c r="W79" s="49">
        <v>0.003086</v>
      </c>
      <c r="X79" s="49">
        <v>0.007006</v>
      </c>
      <c r="Y79" s="49">
        <v>0.508815</v>
      </c>
      <c r="Z79" s="49">
        <v>0</v>
      </c>
      <c r="AA79" s="49">
        <v>0</v>
      </c>
      <c r="AB79" s="72">
        <v>79</v>
      </c>
      <c r="AC79" s="72"/>
      <c r="AD79" s="73"/>
      <c r="AE79" s="79" t="s">
        <v>1446</v>
      </c>
      <c r="AF79" s="83" t="s">
        <v>1628</v>
      </c>
      <c r="AG79" s="79">
        <v>1432</v>
      </c>
      <c r="AH79" s="79">
        <v>1040</v>
      </c>
      <c r="AI79" s="79">
        <v>56564</v>
      </c>
      <c r="AJ79" s="79">
        <v>47664</v>
      </c>
      <c r="AK79" s="79"/>
      <c r="AL79" s="79" t="s">
        <v>1791</v>
      </c>
      <c r="AM79" s="79" t="s">
        <v>1929</v>
      </c>
      <c r="AN79" s="79"/>
      <c r="AO79" s="79"/>
      <c r="AP79" s="81">
        <v>42928.13694444444</v>
      </c>
      <c r="AQ79" s="86" t="s">
        <v>2084</v>
      </c>
      <c r="AR79" s="79" t="b">
        <v>1</v>
      </c>
      <c r="AS79" s="79" t="b">
        <v>0</v>
      </c>
      <c r="AT79" s="79" t="b">
        <v>0</v>
      </c>
      <c r="AU79" s="79"/>
      <c r="AV79" s="79">
        <v>7</v>
      </c>
      <c r="AW79" s="79"/>
      <c r="AX79" s="79" t="b">
        <v>0</v>
      </c>
      <c r="AY79" s="79" t="s">
        <v>2212</v>
      </c>
      <c r="AZ79" s="86" t="s">
        <v>2289</v>
      </c>
      <c r="BA79" s="79" t="s">
        <v>66</v>
      </c>
      <c r="BB79" s="79" t="str">
        <f>REPLACE(INDEX(GroupVertices[Group],MATCH(Vertices[[#This Row],[Vertex]],GroupVertices[Vertex],0)),1,1,"")</f>
        <v>1</v>
      </c>
      <c r="BC79" s="48"/>
      <c r="BD79" s="48"/>
      <c r="BE79" s="48"/>
      <c r="BF79" s="48"/>
      <c r="BG79" s="48" t="s">
        <v>538</v>
      </c>
      <c r="BH79" s="48" t="s">
        <v>538</v>
      </c>
      <c r="BI79" s="119" t="s">
        <v>2891</v>
      </c>
      <c r="BJ79" s="119" t="s">
        <v>2891</v>
      </c>
      <c r="BK79" s="119" t="s">
        <v>2811</v>
      </c>
      <c r="BL79" s="119" t="s">
        <v>2811</v>
      </c>
      <c r="BM79" s="119">
        <v>0</v>
      </c>
      <c r="BN79" s="122">
        <v>0</v>
      </c>
      <c r="BO79" s="119">
        <v>1</v>
      </c>
      <c r="BP79" s="122">
        <v>2.3255813953488373</v>
      </c>
      <c r="BQ79" s="119">
        <v>0</v>
      </c>
      <c r="BR79" s="122">
        <v>0</v>
      </c>
      <c r="BS79" s="119">
        <v>42</v>
      </c>
      <c r="BT79" s="122">
        <v>97.67441860465117</v>
      </c>
      <c r="BU79" s="119">
        <v>43</v>
      </c>
      <c r="BV79" s="2"/>
      <c r="BW79" s="3"/>
      <c r="BX79" s="3"/>
      <c r="BY79" s="3"/>
      <c r="BZ79" s="3"/>
    </row>
    <row r="80" spans="1:78" ht="34.05" customHeight="1">
      <c r="A80" s="65" t="s">
        <v>309</v>
      </c>
      <c r="C80" s="66"/>
      <c r="D80" s="66" t="s">
        <v>64</v>
      </c>
      <c r="E80" s="67">
        <v>162.23481005191127</v>
      </c>
      <c r="F80" s="69"/>
      <c r="G80" s="103" t="s">
        <v>623</v>
      </c>
      <c r="H80" s="66"/>
      <c r="I80" s="70" t="s">
        <v>309</v>
      </c>
      <c r="J80" s="71"/>
      <c r="K80" s="71"/>
      <c r="L80" s="70" t="s">
        <v>2477</v>
      </c>
      <c r="M80" s="74">
        <v>1.0412166570822385</v>
      </c>
      <c r="N80" s="75">
        <v>6329.5615234375</v>
      </c>
      <c r="O80" s="75">
        <v>5983.857421875</v>
      </c>
      <c r="P80" s="76"/>
      <c r="Q80" s="77"/>
      <c r="R80" s="77"/>
      <c r="S80" s="89"/>
      <c r="T80" s="48">
        <v>2</v>
      </c>
      <c r="U80" s="48">
        <v>1</v>
      </c>
      <c r="V80" s="49">
        <v>0</v>
      </c>
      <c r="W80" s="49">
        <v>0.002193</v>
      </c>
      <c r="X80" s="49">
        <v>0.000734</v>
      </c>
      <c r="Y80" s="49">
        <v>0.773441</v>
      </c>
      <c r="Z80" s="49">
        <v>0</v>
      </c>
      <c r="AA80" s="49">
        <v>0</v>
      </c>
      <c r="AB80" s="72">
        <v>80</v>
      </c>
      <c r="AC80" s="72"/>
      <c r="AD80" s="73"/>
      <c r="AE80" s="79" t="s">
        <v>1447</v>
      </c>
      <c r="AF80" s="83" t="s">
        <v>1629</v>
      </c>
      <c r="AG80" s="79">
        <v>1361</v>
      </c>
      <c r="AH80" s="79">
        <v>107</v>
      </c>
      <c r="AI80" s="79">
        <v>298</v>
      </c>
      <c r="AJ80" s="79">
        <v>512</v>
      </c>
      <c r="AK80" s="79"/>
      <c r="AL80" s="79" t="s">
        <v>1792</v>
      </c>
      <c r="AM80" s="79"/>
      <c r="AN80" s="79"/>
      <c r="AO80" s="79"/>
      <c r="AP80" s="81">
        <v>43892.74267361111</v>
      </c>
      <c r="AQ80" s="86" t="s">
        <v>2085</v>
      </c>
      <c r="AR80" s="79" t="b">
        <v>1</v>
      </c>
      <c r="AS80" s="79" t="b">
        <v>0</v>
      </c>
      <c r="AT80" s="79" t="b">
        <v>0</v>
      </c>
      <c r="AU80" s="79"/>
      <c r="AV80" s="79">
        <v>0</v>
      </c>
      <c r="AW80" s="79"/>
      <c r="AX80" s="79" t="b">
        <v>0</v>
      </c>
      <c r="AY80" s="79" t="s">
        <v>2212</v>
      </c>
      <c r="AZ80" s="86" t="s">
        <v>2290</v>
      </c>
      <c r="BA80" s="79" t="s">
        <v>66</v>
      </c>
      <c r="BB80" s="79" t="str">
        <f>REPLACE(INDEX(GroupVertices[Group],MATCH(Vertices[[#This Row],[Vertex]],GroupVertices[Vertex],0)),1,1,"")</f>
        <v>4</v>
      </c>
      <c r="BC80" s="48"/>
      <c r="BD80" s="48"/>
      <c r="BE80" s="48"/>
      <c r="BF80" s="48"/>
      <c r="BG80" s="48" t="s">
        <v>537</v>
      </c>
      <c r="BH80" s="48" t="s">
        <v>537</v>
      </c>
      <c r="BI80" s="119" t="s">
        <v>1316</v>
      </c>
      <c r="BJ80" s="119" t="s">
        <v>1316</v>
      </c>
      <c r="BK80" s="119" t="s">
        <v>1316</v>
      </c>
      <c r="BL80" s="119" t="s">
        <v>1316</v>
      </c>
      <c r="BM80" s="119">
        <v>0</v>
      </c>
      <c r="BN80" s="122">
        <v>0</v>
      </c>
      <c r="BO80" s="119">
        <v>0</v>
      </c>
      <c r="BP80" s="122">
        <v>0</v>
      </c>
      <c r="BQ80" s="119">
        <v>0</v>
      </c>
      <c r="BR80" s="122">
        <v>0</v>
      </c>
      <c r="BS80" s="119">
        <v>1</v>
      </c>
      <c r="BT80" s="122">
        <v>100</v>
      </c>
      <c r="BU80" s="119">
        <v>1</v>
      </c>
      <c r="BV80" s="2"/>
      <c r="BW80" s="3"/>
      <c r="BX80" s="3"/>
      <c r="BY80" s="3"/>
      <c r="BZ80" s="3"/>
    </row>
    <row r="81" spans="1:78" ht="34.05" customHeight="1">
      <c r="A81" s="65" t="s">
        <v>310</v>
      </c>
      <c r="C81" s="66"/>
      <c r="D81" s="66" t="s">
        <v>64</v>
      </c>
      <c r="E81" s="67">
        <v>166.1722038697499</v>
      </c>
      <c r="F81" s="69"/>
      <c r="G81" s="103" t="s">
        <v>624</v>
      </c>
      <c r="H81" s="66"/>
      <c r="I81" s="70" t="s">
        <v>310</v>
      </c>
      <c r="J81" s="71"/>
      <c r="K81" s="71"/>
      <c r="L81" s="70" t="s">
        <v>2478</v>
      </c>
      <c r="M81" s="74">
        <v>1.7323549174191442</v>
      </c>
      <c r="N81" s="75">
        <v>6300.6689453125</v>
      </c>
      <c r="O81" s="75">
        <v>4846.93505859375</v>
      </c>
      <c r="P81" s="76"/>
      <c r="Q81" s="77"/>
      <c r="R81" s="77"/>
      <c r="S81" s="89"/>
      <c r="T81" s="48">
        <v>1</v>
      </c>
      <c r="U81" s="48">
        <v>7</v>
      </c>
      <c r="V81" s="49">
        <v>1991</v>
      </c>
      <c r="W81" s="49">
        <v>0.003226</v>
      </c>
      <c r="X81" s="49">
        <v>0.007995</v>
      </c>
      <c r="Y81" s="49">
        <v>2.427177</v>
      </c>
      <c r="Z81" s="49">
        <v>0.06666666666666667</v>
      </c>
      <c r="AA81" s="49">
        <v>0</v>
      </c>
      <c r="AB81" s="72">
        <v>81</v>
      </c>
      <c r="AC81" s="72"/>
      <c r="AD81" s="73"/>
      <c r="AE81" s="79" t="s">
        <v>1448</v>
      </c>
      <c r="AF81" s="83" t="s">
        <v>1630</v>
      </c>
      <c r="AG81" s="79">
        <v>2864</v>
      </c>
      <c r="AH81" s="79">
        <v>1700</v>
      </c>
      <c r="AI81" s="79">
        <v>39981</v>
      </c>
      <c r="AJ81" s="79">
        <v>44304</v>
      </c>
      <c r="AK81" s="79"/>
      <c r="AL81" s="79"/>
      <c r="AM81" s="79"/>
      <c r="AN81" s="79"/>
      <c r="AO81" s="79"/>
      <c r="AP81" s="81">
        <v>42216.881574074076</v>
      </c>
      <c r="AQ81" s="86" t="s">
        <v>2086</v>
      </c>
      <c r="AR81" s="79" t="b">
        <v>1</v>
      </c>
      <c r="AS81" s="79" t="b">
        <v>0</v>
      </c>
      <c r="AT81" s="79" t="b">
        <v>0</v>
      </c>
      <c r="AU81" s="79"/>
      <c r="AV81" s="79">
        <v>14</v>
      </c>
      <c r="AW81" s="86" t="s">
        <v>2180</v>
      </c>
      <c r="AX81" s="79" t="b">
        <v>0</v>
      </c>
      <c r="AY81" s="79" t="s">
        <v>2212</v>
      </c>
      <c r="AZ81" s="86" t="s">
        <v>2291</v>
      </c>
      <c r="BA81" s="79" t="s">
        <v>66</v>
      </c>
      <c r="BB81" s="79" t="str">
        <f>REPLACE(INDEX(GroupVertices[Group],MATCH(Vertices[[#This Row],[Vertex]],GroupVertices[Vertex],0)),1,1,"")</f>
        <v>4</v>
      </c>
      <c r="BC81" s="48"/>
      <c r="BD81" s="48"/>
      <c r="BE81" s="48"/>
      <c r="BF81" s="48"/>
      <c r="BG81" s="48" t="s">
        <v>538</v>
      </c>
      <c r="BH81" s="48" t="s">
        <v>2887</v>
      </c>
      <c r="BI81" s="119" t="s">
        <v>2899</v>
      </c>
      <c r="BJ81" s="119" t="s">
        <v>2899</v>
      </c>
      <c r="BK81" s="119" t="s">
        <v>2929</v>
      </c>
      <c r="BL81" s="119" t="s">
        <v>2929</v>
      </c>
      <c r="BM81" s="119">
        <v>0</v>
      </c>
      <c r="BN81" s="122">
        <v>0</v>
      </c>
      <c r="BO81" s="119">
        <v>1</v>
      </c>
      <c r="BP81" s="122">
        <v>2</v>
      </c>
      <c r="BQ81" s="119">
        <v>0</v>
      </c>
      <c r="BR81" s="122">
        <v>0</v>
      </c>
      <c r="BS81" s="119">
        <v>49</v>
      </c>
      <c r="BT81" s="122">
        <v>98</v>
      </c>
      <c r="BU81" s="119">
        <v>50</v>
      </c>
      <c r="BV81" s="2"/>
      <c r="BW81" s="3"/>
      <c r="BX81" s="3"/>
      <c r="BY81" s="3"/>
      <c r="BZ81" s="3"/>
    </row>
    <row r="82" spans="1:78" ht="34.05" customHeight="1">
      <c r="A82" s="65" t="s">
        <v>311</v>
      </c>
      <c r="C82" s="66"/>
      <c r="D82" s="66" t="s">
        <v>64</v>
      </c>
      <c r="E82" s="67">
        <v>163.9946495988674</v>
      </c>
      <c r="F82" s="69"/>
      <c r="G82" s="103" t="s">
        <v>625</v>
      </c>
      <c r="H82" s="66"/>
      <c r="I82" s="70" t="s">
        <v>311</v>
      </c>
      <c r="J82" s="71"/>
      <c r="K82" s="71"/>
      <c r="L82" s="70" t="s">
        <v>2479</v>
      </c>
      <c r="M82" s="74">
        <v>1.3501246554249107</v>
      </c>
      <c r="N82" s="75">
        <v>6027.4345703125</v>
      </c>
      <c r="O82" s="75">
        <v>4561.77978515625</v>
      </c>
      <c r="P82" s="76"/>
      <c r="Q82" s="77"/>
      <c r="R82" s="77"/>
      <c r="S82" s="89"/>
      <c r="T82" s="48">
        <v>1</v>
      </c>
      <c r="U82" s="48">
        <v>2</v>
      </c>
      <c r="V82" s="49">
        <v>1</v>
      </c>
      <c r="W82" s="49">
        <v>0.002203</v>
      </c>
      <c r="X82" s="49">
        <v>0.000797</v>
      </c>
      <c r="Y82" s="49">
        <v>1.08375</v>
      </c>
      <c r="Z82" s="49">
        <v>0.3333333333333333</v>
      </c>
      <c r="AA82" s="49">
        <v>0</v>
      </c>
      <c r="AB82" s="72">
        <v>82</v>
      </c>
      <c r="AC82" s="72"/>
      <c r="AD82" s="73"/>
      <c r="AE82" s="79" t="s">
        <v>1449</v>
      </c>
      <c r="AF82" s="83" t="s">
        <v>1631</v>
      </c>
      <c r="AG82" s="79">
        <v>821</v>
      </c>
      <c r="AH82" s="79">
        <v>819</v>
      </c>
      <c r="AI82" s="79">
        <v>6195</v>
      </c>
      <c r="AJ82" s="79">
        <v>7323</v>
      </c>
      <c r="AK82" s="79"/>
      <c r="AL82" s="79" t="s">
        <v>1793</v>
      </c>
      <c r="AM82" s="79"/>
      <c r="AN82" s="79"/>
      <c r="AO82" s="79"/>
      <c r="AP82" s="81">
        <v>43524.81172453704</v>
      </c>
      <c r="AQ82" s="86" t="s">
        <v>2087</v>
      </c>
      <c r="AR82" s="79" t="b">
        <v>1</v>
      </c>
      <c r="AS82" s="79" t="b">
        <v>0</v>
      </c>
      <c r="AT82" s="79" t="b">
        <v>0</v>
      </c>
      <c r="AU82" s="79"/>
      <c r="AV82" s="79">
        <v>0</v>
      </c>
      <c r="AW82" s="79"/>
      <c r="AX82" s="79" t="b">
        <v>0</v>
      </c>
      <c r="AY82" s="79" t="s">
        <v>2212</v>
      </c>
      <c r="AZ82" s="86" t="s">
        <v>2292</v>
      </c>
      <c r="BA82" s="79" t="s">
        <v>66</v>
      </c>
      <c r="BB82" s="79" t="str">
        <f>REPLACE(INDEX(GroupVertices[Group],MATCH(Vertices[[#This Row],[Vertex]],GroupVertices[Vertex],0)),1,1,"")</f>
        <v>4</v>
      </c>
      <c r="BC82" s="48"/>
      <c r="BD82" s="48"/>
      <c r="BE82" s="48"/>
      <c r="BF82" s="48"/>
      <c r="BG82" s="48" t="s">
        <v>537</v>
      </c>
      <c r="BH82" s="48" t="s">
        <v>537</v>
      </c>
      <c r="BI82" s="119" t="s">
        <v>2900</v>
      </c>
      <c r="BJ82" s="119" t="s">
        <v>2900</v>
      </c>
      <c r="BK82" s="119" t="s">
        <v>2813</v>
      </c>
      <c r="BL82" s="119" t="s">
        <v>2813</v>
      </c>
      <c r="BM82" s="119">
        <v>0</v>
      </c>
      <c r="BN82" s="122">
        <v>0</v>
      </c>
      <c r="BO82" s="119">
        <v>0</v>
      </c>
      <c r="BP82" s="122">
        <v>0</v>
      </c>
      <c r="BQ82" s="119">
        <v>0</v>
      </c>
      <c r="BR82" s="122">
        <v>0</v>
      </c>
      <c r="BS82" s="119">
        <v>4</v>
      </c>
      <c r="BT82" s="122">
        <v>100</v>
      </c>
      <c r="BU82" s="119">
        <v>4</v>
      </c>
      <c r="BV82" s="2"/>
      <c r="BW82" s="3"/>
      <c r="BX82" s="3"/>
      <c r="BY82" s="3"/>
      <c r="BZ82" s="3"/>
    </row>
    <row r="83" spans="1:78" ht="34.05" customHeight="1">
      <c r="A83" s="65" t="s">
        <v>411</v>
      </c>
      <c r="C83" s="66"/>
      <c r="D83" s="66" t="s">
        <v>64</v>
      </c>
      <c r="E83" s="67">
        <v>162.70937352524777</v>
      </c>
      <c r="F83" s="69"/>
      <c r="G83" s="103" t="s">
        <v>2197</v>
      </c>
      <c r="H83" s="66"/>
      <c r="I83" s="70" t="s">
        <v>411</v>
      </c>
      <c r="J83" s="71"/>
      <c r="K83" s="71"/>
      <c r="L83" s="70" t="s">
        <v>2480</v>
      </c>
      <c r="M83" s="74">
        <v>1.124517690343184</v>
      </c>
      <c r="N83" s="75">
        <v>6129.64013671875</v>
      </c>
      <c r="O83" s="75">
        <v>3889.111083984375</v>
      </c>
      <c r="P83" s="76"/>
      <c r="Q83" s="77"/>
      <c r="R83" s="77"/>
      <c r="S83" s="89"/>
      <c r="T83" s="48">
        <v>2</v>
      </c>
      <c r="U83" s="48">
        <v>0</v>
      </c>
      <c r="V83" s="49">
        <v>0</v>
      </c>
      <c r="W83" s="49">
        <v>0.002198</v>
      </c>
      <c r="X83" s="49">
        <v>0.00074</v>
      </c>
      <c r="Y83" s="49">
        <v>0.751791</v>
      </c>
      <c r="Z83" s="49">
        <v>0.5</v>
      </c>
      <c r="AA83" s="49">
        <v>0</v>
      </c>
      <c r="AB83" s="72">
        <v>83</v>
      </c>
      <c r="AC83" s="72"/>
      <c r="AD83" s="73"/>
      <c r="AE83" s="79" t="s">
        <v>1450</v>
      </c>
      <c r="AF83" s="83" t="s">
        <v>1632</v>
      </c>
      <c r="AG83" s="79">
        <v>78</v>
      </c>
      <c r="AH83" s="79">
        <v>299</v>
      </c>
      <c r="AI83" s="79">
        <v>6761</v>
      </c>
      <c r="AJ83" s="79">
        <v>7560</v>
      </c>
      <c r="AK83" s="79"/>
      <c r="AL83" s="79" t="s">
        <v>1794</v>
      </c>
      <c r="AM83" s="79" t="s">
        <v>1930</v>
      </c>
      <c r="AN83" s="79"/>
      <c r="AO83" s="79"/>
      <c r="AP83" s="81">
        <v>42774.85667824074</v>
      </c>
      <c r="AQ83" s="86" t="s">
        <v>2088</v>
      </c>
      <c r="AR83" s="79" t="b">
        <v>1</v>
      </c>
      <c r="AS83" s="79" t="b">
        <v>0</v>
      </c>
      <c r="AT83" s="79" t="b">
        <v>0</v>
      </c>
      <c r="AU83" s="79"/>
      <c r="AV83" s="79">
        <v>1</v>
      </c>
      <c r="AW83" s="79"/>
      <c r="AX83" s="79" t="b">
        <v>0</v>
      </c>
      <c r="AY83" s="79" t="s">
        <v>2212</v>
      </c>
      <c r="AZ83" s="86" t="s">
        <v>2293</v>
      </c>
      <c r="BA83" s="79" t="s">
        <v>65</v>
      </c>
      <c r="BB83" s="79" t="str">
        <f>REPLACE(INDEX(GroupVertices[Group],MATCH(Vertices[[#This Row],[Vertex]],GroupVertices[Vertex],0)),1,1,"")</f>
        <v>4</v>
      </c>
      <c r="BC83" s="48"/>
      <c r="BD83" s="48"/>
      <c r="BE83" s="48"/>
      <c r="BF83" s="48"/>
      <c r="BG83" s="48"/>
      <c r="BH83" s="48"/>
      <c r="BI83" s="48"/>
      <c r="BJ83" s="48"/>
      <c r="BK83" s="48"/>
      <c r="BL83" s="48"/>
      <c r="BM83" s="48"/>
      <c r="BN83" s="49"/>
      <c r="BO83" s="48"/>
      <c r="BP83" s="49"/>
      <c r="BQ83" s="48"/>
      <c r="BR83" s="49"/>
      <c r="BS83" s="48"/>
      <c r="BT83" s="49"/>
      <c r="BU83" s="48"/>
      <c r="BV83" s="2"/>
      <c r="BW83" s="3"/>
      <c r="BX83" s="3"/>
      <c r="BY83" s="3"/>
      <c r="BZ83" s="3"/>
    </row>
    <row r="84" spans="1:78" ht="34.05" customHeight="1">
      <c r="A84" s="65" t="s">
        <v>412</v>
      </c>
      <c r="C84" s="66"/>
      <c r="D84" s="66" t="s">
        <v>64</v>
      </c>
      <c r="E84" s="67">
        <v>201.0921661160925</v>
      </c>
      <c r="F84" s="69"/>
      <c r="G84" s="103" t="s">
        <v>2198</v>
      </c>
      <c r="H84" s="66"/>
      <c r="I84" s="70" t="s">
        <v>412</v>
      </c>
      <c r="J84" s="71"/>
      <c r="K84" s="71"/>
      <c r="L84" s="70" t="s">
        <v>2481</v>
      </c>
      <c r="M84" s="74">
        <v>7.861922614870369</v>
      </c>
      <c r="N84" s="75">
        <v>6034.06640625</v>
      </c>
      <c r="O84" s="75">
        <v>5344.271484375</v>
      </c>
      <c r="P84" s="76"/>
      <c r="Q84" s="77"/>
      <c r="R84" s="77"/>
      <c r="S84" s="89"/>
      <c r="T84" s="48">
        <v>2</v>
      </c>
      <c r="U84" s="48">
        <v>0</v>
      </c>
      <c r="V84" s="49">
        <v>0</v>
      </c>
      <c r="W84" s="49">
        <v>0.002198</v>
      </c>
      <c r="X84" s="49">
        <v>0.00074</v>
      </c>
      <c r="Y84" s="49">
        <v>0.751791</v>
      </c>
      <c r="Z84" s="49">
        <v>0.5</v>
      </c>
      <c r="AA84" s="49">
        <v>0</v>
      </c>
      <c r="AB84" s="72">
        <v>84</v>
      </c>
      <c r="AC84" s="72"/>
      <c r="AD84" s="73"/>
      <c r="AE84" s="79" t="s">
        <v>1451</v>
      </c>
      <c r="AF84" s="83" t="s">
        <v>1319</v>
      </c>
      <c r="AG84" s="79">
        <v>4766</v>
      </c>
      <c r="AH84" s="79">
        <v>15828</v>
      </c>
      <c r="AI84" s="79">
        <v>32237</v>
      </c>
      <c r="AJ84" s="79">
        <v>19593</v>
      </c>
      <c r="AK84" s="79"/>
      <c r="AL84" s="79" t="s">
        <v>1795</v>
      </c>
      <c r="AM84" s="79" t="s">
        <v>1931</v>
      </c>
      <c r="AN84" s="86" t="s">
        <v>1992</v>
      </c>
      <c r="AO84" s="79"/>
      <c r="AP84" s="81">
        <v>40094.817141203705</v>
      </c>
      <c r="AQ84" s="86" t="s">
        <v>2089</v>
      </c>
      <c r="AR84" s="79" t="b">
        <v>0</v>
      </c>
      <c r="AS84" s="79" t="b">
        <v>0</v>
      </c>
      <c r="AT84" s="79" t="b">
        <v>1</v>
      </c>
      <c r="AU84" s="79"/>
      <c r="AV84" s="79">
        <v>264</v>
      </c>
      <c r="AW84" s="86" t="s">
        <v>2180</v>
      </c>
      <c r="AX84" s="79" t="b">
        <v>0</v>
      </c>
      <c r="AY84" s="79" t="s">
        <v>2212</v>
      </c>
      <c r="AZ84" s="86" t="s">
        <v>2294</v>
      </c>
      <c r="BA84" s="79" t="s">
        <v>65</v>
      </c>
      <c r="BB84" s="79" t="str">
        <f>REPLACE(INDEX(GroupVertices[Group],MATCH(Vertices[[#This Row],[Vertex]],GroupVertices[Vertex],0)),1,1,"")</f>
        <v>4</v>
      </c>
      <c r="BC84" s="48"/>
      <c r="BD84" s="48"/>
      <c r="BE84" s="48"/>
      <c r="BF84" s="48"/>
      <c r="BG84" s="48"/>
      <c r="BH84" s="48"/>
      <c r="BI84" s="48"/>
      <c r="BJ84" s="48"/>
      <c r="BK84" s="48"/>
      <c r="BL84" s="48"/>
      <c r="BM84" s="48"/>
      <c r="BN84" s="49"/>
      <c r="BO84" s="48"/>
      <c r="BP84" s="49"/>
      <c r="BQ84" s="48"/>
      <c r="BR84" s="49"/>
      <c r="BS84" s="48"/>
      <c r="BT84" s="49"/>
      <c r="BU84" s="48"/>
      <c r="BV84" s="2"/>
      <c r="BW84" s="3"/>
      <c r="BX84" s="3"/>
      <c r="BY84" s="3"/>
      <c r="BZ84" s="3"/>
    </row>
    <row r="85" spans="1:78" ht="34.05" customHeight="1">
      <c r="A85" s="65" t="s">
        <v>360</v>
      </c>
      <c r="C85" s="66"/>
      <c r="D85" s="66" t="s">
        <v>64</v>
      </c>
      <c r="E85" s="67">
        <v>165.03770056630486</v>
      </c>
      <c r="F85" s="69"/>
      <c r="G85" s="103" t="s">
        <v>562</v>
      </c>
      <c r="H85" s="66"/>
      <c r="I85" s="70" t="s">
        <v>360</v>
      </c>
      <c r="J85" s="71"/>
      <c r="K85" s="71"/>
      <c r="L85" s="70" t="s">
        <v>2482</v>
      </c>
      <c r="M85" s="74">
        <v>1.5332133847796967</v>
      </c>
      <c r="N85" s="75">
        <v>6594.62841796875</v>
      </c>
      <c r="O85" s="75">
        <v>4512.2802734375</v>
      </c>
      <c r="P85" s="76"/>
      <c r="Q85" s="77"/>
      <c r="R85" s="77"/>
      <c r="S85" s="89"/>
      <c r="T85" s="48">
        <v>4</v>
      </c>
      <c r="U85" s="48">
        <v>1</v>
      </c>
      <c r="V85" s="49">
        <v>582</v>
      </c>
      <c r="W85" s="49">
        <v>0.002212</v>
      </c>
      <c r="X85" s="49">
        <v>0.000746</v>
      </c>
      <c r="Y85" s="49">
        <v>1.64159</v>
      </c>
      <c r="Z85" s="49">
        <v>0</v>
      </c>
      <c r="AA85" s="49">
        <v>0</v>
      </c>
      <c r="AB85" s="72">
        <v>85</v>
      </c>
      <c r="AC85" s="72"/>
      <c r="AD85" s="73"/>
      <c r="AE85" s="79" t="s">
        <v>1452</v>
      </c>
      <c r="AF85" s="83" t="s">
        <v>1633</v>
      </c>
      <c r="AG85" s="79">
        <v>2230</v>
      </c>
      <c r="AH85" s="79">
        <v>1241</v>
      </c>
      <c r="AI85" s="79">
        <v>101</v>
      </c>
      <c r="AJ85" s="79">
        <v>549</v>
      </c>
      <c r="AK85" s="79"/>
      <c r="AL85" s="79" t="s">
        <v>1796</v>
      </c>
      <c r="AM85" s="79"/>
      <c r="AN85" s="79"/>
      <c r="AO85" s="79"/>
      <c r="AP85" s="81">
        <v>43883.105416666665</v>
      </c>
      <c r="AQ85" s="79"/>
      <c r="AR85" s="79" t="b">
        <v>1</v>
      </c>
      <c r="AS85" s="79" t="b">
        <v>1</v>
      </c>
      <c r="AT85" s="79" t="b">
        <v>0</v>
      </c>
      <c r="AU85" s="79"/>
      <c r="AV85" s="79">
        <v>0</v>
      </c>
      <c r="AW85" s="79"/>
      <c r="AX85" s="79" t="b">
        <v>0</v>
      </c>
      <c r="AY85" s="79" t="s">
        <v>2212</v>
      </c>
      <c r="AZ85" s="86" t="s">
        <v>2295</v>
      </c>
      <c r="BA85" s="79" t="s">
        <v>66</v>
      </c>
      <c r="BB85" s="79" t="str">
        <f>REPLACE(INDEX(GroupVertices[Group],MATCH(Vertices[[#This Row],[Vertex]],GroupVertices[Vertex],0)),1,1,"")</f>
        <v>4</v>
      </c>
      <c r="BC85" s="48"/>
      <c r="BD85" s="48"/>
      <c r="BE85" s="48"/>
      <c r="BF85" s="48"/>
      <c r="BG85" s="48" t="s">
        <v>537</v>
      </c>
      <c r="BH85" s="48" t="s">
        <v>537</v>
      </c>
      <c r="BI85" s="119" t="s">
        <v>1316</v>
      </c>
      <c r="BJ85" s="119" t="s">
        <v>1316</v>
      </c>
      <c r="BK85" s="119" t="s">
        <v>1316</v>
      </c>
      <c r="BL85" s="119" t="s">
        <v>1316</v>
      </c>
      <c r="BM85" s="119">
        <v>0</v>
      </c>
      <c r="BN85" s="122">
        <v>0</v>
      </c>
      <c r="BO85" s="119">
        <v>0</v>
      </c>
      <c r="BP85" s="122">
        <v>0</v>
      </c>
      <c r="BQ85" s="119">
        <v>0</v>
      </c>
      <c r="BR85" s="122">
        <v>0</v>
      </c>
      <c r="BS85" s="119">
        <v>1</v>
      </c>
      <c r="BT85" s="122">
        <v>100</v>
      </c>
      <c r="BU85" s="119">
        <v>1</v>
      </c>
      <c r="BV85" s="2"/>
      <c r="BW85" s="3"/>
      <c r="BX85" s="3"/>
      <c r="BY85" s="3"/>
      <c r="BZ85" s="3"/>
    </row>
    <row r="86" spans="1:78" ht="34.05" customHeight="1">
      <c r="A86" s="65" t="s">
        <v>312</v>
      </c>
      <c r="C86" s="66"/>
      <c r="D86" s="66" t="s">
        <v>64</v>
      </c>
      <c r="E86" s="67">
        <v>167.04470858895706</v>
      </c>
      <c r="F86" s="69"/>
      <c r="G86" s="103" t="s">
        <v>626</v>
      </c>
      <c r="H86" s="66"/>
      <c r="I86" s="70" t="s">
        <v>312</v>
      </c>
      <c r="J86" s="71"/>
      <c r="K86" s="71"/>
      <c r="L86" s="70" t="s">
        <v>2483</v>
      </c>
      <c r="M86" s="74">
        <v>1.8855073379457779</v>
      </c>
      <c r="N86" s="75">
        <v>8941.8623046875</v>
      </c>
      <c r="O86" s="75">
        <v>7068.59326171875</v>
      </c>
      <c r="P86" s="76"/>
      <c r="Q86" s="77"/>
      <c r="R86" s="77"/>
      <c r="S86" s="89"/>
      <c r="T86" s="48">
        <v>1</v>
      </c>
      <c r="U86" s="48">
        <v>1</v>
      </c>
      <c r="V86" s="49">
        <v>0</v>
      </c>
      <c r="W86" s="49">
        <v>0</v>
      </c>
      <c r="X86" s="49">
        <v>0</v>
      </c>
      <c r="Y86" s="49">
        <v>0.999997</v>
      </c>
      <c r="Z86" s="49">
        <v>0</v>
      </c>
      <c r="AA86" s="49">
        <v>0</v>
      </c>
      <c r="AB86" s="72">
        <v>86</v>
      </c>
      <c r="AC86" s="72"/>
      <c r="AD86" s="73"/>
      <c r="AE86" s="79" t="s">
        <v>1453</v>
      </c>
      <c r="AF86" s="83" t="s">
        <v>1634</v>
      </c>
      <c r="AG86" s="79">
        <v>3397</v>
      </c>
      <c r="AH86" s="79">
        <v>2053</v>
      </c>
      <c r="AI86" s="79">
        <v>810</v>
      </c>
      <c r="AJ86" s="79">
        <v>9109</v>
      </c>
      <c r="AK86" s="79"/>
      <c r="AL86" s="79" t="s">
        <v>1797</v>
      </c>
      <c r="AM86" s="79" t="s">
        <v>1913</v>
      </c>
      <c r="AN86" s="86" t="s">
        <v>1993</v>
      </c>
      <c r="AO86" s="79"/>
      <c r="AP86" s="81">
        <v>43950.893113425926</v>
      </c>
      <c r="AQ86" s="86" t="s">
        <v>2090</v>
      </c>
      <c r="AR86" s="79" t="b">
        <v>1</v>
      </c>
      <c r="AS86" s="79" t="b">
        <v>0</v>
      </c>
      <c r="AT86" s="79" t="b">
        <v>0</v>
      </c>
      <c r="AU86" s="79"/>
      <c r="AV86" s="79">
        <v>0</v>
      </c>
      <c r="AW86" s="79"/>
      <c r="AX86" s="79" t="b">
        <v>0</v>
      </c>
      <c r="AY86" s="79" t="s">
        <v>2212</v>
      </c>
      <c r="AZ86" s="86" t="s">
        <v>2296</v>
      </c>
      <c r="BA86" s="79" t="s">
        <v>66</v>
      </c>
      <c r="BB86" s="79" t="str">
        <f>REPLACE(INDEX(GroupVertices[Group],MATCH(Vertices[[#This Row],[Vertex]],GroupVertices[Vertex],0)),1,1,"")</f>
        <v>3</v>
      </c>
      <c r="BC86" s="48" t="s">
        <v>521</v>
      </c>
      <c r="BD86" s="48" t="s">
        <v>521</v>
      </c>
      <c r="BE86" s="48" t="s">
        <v>533</v>
      </c>
      <c r="BF86" s="48" t="s">
        <v>533</v>
      </c>
      <c r="BG86" s="48" t="s">
        <v>537</v>
      </c>
      <c r="BH86" s="48" t="s">
        <v>537</v>
      </c>
      <c r="BI86" s="119" t="s">
        <v>1316</v>
      </c>
      <c r="BJ86" s="119" t="s">
        <v>1316</v>
      </c>
      <c r="BK86" s="119" t="s">
        <v>1316</v>
      </c>
      <c r="BL86" s="119" t="s">
        <v>1316</v>
      </c>
      <c r="BM86" s="119">
        <v>0</v>
      </c>
      <c r="BN86" s="122">
        <v>0</v>
      </c>
      <c r="BO86" s="119">
        <v>0</v>
      </c>
      <c r="BP86" s="122">
        <v>0</v>
      </c>
      <c r="BQ86" s="119">
        <v>0</v>
      </c>
      <c r="BR86" s="122">
        <v>0</v>
      </c>
      <c r="BS86" s="119">
        <v>1</v>
      </c>
      <c r="BT86" s="122">
        <v>100</v>
      </c>
      <c r="BU86" s="119">
        <v>1</v>
      </c>
      <c r="BV86" s="2"/>
      <c r="BW86" s="3"/>
      <c r="BX86" s="3"/>
      <c r="BY86" s="3"/>
      <c r="BZ86" s="3"/>
    </row>
    <row r="87" spans="1:78" ht="34.05" customHeight="1">
      <c r="A87" s="65" t="s">
        <v>313</v>
      </c>
      <c r="C87" s="66"/>
      <c r="D87" s="66" t="s">
        <v>64</v>
      </c>
      <c r="E87" s="67">
        <v>162.19773478055686</v>
      </c>
      <c r="F87" s="69"/>
      <c r="G87" s="103" t="s">
        <v>627</v>
      </c>
      <c r="H87" s="66"/>
      <c r="I87" s="70" t="s">
        <v>313</v>
      </c>
      <c r="J87" s="71"/>
      <c r="K87" s="71"/>
      <c r="L87" s="70" t="s">
        <v>2484</v>
      </c>
      <c r="M87" s="74">
        <v>1.0347087638587271</v>
      </c>
      <c r="N87" s="75">
        <v>8363.6494140625</v>
      </c>
      <c r="O87" s="75">
        <v>4138.18701171875</v>
      </c>
      <c r="P87" s="76"/>
      <c r="Q87" s="77"/>
      <c r="R87" s="77"/>
      <c r="S87" s="89"/>
      <c r="T87" s="48">
        <v>1</v>
      </c>
      <c r="U87" s="48">
        <v>2</v>
      </c>
      <c r="V87" s="49">
        <v>0</v>
      </c>
      <c r="W87" s="49">
        <v>1</v>
      </c>
      <c r="X87" s="49">
        <v>0</v>
      </c>
      <c r="Y87" s="49">
        <v>1.298242</v>
      </c>
      <c r="Z87" s="49">
        <v>0</v>
      </c>
      <c r="AA87" s="49">
        <v>0</v>
      </c>
      <c r="AB87" s="72">
        <v>87</v>
      </c>
      <c r="AC87" s="72"/>
      <c r="AD87" s="73"/>
      <c r="AE87" s="79" t="s">
        <v>1454</v>
      </c>
      <c r="AF87" s="83" t="s">
        <v>1635</v>
      </c>
      <c r="AG87" s="79">
        <v>258</v>
      </c>
      <c r="AH87" s="79">
        <v>92</v>
      </c>
      <c r="AI87" s="79">
        <v>844</v>
      </c>
      <c r="AJ87" s="79">
        <v>1151</v>
      </c>
      <c r="AK87" s="79"/>
      <c r="AL87" s="79" t="s">
        <v>1798</v>
      </c>
      <c r="AM87" s="79" t="s">
        <v>1930</v>
      </c>
      <c r="AN87" s="79"/>
      <c r="AO87" s="79"/>
      <c r="AP87" s="81">
        <v>43952.79681712963</v>
      </c>
      <c r="AQ87" s="86" t="s">
        <v>2091</v>
      </c>
      <c r="AR87" s="79" t="b">
        <v>1</v>
      </c>
      <c r="AS87" s="79" t="b">
        <v>0</v>
      </c>
      <c r="AT87" s="79" t="b">
        <v>0</v>
      </c>
      <c r="AU87" s="79"/>
      <c r="AV87" s="79">
        <v>0</v>
      </c>
      <c r="AW87" s="79"/>
      <c r="AX87" s="79" t="b">
        <v>0</v>
      </c>
      <c r="AY87" s="79" t="s">
        <v>2212</v>
      </c>
      <c r="AZ87" s="86" t="s">
        <v>2297</v>
      </c>
      <c r="BA87" s="79" t="s">
        <v>66</v>
      </c>
      <c r="BB87" s="79" t="str">
        <f>REPLACE(INDEX(GroupVertices[Group],MATCH(Vertices[[#This Row],[Vertex]],GroupVertices[Vertex],0)),1,1,"")</f>
        <v>15</v>
      </c>
      <c r="BC87" s="48" t="s">
        <v>2649</v>
      </c>
      <c r="BD87" s="48" t="s">
        <v>2649</v>
      </c>
      <c r="BE87" s="48" t="s">
        <v>2662</v>
      </c>
      <c r="BF87" s="48" t="s">
        <v>2662</v>
      </c>
      <c r="BG87" s="48" t="s">
        <v>537</v>
      </c>
      <c r="BH87" s="48" t="s">
        <v>537</v>
      </c>
      <c r="BI87" s="119" t="s">
        <v>2901</v>
      </c>
      <c r="BJ87" s="119" t="s">
        <v>2901</v>
      </c>
      <c r="BK87" s="119" t="s">
        <v>2930</v>
      </c>
      <c r="BL87" s="119" t="s">
        <v>2930</v>
      </c>
      <c r="BM87" s="119">
        <v>1</v>
      </c>
      <c r="BN87" s="122">
        <v>9.090909090909092</v>
      </c>
      <c r="BO87" s="119">
        <v>0</v>
      </c>
      <c r="BP87" s="122">
        <v>0</v>
      </c>
      <c r="BQ87" s="119">
        <v>0</v>
      </c>
      <c r="BR87" s="122">
        <v>0</v>
      </c>
      <c r="BS87" s="119">
        <v>10</v>
      </c>
      <c r="BT87" s="122">
        <v>90.9090909090909</v>
      </c>
      <c r="BU87" s="119">
        <v>11</v>
      </c>
      <c r="BV87" s="2"/>
      <c r="BW87" s="3"/>
      <c r="BX87" s="3"/>
      <c r="BY87" s="3"/>
      <c r="BZ87" s="3"/>
    </row>
    <row r="88" spans="1:78" ht="34.05" customHeight="1">
      <c r="A88" s="65" t="s">
        <v>413</v>
      </c>
      <c r="C88" s="66"/>
      <c r="D88" s="66" t="s">
        <v>64</v>
      </c>
      <c r="E88" s="67">
        <v>421.63071024067955</v>
      </c>
      <c r="F88" s="69"/>
      <c r="G88" s="103" t="s">
        <v>2199</v>
      </c>
      <c r="H88" s="66"/>
      <c r="I88" s="70" t="s">
        <v>413</v>
      </c>
      <c r="J88" s="71"/>
      <c r="K88" s="71"/>
      <c r="L88" s="70" t="s">
        <v>2485</v>
      </c>
      <c r="M88" s="74">
        <v>46.57347466560529</v>
      </c>
      <c r="N88" s="75">
        <v>8363.6494140625</v>
      </c>
      <c r="O88" s="75">
        <v>3710.768798828125</v>
      </c>
      <c r="P88" s="76"/>
      <c r="Q88" s="77"/>
      <c r="R88" s="77"/>
      <c r="S88" s="89"/>
      <c r="T88" s="48">
        <v>1</v>
      </c>
      <c r="U88" s="48">
        <v>0</v>
      </c>
      <c r="V88" s="49">
        <v>0</v>
      </c>
      <c r="W88" s="49">
        <v>1</v>
      </c>
      <c r="X88" s="49">
        <v>0</v>
      </c>
      <c r="Y88" s="49">
        <v>0.701753</v>
      </c>
      <c r="Z88" s="49">
        <v>0</v>
      </c>
      <c r="AA88" s="49">
        <v>0</v>
      </c>
      <c r="AB88" s="72">
        <v>88</v>
      </c>
      <c r="AC88" s="72"/>
      <c r="AD88" s="73"/>
      <c r="AE88" s="79" t="s">
        <v>1455</v>
      </c>
      <c r="AF88" s="83" t="s">
        <v>1320</v>
      </c>
      <c r="AG88" s="79">
        <v>1756</v>
      </c>
      <c r="AH88" s="79">
        <v>105054</v>
      </c>
      <c r="AI88" s="79">
        <v>28156</v>
      </c>
      <c r="AJ88" s="79">
        <v>48929</v>
      </c>
      <c r="AK88" s="79"/>
      <c r="AL88" s="79" t="s">
        <v>1799</v>
      </c>
      <c r="AM88" s="79" t="s">
        <v>1932</v>
      </c>
      <c r="AN88" s="86" t="s">
        <v>1994</v>
      </c>
      <c r="AO88" s="79"/>
      <c r="AP88" s="81">
        <v>43203.34171296296</v>
      </c>
      <c r="AQ88" s="86" t="s">
        <v>2092</v>
      </c>
      <c r="AR88" s="79" t="b">
        <v>0</v>
      </c>
      <c r="AS88" s="79" t="b">
        <v>0</v>
      </c>
      <c r="AT88" s="79" t="b">
        <v>0</v>
      </c>
      <c r="AU88" s="79"/>
      <c r="AV88" s="79">
        <v>464</v>
      </c>
      <c r="AW88" s="86" t="s">
        <v>2180</v>
      </c>
      <c r="AX88" s="79" t="b">
        <v>0</v>
      </c>
      <c r="AY88" s="79" t="s">
        <v>2212</v>
      </c>
      <c r="AZ88" s="86" t="s">
        <v>2298</v>
      </c>
      <c r="BA88" s="79" t="s">
        <v>65</v>
      </c>
      <c r="BB88" s="79" t="str">
        <f>REPLACE(INDEX(GroupVertices[Group],MATCH(Vertices[[#This Row],[Vertex]],GroupVertices[Vertex],0)),1,1,"")</f>
        <v>15</v>
      </c>
      <c r="BC88" s="48"/>
      <c r="BD88" s="48"/>
      <c r="BE88" s="48"/>
      <c r="BF88" s="48"/>
      <c r="BG88" s="48"/>
      <c r="BH88" s="48"/>
      <c r="BI88" s="48"/>
      <c r="BJ88" s="48"/>
      <c r="BK88" s="48"/>
      <c r="BL88" s="48"/>
      <c r="BM88" s="48"/>
      <c r="BN88" s="49"/>
      <c r="BO88" s="48"/>
      <c r="BP88" s="49"/>
      <c r="BQ88" s="48"/>
      <c r="BR88" s="49"/>
      <c r="BS88" s="48"/>
      <c r="BT88" s="49"/>
      <c r="BU88" s="48"/>
      <c r="BV88" s="2"/>
      <c r="BW88" s="3"/>
      <c r="BX88" s="3"/>
      <c r="BY88" s="3"/>
      <c r="BZ88" s="3"/>
    </row>
    <row r="89" spans="1:78" ht="34.05" customHeight="1">
      <c r="A89" s="65" t="s">
        <v>314</v>
      </c>
      <c r="C89" s="66"/>
      <c r="D89" s="66" t="s">
        <v>64</v>
      </c>
      <c r="E89" s="67">
        <v>167.65768640868333</v>
      </c>
      <c r="F89" s="69"/>
      <c r="G89" s="103" t="s">
        <v>628</v>
      </c>
      <c r="H89" s="66"/>
      <c r="I89" s="70" t="s">
        <v>314</v>
      </c>
      <c r="J89" s="71"/>
      <c r="K89" s="71"/>
      <c r="L89" s="70" t="s">
        <v>2486</v>
      </c>
      <c r="M89" s="74">
        <v>1.9931045059078323</v>
      </c>
      <c r="N89" s="75">
        <v>8947.703125</v>
      </c>
      <c r="O89" s="75">
        <v>3710.768798828125</v>
      </c>
      <c r="P89" s="76"/>
      <c r="Q89" s="77"/>
      <c r="R89" s="77"/>
      <c r="S89" s="89"/>
      <c r="T89" s="48">
        <v>2</v>
      </c>
      <c r="U89" s="48">
        <v>1</v>
      </c>
      <c r="V89" s="49">
        <v>0</v>
      </c>
      <c r="W89" s="49">
        <v>1</v>
      </c>
      <c r="X89" s="49">
        <v>0</v>
      </c>
      <c r="Y89" s="49">
        <v>1.298242</v>
      </c>
      <c r="Z89" s="49">
        <v>0</v>
      </c>
      <c r="AA89" s="49">
        <v>0</v>
      </c>
      <c r="AB89" s="72">
        <v>89</v>
      </c>
      <c r="AC89" s="72"/>
      <c r="AD89" s="73"/>
      <c r="AE89" s="79" t="s">
        <v>1456</v>
      </c>
      <c r="AF89" s="83" t="s">
        <v>1636</v>
      </c>
      <c r="AG89" s="79">
        <v>3436</v>
      </c>
      <c r="AH89" s="79">
        <v>2301</v>
      </c>
      <c r="AI89" s="79">
        <v>2479</v>
      </c>
      <c r="AJ89" s="79">
        <v>4608</v>
      </c>
      <c r="AK89" s="79"/>
      <c r="AL89" s="79" t="s">
        <v>1800</v>
      </c>
      <c r="AM89" s="79" t="s">
        <v>1889</v>
      </c>
      <c r="AN89" s="79"/>
      <c r="AO89" s="79"/>
      <c r="AP89" s="81">
        <v>39932.793657407405</v>
      </c>
      <c r="AQ89" s="86" t="s">
        <v>2093</v>
      </c>
      <c r="AR89" s="79" t="b">
        <v>1</v>
      </c>
      <c r="AS89" s="79" t="b">
        <v>0</v>
      </c>
      <c r="AT89" s="79" t="b">
        <v>0</v>
      </c>
      <c r="AU89" s="79"/>
      <c r="AV89" s="79">
        <v>2</v>
      </c>
      <c r="AW89" s="86" t="s">
        <v>2180</v>
      </c>
      <c r="AX89" s="79" t="b">
        <v>0</v>
      </c>
      <c r="AY89" s="79" t="s">
        <v>2212</v>
      </c>
      <c r="AZ89" s="86" t="s">
        <v>2299</v>
      </c>
      <c r="BA89" s="79" t="s">
        <v>66</v>
      </c>
      <c r="BB89" s="79" t="str">
        <f>REPLACE(INDEX(GroupVertices[Group],MATCH(Vertices[[#This Row],[Vertex]],GroupVertices[Vertex],0)),1,1,"")</f>
        <v>14</v>
      </c>
      <c r="BC89" s="48" t="s">
        <v>524</v>
      </c>
      <c r="BD89" s="48" t="s">
        <v>524</v>
      </c>
      <c r="BE89" s="48" t="s">
        <v>533</v>
      </c>
      <c r="BF89" s="48" t="s">
        <v>533</v>
      </c>
      <c r="BG89" s="48" t="s">
        <v>537</v>
      </c>
      <c r="BH89" s="48" t="s">
        <v>537</v>
      </c>
      <c r="BI89" s="119" t="s">
        <v>1316</v>
      </c>
      <c r="BJ89" s="119" t="s">
        <v>1316</v>
      </c>
      <c r="BK89" s="119" t="s">
        <v>1316</v>
      </c>
      <c r="BL89" s="119" t="s">
        <v>1316</v>
      </c>
      <c r="BM89" s="119">
        <v>0</v>
      </c>
      <c r="BN89" s="122">
        <v>0</v>
      </c>
      <c r="BO89" s="119">
        <v>0</v>
      </c>
      <c r="BP89" s="122">
        <v>0</v>
      </c>
      <c r="BQ89" s="119">
        <v>0</v>
      </c>
      <c r="BR89" s="122">
        <v>0</v>
      </c>
      <c r="BS89" s="119">
        <v>1</v>
      </c>
      <c r="BT89" s="122">
        <v>100</v>
      </c>
      <c r="BU89" s="119">
        <v>1</v>
      </c>
      <c r="BV89" s="2"/>
      <c r="BW89" s="3"/>
      <c r="BX89" s="3"/>
      <c r="BY89" s="3"/>
      <c r="BZ89" s="3"/>
    </row>
    <row r="90" spans="1:78" ht="34.05" customHeight="1">
      <c r="A90" s="65" t="s">
        <v>315</v>
      </c>
      <c r="C90" s="66"/>
      <c r="D90" s="66" t="s">
        <v>64</v>
      </c>
      <c r="E90" s="67">
        <v>164.12812057574328</v>
      </c>
      <c r="F90" s="69"/>
      <c r="G90" s="103" t="s">
        <v>629</v>
      </c>
      <c r="H90" s="66"/>
      <c r="I90" s="70" t="s">
        <v>315</v>
      </c>
      <c r="J90" s="71"/>
      <c r="K90" s="71"/>
      <c r="L90" s="70" t="s">
        <v>2487</v>
      </c>
      <c r="M90" s="74">
        <v>1.3735530710295516</v>
      </c>
      <c r="N90" s="75">
        <v>8947.703125</v>
      </c>
      <c r="O90" s="75">
        <v>4138.18701171875</v>
      </c>
      <c r="P90" s="76"/>
      <c r="Q90" s="77"/>
      <c r="R90" s="77"/>
      <c r="S90" s="89"/>
      <c r="T90" s="48">
        <v>0</v>
      </c>
      <c r="U90" s="48">
        <v>1</v>
      </c>
      <c r="V90" s="49">
        <v>0</v>
      </c>
      <c r="W90" s="49">
        <v>1</v>
      </c>
      <c r="X90" s="49">
        <v>0</v>
      </c>
      <c r="Y90" s="49">
        <v>0.701753</v>
      </c>
      <c r="Z90" s="49">
        <v>0</v>
      </c>
      <c r="AA90" s="49">
        <v>0</v>
      </c>
      <c r="AB90" s="72">
        <v>90</v>
      </c>
      <c r="AC90" s="72"/>
      <c r="AD90" s="73"/>
      <c r="AE90" s="79" t="s">
        <v>1457</v>
      </c>
      <c r="AF90" s="83" t="s">
        <v>1637</v>
      </c>
      <c r="AG90" s="79">
        <v>375</v>
      </c>
      <c r="AH90" s="79">
        <v>873</v>
      </c>
      <c r="AI90" s="79">
        <v>21503</v>
      </c>
      <c r="AJ90" s="79">
        <v>11799</v>
      </c>
      <c r="AK90" s="79"/>
      <c r="AL90" s="79" t="s">
        <v>1801</v>
      </c>
      <c r="AM90" s="79" t="s">
        <v>1913</v>
      </c>
      <c r="AN90" s="79"/>
      <c r="AO90" s="79"/>
      <c r="AP90" s="81">
        <v>43951.115266203706</v>
      </c>
      <c r="AQ90" s="86" t="s">
        <v>2094</v>
      </c>
      <c r="AR90" s="79" t="b">
        <v>1</v>
      </c>
      <c r="AS90" s="79" t="b">
        <v>0</v>
      </c>
      <c r="AT90" s="79" t="b">
        <v>0</v>
      </c>
      <c r="AU90" s="79"/>
      <c r="AV90" s="79">
        <v>0</v>
      </c>
      <c r="AW90" s="79"/>
      <c r="AX90" s="79" t="b">
        <v>0</v>
      </c>
      <c r="AY90" s="79" t="s">
        <v>2212</v>
      </c>
      <c r="AZ90" s="86" t="s">
        <v>2300</v>
      </c>
      <c r="BA90" s="79" t="s">
        <v>66</v>
      </c>
      <c r="BB90" s="79" t="str">
        <f>REPLACE(INDEX(GroupVertices[Group],MATCH(Vertices[[#This Row],[Vertex]],GroupVertices[Vertex],0)),1,1,"")</f>
        <v>14</v>
      </c>
      <c r="BC90" s="48"/>
      <c r="BD90" s="48"/>
      <c r="BE90" s="48"/>
      <c r="BF90" s="48"/>
      <c r="BG90" s="48" t="s">
        <v>537</v>
      </c>
      <c r="BH90" s="48" t="s">
        <v>537</v>
      </c>
      <c r="BI90" s="119" t="s">
        <v>1316</v>
      </c>
      <c r="BJ90" s="119" t="s">
        <v>1316</v>
      </c>
      <c r="BK90" s="119" t="s">
        <v>1316</v>
      </c>
      <c r="BL90" s="119" t="s">
        <v>1316</v>
      </c>
      <c r="BM90" s="119">
        <v>0</v>
      </c>
      <c r="BN90" s="122">
        <v>0</v>
      </c>
      <c r="BO90" s="119">
        <v>0</v>
      </c>
      <c r="BP90" s="122">
        <v>0</v>
      </c>
      <c r="BQ90" s="119">
        <v>0</v>
      </c>
      <c r="BR90" s="122">
        <v>0</v>
      </c>
      <c r="BS90" s="119">
        <v>1</v>
      </c>
      <c r="BT90" s="122">
        <v>100</v>
      </c>
      <c r="BU90" s="119">
        <v>1</v>
      </c>
      <c r="BV90" s="2"/>
      <c r="BW90" s="3"/>
      <c r="BX90" s="3"/>
      <c r="BY90" s="3"/>
      <c r="BZ90" s="3"/>
    </row>
    <row r="91" spans="1:78" ht="34.05" customHeight="1">
      <c r="A91" s="65" t="s">
        <v>316</v>
      </c>
      <c r="C91" s="66"/>
      <c r="D91" s="66" t="s">
        <v>64</v>
      </c>
      <c r="E91" s="67">
        <v>181.5114794714488</v>
      </c>
      <c r="F91" s="69"/>
      <c r="G91" s="103" t="s">
        <v>630</v>
      </c>
      <c r="H91" s="66"/>
      <c r="I91" s="70" t="s">
        <v>316</v>
      </c>
      <c r="J91" s="71"/>
      <c r="K91" s="71"/>
      <c r="L91" s="70" t="s">
        <v>2488</v>
      </c>
      <c r="M91" s="74">
        <v>4.424887273759907</v>
      </c>
      <c r="N91" s="75">
        <v>3238.43896484375</v>
      </c>
      <c r="O91" s="75">
        <v>4004.872314453125</v>
      </c>
      <c r="P91" s="76"/>
      <c r="Q91" s="77"/>
      <c r="R91" s="77"/>
      <c r="S91" s="89"/>
      <c r="T91" s="48">
        <v>0</v>
      </c>
      <c r="U91" s="48">
        <v>1</v>
      </c>
      <c r="V91" s="49">
        <v>0</v>
      </c>
      <c r="W91" s="49">
        <v>0.003086</v>
      </c>
      <c r="X91" s="49">
        <v>0.007006</v>
      </c>
      <c r="Y91" s="49">
        <v>0.508815</v>
      </c>
      <c r="Z91" s="49">
        <v>0</v>
      </c>
      <c r="AA91" s="49">
        <v>0</v>
      </c>
      <c r="AB91" s="72">
        <v>91</v>
      </c>
      <c r="AC91" s="72"/>
      <c r="AD91" s="73"/>
      <c r="AE91" s="79" t="s">
        <v>1458</v>
      </c>
      <c r="AF91" s="83" t="s">
        <v>1638</v>
      </c>
      <c r="AG91" s="79">
        <v>8698</v>
      </c>
      <c r="AH91" s="79">
        <v>7906</v>
      </c>
      <c r="AI91" s="79">
        <v>273624</v>
      </c>
      <c r="AJ91" s="79">
        <v>202323</v>
      </c>
      <c r="AK91" s="79"/>
      <c r="AL91" s="79" t="s">
        <v>1802</v>
      </c>
      <c r="AM91" s="79"/>
      <c r="AN91" s="86" t="s">
        <v>1995</v>
      </c>
      <c r="AO91" s="79"/>
      <c r="AP91" s="81">
        <v>40639.121782407405</v>
      </c>
      <c r="AQ91" s="86" t="s">
        <v>2095</v>
      </c>
      <c r="AR91" s="79" t="b">
        <v>1</v>
      </c>
      <c r="AS91" s="79" t="b">
        <v>0</v>
      </c>
      <c r="AT91" s="79" t="b">
        <v>1</v>
      </c>
      <c r="AU91" s="79"/>
      <c r="AV91" s="79">
        <v>3</v>
      </c>
      <c r="AW91" s="86" t="s">
        <v>2180</v>
      </c>
      <c r="AX91" s="79" t="b">
        <v>0</v>
      </c>
      <c r="AY91" s="79" t="s">
        <v>2212</v>
      </c>
      <c r="AZ91" s="86" t="s">
        <v>2301</v>
      </c>
      <c r="BA91" s="79" t="s">
        <v>66</v>
      </c>
      <c r="BB91" s="79" t="str">
        <f>REPLACE(INDEX(GroupVertices[Group],MATCH(Vertices[[#This Row],[Vertex]],GroupVertices[Vertex],0)),1,1,"")</f>
        <v>1</v>
      </c>
      <c r="BC91" s="48"/>
      <c r="BD91" s="48"/>
      <c r="BE91" s="48"/>
      <c r="BF91" s="48"/>
      <c r="BG91" s="48" t="s">
        <v>538</v>
      </c>
      <c r="BH91" s="48" t="s">
        <v>538</v>
      </c>
      <c r="BI91" s="119" t="s">
        <v>2891</v>
      </c>
      <c r="BJ91" s="119" t="s">
        <v>2891</v>
      </c>
      <c r="BK91" s="119" t="s">
        <v>2811</v>
      </c>
      <c r="BL91" s="119" t="s">
        <v>2811</v>
      </c>
      <c r="BM91" s="119">
        <v>0</v>
      </c>
      <c r="BN91" s="122">
        <v>0</v>
      </c>
      <c r="BO91" s="119">
        <v>1</v>
      </c>
      <c r="BP91" s="122">
        <v>2.3255813953488373</v>
      </c>
      <c r="BQ91" s="119">
        <v>0</v>
      </c>
      <c r="BR91" s="122">
        <v>0</v>
      </c>
      <c r="BS91" s="119">
        <v>42</v>
      </c>
      <c r="BT91" s="122">
        <v>97.67441860465117</v>
      </c>
      <c r="BU91" s="119">
        <v>43</v>
      </c>
      <c r="BV91" s="2"/>
      <c r="BW91" s="3"/>
      <c r="BX91" s="3"/>
      <c r="BY91" s="3"/>
      <c r="BZ91" s="3"/>
    </row>
    <row r="92" spans="1:78" ht="34.05" customHeight="1">
      <c r="A92" s="65" t="s">
        <v>317</v>
      </c>
      <c r="C92" s="66"/>
      <c r="D92" s="66" t="s">
        <v>64</v>
      </c>
      <c r="E92" s="67">
        <v>170.5248407267579</v>
      </c>
      <c r="F92" s="69"/>
      <c r="G92" s="103" t="s">
        <v>631</v>
      </c>
      <c r="H92" s="66"/>
      <c r="I92" s="70" t="s">
        <v>317</v>
      </c>
      <c r="J92" s="71"/>
      <c r="K92" s="71"/>
      <c r="L92" s="70" t="s">
        <v>2489</v>
      </c>
      <c r="M92" s="74">
        <v>2.4963815818593766</v>
      </c>
      <c r="N92" s="75">
        <v>5168.3759765625</v>
      </c>
      <c r="O92" s="75">
        <v>3930.78857421875</v>
      </c>
      <c r="P92" s="76"/>
      <c r="Q92" s="77"/>
      <c r="R92" s="77"/>
      <c r="S92" s="89"/>
      <c r="T92" s="48">
        <v>0</v>
      </c>
      <c r="U92" s="48">
        <v>1</v>
      </c>
      <c r="V92" s="49">
        <v>0</v>
      </c>
      <c r="W92" s="49">
        <v>0.003086</v>
      </c>
      <c r="X92" s="49">
        <v>0.007006</v>
      </c>
      <c r="Y92" s="49">
        <v>0.508815</v>
      </c>
      <c r="Z92" s="49">
        <v>0</v>
      </c>
      <c r="AA92" s="49">
        <v>0</v>
      </c>
      <c r="AB92" s="72">
        <v>92</v>
      </c>
      <c r="AC92" s="72"/>
      <c r="AD92" s="73"/>
      <c r="AE92" s="79" t="s">
        <v>1459</v>
      </c>
      <c r="AF92" s="83" t="s">
        <v>1639</v>
      </c>
      <c r="AG92" s="79">
        <v>4808</v>
      </c>
      <c r="AH92" s="79">
        <v>3461</v>
      </c>
      <c r="AI92" s="79">
        <v>19779</v>
      </c>
      <c r="AJ92" s="79">
        <v>28779</v>
      </c>
      <c r="AK92" s="79"/>
      <c r="AL92" s="79" t="s">
        <v>1803</v>
      </c>
      <c r="AM92" s="79"/>
      <c r="AN92" s="79"/>
      <c r="AO92" s="79"/>
      <c r="AP92" s="81">
        <v>43664.08429398148</v>
      </c>
      <c r="AQ92" s="86" t="s">
        <v>2096</v>
      </c>
      <c r="AR92" s="79" t="b">
        <v>1</v>
      </c>
      <c r="AS92" s="79" t="b">
        <v>0</v>
      </c>
      <c r="AT92" s="79" t="b">
        <v>0</v>
      </c>
      <c r="AU92" s="79"/>
      <c r="AV92" s="79">
        <v>2</v>
      </c>
      <c r="AW92" s="79"/>
      <c r="AX92" s="79" t="b">
        <v>0</v>
      </c>
      <c r="AY92" s="79" t="s">
        <v>2212</v>
      </c>
      <c r="AZ92" s="86" t="s">
        <v>2302</v>
      </c>
      <c r="BA92" s="79" t="s">
        <v>66</v>
      </c>
      <c r="BB92" s="79" t="str">
        <f>REPLACE(INDEX(GroupVertices[Group],MATCH(Vertices[[#This Row],[Vertex]],GroupVertices[Vertex],0)),1,1,"")</f>
        <v>1</v>
      </c>
      <c r="BC92" s="48"/>
      <c r="BD92" s="48"/>
      <c r="BE92" s="48"/>
      <c r="BF92" s="48"/>
      <c r="BG92" s="48" t="s">
        <v>538</v>
      </c>
      <c r="BH92" s="48" t="s">
        <v>538</v>
      </c>
      <c r="BI92" s="119" t="s">
        <v>2891</v>
      </c>
      <c r="BJ92" s="119" t="s">
        <v>2891</v>
      </c>
      <c r="BK92" s="119" t="s">
        <v>2811</v>
      </c>
      <c r="BL92" s="119" t="s">
        <v>2811</v>
      </c>
      <c r="BM92" s="119">
        <v>0</v>
      </c>
      <c r="BN92" s="122">
        <v>0</v>
      </c>
      <c r="BO92" s="119">
        <v>1</v>
      </c>
      <c r="BP92" s="122">
        <v>2.3255813953488373</v>
      </c>
      <c r="BQ92" s="119">
        <v>0</v>
      </c>
      <c r="BR92" s="122">
        <v>0</v>
      </c>
      <c r="BS92" s="119">
        <v>42</v>
      </c>
      <c r="BT92" s="122">
        <v>97.67441860465117</v>
      </c>
      <c r="BU92" s="119">
        <v>43</v>
      </c>
      <c r="BV92" s="2"/>
      <c r="BW92" s="3"/>
      <c r="BX92" s="3"/>
      <c r="BY92" s="3"/>
      <c r="BZ92" s="3"/>
    </row>
    <row r="93" spans="1:78" ht="34.05" customHeight="1">
      <c r="A93" s="65" t="s">
        <v>318</v>
      </c>
      <c r="C93" s="66"/>
      <c r="D93" s="66" t="s">
        <v>64</v>
      </c>
      <c r="E93" s="67">
        <v>168.99486786219916</v>
      </c>
      <c r="F93" s="69"/>
      <c r="G93" s="103" t="s">
        <v>632</v>
      </c>
      <c r="H93" s="66"/>
      <c r="I93" s="70" t="s">
        <v>318</v>
      </c>
      <c r="J93" s="71"/>
      <c r="K93" s="71"/>
      <c r="L93" s="70" t="s">
        <v>2490</v>
      </c>
      <c r="M93" s="74">
        <v>2.2278225215024747</v>
      </c>
      <c r="N93" s="75">
        <v>4453.99755859375</v>
      </c>
      <c r="O93" s="75">
        <v>7618.22412109375</v>
      </c>
      <c r="P93" s="76"/>
      <c r="Q93" s="77"/>
      <c r="R93" s="77"/>
      <c r="S93" s="89"/>
      <c r="T93" s="48">
        <v>0</v>
      </c>
      <c r="U93" s="48">
        <v>1</v>
      </c>
      <c r="V93" s="49">
        <v>0</v>
      </c>
      <c r="W93" s="49">
        <v>0.003086</v>
      </c>
      <c r="X93" s="49">
        <v>0.007006</v>
      </c>
      <c r="Y93" s="49">
        <v>0.508815</v>
      </c>
      <c r="Z93" s="49">
        <v>0</v>
      </c>
      <c r="AA93" s="49">
        <v>0</v>
      </c>
      <c r="AB93" s="72">
        <v>93</v>
      </c>
      <c r="AC93" s="72"/>
      <c r="AD93" s="73"/>
      <c r="AE93" s="79" t="s">
        <v>1460</v>
      </c>
      <c r="AF93" s="83" t="s">
        <v>1640</v>
      </c>
      <c r="AG93" s="79">
        <v>5001</v>
      </c>
      <c r="AH93" s="79">
        <v>2842</v>
      </c>
      <c r="AI93" s="79">
        <v>57535</v>
      </c>
      <c r="AJ93" s="79">
        <v>19135</v>
      </c>
      <c r="AK93" s="79"/>
      <c r="AL93" s="79" t="s">
        <v>1804</v>
      </c>
      <c r="AM93" s="79" t="s">
        <v>1913</v>
      </c>
      <c r="AN93" s="86" t="s">
        <v>1996</v>
      </c>
      <c r="AO93" s="79"/>
      <c r="AP93" s="81">
        <v>40187.67806712963</v>
      </c>
      <c r="AQ93" s="86" t="s">
        <v>2097</v>
      </c>
      <c r="AR93" s="79" t="b">
        <v>0</v>
      </c>
      <c r="AS93" s="79" t="b">
        <v>0</v>
      </c>
      <c r="AT93" s="79" t="b">
        <v>1</v>
      </c>
      <c r="AU93" s="79"/>
      <c r="AV93" s="79">
        <v>21</v>
      </c>
      <c r="AW93" s="86" t="s">
        <v>2188</v>
      </c>
      <c r="AX93" s="79" t="b">
        <v>0</v>
      </c>
      <c r="AY93" s="79" t="s">
        <v>2212</v>
      </c>
      <c r="AZ93" s="86" t="s">
        <v>2303</v>
      </c>
      <c r="BA93" s="79" t="s">
        <v>66</v>
      </c>
      <c r="BB93" s="79" t="str">
        <f>REPLACE(INDEX(GroupVertices[Group],MATCH(Vertices[[#This Row],[Vertex]],GroupVertices[Vertex],0)),1,1,"")</f>
        <v>1</v>
      </c>
      <c r="BC93" s="48"/>
      <c r="BD93" s="48"/>
      <c r="BE93" s="48"/>
      <c r="BF93" s="48"/>
      <c r="BG93" s="48" t="s">
        <v>538</v>
      </c>
      <c r="BH93" s="48" t="s">
        <v>538</v>
      </c>
      <c r="BI93" s="119" t="s">
        <v>2891</v>
      </c>
      <c r="BJ93" s="119" t="s">
        <v>2891</v>
      </c>
      <c r="BK93" s="119" t="s">
        <v>2811</v>
      </c>
      <c r="BL93" s="119" t="s">
        <v>2811</v>
      </c>
      <c r="BM93" s="119">
        <v>0</v>
      </c>
      <c r="BN93" s="122">
        <v>0</v>
      </c>
      <c r="BO93" s="119">
        <v>1</v>
      </c>
      <c r="BP93" s="122">
        <v>2.3255813953488373</v>
      </c>
      <c r="BQ93" s="119">
        <v>0</v>
      </c>
      <c r="BR93" s="122">
        <v>0</v>
      </c>
      <c r="BS93" s="119">
        <v>42</v>
      </c>
      <c r="BT93" s="122">
        <v>97.67441860465117</v>
      </c>
      <c r="BU93" s="119">
        <v>43</v>
      </c>
      <c r="BV93" s="2"/>
      <c r="BW93" s="3"/>
      <c r="BX93" s="3"/>
      <c r="BY93" s="3"/>
      <c r="BZ93" s="3"/>
    </row>
    <row r="94" spans="1:78" ht="34.05" customHeight="1">
      <c r="A94" s="65" t="s">
        <v>319</v>
      </c>
      <c r="C94" s="66"/>
      <c r="D94" s="66" t="s">
        <v>64</v>
      </c>
      <c r="E94" s="67">
        <v>162.14335771590373</v>
      </c>
      <c r="F94" s="69"/>
      <c r="G94" s="103" t="s">
        <v>633</v>
      </c>
      <c r="H94" s="66"/>
      <c r="I94" s="70" t="s">
        <v>319</v>
      </c>
      <c r="J94" s="71"/>
      <c r="K94" s="71"/>
      <c r="L94" s="70" t="s">
        <v>2491</v>
      </c>
      <c r="M94" s="74">
        <v>1.0251638537975771</v>
      </c>
      <c r="N94" s="75">
        <v>8470.7255859375</v>
      </c>
      <c r="O94" s="75">
        <v>8914.2646484375</v>
      </c>
      <c r="P94" s="76"/>
      <c r="Q94" s="77"/>
      <c r="R94" s="77"/>
      <c r="S94" s="89"/>
      <c r="T94" s="48">
        <v>1</v>
      </c>
      <c r="U94" s="48">
        <v>1</v>
      </c>
      <c r="V94" s="49">
        <v>0</v>
      </c>
      <c r="W94" s="49">
        <v>0</v>
      </c>
      <c r="X94" s="49">
        <v>0</v>
      </c>
      <c r="Y94" s="49">
        <v>0.999997</v>
      </c>
      <c r="Z94" s="49">
        <v>0</v>
      </c>
      <c r="AA94" s="49">
        <v>0</v>
      </c>
      <c r="AB94" s="72">
        <v>94</v>
      </c>
      <c r="AC94" s="72"/>
      <c r="AD94" s="73"/>
      <c r="AE94" s="79" t="s">
        <v>1461</v>
      </c>
      <c r="AF94" s="83" t="s">
        <v>1641</v>
      </c>
      <c r="AG94" s="79">
        <v>215</v>
      </c>
      <c r="AH94" s="79">
        <v>70</v>
      </c>
      <c r="AI94" s="79">
        <v>775</v>
      </c>
      <c r="AJ94" s="79">
        <v>307</v>
      </c>
      <c r="AK94" s="79"/>
      <c r="AL94" s="79"/>
      <c r="AM94" s="79" t="s">
        <v>1933</v>
      </c>
      <c r="AN94" s="79"/>
      <c r="AO94" s="79"/>
      <c r="AP94" s="81">
        <v>40161.49815972222</v>
      </c>
      <c r="AQ94" s="86" t="s">
        <v>2098</v>
      </c>
      <c r="AR94" s="79" t="b">
        <v>0</v>
      </c>
      <c r="AS94" s="79" t="b">
        <v>0</v>
      </c>
      <c r="AT94" s="79" t="b">
        <v>1</v>
      </c>
      <c r="AU94" s="79"/>
      <c r="AV94" s="79">
        <v>0</v>
      </c>
      <c r="AW94" s="86" t="s">
        <v>2180</v>
      </c>
      <c r="AX94" s="79" t="b">
        <v>0</v>
      </c>
      <c r="AY94" s="79" t="s">
        <v>2212</v>
      </c>
      <c r="AZ94" s="86" t="s">
        <v>2304</v>
      </c>
      <c r="BA94" s="79" t="s">
        <v>66</v>
      </c>
      <c r="BB94" s="79" t="str">
        <f>REPLACE(INDEX(GroupVertices[Group],MATCH(Vertices[[#This Row],[Vertex]],GroupVertices[Vertex],0)),1,1,"")</f>
        <v>3</v>
      </c>
      <c r="BC94" s="48"/>
      <c r="BD94" s="48"/>
      <c r="BE94" s="48"/>
      <c r="BF94" s="48"/>
      <c r="BG94" s="48" t="s">
        <v>537</v>
      </c>
      <c r="BH94" s="48" t="s">
        <v>537</v>
      </c>
      <c r="BI94" s="119" t="s">
        <v>1316</v>
      </c>
      <c r="BJ94" s="119" t="s">
        <v>1316</v>
      </c>
      <c r="BK94" s="119" t="s">
        <v>1316</v>
      </c>
      <c r="BL94" s="119" t="s">
        <v>1316</v>
      </c>
      <c r="BM94" s="119">
        <v>0</v>
      </c>
      <c r="BN94" s="122">
        <v>0</v>
      </c>
      <c r="BO94" s="119">
        <v>0</v>
      </c>
      <c r="BP94" s="122">
        <v>0</v>
      </c>
      <c r="BQ94" s="119">
        <v>0</v>
      </c>
      <c r="BR94" s="122">
        <v>0</v>
      </c>
      <c r="BS94" s="119">
        <v>1</v>
      </c>
      <c r="BT94" s="122">
        <v>100</v>
      </c>
      <c r="BU94" s="119">
        <v>1</v>
      </c>
      <c r="BV94" s="2"/>
      <c r="BW94" s="3"/>
      <c r="BX94" s="3"/>
      <c r="BY94" s="3"/>
      <c r="BZ94" s="3"/>
    </row>
    <row r="95" spans="1:78" ht="34.05" customHeight="1">
      <c r="A95" s="65" t="s">
        <v>320</v>
      </c>
      <c r="C95" s="66"/>
      <c r="D95" s="66" t="s">
        <v>64</v>
      </c>
      <c r="E95" s="67">
        <v>170.92525365738555</v>
      </c>
      <c r="F95" s="69"/>
      <c r="G95" s="103" t="s">
        <v>634</v>
      </c>
      <c r="H95" s="66"/>
      <c r="I95" s="70" t="s">
        <v>320</v>
      </c>
      <c r="J95" s="71"/>
      <c r="K95" s="71"/>
      <c r="L95" s="70" t="s">
        <v>2492</v>
      </c>
      <c r="M95" s="74">
        <v>2.5666668286732994</v>
      </c>
      <c r="N95" s="75">
        <v>4844.05322265625</v>
      </c>
      <c r="O95" s="75">
        <v>8026.35107421875</v>
      </c>
      <c r="P95" s="76"/>
      <c r="Q95" s="77"/>
      <c r="R95" s="77"/>
      <c r="S95" s="89"/>
      <c r="T95" s="48">
        <v>0</v>
      </c>
      <c r="U95" s="48">
        <v>1</v>
      </c>
      <c r="V95" s="49">
        <v>0</v>
      </c>
      <c r="W95" s="49">
        <v>0.003086</v>
      </c>
      <c r="X95" s="49">
        <v>0.007006</v>
      </c>
      <c r="Y95" s="49">
        <v>0.508815</v>
      </c>
      <c r="Z95" s="49">
        <v>0</v>
      </c>
      <c r="AA95" s="49">
        <v>0</v>
      </c>
      <c r="AB95" s="72">
        <v>95</v>
      </c>
      <c r="AC95" s="72"/>
      <c r="AD95" s="73"/>
      <c r="AE95" s="79" t="s">
        <v>1462</v>
      </c>
      <c r="AF95" s="83" t="s">
        <v>1642</v>
      </c>
      <c r="AG95" s="79">
        <v>5001</v>
      </c>
      <c r="AH95" s="79">
        <v>3623</v>
      </c>
      <c r="AI95" s="79">
        <v>45819</v>
      </c>
      <c r="AJ95" s="79">
        <v>128909</v>
      </c>
      <c r="AK95" s="79"/>
      <c r="AL95" s="79" t="s">
        <v>1805</v>
      </c>
      <c r="AM95" s="79"/>
      <c r="AN95" s="79"/>
      <c r="AO95" s="79"/>
      <c r="AP95" s="81">
        <v>41545.82056712963</v>
      </c>
      <c r="AQ95" s="86" t="s">
        <v>2099</v>
      </c>
      <c r="AR95" s="79" t="b">
        <v>1</v>
      </c>
      <c r="AS95" s="79" t="b">
        <v>0</v>
      </c>
      <c r="AT95" s="79" t="b">
        <v>0</v>
      </c>
      <c r="AU95" s="79"/>
      <c r="AV95" s="79">
        <v>0</v>
      </c>
      <c r="AW95" s="86" t="s">
        <v>2180</v>
      </c>
      <c r="AX95" s="79" t="b">
        <v>0</v>
      </c>
      <c r="AY95" s="79" t="s">
        <v>2212</v>
      </c>
      <c r="AZ95" s="86" t="s">
        <v>2305</v>
      </c>
      <c r="BA95" s="79" t="s">
        <v>66</v>
      </c>
      <c r="BB95" s="79" t="str">
        <f>REPLACE(INDEX(GroupVertices[Group],MATCH(Vertices[[#This Row],[Vertex]],GroupVertices[Vertex],0)),1,1,"")</f>
        <v>1</v>
      </c>
      <c r="BC95" s="48"/>
      <c r="BD95" s="48"/>
      <c r="BE95" s="48"/>
      <c r="BF95" s="48"/>
      <c r="BG95" s="48" t="s">
        <v>538</v>
      </c>
      <c r="BH95" s="48" t="s">
        <v>538</v>
      </c>
      <c r="BI95" s="119" t="s">
        <v>2891</v>
      </c>
      <c r="BJ95" s="119" t="s">
        <v>2891</v>
      </c>
      <c r="BK95" s="119" t="s">
        <v>2811</v>
      </c>
      <c r="BL95" s="119" t="s">
        <v>2811</v>
      </c>
      <c r="BM95" s="119">
        <v>0</v>
      </c>
      <c r="BN95" s="122">
        <v>0</v>
      </c>
      <c r="BO95" s="119">
        <v>1</v>
      </c>
      <c r="BP95" s="122">
        <v>2.3255813953488373</v>
      </c>
      <c r="BQ95" s="119">
        <v>0</v>
      </c>
      <c r="BR95" s="122">
        <v>0</v>
      </c>
      <c r="BS95" s="119">
        <v>42</v>
      </c>
      <c r="BT95" s="122">
        <v>97.67441860465117</v>
      </c>
      <c r="BU95" s="119">
        <v>43</v>
      </c>
      <c r="BV95" s="2"/>
      <c r="BW95" s="3"/>
      <c r="BX95" s="3"/>
      <c r="BY95" s="3"/>
      <c r="BZ95" s="3"/>
    </row>
    <row r="96" spans="1:78" ht="34.05" customHeight="1">
      <c r="A96" s="65" t="s">
        <v>321</v>
      </c>
      <c r="C96" s="66"/>
      <c r="D96" s="66" t="s">
        <v>64</v>
      </c>
      <c r="E96" s="67">
        <v>162.0370752713544</v>
      </c>
      <c r="F96" s="69"/>
      <c r="G96" s="103" t="s">
        <v>635</v>
      </c>
      <c r="H96" s="66"/>
      <c r="I96" s="70" t="s">
        <v>321</v>
      </c>
      <c r="J96" s="71"/>
      <c r="K96" s="71"/>
      <c r="L96" s="70" t="s">
        <v>2493</v>
      </c>
      <c r="M96" s="74">
        <v>1.0065078932235114</v>
      </c>
      <c r="N96" s="75">
        <v>9254.33203125</v>
      </c>
      <c r="O96" s="75">
        <v>5770.1484375</v>
      </c>
      <c r="P96" s="76"/>
      <c r="Q96" s="77"/>
      <c r="R96" s="77"/>
      <c r="S96" s="89"/>
      <c r="T96" s="48">
        <v>0</v>
      </c>
      <c r="U96" s="48">
        <v>2</v>
      </c>
      <c r="V96" s="49">
        <v>2</v>
      </c>
      <c r="W96" s="49">
        <v>0.5</v>
      </c>
      <c r="X96" s="49">
        <v>0</v>
      </c>
      <c r="Y96" s="49">
        <v>1.459455</v>
      </c>
      <c r="Z96" s="49">
        <v>0</v>
      </c>
      <c r="AA96" s="49">
        <v>0</v>
      </c>
      <c r="AB96" s="72">
        <v>96</v>
      </c>
      <c r="AC96" s="72"/>
      <c r="AD96" s="73"/>
      <c r="AE96" s="79" t="s">
        <v>1463</v>
      </c>
      <c r="AF96" s="83" t="s">
        <v>1643</v>
      </c>
      <c r="AG96" s="79">
        <v>111</v>
      </c>
      <c r="AH96" s="79">
        <v>27</v>
      </c>
      <c r="AI96" s="79">
        <v>1164</v>
      </c>
      <c r="AJ96" s="79">
        <v>628</v>
      </c>
      <c r="AK96" s="79"/>
      <c r="AL96" s="79" t="s">
        <v>1806</v>
      </c>
      <c r="AM96" s="79"/>
      <c r="AN96" s="79"/>
      <c r="AO96" s="79"/>
      <c r="AP96" s="81">
        <v>41161.67947916667</v>
      </c>
      <c r="AQ96" s="79"/>
      <c r="AR96" s="79" t="b">
        <v>1</v>
      </c>
      <c r="AS96" s="79" t="b">
        <v>0</v>
      </c>
      <c r="AT96" s="79" t="b">
        <v>0</v>
      </c>
      <c r="AU96" s="79"/>
      <c r="AV96" s="79">
        <v>0</v>
      </c>
      <c r="AW96" s="86" t="s">
        <v>2180</v>
      </c>
      <c r="AX96" s="79" t="b">
        <v>0</v>
      </c>
      <c r="AY96" s="79" t="s">
        <v>2212</v>
      </c>
      <c r="AZ96" s="86" t="s">
        <v>2306</v>
      </c>
      <c r="BA96" s="79" t="s">
        <v>66</v>
      </c>
      <c r="BB96" s="79" t="str">
        <f>REPLACE(INDEX(GroupVertices[Group],MATCH(Vertices[[#This Row],[Vertex]],GroupVertices[Vertex],0)),1,1,"")</f>
        <v>8</v>
      </c>
      <c r="BC96" s="48"/>
      <c r="BD96" s="48"/>
      <c r="BE96" s="48"/>
      <c r="BF96" s="48"/>
      <c r="BG96" s="48" t="s">
        <v>537</v>
      </c>
      <c r="BH96" s="48" t="s">
        <v>537</v>
      </c>
      <c r="BI96" s="119" t="s">
        <v>2902</v>
      </c>
      <c r="BJ96" s="119" t="s">
        <v>2845</v>
      </c>
      <c r="BK96" s="119" t="s">
        <v>2931</v>
      </c>
      <c r="BL96" s="119" t="s">
        <v>2945</v>
      </c>
      <c r="BM96" s="119">
        <v>0</v>
      </c>
      <c r="BN96" s="122">
        <v>0</v>
      </c>
      <c r="BO96" s="119">
        <v>0</v>
      </c>
      <c r="BP96" s="122">
        <v>0</v>
      </c>
      <c r="BQ96" s="119">
        <v>0</v>
      </c>
      <c r="BR96" s="122">
        <v>0</v>
      </c>
      <c r="BS96" s="119">
        <v>5</v>
      </c>
      <c r="BT96" s="122">
        <v>100</v>
      </c>
      <c r="BU96" s="119">
        <v>5</v>
      </c>
      <c r="BV96" s="2"/>
      <c r="BW96" s="3"/>
      <c r="BX96" s="3"/>
      <c r="BY96" s="3"/>
      <c r="BZ96" s="3"/>
    </row>
    <row r="97" spans="1:78" ht="34.05" customHeight="1">
      <c r="A97" s="65" t="s">
        <v>414</v>
      </c>
      <c r="C97" s="66"/>
      <c r="D97" s="66" t="s">
        <v>64</v>
      </c>
      <c r="E97" s="67">
        <v>162.06673548843796</v>
      </c>
      <c r="F97" s="69"/>
      <c r="G97" s="103" t="s">
        <v>562</v>
      </c>
      <c r="H97" s="66"/>
      <c r="I97" s="70" t="s">
        <v>414</v>
      </c>
      <c r="J97" s="71"/>
      <c r="K97" s="71"/>
      <c r="L97" s="70" t="s">
        <v>2494</v>
      </c>
      <c r="M97" s="74">
        <v>1.0117142078023205</v>
      </c>
      <c r="N97" s="75">
        <v>9517.1552734375</v>
      </c>
      <c r="O97" s="75">
        <v>5770.1484375</v>
      </c>
      <c r="P97" s="76"/>
      <c r="Q97" s="77"/>
      <c r="R97" s="77"/>
      <c r="S97" s="89"/>
      <c r="T97" s="48">
        <v>1</v>
      </c>
      <c r="U97" s="48">
        <v>0</v>
      </c>
      <c r="V97" s="49">
        <v>0</v>
      </c>
      <c r="W97" s="49">
        <v>0.333333</v>
      </c>
      <c r="X97" s="49">
        <v>0</v>
      </c>
      <c r="Y97" s="49">
        <v>0.770268</v>
      </c>
      <c r="Z97" s="49">
        <v>0</v>
      </c>
      <c r="AA97" s="49">
        <v>0</v>
      </c>
      <c r="AB97" s="72">
        <v>97</v>
      </c>
      <c r="AC97" s="72"/>
      <c r="AD97" s="73"/>
      <c r="AE97" s="79" t="s">
        <v>1464</v>
      </c>
      <c r="AF97" s="83" t="s">
        <v>1321</v>
      </c>
      <c r="AG97" s="79">
        <v>152</v>
      </c>
      <c r="AH97" s="79">
        <v>39</v>
      </c>
      <c r="AI97" s="79">
        <v>1111</v>
      </c>
      <c r="AJ97" s="79">
        <v>813</v>
      </c>
      <c r="AK97" s="79"/>
      <c r="AL97" s="79"/>
      <c r="AM97" s="79"/>
      <c r="AN97" s="79"/>
      <c r="AO97" s="79"/>
      <c r="AP97" s="81">
        <v>41942.500185185185</v>
      </c>
      <c r="AQ97" s="79"/>
      <c r="AR97" s="79" t="b">
        <v>1</v>
      </c>
      <c r="AS97" s="79" t="b">
        <v>1</v>
      </c>
      <c r="AT97" s="79" t="b">
        <v>0</v>
      </c>
      <c r="AU97" s="79"/>
      <c r="AV97" s="79">
        <v>0</v>
      </c>
      <c r="AW97" s="86" t="s">
        <v>2180</v>
      </c>
      <c r="AX97" s="79" t="b">
        <v>0</v>
      </c>
      <c r="AY97" s="79" t="s">
        <v>2212</v>
      </c>
      <c r="AZ97" s="86" t="s">
        <v>2307</v>
      </c>
      <c r="BA97" s="79" t="s">
        <v>65</v>
      </c>
      <c r="BB97" s="79" t="str">
        <f>REPLACE(INDEX(GroupVertices[Group],MATCH(Vertices[[#This Row],[Vertex]],GroupVertices[Vertex],0)),1,1,"")</f>
        <v>8</v>
      </c>
      <c r="BC97" s="48"/>
      <c r="BD97" s="48"/>
      <c r="BE97" s="48"/>
      <c r="BF97" s="48"/>
      <c r="BG97" s="48"/>
      <c r="BH97" s="48"/>
      <c r="BI97" s="48"/>
      <c r="BJ97" s="48"/>
      <c r="BK97" s="48"/>
      <c r="BL97" s="48"/>
      <c r="BM97" s="48"/>
      <c r="BN97" s="49"/>
      <c r="BO97" s="48"/>
      <c r="BP97" s="49"/>
      <c r="BQ97" s="48"/>
      <c r="BR97" s="49"/>
      <c r="BS97" s="48"/>
      <c r="BT97" s="49"/>
      <c r="BU97" s="48"/>
      <c r="BV97" s="2"/>
      <c r="BW97" s="3"/>
      <c r="BX97" s="3"/>
      <c r="BY97" s="3"/>
      <c r="BZ97" s="3"/>
    </row>
    <row r="98" spans="1:78" ht="34.05" customHeight="1">
      <c r="A98" s="65" t="s">
        <v>415</v>
      </c>
      <c r="C98" s="66"/>
      <c r="D98" s="66" t="s">
        <v>64</v>
      </c>
      <c r="E98" s="67">
        <v>495.47476403964134</v>
      </c>
      <c r="F98" s="69"/>
      <c r="G98" s="103" t="s">
        <v>2200</v>
      </c>
      <c r="H98" s="66"/>
      <c r="I98" s="70" t="s">
        <v>415</v>
      </c>
      <c r="J98" s="71"/>
      <c r="K98" s="71"/>
      <c r="L98" s="70" t="s">
        <v>2495</v>
      </c>
      <c r="M98" s="74">
        <v>59.53546252864697</v>
      </c>
      <c r="N98" s="75">
        <v>9254.33203125</v>
      </c>
      <c r="O98" s="75">
        <v>5342.72998046875</v>
      </c>
      <c r="P98" s="76"/>
      <c r="Q98" s="77"/>
      <c r="R98" s="77"/>
      <c r="S98" s="89"/>
      <c r="T98" s="48">
        <v>1</v>
      </c>
      <c r="U98" s="48">
        <v>0</v>
      </c>
      <c r="V98" s="49">
        <v>0</v>
      </c>
      <c r="W98" s="49">
        <v>0.333333</v>
      </c>
      <c r="X98" s="49">
        <v>0</v>
      </c>
      <c r="Y98" s="49">
        <v>0.770268</v>
      </c>
      <c r="Z98" s="49">
        <v>0</v>
      </c>
      <c r="AA98" s="49">
        <v>0</v>
      </c>
      <c r="AB98" s="72">
        <v>98</v>
      </c>
      <c r="AC98" s="72"/>
      <c r="AD98" s="73"/>
      <c r="AE98" s="79" t="s">
        <v>1465</v>
      </c>
      <c r="AF98" s="83" t="s">
        <v>1322</v>
      </c>
      <c r="AG98" s="79">
        <v>52206</v>
      </c>
      <c r="AH98" s="79">
        <v>134930</v>
      </c>
      <c r="AI98" s="79">
        <v>41074</v>
      </c>
      <c r="AJ98" s="79">
        <v>153282</v>
      </c>
      <c r="AK98" s="79"/>
      <c r="AL98" s="79" t="s">
        <v>1807</v>
      </c>
      <c r="AM98" s="79" t="s">
        <v>1913</v>
      </c>
      <c r="AN98" s="86" t="s">
        <v>1997</v>
      </c>
      <c r="AO98" s="79"/>
      <c r="AP98" s="81">
        <v>43081.164351851854</v>
      </c>
      <c r="AQ98" s="86" t="s">
        <v>2100</v>
      </c>
      <c r="AR98" s="79" t="b">
        <v>0</v>
      </c>
      <c r="AS98" s="79" t="b">
        <v>0</v>
      </c>
      <c r="AT98" s="79" t="b">
        <v>0</v>
      </c>
      <c r="AU98" s="79"/>
      <c r="AV98" s="79">
        <v>606</v>
      </c>
      <c r="AW98" s="86" t="s">
        <v>2180</v>
      </c>
      <c r="AX98" s="79" t="b">
        <v>0</v>
      </c>
      <c r="AY98" s="79" t="s">
        <v>2212</v>
      </c>
      <c r="AZ98" s="86" t="s">
        <v>2308</v>
      </c>
      <c r="BA98" s="79" t="s">
        <v>65</v>
      </c>
      <c r="BB98" s="79" t="str">
        <f>REPLACE(INDEX(GroupVertices[Group],MATCH(Vertices[[#This Row],[Vertex]],GroupVertices[Vertex],0)),1,1,"")</f>
        <v>8</v>
      </c>
      <c r="BC98" s="48"/>
      <c r="BD98" s="48"/>
      <c r="BE98" s="48"/>
      <c r="BF98" s="48"/>
      <c r="BG98" s="48"/>
      <c r="BH98" s="48"/>
      <c r="BI98" s="48"/>
      <c r="BJ98" s="48"/>
      <c r="BK98" s="48"/>
      <c r="BL98" s="48"/>
      <c r="BM98" s="48"/>
      <c r="BN98" s="49"/>
      <c r="BO98" s="48"/>
      <c r="BP98" s="49"/>
      <c r="BQ98" s="48"/>
      <c r="BR98" s="49"/>
      <c r="BS98" s="48"/>
      <c r="BT98" s="49"/>
      <c r="BU98" s="48"/>
      <c r="BV98" s="2"/>
      <c r="BW98" s="3"/>
      <c r="BX98" s="3"/>
      <c r="BY98" s="3"/>
      <c r="BZ98" s="3"/>
    </row>
    <row r="99" spans="1:78" ht="34.05" customHeight="1">
      <c r="A99" s="65" t="s">
        <v>322</v>
      </c>
      <c r="C99" s="66"/>
      <c r="D99" s="66" t="s">
        <v>64</v>
      </c>
      <c r="E99" s="67">
        <v>162.73656205757433</v>
      </c>
      <c r="F99" s="69"/>
      <c r="G99" s="103" t="s">
        <v>636</v>
      </c>
      <c r="H99" s="66"/>
      <c r="I99" s="70" t="s">
        <v>322</v>
      </c>
      <c r="J99" s="71"/>
      <c r="K99" s="71"/>
      <c r="L99" s="70" t="s">
        <v>2496</v>
      </c>
      <c r="M99" s="74">
        <v>1.129290145373759</v>
      </c>
      <c r="N99" s="75">
        <v>452.266357421875</v>
      </c>
      <c r="O99" s="75">
        <v>4661.115234375</v>
      </c>
      <c r="P99" s="76"/>
      <c r="Q99" s="77"/>
      <c r="R99" s="77"/>
      <c r="S99" s="89"/>
      <c r="T99" s="48">
        <v>0</v>
      </c>
      <c r="U99" s="48">
        <v>1</v>
      </c>
      <c r="V99" s="49">
        <v>0</v>
      </c>
      <c r="W99" s="49">
        <v>0.003086</v>
      </c>
      <c r="X99" s="49">
        <v>0.007006</v>
      </c>
      <c r="Y99" s="49">
        <v>0.508815</v>
      </c>
      <c r="Z99" s="49">
        <v>0</v>
      </c>
      <c r="AA99" s="49">
        <v>0</v>
      </c>
      <c r="AB99" s="72">
        <v>99</v>
      </c>
      <c r="AC99" s="72"/>
      <c r="AD99" s="73"/>
      <c r="AE99" s="79" t="s">
        <v>1466</v>
      </c>
      <c r="AF99" s="83" t="s">
        <v>1644</v>
      </c>
      <c r="AG99" s="79">
        <v>867</v>
      </c>
      <c r="AH99" s="79">
        <v>310</v>
      </c>
      <c r="AI99" s="79">
        <v>2983</v>
      </c>
      <c r="AJ99" s="79">
        <v>0</v>
      </c>
      <c r="AK99" s="79"/>
      <c r="AL99" s="79"/>
      <c r="AM99" s="79"/>
      <c r="AN99" s="86" t="s">
        <v>1998</v>
      </c>
      <c r="AO99" s="79"/>
      <c r="AP99" s="81">
        <v>43902.152025462965</v>
      </c>
      <c r="AQ99" s="86" t="s">
        <v>2101</v>
      </c>
      <c r="AR99" s="79" t="b">
        <v>1</v>
      </c>
      <c r="AS99" s="79" t="b">
        <v>0</v>
      </c>
      <c r="AT99" s="79" t="b">
        <v>0</v>
      </c>
      <c r="AU99" s="79"/>
      <c r="AV99" s="79">
        <v>0</v>
      </c>
      <c r="AW99" s="79"/>
      <c r="AX99" s="79" t="b">
        <v>0</v>
      </c>
      <c r="AY99" s="79" t="s">
        <v>2212</v>
      </c>
      <c r="AZ99" s="86" t="s">
        <v>2309</v>
      </c>
      <c r="BA99" s="79" t="s">
        <v>66</v>
      </c>
      <c r="BB99" s="79" t="str">
        <f>REPLACE(INDEX(GroupVertices[Group],MATCH(Vertices[[#This Row],[Vertex]],GroupVertices[Vertex],0)),1,1,"")</f>
        <v>1</v>
      </c>
      <c r="BC99" s="48"/>
      <c r="BD99" s="48"/>
      <c r="BE99" s="48"/>
      <c r="BF99" s="48"/>
      <c r="BG99" s="48" t="s">
        <v>538</v>
      </c>
      <c r="BH99" s="48" t="s">
        <v>538</v>
      </c>
      <c r="BI99" s="119" t="s">
        <v>2891</v>
      </c>
      <c r="BJ99" s="119" t="s">
        <v>2891</v>
      </c>
      <c r="BK99" s="119" t="s">
        <v>2811</v>
      </c>
      <c r="BL99" s="119" t="s">
        <v>2811</v>
      </c>
      <c r="BM99" s="119">
        <v>0</v>
      </c>
      <c r="BN99" s="122">
        <v>0</v>
      </c>
      <c r="BO99" s="119">
        <v>1</v>
      </c>
      <c r="BP99" s="122">
        <v>2.3255813953488373</v>
      </c>
      <c r="BQ99" s="119">
        <v>0</v>
      </c>
      <c r="BR99" s="122">
        <v>0</v>
      </c>
      <c r="BS99" s="119">
        <v>42</v>
      </c>
      <c r="BT99" s="122">
        <v>97.67441860465117</v>
      </c>
      <c r="BU99" s="119">
        <v>43</v>
      </c>
      <c r="BV99" s="2"/>
      <c r="BW99" s="3"/>
      <c r="BX99" s="3"/>
      <c r="BY99" s="3"/>
      <c r="BZ99" s="3"/>
    </row>
    <row r="100" spans="1:78" ht="34.05" customHeight="1">
      <c r="A100" s="65" t="s">
        <v>323</v>
      </c>
      <c r="C100" s="66"/>
      <c r="D100" s="66" t="s">
        <v>64</v>
      </c>
      <c r="E100" s="67">
        <v>164.10587541293063</v>
      </c>
      <c r="F100" s="69"/>
      <c r="G100" s="103" t="s">
        <v>637</v>
      </c>
      <c r="H100" s="66"/>
      <c r="I100" s="70" t="s">
        <v>323</v>
      </c>
      <c r="J100" s="71"/>
      <c r="K100" s="71"/>
      <c r="L100" s="70" t="s">
        <v>2497</v>
      </c>
      <c r="M100" s="74">
        <v>1.3696483350954447</v>
      </c>
      <c r="N100" s="75">
        <v>4257.34228515625</v>
      </c>
      <c r="O100" s="75">
        <v>4942.15234375</v>
      </c>
      <c r="P100" s="76"/>
      <c r="Q100" s="77"/>
      <c r="R100" s="77"/>
      <c r="S100" s="89"/>
      <c r="T100" s="48">
        <v>0</v>
      </c>
      <c r="U100" s="48">
        <v>1</v>
      </c>
      <c r="V100" s="49">
        <v>0</v>
      </c>
      <c r="W100" s="49">
        <v>0.003086</v>
      </c>
      <c r="X100" s="49">
        <v>0.007006</v>
      </c>
      <c r="Y100" s="49">
        <v>0.508815</v>
      </c>
      <c r="Z100" s="49">
        <v>0</v>
      </c>
      <c r="AA100" s="49">
        <v>0</v>
      </c>
      <c r="AB100" s="72">
        <v>100</v>
      </c>
      <c r="AC100" s="72"/>
      <c r="AD100" s="73"/>
      <c r="AE100" s="79" t="s">
        <v>1467</v>
      </c>
      <c r="AF100" s="83" t="s">
        <v>1645</v>
      </c>
      <c r="AG100" s="79">
        <v>1310</v>
      </c>
      <c r="AH100" s="79">
        <v>864</v>
      </c>
      <c r="AI100" s="79">
        <v>7622</v>
      </c>
      <c r="AJ100" s="79">
        <v>2680</v>
      </c>
      <c r="AK100" s="79"/>
      <c r="AL100" s="79" t="s">
        <v>1808</v>
      </c>
      <c r="AM100" s="79"/>
      <c r="AN100" s="79"/>
      <c r="AO100" s="79"/>
      <c r="AP100" s="81">
        <v>43411.01375</v>
      </c>
      <c r="AQ100" s="86" t="s">
        <v>2102</v>
      </c>
      <c r="AR100" s="79" t="b">
        <v>1</v>
      </c>
      <c r="AS100" s="79" t="b">
        <v>0</v>
      </c>
      <c r="AT100" s="79" t="b">
        <v>0</v>
      </c>
      <c r="AU100" s="79"/>
      <c r="AV100" s="79">
        <v>0</v>
      </c>
      <c r="AW100" s="79"/>
      <c r="AX100" s="79" t="b">
        <v>0</v>
      </c>
      <c r="AY100" s="79" t="s">
        <v>2212</v>
      </c>
      <c r="AZ100" s="86" t="s">
        <v>2310</v>
      </c>
      <c r="BA100" s="79" t="s">
        <v>66</v>
      </c>
      <c r="BB100" s="79" t="str">
        <f>REPLACE(INDEX(GroupVertices[Group],MATCH(Vertices[[#This Row],[Vertex]],GroupVertices[Vertex],0)),1,1,"")</f>
        <v>1</v>
      </c>
      <c r="BC100" s="48"/>
      <c r="BD100" s="48"/>
      <c r="BE100" s="48"/>
      <c r="BF100" s="48"/>
      <c r="BG100" s="48" t="s">
        <v>538</v>
      </c>
      <c r="BH100" s="48" t="s">
        <v>538</v>
      </c>
      <c r="BI100" s="119" t="s">
        <v>2891</v>
      </c>
      <c r="BJ100" s="119" t="s">
        <v>2891</v>
      </c>
      <c r="BK100" s="119" t="s">
        <v>2811</v>
      </c>
      <c r="BL100" s="119" t="s">
        <v>2811</v>
      </c>
      <c r="BM100" s="119">
        <v>0</v>
      </c>
      <c r="BN100" s="122">
        <v>0</v>
      </c>
      <c r="BO100" s="119">
        <v>1</v>
      </c>
      <c r="BP100" s="122">
        <v>2.3255813953488373</v>
      </c>
      <c r="BQ100" s="119">
        <v>0</v>
      </c>
      <c r="BR100" s="122">
        <v>0</v>
      </c>
      <c r="BS100" s="119">
        <v>42</v>
      </c>
      <c r="BT100" s="122">
        <v>97.67441860465117</v>
      </c>
      <c r="BU100" s="119">
        <v>43</v>
      </c>
      <c r="BV100" s="2"/>
      <c r="BW100" s="3"/>
      <c r="BX100" s="3"/>
      <c r="BY100" s="3"/>
      <c r="BZ100" s="3"/>
    </row>
    <row r="101" spans="1:78" ht="34.05" customHeight="1">
      <c r="A101" s="65" t="s">
        <v>324</v>
      </c>
      <c r="C101" s="66"/>
      <c r="D101" s="66" t="s">
        <v>64</v>
      </c>
      <c r="E101" s="67">
        <v>166.64676734308637</v>
      </c>
      <c r="F101" s="69"/>
      <c r="G101" s="103" t="s">
        <v>638</v>
      </c>
      <c r="H101" s="66"/>
      <c r="I101" s="70" t="s">
        <v>324</v>
      </c>
      <c r="J101" s="71"/>
      <c r="K101" s="71"/>
      <c r="L101" s="70" t="s">
        <v>2498</v>
      </c>
      <c r="M101" s="74">
        <v>1.8156559506800893</v>
      </c>
      <c r="N101" s="75">
        <v>3761.0537109375</v>
      </c>
      <c r="O101" s="75">
        <v>929.9325561523438</v>
      </c>
      <c r="P101" s="76"/>
      <c r="Q101" s="77"/>
      <c r="R101" s="77"/>
      <c r="S101" s="89"/>
      <c r="T101" s="48">
        <v>0</v>
      </c>
      <c r="U101" s="48">
        <v>1</v>
      </c>
      <c r="V101" s="49">
        <v>0</v>
      </c>
      <c r="W101" s="49">
        <v>0.003086</v>
      </c>
      <c r="X101" s="49">
        <v>0.007006</v>
      </c>
      <c r="Y101" s="49">
        <v>0.508815</v>
      </c>
      <c r="Z101" s="49">
        <v>0</v>
      </c>
      <c r="AA101" s="49">
        <v>0</v>
      </c>
      <c r="AB101" s="72">
        <v>101</v>
      </c>
      <c r="AC101" s="72"/>
      <c r="AD101" s="73"/>
      <c r="AE101" s="79" t="s">
        <v>1468</v>
      </c>
      <c r="AF101" s="83" t="s">
        <v>1646</v>
      </c>
      <c r="AG101" s="79">
        <v>3121</v>
      </c>
      <c r="AH101" s="79">
        <v>1892</v>
      </c>
      <c r="AI101" s="79">
        <v>11709</v>
      </c>
      <c r="AJ101" s="79">
        <v>11412</v>
      </c>
      <c r="AK101" s="79"/>
      <c r="AL101" s="79" t="s">
        <v>1809</v>
      </c>
      <c r="AM101" s="79">
        <v>91040</v>
      </c>
      <c r="AN101" s="79"/>
      <c r="AO101" s="79"/>
      <c r="AP101" s="81">
        <v>42979.69567129629</v>
      </c>
      <c r="AQ101" s="86" t="s">
        <v>2103</v>
      </c>
      <c r="AR101" s="79" t="b">
        <v>1</v>
      </c>
      <c r="AS101" s="79" t="b">
        <v>0</v>
      </c>
      <c r="AT101" s="79" t="b">
        <v>0</v>
      </c>
      <c r="AU101" s="79"/>
      <c r="AV101" s="79">
        <v>0</v>
      </c>
      <c r="AW101" s="79"/>
      <c r="AX101" s="79" t="b">
        <v>0</v>
      </c>
      <c r="AY101" s="79" t="s">
        <v>2212</v>
      </c>
      <c r="AZ101" s="86" t="s">
        <v>2311</v>
      </c>
      <c r="BA101" s="79" t="s">
        <v>66</v>
      </c>
      <c r="BB101" s="79" t="str">
        <f>REPLACE(INDEX(GroupVertices[Group],MATCH(Vertices[[#This Row],[Vertex]],GroupVertices[Vertex],0)),1,1,"")</f>
        <v>1</v>
      </c>
      <c r="BC101" s="48"/>
      <c r="BD101" s="48"/>
      <c r="BE101" s="48"/>
      <c r="BF101" s="48"/>
      <c r="BG101" s="48" t="s">
        <v>538</v>
      </c>
      <c r="BH101" s="48" t="s">
        <v>538</v>
      </c>
      <c r="BI101" s="119" t="s">
        <v>2891</v>
      </c>
      <c r="BJ101" s="119" t="s">
        <v>2891</v>
      </c>
      <c r="BK101" s="119" t="s">
        <v>2811</v>
      </c>
      <c r="BL101" s="119" t="s">
        <v>2811</v>
      </c>
      <c r="BM101" s="119">
        <v>0</v>
      </c>
      <c r="BN101" s="122">
        <v>0</v>
      </c>
      <c r="BO101" s="119">
        <v>1</v>
      </c>
      <c r="BP101" s="122">
        <v>2.3255813953488373</v>
      </c>
      <c r="BQ101" s="119">
        <v>0</v>
      </c>
      <c r="BR101" s="122">
        <v>0</v>
      </c>
      <c r="BS101" s="119">
        <v>42</v>
      </c>
      <c r="BT101" s="122">
        <v>97.67441860465117</v>
      </c>
      <c r="BU101" s="119">
        <v>43</v>
      </c>
      <c r="BV101" s="2"/>
      <c r="BW101" s="3"/>
      <c r="BX101" s="3"/>
      <c r="BY101" s="3"/>
      <c r="BZ101" s="3"/>
    </row>
    <row r="102" spans="1:78" ht="34.05" customHeight="1">
      <c r="A102" s="65" t="s">
        <v>325</v>
      </c>
      <c r="C102" s="66"/>
      <c r="D102" s="66" t="s">
        <v>64</v>
      </c>
      <c r="E102" s="67">
        <v>164.8201923076923</v>
      </c>
      <c r="F102" s="69"/>
      <c r="G102" s="103" t="s">
        <v>639</v>
      </c>
      <c r="H102" s="66"/>
      <c r="I102" s="70" t="s">
        <v>325</v>
      </c>
      <c r="J102" s="71"/>
      <c r="K102" s="71"/>
      <c r="L102" s="70" t="s">
        <v>2499</v>
      </c>
      <c r="M102" s="74">
        <v>1.4950337445350967</v>
      </c>
      <c r="N102" s="75">
        <v>8470.7255859375</v>
      </c>
      <c r="O102" s="75">
        <v>7683.8173828125</v>
      </c>
      <c r="P102" s="76"/>
      <c r="Q102" s="77"/>
      <c r="R102" s="77"/>
      <c r="S102" s="89"/>
      <c r="T102" s="48">
        <v>1</v>
      </c>
      <c r="U102" s="48">
        <v>1</v>
      </c>
      <c r="V102" s="49">
        <v>0</v>
      </c>
      <c r="W102" s="49">
        <v>0</v>
      </c>
      <c r="X102" s="49">
        <v>0</v>
      </c>
      <c r="Y102" s="49">
        <v>0.999997</v>
      </c>
      <c r="Z102" s="49">
        <v>0</v>
      </c>
      <c r="AA102" s="49">
        <v>0</v>
      </c>
      <c r="AB102" s="72">
        <v>102</v>
      </c>
      <c r="AC102" s="72"/>
      <c r="AD102" s="73"/>
      <c r="AE102" s="79" t="s">
        <v>1469</v>
      </c>
      <c r="AF102" s="83" t="s">
        <v>1647</v>
      </c>
      <c r="AG102" s="79">
        <v>1116</v>
      </c>
      <c r="AH102" s="79">
        <v>1153</v>
      </c>
      <c r="AI102" s="79">
        <v>13123</v>
      </c>
      <c r="AJ102" s="79">
        <v>49423</v>
      </c>
      <c r="AK102" s="79"/>
      <c r="AL102" s="79" t="s">
        <v>1810</v>
      </c>
      <c r="AM102" s="79"/>
      <c r="AN102" s="79"/>
      <c r="AO102" s="79"/>
      <c r="AP102" s="81">
        <v>40613.579247685186</v>
      </c>
      <c r="AQ102" s="86" t="s">
        <v>2104</v>
      </c>
      <c r="AR102" s="79" t="b">
        <v>1</v>
      </c>
      <c r="AS102" s="79" t="b">
        <v>0</v>
      </c>
      <c r="AT102" s="79" t="b">
        <v>1</v>
      </c>
      <c r="AU102" s="79"/>
      <c r="AV102" s="79">
        <v>4</v>
      </c>
      <c r="AW102" s="86" t="s">
        <v>2180</v>
      </c>
      <c r="AX102" s="79" t="b">
        <v>0</v>
      </c>
      <c r="AY102" s="79" t="s">
        <v>2212</v>
      </c>
      <c r="AZ102" s="86" t="s">
        <v>2312</v>
      </c>
      <c r="BA102" s="79" t="s">
        <v>66</v>
      </c>
      <c r="BB102" s="79" t="str">
        <f>REPLACE(INDEX(GroupVertices[Group],MATCH(Vertices[[#This Row],[Vertex]],GroupVertices[Vertex],0)),1,1,"")</f>
        <v>3</v>
      </c>
      <c r="BC102" s="48"/>
      <c r="BD102" s="48"/>
      <c r="BE102" s="48"/>
      <c r="BF102" s="48"/>
      <c r="BG102" s="48" t="s">
        <v>537</v>
      </c>
      <c r="BH102" s="48" t="s">
        <v>537</v>
      </c>
      <c r="BI102" s="119" t="s">
        <v>1316</v>
      </c>
      <c r="BJ102" s="119" t="s">
        <v>1316</v>
      </c>
      <c r="BK102" s="119" t="s">
        <v>1316</v>
      </c>
      <c r="BL102" s="119" t="s">
        <v>1316</v>
      </c>
      <c r="BM102" s="119">
        <v>0</v>
      </c>
      <c r="BN102" s="122">
        <v>0</v>
      </c>
      <c r="BO102" s="119">
        <v>0</v>
      </c>
      <c r="BP102" s="122">
        <v>0</v>
      </c>
      <c r="BQ102" s="119">
        <v>0</v>
      </c>
      <c r="BR102" s="122">
        <v>0</v>
      </c>
      <c r="BS102" s="119">
        <v>1</v>
      </c>
      <c r="BT102" s="122">
        <v>100</v>
      </c>
      <c r="BU102" s="119">
        <v>1</v>
      </c>
      <c r="BV102" s="2"/>
      <c r="BW102" s="3"/>
      <c r="BX102" s="3"/>
      <c r="BY102" s="3"/>
      <c r="BZ102" s="3"/>
    </row>
    <row r="103" spans="1:78" ht="34.05" customHeight="1">
      <c r="A103" s="65" t="s">
        <v>326</v>
      </c>
      <c r="C103" s="66"/>
      <c r="D103" s="66" t="s">
        <v>64</v>
      </c>
      <c r="E103" s="67">
        <v>164.72132491741388</v>
      </c>
      <c r="F103" s="69"/>
      <c r="G103" s="103" t="s">
        <v>640</v>
      </c>
      <c r="H103" s="66"/>
      <c r="I103" s="70" t="s">
        <v>326</v>
      </c>
      <c r="J103" s="71"/>
      <c r="K103" s="71"/>
      <c r="L103" s="70" t="s">
        <v>2500</v>
      </c>
      <c r="M103" s="74">
        <v>1.4776793626057332</v>
      </c>
      <c r="N103" s="75">
        <v>1570.3427734375</v>
      </c>
      <c r="O103" s="75">
        <v>7072.224609375</v>
      </c>
      <c r="P103" s="76"/>
      <c r="Q103" s="77"/>
      <c r="R103" s="77"/>
      <c r="S103" s="89"/>
      <c r="T103" s="48">
        <v>0</v>
      </c>
      <c r="U103" s="48">
        <v>1</v>
      </c>
      <c r="V103" s="49">
        <v>0</v>
      </c>
      <c r="W103" s="49">
        <v>0.003086</v>
      </c>
      <c r="X103" s="49">
        <v>0.007006</v>
      </c>
      <c r="Y103" s="49">
        <v>0.508815</v>
      </c>
      <c r="Z103" s="49">
        <v>0</v>
      </c>
      <c r="AA103" s="49">
        <v>0</v>
      </c>
      <c r="AB103" s="72">
        <v>103</v>
      </c>
      <c r="AC103" s="72"/>
      <c r="AD103" s="73"/>
      <c r="AE103" s="79" t="s">
        <v>1470</v>
      </c>
      <c r="AF103" s="83" t="s">
        <v>1648</v>
      </c>
      <c r="AG103" s="79">
        <v>2272</v>
      </c>
      <c r="AH103" s="79">
        <v>1113</v>
      </c>
      <c r="AI103" s="79">
        <v>5742</v>
      </c>
      <c r="AJ103" s="79">
        <v>6304</v>
      </c>
      <c r="AK103" s="79"/>
      <c r="AL103" s="79" t="s">
        <v>1811</v>
      </c>
      <c r="AM103" s="79"/>
      <c r="AN103" s="86" t="s">
        <v>1999</v>
      </c>
      <c r="AO103" s="79"/>
      <c r="AP103" s="81">
        <v>42110.08739583333</v>
      </c>
      <c r="AQ103" s="86" t="s">
        <v>2105</v>
      </c>
      <c r="AR103" s="79" t="b">
        <v>1</v>
      </c>
      <c r="AS103" s="79" t="b">
        <v>0</v>
      </c>
      <c r="AT103" s="79" t="b">
        <v>0</v>
      </c>
      <c r="AU103" s="79"/>
      <c r="AV103" s="79">
        <v>0</v>
      </c>
      <c r="AW103" s="86" t="s">
        <v>2180</v>
      </c>
      <c r="AX103" s="79" t="b">
        <v>0</v>
      </c>
      <c r="AY103" s="79" t="s">
        <v>2212</v>
      </c>
      <c r="AZ103" s="86" t="s">
        <v>2313</v>
      </c>
      <c r="BA103" s="79" t="s">
        <v>66</v>
      </c>
      <c r="BB103" s="79" t="str">
        <f>REPLACE(INDEX(GroupVertices[Group],MATCH(Vertices[[#This Row],[Vertex]],GroupVertices[Vertex],0)),1,1,"")</f>
        <v>1</v>
      </c>
      <c r="BC103" s="48"/>
      <c r="BD103" s="48"/>
      <c r="BE103" s="48"/>
      <c r="BF103" s="48"/>
      <c r="BG103" s="48" t="s">
        <v>538</v>
      </c>
      <c r="BH103" s="48" t="s">
        <v>538</v>
      </c>
      <c r="BI103" s="119" t="s">
        <v>2891</v>
      </c>
      <c r="BJ103" s="119" t="s">
        <v>2891</v>
      </c>
      <c r="BK103" s="119" t="s">
        <v>2811</v>
      </c>
      <c r="BL103" s="119" t="s">
        <v>2811</v>
      </c>
      <c r="BM103" s="119">
        <v>0</v>
      </c>
      <c r="BN103" s="122">
        <v>0</v>
      </c>
      <c r="BO103" s="119">
        <v>1</v>
      </c>
      <c r="BP103" s="122">
        <v>2.3255813953488373</v>
      </c>
      <c r="BQ103" s="119">
        <v>0</v>
      </c>
      <c r="BR103" s="122">
        <v>0</v>
      </c>
      <c r="BS103" s="119">
        <v>42</v>
      </c>
      <c r="BT103" s="122">
        <v>97.67441860465117</v>
      </c>
      <c r="BU103" s="119">
        <v>43</v>
      </c>
      <c r="BV103" s="2"/>
      <c r="BW103" s="3"/>
      <c r="BX103" s="3"/>
      <c r="BY103" s="3"/>
      <c r="BZ103" s="3"/>
    </row>
    <row r="104" spans="1:78" ht="34.05" customHeight="1">
      <c r="A104" s="65" t="s">
        <v>327</v>
      </c>
      <c r="C104" s="66"/>
      <c r="D104" s="66" t="s">
        <v>64</v>
      </c>
      <c r="E104" s="67">
        <v>208.8087659273242</v>
      </c>
      <c r="F104" s="69"/>
      <c r="G104" s="103" t="s">
        <v>641</v>
      </c>
      <c r="H104" s="66"/>
      <c r="I104" s="70" t="s">
        <v>327</v>
      </c>
      <c r="J104" s="71"/>
      <c r="K104" s="71"/>
      <c r="L104" s="70" t="s">
        <v>2501</v>
      </c>
      <c r="M104" s="74">
        <v>9.216432124457198</v>
      </c>
      <c r="N104" s="75">
        <v>3482.816650390625</v>
      </c>
      <c r="O104" s="75">
        <v>1285.614990234375</v>
      </c>
      <c r="P104" s="76"/>
      <c r="Q104" s="77"/>
      <c r="R104" s="77"/>
      <c r="S104" s="89"/>
      <c r="T104" s="48">
        <v>0</v>
      </c>
      <c r="U104" s="48">
        <v>1</v>
      </c>
      <c r="V104" s="49">
        <v>0</v>
      </c>
      <c r="W104" s="49">
        <v>0.003086</v>
      </c>
      <c r="X104" s="49">
        <v>0.007006</v>
      </c>
      <c r="Y104" s="49">
        <v>0.508815</v>
      </c>
      <c r="Z104" s="49">
        <v>0</v>
      </c>
      <c r="AA104" s="49">
        <v>0</v>
      </c>
      <c r="AB104" s="72">
        <v>104</v>
      </c>
      <c r="AC104" s="72"/>
      <c r="AD104" s="73"/>
      <c r="AE104" s="79" t="s">
        <v>1471</v>
      </c>
      <c r="AF104" s="83" t="s">
        <v>1649</v>
      </c>
      <c r="AG104" s="79">
        <v>19927</v>
      </c>
      <c r="AH104" s="79">
        <v>18950</v>
      </c>
      <c r="AI104" s="79">
        <v>220687</v>
      </c>
      <c r="AJ104" s="79">
        <v>220639</v>
      </c>
      <c r="AK104" s="79"/>
      <c r="AL104" s="79" t="s">
        <v>1812</v>
      </c>
      <c r="AM104" s="79" t="s">
        <v>1934</v>
      </c>
      <c r="AN104" s="79"/>
      <c r="AO104" s="79"/>
      <c r="AP104" s="81">
        <v>43222.79084490741</v>
      </c>
      <c r="AQ104" s="86" t="s">
        <v>2106</v>
      </c>
      <c r="AR104" s="79" t="b">
        <v>1</v>
      </c>
      <c r="AS104" s="79" t="b">
        <v>0</v>
      </c>
      <c r="AT104" s="79" t="b">
        <v>0</v>
      </c>
      <c r="AU104" s="79"/>
      <c r="AV104" s="79">
        <v>3</v>
      </c>
      <c r="AW104" s="79"/>
      <c r="AX104" s="79" t="b">
        <v>0</v>
      </c>
      <c r="AY104" s="79" t="s">
        <v>2212</v>
      </c>
      <c r="AZ104" s="86" t="s">
        <v>2314</v>
      </c>
      <c r="BA104" s="79" t="s">
        <v>66</v>
      </c>
      <c r="BB104" s="79" t="str">
        <f>REPLACE(INDEX(GroupVertices[Group],MATCH(Vertices[[#This Row],[Vertex]],GroupVertices[Vertex],0)),1,1,"")</f>
        <v>1</v>
      </c>
      <c r="BC104" s="48"/>
      <c r="BD104" s="48"/>
      <c r="BE104" s="48"/>
      <c r="BF104" s="48"/>
      <c r="BG104" s="48" t="s">
        <v>538</v>
      </c>
      <c r="BH104" s="48" t="s">
        <v>538</v>
      </c>
      <c r="BI104" s="119" t="s">
        <v>2891</v>
      </c>
      <c r="BJ104" s="119" t="s">
        <v>2891</v>
      </c>
      <c r="BK104" s="119" t="s">
        <v>2811</v>
      </c>
      <c r="BL104" s="119" t="s">
        <v>2811</v>
      </c>
      <c r="BM104" s="119">
        <v>0</v>
      </c>
      <c r="BN104" s="122">
        <v>0</v>
      </c>
      <c r="BO104" s="119">
        <v>1</v>
      </c>
      <c r="BP104" s="122">
        <v>2.3255813953488373</v>
      </c>
      <c r="BQ104" s="119">
        <v>0</v>
      </c>
      <c r="BR104" s="122">
        <v>0</v>
      </c>
      <c r="BS104" s="119">
        <v>42</v>
      </c>
      <c r="BT104" s="122">
        <v>97.67441860465117</v>
      </c>
      <c r="BU104" s="119">
        <v>43</v>
      </c>
      <c r="BV104" s="2"/>
      <c r="BW104" s="3"/>
      <c r="BX104" s="3"/>
      <c r="BY104" s="3"/>
      <c r="BZ104" s="3"/>
    </row>
    <row r="105" spans="1:78" ht="34.05" customHeight="1">
      <c r="A105" s="65" t="s">
        <v>328</v>
      </c>
      <c r="C105" s="66"/>
      <c r="D105" s="66" t="s">
        <v>64</v>
      </c>
      <c r="E105" s="67">
        <v>162.6105061349693</v>
      </c>
      <c r="F105" s="69"/>
      <c r="G105" s="103" t="s">
        <v>642</v>
      </c>
      <c r="H105" s="66"/>
      <c r="I105" s="70" t="s">
        <v>328</v>
      </c>
      <c r="J105" s="71"/>
      <c r="K105" s="71"/>
      <c r="L105" s="70" t="s">
        <v>2502</v>
      </c>
      <c r="M105" s="74">
        <v>1.1071633084138202</v>
      </c>
      <c r="N105" s="75">
        <v>6964.67529296875</v>
      </c>
      <c r="O105" s="75">
        <v>6760.98193359375</v>
      </c>
      <c r="P105" s="76"/>
      <c r="Q105" s="77"/>
      <c r="R105" s="77"/>
      <c r="S105" s="89"/>
      <c r="T105" s="48">
        <v>0</v>
      </c>
      <c r="U105" s="48">
        <v>1</v>
      </c>
      <c r="V105" s="49">
        <v>0</v>
      </c>
      <c r="W105" s="49">
        <v>0.001748</v>
      </c>
      <c r="X105" s="49">
        <v>0.000191</v>
      </c>
      <c r="Y105" s="49">
        <v>0.493117</v>
      </c>
      <c r="Z105" s="49">
        <v>0</v>
      </c>
      <c r="AA105" s="49">
        <v>0</v>
      </c>
      <c r="AB105" s="72">
        <v>105</v>
      </c>
      <c r="AC105" s="72"/>
      <c r="AD105" s="73"/>
      <c r="AE105" s="79" t="s">
        <v>1472</v>
      </c>
      <c r="AF105" s="83" t="s">
        <v>1650</v>
      </c>
      <c r="AG105" s="79">
        <v>311</v>
      </c>
      <c r="AH105" s="79">
        <v>259</v>
      </c>
      <c r="AI105" s="79">
        <v>6636</v>
      </c>
      <c r="AJ105" s="79">
        <v>5326</v>
      </c>
      <c r="AK105" s="79"/>
      <c r="AL105" s="79" t="s">
        <v>1813</v>
      </c>
      <c r="AM105" s="79" t="s">
        <v>1935</v>
      </c>
      <c r="AN105" s="79"/>
      <c r="AO105" s="79"/>
      <c r="AP105" s="81">
        <v>43971.71128472222</v>
      </c>
      <c r="AQ105" s="86" t="s">
        <v>2107</v>
      </c>
      <c r="AR105" s="79" t="b">
        <v>1</v>
      </c>
      <c r="AS105" s="79" t="b">
        <v>0</v>
      </c>
      <c r="AT105" s="79" t="b">
        <v>0</v>
      </c>
      <c r="AU105" s="79"/>
      <c r="AV105" s="79">
        <v>0</v>
      </c>
      <c r="AW105" s="79"/>
      <c r="AX105" s="79" t="b">
        <v>0</v>
      </c>
      <c r="AY105" s="79" t="s">
        <v>2212</v>
      </c>
      <c r="AZ105" s="86" t="s">
        <v>2315</v>
      </c>
      <c r="BA105" s="79" t="s">
        <v>66</v>
      </c>
      <c r="BB105" s="79" t="str">
        <f>REPLACE(INDEX(GroupVertices[Group],MATCH(Vertices[[#This Row],[Vertex]],GroupVertices[Vertex],0)),1,1,"")</f>
        <v>2</v>
      </c>
      <c r="BC105" s="48"/>
      <c r="BD105" s="48"/>
      <c r="BE105" s="48"/>
      <c r="BF105" s="48"/>
      <c r="BG105" s="48"/>
      <c r="BH105" s="48"/>
      <c r="BI105" s="119" t="s">
        <v>2897</v>
      </c>
      <c r="BJ105" s="119" t="s">
        <v>2897</v>
      </c>
      <c r="BK105" s="119" t="s">
        <v>2812</v>
      </c>
      <c r="BL105" s="119" t="s">
        <v>2812</v>
      </c>
      <c r="BM105" s="119">
        <v>0</v>
      </c>
      <c r="BN105" s="122">
        <v>0</v>
      </c>
      <c r="BO105" s="119">
        <v>0</v>
      </c>
      <c r="BP105" s="122">
        <v>0</v>
      </c>
      <c r="BQ105" s="119">
        <v>0</v>
      </c>
      <c r="BR105" s="122">
        <v>0</v>
      </c>
      <c r="BS105" s="119">
        <v>27</v>
      </c>
      <c r="BT105" s="122">
        <v>100</v>
      </c>
      <c r="BU105" s="119">
        <v>27</v>
      </c>
      <c r="BV105" s="2"/>
      <c r="BW105" s="3"/>
      <c r="BX105" s="3"/>
      <c r="BY105" s="3"/>
      <c r="BZ105" s="3"/>
    </row>
    <row r="106" spans="1:78" ht="34.05" customHeight="1">
      <c r="A106" s="65" t="s">
        <v>329</v>
      </c>
      <c r="C106" s="66"/>
      <c r="D106" s="66" t="s">
        <v>64</v>
      </c>
      <c r="E106" s="67">
        <v>164.1577807928268</v>
      </c>
      <c r="F106" s="69"/>
      <c r="G106" s="103" t="s">
        <v>643</v>
      </c>
      <c r="H106" s="66"/>
      <c r="I106" s="70" t="s">
        <v>329</v>
      </c>
      <c r="J106" s="71"/>
      <c r="K106" s="71"/>
      <c r="L106" s="70" t="s">
        <v>2503</v>
      </c>
      <c r="M106" s="74">
        <v>1.3787593856083606</v>
      </c>
      <c r="N106" s="75">
        <v>9412.9990234375</v>
      </c>
      <c r="O106" s="75">
        <v>8299.0400390625</v>
      </c>
      <c r="P106" s="76"/>
      <c r="Q106" s="77"/>
      <c r="R106" s="77"/>
      <c r="S106" s="89"/>
      <c r="T106" s="48">
        <v>1</v>
      </c>
      <c r="U106" s="48">
        <v>1</v>
      </c>
      <c r="V106" s="49">
        <v>0</v>
      </c>
      <c r="W106" s="49">
        <v>0</v>
      </c>
      <c r="X106" s="49">
        <v>0</v>
      </c>
      <c r="Y106" s="49">
        <v>0.999997</v>
      </c>
      <c r="Z106" s="49">
        <v>0</v>
      </c>
      <c r="AA106" s="49">
        <v>0</v>
      </c>
      <c r="AB106" s="72">
        <v>106</v>
      </c>
      <c r="AC106" s="72"/>
      <c r="AD106" s="73"/>
      <c r="AE106" s="79" t="s">
        <v>1473</v>
      </c>
      <c r="AF106" s="83" t="s">
        <v>1651</v>
      </c>
      <c r="AG106" s="79">
        <v>2088</v>
      </c>
      <c r="AH106" s="79">
        <v>885</v>
      </c>
      <c r="AI106" s="79">
        <v>11191</v>
      </c>
      <c r="AJ106" s="79">
        <v>7161</v>
      </c>
      <c r="AK106" s="79"/>
      <c r="AL106" s="79"/>
      <c r="AM106" s="79" t="s">
        <v>1936</v>
      </c>
      <c r="AN106" s="79"/>
      <c r="AO106" s="79"/>
      <c r="AP106" s="81">
        <v>40949.02483796296</v>
      </c>
      <c r="AQ106" s="86" t="s">
        <v>2108</v>
      </c>
      <c r="AR106" s="79" t="b">
        <v>1</v>
      </c>
      <c r="AS106" s="79" t="b">
        <v>0</v>
      </c>
      <c r="AT106" s="79" t="b">
        <v>0</v>
      </c>
      <c r="AU106" s="79"/>
      <c r="AV106" s="79">
        <v>0</v>
      </c>
      <c r="AW106" s="86" t="s">
        <v>2180</v>
      </c>
      <c r="AX106" s="79" t="b">
        <v>0</v>
      </c>
      <c r="AY106" s="79" t="s">
        <v>2212</v>
      </c>
      <c r="AZ106" s="86" t="s">
        <v>2316</v>
      </c>
      <c r="BA106" s="79" t="s">
        <v>66</v>
      </c>
      <c r="BB106" s="79" t="str">
        <f>REPLACE(INDEX(GroupVertices[Group],MATCH(Vertices[[#This Row],[Vertex]],GroupVertices[Vertex],0)),1,1,"")</f>
        <v>3</v>
      </c>
      <c r="BC106" s="48" t="s">
        <v>2878</v>
      </c>
      <c r="BD106" s="48" t="s">
        <v>2878</v>
      </c>
      <c r="BE106" s="48" t="s">
        <v>533</v>
      </c>
      <c r="BF106" s="48" t="s">
        <v>533</v>
      </c>
      <c r="BG106" s="48" t="s">
        <v>537</v>
      </c>
      <c r="BH106" s="48" t="s">
        <v>537</v>
      </c>
      <c r="BI106" s="119" t="s">
        <v>1316</v>
      </c>
      <c r="BJ106" s="119" t="s">
        <v>1316</v>
      </c>
      <c r="BK106" s="119" t="s">
        <v>1316</v>
      </c>
      <c r="BL106" s="119" t="s">
        <v>1316</v>
      </c>
      <c r="BM106" s="119">
        <v>0</v>
      </c>
      <c r="BN106" s="122">
        <v>0</v>
      </c>
      <c r="BO106" s="119">
        <v>0</v>
      </c>
      <c r="BP106" s="122">
        <v>0</v>
      </c>
      <c r="BQ106" s="119">
        <v>0</v>
      </c>
      <c r="BR106" s="122">
        <v>0</v>
      </c>
      <c r="BS106" s="119">
        <v>6</v>
      </c>
      <c r="BT106" s="122">
        <v>100</v>
      </c>
      <c r="BU106" s="119">
        <v>6</v>
      </c>
      <c r="BV106" s="2"/>
      <c r="BW106" s="3"/>
      <c r="BX106" s="3"/>
      <c r="BY106" s="3"/>
      <c r="BZ106" s="3"/>
    </row>
    <row r="107" spans="1:78" ht="34.05" customHeight="1">
      <c r="A107" s="65" t="s">
        <v>330</v>
      </c>
      <c r="C107" s="66"/>
      <c r="D107" s="66" t="s">
        <v>64</v>
      </c>
      <c r="E107" s="67">
        <v>162.24469679093912</v>
      </c>
      <c r="F107" s="69"/>
      <c r="G107" s="103" t="s">
        <v>644</v>
      </c>
      <c r="H107" s="66"/>
      <c r="I107" s="70" t="s">
        <v>330</v>
      </c>
      <c r="J107" s="71"/>
      <c r="K107" s="71"/>
      <c r="L107" s="70" t="s">
        <v>2504</v>
      </c>
      <c r="M107" s="74">
        <v>1.042952095275175</v>
      </c>
      <c r="N107" s="75">
        <v>849.3936157226562</v>
      </c>
      <c r="O107" s="75">
        <v>2636.67333984375</v>
      </c>
      <c r="P107" s="76"/>
      <c r="Q107" s="77"/>
      <c r="R107" s="77"/>
      <c r="S107" s="89"/>
      <c r="T107" s="48">
        <v>0</v>
      </c>
      <c r="U107" s="48">
        <v>1</v>
      </c>
      <c r="V107" s="49">
        <v>0</v>
      </c>
      <c r="W107" s="49">
        <v>0.003086</v>
      </c>
      <c r="X107" s="49">
        <v>0.007006</v>
      </c>
      <c r="Y107" s="49">
        <v>0.508815</v>
      </c>
      <c r="Z107" s="49">
        <v>0</v>
      </c>
      <c r="AA107" s="49">
        <v>0</v>
      </c>
      <c r="AB107" s="72">
        <v>107</v>
      </c>
      <c r="AC107" s="72"/>
      <c r="AD107" s="73"/>
      <c r="AE107" s="79" t="s">
        <v>1474</v>
      </c>
      <c r="AF107" s="83" t="s">
        <v>1652</v>
      </c>
      <c r="AG107" s="79">
        <v>124</v>
      </c>
      <c r="AH107" s="79">
        <v>111</v>
      </c>
      <c r="AI107" s="79">
        <v>4462</v>
      </c>
      <c r="AJ107" s="79">
        <v>2847</v>
      </c>
      <c r="AK107" s="79"/>
      <c r="AL107" s="79" t="s">
        <v>1814</v>
      </c>
      <c r="AM107" s="79" t="s">
        <v>1937</v>
      </c>
      <c r="AN107" s="79"/>
      <c r="AO107" s="79"/>
      <c r="AP107" s="81">
        <v>43869.25800925926</v>
      </c>
      <c r="AQ107" s="86" t="s">
        <v>2109</v>
      </c>
      <c r="AR107" s="79" t="b">
        <v>1</v>
      </c>
      <c r="AS107" s="79" t="b">
        <v>0</v>
      </c>
      <c r="AT107" s="79" t="b">
        <v>0</v>
      </c>
      <c r="AU107" s="79"/>
      <c r="AV107" s="79">
        <v>0</v>
      </c>
      <c r="AW107" s="79"/>
      <c r="AX107" s="79" t="b">
        <v>0</v>
      </c>
      <c r="AY107" s="79" t="s">
        <v>2212</v>
      </c>
      <c r="AZ107" s="86" t="s">
        <v>2317</v>
      </c>
      <c r="BA107" s="79" t="s">
        <v>66</v>
      </c>
      <c r="BB107" s="79" t="str">
        <f>REPLACE(INDEX(GroupVertices[Group],MATCH(Vertices[[#This Row],[Vertex]],GroupVertices[Vertex],0)),1,1,"")</f>
        <v>1</v>
      </c>
      <c r="BC107" s="48"/>
      <c r="BD107" s="48"/>
      <c r="BE107" s="48"/>
      <c r="BF107" s="48"/>
      <c r="BG107" s="48" t="s">
        <v>538</v>
      </c>
      <c r="BH107" s="48" t="s">
        <v>538</v>
      </c>
      <c r="BI107" s="119" t="s">
        <v>2891</v>
      </c>
      <c r="BJ107" s="119" t="s">
        <v>2891</v>
      </c>
      <c r="BK107" s="119" t="s">
        <v>2811</v>
      </c>
      <c r="BL107" s="119" t="s">
        <v>2811</v>
      </c>
      <c r="BM107" s="119">
        <v>0</v>
      </c>
      <c r="BN107" s="122">
        <v>0</v>
      </c>
      <c r="BO107" s="119">
        <v>1</v>
      </c>
      <c r="BP107" s="122">
        <v>2.3255813953488373</v>
      </c>
      <c r="BQ107" s="119">
        <v>0</v>
      </c>
      <c r="BR107" s="122">
        <v>0</v>
      </c>
      <c r="BS107" s="119">
        <v>42</v>
      </c>
      <c r="BT107" s="122">
        <v>97.67441860465117</v>
      </c>
      <c r="BU107" s="119">
        <v>43</v>
      </c>
      <c r="BV107" s="2"/>
      <c r="BW107" s="3"/>
      <c r="BX107" s="3"/>
      <c r="BY107" s="3"/>
      <c r="BZ107" s="3"/>
    </row>
    <row r="108" spans="1:78" ht="34.05" customHeight="1">
      <c r="A108" s="65" t="s">
        <v>331</v>
      </c>
      <c r="C108" s="66"/>
      <c r="D108" s="66" t="s">
        <v>64</v>
      </c>
      <c r="E108" s="67">
        <v>169.7858069844266</v>
      </c>
      <c r="F108" s="69"/>
      <c r="G108" s="103" t="s">
        <v>645</v>
      </c>
      <c r="H108" s="66"/>
      <c r="I108" s="70" t="s">
        <v>331</v>
      </c>
      <c r="J108" s="71"/>
      <c r="K108" s="71"/>
      <c r="L108" s="70" t="s">
        <v>2505</v>
      </c>
      <c r="M108" s="74">
        <v>2.366657576937384</v>
      </c>
      <c r="N108" s="75">
        <v>5423.12744140625</v>
      </c>
      <c r="O108" s="75">
        <v>6798.751953125</v>
      </c>
      <c r="P108" s="76"/>
      <c r="Q108" s="77"/>
      <c r="R108" s="77"/>
      <c r="S108" s="89"/>
      <c r="T108" s="48">
        <v>0</v>
      </c>
      <c r="U108" s="48">
        <v>1</v>
      </c>
      <c r="V108" s="49">
        <v>0</v>
      </c>
      <c r="W108" s="49">
        <v>0.003086</v>
      </c>
      <c r="X108" s="49">
        <v>0.007006</v>
      </c>
      <c r="Y108" s="49">
        <v>0.508815</v>
      </c>
      <c r="Z108" s="49">
        <v>0</v>
      </c>
      <c r="AA108" s="49">
        <v>0</v>
      </c>
      <c r="AB108" s="72">
        <v>108</v>
      </c>
      <c r="AC108" s="72"/>
      <c r="AD108" s="73"/>
      <c r="AE108" s="79" t="s">
        <v>1475</v>
      </c>
      <c r="AF108" s="83" t="s">
        <v>1653</v>
      </c>
      <c r="AG108" s="79">
        <v>4996</v>
      </c>
      <c r="AH108" s="79">
        <v>3162</v>
      </c>
      <c r="AI108" s="79">
        <v>55572</v>
      </c>
      <c r="AJ108" s="79">
        <v>41958</v>
      </c>
      <c r="AK108" s="79"/>
      <c r="AL108" s="79" t="s">
        <v>1815</v>
      </c>
      <c r="AM108" s="79" t="s">
        <v>1938</v>
      </c>
      <c r="AN108" s="79"/>
      <c r="AO108" s="79"/>
      <c r="AP108" s="81">
        <v>43745.71365740741</v>
      </c>
      <c r="AQ108" s="86" t="s">
        <v>2110</v>
      </c>
      <c r="AR108" s="79" t="b">
        <v>1</v>
      </c>
      <c r="AS108" s="79" t="b">
        <v>0</v>
      </c>
      <c r="AT108" s="79" t="b">
        <v>0</v>
      </c>
      <c r="AU108" s="79"/>
      <c r="AV108" s="79">
        <v>0</v>
      </c>
      <c r="AW108" s="79"/>
      <c r="AX108" s="79" t="b">
        <v>0</v>
      </c>
      <c r="AY108" s="79" t="s">
        <v>2212</v>
      </c>
      <c r="AZ108" s="86" t="s">
        <v>2318</v>
      </c>
      <c r="BA108" s="79" t="s">
        <v>66</v>
      </c>
      <c r="BB108" s="79" t="str">
        <f>REPLACE(INDEX(GroupVertices[Group],MATCH(Vertices[[#This Row],[Vertex]],GroupVertices[Vertex],0)),1,1,"")</f>
        <v>1</v>
      </c>
      <c r="BC108" s="48"/>
      <c r="BD108" s="48"/>
      <c r="BE108" s="48"/>
      <c r="BF108" s="48"/>
      <c r="BG108" s="48" t="s">
        <v>538</v>
      </c>
      <c r="BH108" s="48" t="s">
        <v>538</v>
      </c>
      <c r="BI108" s="119" t="s">
        <v>2891</v>
      </c>
      <c r="BJ108" s="119" t="s">
        <v>2891</v>
      </c>
      <c r="BK108" s="119" t="s">
        <v>2811</v>
      </c>
      <c r="BL108" s="119" t="s">
        <v>2811</v>
      </c>
      <c r="BM108" s="119">
        <v>0</v>
      </c>
      <c r="BN108" s="122">
        <v>0</v>
      </c>
      <c r="BO108" s="119">
        <v>1</v>
      </c>
      <c r="BP108" s="122">
        <v>2.3255813953488373</v>
      </c>
      <c r="BQ108" s="119">
        <v>0</v>
      </c>
      <c r="BR108" s="122">
        <v>0</v>
      </c>
      <c r="BS108" s="119">
        <v>42</v>
      </c>
      <c r="BT108" s="122">
        <v>97.67441860465117</v>
      </c>
      <c r="BU108" s="119">
        <v>43</v>
      </c>
      <c r="BV108" s="2"/>
      <c r="BW108" s="3"/>
      <c r="BX108" s="3"/>
      <c r="BY108" s="3"/>
      <c r="BZ108" s="3"/>
    </row>
    <row r="109" spans="1:78" ht="34.05" customHeight="1">
      <c r="A109" s="65" t="s">
        <v>332</v>
      </c>
      <c r="C109" s="66"/>
      <c r="D109" s="66" t="s">
        <v>64</v>
      </c>
      <c r="E109" s="67">
        <v>163.38414346389806</v>
      </c>
      <c r="F109" s="69"/>
      <c r="G109" s="103" t="s">
        <v>646</v>
      </c>
      <c r="H109" s="66"/>
      <c r="I109" s="70" t="s">
        <v>332</v>
      </c>
      <c r="J109" s="71"/>
      <c r="K109" s="71"/>
      <c r="L109" s="70" t="s">
        <v>2506</v>
      </c>
      <c r="M109" s="74">
        <v>1.2429613470110905</v>
      </c>
      <c r="N109" s="75">
        <v>1861.7122802734375</v>
      </c>
      <c r="O109" s="75">
        <v>1219.030029296875</v>
      </c>
      <c r="P109" s="76"/>
      <c r="Q109" s="77"/>
      <c r="R109" s="77"/>
      <c r="S109" s="89"/>
      <c r="T109" s="48">
        <v>0</v>
      </c>
      <c r="U109" s="48">
        <v>1</v>
      </c>
      <c r="V109" s="49">
        <v>0</v>
      </c>
      <c r="W109" s="49">
        <v>0.003086</v>
      </c>
      <c r="X109" s="49">
        <v>0.007006</v>
      </c>
      <c r="Y109" s="49">
        <v>0.508815</v>
      </c>
      <c r="Z109" s="49">
        <v>0</v>
      </c>
      <c r="AA109" s="49">
        <v>0</v>
      </c>
      <c r="AB109" s="72">
        <v>109</v>
      </c>
      <c r="AC109" s="72"/>
      <c r="AD109" s="73"/>
      <c r="AE109" s="79" t="s">
        <v>1476</v>
      </c>
      <c r="AF109" s="83" t="s">
        <v>1654</v>
      </c>
      <c r="AG109" s="79">
        <v>413</v>
      </c>
      <c r="AH109" s="79">
        <v>572</v>
      </c>
      <c r="AI109" s="79">
        <v>35184</v>
      </c>
      <c r="AJ109" s="79">
        <v>13215</v>
      </c>
      <c r="AK109" s="79"/>
      <c r="AL109" s="79" t="s">
        <v>1816</v>
      </c>
      <c r="AM109" s="79" t="s">
        <v>1939</v>
      </c>
      <c r="AN109" s="79"/>
      <c r="AO109" s="79"/>
      <c r="AP109" s="81">
        <v>43925.037511574075</v>
      </c>
      <c r="AQ109" s="79"/>
      <c r="AR109" s="79" t="b">
        <v>1</v>
      </c>
      <c r="AS109" s="79" t="b">
        <v>0</v>
      </c>
      <c r="AT109" s="79" t="b">
        <v>0</v>
      </c>
      <c r="AU109" s="79"/>
      <c r="AV109" s="79">
        <v>1</v>
      </c>
      <c r="AW109" s="79"/>
      <c r="AX109" s="79" t="b">
        <v>0</v>
      </c>
      <c r="AY109" s="79" t="s">
        <v>2212</v>
      </c>
      <c r="AZ109" s="86" t="s">
        <v>2319</v>
      </c>
      <c r="BA109" s="79" t="s">
        <v>66</v>
      </c>
      <c r="BB109" s="79" t="str">
        <f>REPLACE(INDEX(GroupVertices[Group],MATCH(Vertices[[#This Row],[Vertex]],GroupVertices[Vertex],0)),1,1,"")</f>
        <v>1</v>
      </c>
      <c r="BC109" s="48"/>
      <c r="BD109" s="48"/>
      <c r="BE109" s="48"/>
      <c r="BF109" s="48"/>
      <c r="BG109" s="48" t="s">
        <v>538</v>
      </c>
      <c r="BH109" s="48" t="s">
        <v>538</v>
      </c>
      <c r="BI109" s="119" t="s">
        <v>2891</v>
      </c>
      <c r="BJ109" s="119" t="s">
        <v>2891</v>
      </c>
      <c r="BK109" s="119" t="s">
        <v>2811</v>
      </c>
      <c r="BL109" s="119" t="s">
        <v>2811</v>
      </c>
      <c r="BM109" s="119">
        <v>0</v>
      </c>
      <c r="BN109" s="122">
        <v>0</v>
      </c>
      <c r="BO109" s="119">
        <v>1</v>
      </c>
      <c r="BP109" s="122">
        <v>2.3255813953488373</v>
      </c>
      <c r="BQ109" s="119">
        <v>0</v>
      </c>
      <c r="BR109" s="122">
        <v>0</v>
      </c>
      <c r="BS109" s="119">
        <v>42</v>
      </c>
      <c r="BT109" s="122">
        <v>97.67441860465117</v>
      </c>
      <c r="BU109" s="119">
        <v>43</v>
      </c>
      <c r="BV109" s="2"/>
      <c r="BW109" s="3"/>
      <c r="BX109" s="3"/>
      <c r="BY109" s="3"/>
      <c r="BZ109" s="3"/>
    </row>
    <row r="110" spans="1:78" ht="34.05" customHeight="1">
      <c r="A110" s="65" t="s">
        <v>333</v>
      </c>
      <c r="C110" s="66"/>
      <c r="D110" s="66" t="s">
        <v>64</v>
      </c>
      <c r="E110" s="67">
        <v>165.85582822085888</v>
      </c>
      <c r="F110" s="69"/>
      <c r="G110" s="103" t="s">
        <v>2201</v>
      </c>
      <c r="H110" s="66"/>
      <c r="I110" s="70" t="s">
        <v>333</v>
      </c>
      <c r="J110" s="71"/>
      <c r="K110" s="71"/>
      <c r="L110" s="70" t="s">
        <v>2507</v>
      </c>
      <c r="M110" s="74">
        <v>1.6768208952451804</v>
      </c>
      <c r="N110" s="75">
        <v>6868.47216796875</v>
      </c>
      <c r="O110" s="75">
        <v>5008.74560546875</v>
      </c>
      <c r="P110" s="76"/>
      <c r="Q110" s="77"/>
      <c r="R110" s="77"/>
      <c r="S110" s="89"/>
      <c r="T110" s="48">
        <v>0</v>
      </c>
      <c r="U110" s="48">
        <v>1</v>
      </c>
      <c r="V110" s="49">
        <v>0</v>
      </c>
      <c r="W110" s="49">
        <v>0.001672</v>
      </c>
      <c r="X110" s="49">
        <v>6.3E-05</v>
      </c>
      <c r="Y110" s="49">
        <v>0.498838</v>
      </c>
      <c r="Z110" s="49">
        <v>0</v>
      </c>
      <c r="AA110" s="49">
        <v>0</v>
      </c>
      <c r="AB110" s="72">
        <v>110</v>
      </c>
      <c r="AC110" s="72"/>
      <c r="AD110" s="73"/>
      <c r="AE110" s="79" t="s">
        <v>1477</v>
      </c>
      <c r="AF110" s="83" t="s">
        <v>1655</v>
      </c>
      <c r="AG110" s="79">
        <v>1300</v>
      </c>
      <c r="AH110" s="79">
        <v>1572</v>
      </c>
      <c r="AI110" s="79">
        <v>5739</v>
      </c>
      <c r="AJ110" s="79">
        <v>12609</v>
      </c>
      <c r="AK110" s="79"/>
      <c r="AL110" s="79" t="s">
        <v>1817</v>
      </c>
      <c r="AM110" s="79" t="s">
        <v>1940</v>
      </c>
      <c r="AN110" s="79"/>
      <c r="AO110" s="79"/>
      <c r="AP110" s="81">
        <v>40335.74304398148</v>
      </c>
      <c r="AQ110" s="86" t="s">
        <v>2111</v>
      </c>
      <c r="AR110" s="79" t="b">
        <v>0</v>
      </c>
      <c r="AS110" s="79" t="b">
        <v>0</v>
      </c>
      <c r="AT110" s="79" t="b">
        <v>1</v>
      </c>
      <c r="AU110" s="79"/>
      <c r="AV110" s="79">
        <v>9</v>
      </c>
      <c r="AW110" s="86" t="s">
        <v>2189</v>
      </c>
      <c r="AX110" s="79" t="b">
        <v>0</v>
      </c>
      <c r="AY110" s="79" t="s">
        <v>2212</v>
      </c>
      <c r="AZ110" s="86" t="s">
        <v>2320</v>
      </c>
      <c r="BA110" s="79" t="s">
        <v>66</v>
      </c>
      <c r="BB110" s="79" t="str">
        <f>REPLACE(INDEX(GroupVertices[Group],MATCH(Vertices[[#This Row],[Vertex]],GroupVertices[Vertex],0)),1,1,"")</f>
        <v>4</v>
      </c>
      <c r="BC110" s="48"/>
      <c r="BD110" s="48"/>
      <c r="BE110" s="48"/>
      <c r="BF110" s="48"/>
      <c r="BG110" s="48" t="s">
        <v>537</v>
      </c>
      <c r="BH110" s="48" t="s">
        <v>537</v>
      </c>
      <c r="BI110" s="119" t="s">
        <v>1316</v>
      </c>
      <c r="BJ110" s="119" t="s">
        <v>1316</v>
      </c>
      <c r="BK110" s="119" t="s">
        <v>1316</v>
      </c>
      <c r="BL110" s="119" t="s">
        <v>1316</v>
      </c>
      <c r="BM110" s="119">
        <v>0</v>
      </c>
      <c r="BN110" s="122">
        <v>0</v>
      </c>
      <c r="BO110" s="119">
        <v>0</v>
      </c>
      <c r="BP110" s="122">
        <v>0</v>
      </c>
      <c r="BQ110" s="119">
        <v>0</v>
      </c>
      <c r="BR110" s="122">
        <v>0</v>
      </c>
      <c r="BS110" s="119">
        <v>1</v>
      </c>
      <c r="BT110" s="122">
        <v>100</v>
      </c>
      <c r="BU110" s="119">
        <v>1</v>
      </c>
      <c r="BV110" s="2"/>
      <c r="BW110" s="3"/>
      <c r="BX110" s="3"/>
      <c r="BY110" s="3"/>
      <c r="BZ110" s="3"/>
    </row>
    <row r="111" spans="1:78" ht="34.05" customHeight="1">
      <c r="A111" s="65" t="s">
        <v>334</v>
      </c>
      <c r="C111" s="66"/>
      <c r="D111" s="66" t="s">
        <v>64</v>
      </c>
      <c r="E111" s="67">
        <v>163.28033270410572</v>
      </c>
      <c r="F111" s="69"/>
      <c r="G111" s="103" t="s">
        <v>647</v>
      </c>
      <c r="H111" s="66"/>
      <c r="I111" s="70" t="s">
        <v>334</v>
      </c>
      <c r="J111" s="71"/>
      <c r="K111" s="71"/>
      <c r="L111" s="70" t="s">
        <v>2508</v>
      </c>
      <c r="M111" s="74">
        <v>1.2247392459852586</v>
      </c>
      <c r="N111" s="75">
        <v>3790.8857421875</v>
      </c>
      <c r="O111" s="75">
        <v>2077.700927734375</v>
      </c>
      <c r="P111" s="76"/>
      <c r="Q111" s="77"/>
      <c r="R111" s="77"/>
      <c r="S111" s="89"/>
      <c r="T111" s="48">
        <v>0</v>
      </c>
      <c r="U111" s="48">
        <v>1</v>
      </c>
      <c r="V111" s="49">
        <v>0</v>
      </c>
      <c r="W111" s="49">
        <v>0.003086</v>
      </c>
      <c r="X111" s="49">
        <v>0.007006</v>
      </c>
      <c r="Y111" s="49">
        <v>0.508815</v>
      </c>
      <c r="Z111" s="49">
        <v>0</v>
      </c>
      <c r="AA111" s="49">
        <v>0</v>
      </c>
      <c r="AB111" s="72">
        <v>111</v>
      </c>
      <c r="AC111" s="72"/>
      <c r="AD111" s="73"/>
      <c r="AE111" s="79" t="s">
        <v>1478</v>
      </c>
      <c r="AF111" s="83" t="s">
        <v>1656</v>
      </c>
      <c r="AG111" s="79">
        <v>4996</v>
      </c>
      <c r="AH111" s="79">
        <v>530</v>
      </c>
      <c r="AI111" s="79">
        <v>72415</v>
      </c>
      <c r="AJ111" s="79">
        <v>50498</v>
      </c>
      <c r="AK111" s="79"/>
      <c r="AL111" s="79" t="s">
        <v>1818</v>
      </c>
      <c r="AM111" s="79"/>
      <c r="AN111" s="86" t="s">
        <v>2000</v>
      </c>
      <c r="AO111" s="79"/>
      <c r="AP111" s="81">
        <v>42355.89612268518</v>
      </c>
      <c r="AQ111" s="86" t="s">
        <v>2112</v>
      </c>
      <c r="AR111" s="79" t="b">
        <v>1</v>
      </c>
      <c r="AS111" s="79" t="b">
        <v>0</v>
      </c>
      <c r="AT111" s="79" t="b">
        <v>0</v>
      </c>
      <c r="AU111" s="79"/>
      <c r="AV111" s="79">
        <v>42</v>
      </c>
      <c r="AW111" s="79"/>
      <c r="AX111" s="79" t="b">
        <v>0</v>
      </c>
      <c r="AY111" s="79" t="s">
        <v>2212</v>
      </c>
      <c r="AZ111" s="86" t="s">
        <v>2321</v>
      </c>
      <c r="BA111" s="79" t="s">
        <v>66</v>
      </c>
      <c r="BB111" s="79" t="str">
        <f>REPLACE(INDEX(GroupVertices[Group],MATCH(Vertices[[#This Row],[Vertex]],GroupVertices[Vertex],0)),1,1,"")</f>
        <v>1</v>
      </c>
      <c r="BC111" s="48"/>
      <c r="BD111" s="48"/>
      <c r="BE111" s="48"/>
      <c r="BF111" s="48"/>
      <c r="BG111" s="48" t="s">
        <v>538</v>
      </c>
      <c r="BH111" s="48" t="s">
        <v>538</v>
      </c>
      <c r="BI111" s="119" t="s">
        <v>2891</v>
      </c>
      <c r="BJ111" s="119" t="s">
        <v>2891</v>
      </c>
      <c r="BK111" s="119" t="s">
        <v>2811</v>
      </c>
      <c r="BL111" s="119" t="s">
        <v>2811</v>
      </c>
      <c r="BM111" s="119">
        <v>0</v>
      </c>
      <c r="BN111" s="122">
        <v>0</v>
      </c>
      <c r="BO111" s="119">
        <v>1</v>
      </c>
      <c r="BP111" s="122">
        <v>2.3255813953488373</v>
      </c>
      <c r="BQ111" s="119">
        <v>0</v>
      </c>
      <c r="BR111" s="122">
        <v>0</v>
      </c>
      <c r="BS111" s="119">
        <v>42</v>
      </c>
      <c r="BT111" s="122">
        <v>97.67441860465117</v>
      </c>
      <c r="BU111" s="119">
        <v>43</v>
      </c>
      <c r="BV111" s="2"/>
      <c r="BW111" s="3"/>
      <c r="BX111" s="3"/>
      <c r="BY111" s="3"/>
      <c r="BZ111" s="3"/>
    </row>
    <row r="112" spans="1:78" ht="34.05" customHeight="1">
      <c r="A112" s="65" t="s">
        <v>335</v>
      </c>
      <c r="C112" s="66"/>
      <c r="D112" s="66" t="s">
        <v>64</v>
      </c>
      <c r="E112" s="67">
        <v>211.15192307692308</v>
      </c>
      <c r="F112" s="69"/>
      <c r="G112" s="103" t="s">
        <v>648</v>
      </c>
      <c r="H112" s="66"/>
      <c r="I112" s="70" t="s">
        <v>335</v>
      </c>
      <c r="J112" s="71"/>
      <c r="K112" s="71"/>
      <c r="L112" s="70" t="s">
        <v>2509</v>
      </c>
      <c r="M112" s="74">
        <v>9.627730976183116</v>
      </c>
      <c r="N112" s="75">
        <v>1430.20751953125</v>
      </c>
      <c r="O112" s="75">
        <v>8430.9833984375</v>
      </c>
      <c r="P112" s="76"/>
      <c r="Q112" s="77"/>
      <c r="R112" s="77"/>
      <c r="S112" s="89"/>
      <c r="T112" s="48">
        <v>0</v>
      </c>
      <c r="U112" s="48">
        <v>1</v>
      </c>
      <c r="V112" s="49">
        <v>0</v>
      </c>
      <c r="W112" s="49">
        <v>0.003086</v>
      </c>
      <c r="X112" s="49">
        <v>0.007006</v>
      </c>
      <c r="Y112" s="49">
        <v>0.508815</v>
      </c>
      <c r="Z112" s="49">
        <v>0</v>
      </c>
      <c r="AA112" s="49">
        <v>0</v>
      </c>
      <c r="AB112" s="72">
        <v>112</v>
      </c>
      <c r="AC112" s="72"/>
      <c r="AD112" s="73"/>
      <c r="AE112" s="79" t="s">
        <v>1479</v>
      </c>
      <c r="AF112" s="83" t="s">
        <v>1657</v>
      </c>
      <c r="AG112" s="79">
        <v>19531</v>
      </c>
      <c r="AH112" s="79">
        <v>19898</v>
      </c>
      <c r="AI112" s="79">
        <v>298723</v>
      </c>
      <c r="AJ112" s="79">
        <v>43310</v>
      </c>
      <c r="AK112" s="79"/>
      <c r="AL112" s="79" t="s">
        <v>1819</v>
      </c>
      <c r="AM112" s="79" t="s">
        <v>1894</v>
      </c>
      <c r="AN112" s="79"/>
      <c r="AO112" s="79"/>
      <c r="AP112" s="81">
        <v>39897.79114583333</v>
      </c>
      <c r="AQ112" s="86" t="s">
        <v>2113</v>
      </c>
      <c r="AR112" s="79" t="b">
        <v>0</v>
      </c>
      <c r="AS112" s="79" t="b">
        <v>0</v>
      </c>
      <c r="AT112" s="79" t="b">
        <v>1</v>
      </c>
      <c r="AU112" s="79"/>
      <c r="AV112" s="79">
        <v>100</v>
      </c>
      <c r="AW112" s="86" t="s">
        <v>2190</v>
      </c>
      <c r="AX112" s="79" t="b">
        <v>0</v>
      </c>
      <c r="AY112" s="79" t="s">
        <v>2212</v>
      </c>
      <c r="AZ112" s="86" t="s">
        <v>2322</v>
      </c>
      <c r="BA112" s="79" t="s">
        <v>66</v>
      </c>
      <c r="BB112" s="79" t="str">
        <f>REPLACE(INDEX(GroupVertices[Group],MATCH(Vertices[[#This Row],[Vertex]],GroupVertices[Vertex],0)),1,1,"")</f>
        <v>1</v>
      </c>
      <c r="BC112" s="48"/>
      <c r="BD112" s="48"/>
      <c r="BE112" s="48"/>
      <c r="BF112" s="48"/>
      <c r="BG112" s="48" t="s">
        <v>538</v>
      </c>
      <c r="BH112" s="48" t="s">
        <v>538</v>
      </c>
      <c r="BI112" s="119" t="s">
        <v>2891</v>
      </c>
      <c r="BJ112" s="119" t="s">
        <v>2891</v>
      </c>
      <c r="BK112" s="119" t="s">
        <v>2811</v>
      </c>
      <c r="BL112" s="119" t="s">
        <v>2811</v>
      </c>
      <c r="BM112" s="119">
        <v>0</v>
      </c>
      <c r="BN112" s="122">
        <v>0</v>
      </c>
      <c r="BO112" s="119">
        <v>1</v>
      </c>
      <c r="BP112" s="122">
        <v>2.3255813953488373</v>
      </c>
      <c r="BQ112" s="119">
        <v>0</v>
      </c>
      <c r="BR112" s="122">
        <v>0</v>
      </c>
      <c r="BS112" s="119">
        <v>42</v>
      </c>
      <c r="BT112" s="122">
        <v>97.67441860465117</v>
      </c>
      <c r="BU112" s="119">
        <v>43</v>
      </c>
      <c r="BV112" s="2"/>
      <c r="BW112" s="3"/>
      <c r="BX112" s="3"/>
      <c r="BY112" s="3"/>
      <c r="BZ112" s="3"/>
    </row>
    <row r="113" spans="1:78" ht="34.05" customHeight="1">
      <c r="A113" s="65" t="s">
        <v>336</v>
      </c>
      <c r="C113" s="66"/>
      <c r="D113" s="66" t="s">
        <v>64</v>
      </c>
      <c r="E113" s="67">
        <v>163.0405792826805</v>
      </c>
      <c r="F113" s="69"/>
      <c r="G113" s="103" t="s">
        <v>649</v>
      </c>
      <c r="H113" s="66"/>
      <c r="I113" s="70" t="s">
        <v>336</v>
      </c>
      <c r="J113" s="71"/>
      <c r="K113" s="71"/>
      <c r="L113" s="70" t="s">
        <v>2510</v>
      </c>
      <c r="M113" s="74">
        <v>1.182654869806552</v>
      </c>
      <c r="N113" s="75">
        <v>2021.7718505859375</v>
      </c>
      <c r="O113" s="75">
        <v>8886.294921875</v>
      </c>
      <c r="P113" s="76"/>
      <c r="Q113" s="77"/>
      <c r="R113" s="77"/>
      <c r="S113" s="89"/>
      <c r="T113" s="48">
        <v>0</v>
      </c>
      <c r="U113" s="48">
        <v>1</v>
      </c>
      <c r="V113" s="49">
        <v>0</v>
      </c>
      <c r="W113" s="49">
        <v>0.003086</v>
      </c>
      <c r="X113" s="49">
        <v>0.007006</v>
      </c>
      <c r="Y113" s="49">
        <v>0.508815</v>
      </c>
      <c r="Z113" s="49">
        <v>0</v>
      </c>
      <c r="AA113" s="49">
        <v>0</v>
      </c>
      <c r="AB113" s="72">
        <v>113</v>
      </c>
      <c r="AC113" s="72"/>
      <c r="AD113" s="73"/>
      <c r="AE113" s="79" t="s">
        <v>1480</v>
      </c>
      <c r="AF113" s="83" t="s">
        <v>1658</v>
      </c>
      <c r="AG113" s="79">
        <v>1905</v>
      </c>
      <c r="AH113" s="79">
        <v>433</v>
      </c>
      <c r="AI113" s="79">
        <v>9595</v>
      </c>
      <c r="AJ113" s="79">
        <v>26597</v>
      </c>
      <c r="AK113" s="79"/>
      <c r="AL113" s="79" t="s">
        <v>1820</v>
      </c>
      <c r="AM113" s="79"/>
      <c r="AN113" s="79"/>
      <c r="AO113" s="79"/>
      <c r="AP113" s="81">
        <v>43605.968819444446</v>
      </c>
      <c r="AQ113" s="79"/>
      <c r="AR113" s="79" t="b">
        <v>1</v>
      </c>
      <c r="AS113" s="79" t="b">
        <v>0</v>
      </c>
      <c r="AT113" s="79" t="b">
        <v>1</v>
      </c>
      <c r="AU113" s="79"/>
      <c r="AV113" s="79">
        <v>0</v>
      </c>
      <c r="AW113" s="79"/>
      <c r="AX113" s="79" t="b">
        <v>0</v>
      </c>
      <c r="AY113" s="79" t="s">
        <v>2212</v>
      </c>
      <c r="AZ113" s="86" t="s">
        <v>2323</v>
      </c>
      <c r="BA113" s="79" t="s">
        <v>66</v>
      </c>
      <c r="BB113" s="79" t="str">
        <f>REPLACE(INDEX(GroupVertices[Group],MATCH(Vertices[[#This Row],[Vertex]],GroupVertices[Vertex],0)),1,1,"")</f>
        <v>1</v>
      </c>
      <c r="BC113" s="48"/>
      <c r="BD113" s="48"/>
      <c r="BE113" s="48"/>
      <c r="BF113" s="48"/>
      <c r="BG113" s="48" t="s">
        <v>538</v>
      </c>
      <c r="BH113" s="48" t="s">
        <v>538</v>
      </c>
      <c r="BI113" s="119" t="s">
        <v>2891</v>
      </c>
      <c r="BJ113" s="119" t="s">
        <v>2891</v>
      </c>
      <c r="BK113" s="119" t="s">
        <v>2811</v>
      </c>
      <c r="BL113" s="119" t="s">
        <v>2811</v>
      </c>
      <c r="BM113" s="119">
        <v>0</v>
      </c>
      <c r="BN113" s="122">
        <v>0</v>
      </c>
      <c r="BO113" s="119">
        <v>1</v>
      </c>
      <c r="BP113" s="122">
        <v>2.3255813953488373</v>
      </c>
      <c r="BQ113" s="119">
        <v>0</v>
      </c>
      <c r="BR113" s="122">
        <v>0</v>
      </c>
      <c r="BS113" s="119">
        <v>42</v>
      </c>
      <c r="BT113" s="122">
        <v>97.67441860465117</v>
      </c>
      <c r="BU113" s="119">
        <v>43</v>
      </c>
      <c r="BV113" s="2"/>
      <c r="BW113" s="3"/>
      <c r="BX113" s="3"/>
      <c r="BY113" s="3"/>
      <c r="BZ113" s="3"/>
    </row>
    <row r="114" spans="1:78" ht="34.05" customHeight="1">
      <c r="A114" s="65" t="s">
        <v>337</v>
      </c>
      <c r="C114" s="66"/>
      <c r="D114" s="66" t="s">
        <v>64</v>
      </c>
      <c r="E114" s="67">
        <v>163.1814653138273</v>
      </c>
      <c r="F114" s="69"/>
      <c r="G114" s="103" t="s">
        <v>562</v>
      </c>
      <c r="H114" s="66"/>
      <c r="I114" s="70" t="s">
        <v>337</v>
      </c>
      <c r="J114" s="71"/>
      <c r="K114" s="71"/>
      <c r="L114" s="70" t="s">
        <v>2511</v>
      </c>
      <c r="M114" s="74">
        <v>1.207384864055895</v>
      </c>
      <c r="N114" s="75">
        <v>3294.84521484375</v>
      </c>
      <c r="O114" s="75">
        <v>5927.8564453125</v>
      </c>
      <c r="P114" s="76"/>
      <c r="Q114" s="77"/>
      <c r="R114" s="77"/>
      <c r="S114" s="89"/>
      <c r="T114" s="48">
        <v>0</v>
      </c>
      <c r="U114" s="48">
        <v>1</v>
      </c>
      <c r="V114" s="49">
        <v>0</v>
      </c>
      <c r="W114" s="49">
        <v>0.003086</v>
      </c>
      <c r="X114" s="49">
        <v>0.007006</v>
      </c>
      <c r="Y114" s="49">
        <v>0.508815</v>
      </c>
      <c r="Z114" s="49">
        <v>0</v>
      </c>
      <c r="AA114" s="49">
        <v>0</v>
      </c>
      <c r="AB114" s="72">
        <v>114</v>
      </c>
      <c r="AC114" s="72"/>
      <c r="AD114" s="73"/>
      <c r="AE114" s="79" t="s">
        <v>1481</v>
      </c>
      <c r="AF114" s="83" t="s">
        <v>1659</v>
      </c>
      <c r="AG114" s="79">
        <v>134</v>
      </c>
      <c r="AH114" s="79">
        <v>490</v>
      </c>
      <c r="AI114" s="79">
        <v>81718</v>
      </c>
      <c r="AJ114" s="79">
        <v>69939</v>
      </c>
      <c r="AK114" s="79"/>
      <c r="AL114" s="79"/>
      <c r="AM114" s="79"/>
      <c r="AN114" s="79"/>
      <c r="AO114" s="79"/>
      <c r="AP114" s="81">
        <v>42067.027708333335</v>
      </c>
      <c r="AQ114" s="79"/>
      <c r="AR114" s="79" t="b">
        <v>1</v>
      </c>
      <c r="AS114" s="79" t="b">
        <v>1</v>
      </c>
      <c r="AT114" s="79" t="b">
        <v>0</v>
      </c>
      <c r="AU114" s="79"/>
      <c r="AV114" s="79">
        <v>0</v>
      </c>
      <c r="AW114" s="86" t="s">
        <v>2180</v>
      </c>
      <c r="AX114" s="79" t="b">
        <v>0</v>
      </c>
      <c r="AY114" s="79" t="s">
        <v>2212</v>
      </c>
      <c r="AZ114" s="86" t="s">
        <v>2324</v>
      </c>
      <c r="BA114" s="79" t="s">
        <v>66</v>
      </c>
      <c r="BB114" s="79" t="str">
        <f>REPLACE(INDEX(GroupVertices[Group],MATCH(Vertices[[#This Row],[Vertex]],GroupVertices[Vertex],0)),1,1,"")</f>
        <v>1</v>
      </c>
      <c r="BC114" s="48"/>
      <c r="BD114" s="48"/>
      <c r="BE114" s="48"/>
      <c r="BF114" s="48"/>
      <c r="BG114" s="48" t="s">
        <v>538</v>
      </c>
      <c r="BH114" s="48" t="s">
        <v>538</v>
      </c>
      <c r="BI114" s="119" t="s">
        <v>2891</v>
      </c>
      <c r="BJ114" s="119" t="s">
        <v>2891</v>
      </c>
      <c r="BK114" s="119" t="s">
        <v>2811</v>
      </c>
      <c r="BL114" s="119" t="s">
        <v>2811</v>
      </c>
      <c r="BM114" s="119">
        <v>0</v>
      </c>
      <c r="BN114" s="122">
        <v>0</v>
      </c>
      <c r="BO114" s="119">
        <v>1</v>
      </c>
      <c r="BP114" s="122">
        <v>2.3255813953488373</v>
      </c>
      <c r="BQ114" s="119">
        <v>0</v>
      </c>
      <c r="BR114" s="122">
        <v>0</v>
      </c>
      <c r="BS114" s="119">
        <v>42</v>
      </c>
      <c r="BT114" s="122">
        <v>97.67441860465117</v>
      </c>
      <c r="BU114" s="119">
        <v>43</v>
      </c>
      <c r="BV114" s="2"/>
      <c r="BW114" s="3"/>
      <c r="BX114" s="3"/>
      <c r="BY114" s="3"/>
      <c r="BZ114" s="3"/>
    </row>
    <row r="115" spans="1:78" ht="34.05" customHeight="1">
      <c r="A115" s="65" t="s">
        <v>338</v>
      </c>
      <c r="C115" s="66"/>
      <c r="D115" s="66" t="s">
        <v>64</v>
      </c>
      <c r="E115" s="67">
        <v>163.0208058046248</v>
      </c>
      <c r="F115" s="69"/>
      <c r="G115" s="103" t="s">
        <v>562</v>
      </c>
      <c r="H115" s="66"/>
      <c r="I115" s="70" t="s">
        <v>338</v>
      </c>
      <c r="J115" s="71"/>
      <c r="K115" s="71"/>
      <c r="L115" s="70" t="s">
        <v>2512</v>
      </c>
      <c r="M115" s="74">
        <v>1.1791839934206791</v>
      </c>
      <c r="N115" s="75">
        <v>7731.42138671875</v>
      </c>
      <c r="O115" s="75">
        <v>7109.46875</v>
      </c>
      <c r="P115" s="76"/>
      <c r="Q115" s="77"/>
      <c r="R115" s="77"/>
      <c r="S115" s="89"/>
      <c r="T115" s="48">
        <v>0</v>
      </c>
      <c r="U115" s="48">
        <v>1</v>
      </c>
      <c r="V115" s="49">
        <v>0</v>
      </c>
      <c r="W115" s="49">
        <v>0.001748</v>
      </c>
      <c r="X115" s="49">
        <v>0.000191</v>
      </c>
      <c r="Y115" s="49">
        <v>0.493117</v>
      </c>
      <c r="Z115" s="49">
        <v>0</v>
      </c>
      <c r="AA115" s="49">
        <v>0</v>
      </c>
      <c r="AB115" s="72">
        <v>115</v>
      </c>
      <c r="AC115" s="72"/>
      <c r="AD115" s="73"/>
      <c r="AE115" s="79" t="s">
        <v>1482</v>
      </c>
      <c r="AF115" s="83" t="s">
        <v>1660</v>
      </c>
      <c r="AG115" s="79">
        <v>154</v>
      </c>
      <c r="AH115" s="79">
        <v>425</v>
      </c>
      <c r="AI115" s="79">
        <v>63218</v>
      </c>
      <c r="AJ115" s="79">
        <v>67328</v>
      </c>
      <c r="AK115" s="79"/>
      <c r="AL115" s="79"/>
      <c r="AM115" s="79"/>
      <c r="AN115" s="79"/>
      <c r="AO115" s="79"/>
      <c r="AP115" s="81">
        <v>43215.51960648148</v>
      </c>
      <c r="AQ115" s="79"/>
      <c r="AR115" s="79" t="b">
        <v>1</v>
      </c>
      <c r="AS115" s="79" t="b">
        <v>1</v>
      </c>
      <c r="AT115" s="79" t="b">
        <v>1</v>
      </c>
      <c r="AU115" s="79"/>
      <c r="AV115" s="79">
        <v>3</v>
      </c>
      <c r="AW115" s="79"/>
      <c r="AX115" s="79" t="b">
        <v>0</v>
      </c>
      <c r="AY115" s="79" t="s">
        <v>2212</v>
      </c>
      <c r="AZ115" s="86" t="s">
        <v>2325</v>
      </c>
      <c r="BA115" s="79" t="s">
        <v>66</v>
      </c>
      <c r="BB115" s="79" t="str">
        <f>REPLACE(INDEX(GroupVertices[Group],MATCH(Vertices[[#This Row],[Vertex]],GroupVertices[Vertex],0)),1,1,"")</f>
        <v>2</v>
      </c>
      <c r="BC115" s="48"/>
      <c r="BD115" s="48"/>
      <c r="BE115" s="48"/>
      <c r="BF115" s="48"/>
      <c r="BG115" s="48"/>
      <c r="BH115" s="48"/>
      <c r="BI115" s="119" t="s">
        <v>2897</v>
      </c>
      <c r="BJ115" s="119" t="s">
        <v>2897</v>
      </c>
      <c r="BK115" s="119" t="s">
        <v>2812</v>
      </c>
      <c r="BL115" s="119" t="s">
        <v>2812</v>
      </c>
      <c r="BM115" s="119">
        <v>0</v>
      </c>
      <c r="BN115" s="122">
        <v>0</v>
      </c>
      <c r="BO115" s="119">
        <v>0</v>
      </c>
      <c r="BP115" s="122">
        <v>0</v>
      </c>
      <c r="BQ115" s="119">
        <v>0</v>
      </c>
      <c r="BR115" s="122">
        <v>0</v>
      </c>
      <c r="BS115" s="119">
        <v>27</v>
      </c>
      <c r="BT115" s="122">
        <v>100</v>
      </c>
      <c r="BU115" s="119">
        <v>27</v>
      </c>
      <c r="BV115" s="2"/>
      <c r="BW115" s="3"/>
      <c r="BX115" s="3"/>
      <c r="BY115" s="3"/>
      <c r="BZ115" s="3"/>
    </row>
    <row r="116" spans="1:78" ht="34.05" customHeight="1">
      <c r="A116" s="65" t="s">
        <v>339</v>
      </c>
      <c r="C116" s="66"/>
      <c r="D116" s="66" t="s">
        <v>64</v>
      </c>
      <c r="E116" s="67">
        <v>188.09604766399247</v>
      </c>
      <c r="F116" s="69"/>
      <c r="G116" s="103" t="s">
        <v>650</v>
      </c>
      <c r="H116" s="66"/>
      <c r="I116" s="70" t="s">
        <v>339</v>
      </c>
      <c r="J116" s="71"/>
      <c r="K116" s="71"/>
      <c r="L116" s="70" t="s">
        <v>2513</v>
      </c>
      <c r="M116" s="74">
        <v>5.580689110255523</v>
      </c>
      <c r="N116" s="75">
        <v>5665.94970703125</v>
      </c>
      <c r="O116" s="75">
        <v>5547.8974609375</v>
      </c>
      <c r="P116" s="76"/>
      <c r="Q116" s="77"/>
      <c r="R116" s="77"/>
      <c r="S116" s="89"/>
      <c r="T116" s="48">
        <v>0</v>
      </c>
      <c r="U116" s="48">
        <v>1</v>
      </c>
      <c r="V116" s="49">
        <v>0</v>
      </c>
      <c r="W116" s="49">
        <v>0.003086</v>
      </c>
      <c r="X116" s="49">
        <v>0.007006</v>
      </c>
      <c r="Y116" s="49">
        <v>0.508815</v>
      </c>
      <c r="Z116" s="49">
        <v>0</v>
      </c>
      <c r="AA116" s="49">
        <v>0</v>
      </c>
      <c r="AB116" s="72">
        <v>116</v>
      </c>
      <c r="AC116" s="72"/>
      <c r="AD116" s="73"/>
      <c r="AE116" s="79" t="s">
        <v>1483</v>
      </c>
      <c r="AF116" s="83" t="s">
        <v>1661</v>
      </c>
      <c r="AG116" s="79">
        <v>10279</v>
      </c>
      <c r="AH116" s="79">
        <v>10570</v>
      </c>
      <c r="AI116" s="79">
        <v>69143</v>
      </c>
      <c r="AJ116" s="79">
        <v>57854</v>
      </c>
      <c r="AK116" s="79"/>
      <c r="AL116" s="79" t="s">
        <v>1821</v>
      </c>
      <c r="AM116" s="79" t="s">
        <v>1894</v>
      </c>
      <c r="AN116" s="86" t="s">
        <v>2001</v>
      </c>
      <c r="AO116" s="79"/>
      <c r="AP116" s="81">
        <v>42988.12603009259</v>
      </c>
      <c r="AQ116" s="86" t="s">
        <v>2114</v>
      </c>
      <c r="AR116" s="79" t="b">
        <v>0</v>
      </c>
      <c r="AS116" s="79" t="b">
        <v>0</v>
      </c>
      <c r="AT116" s="79" t="b">
        <v>0</v>
      </c>
      <c r="AU116" s="79"/>
      <c r="AV116" s="79">
        <v>11</v>
      </c>
      <c r="AW116" s="86" t="s">
        <v>2180</v>
      </c>
      <c r="AX116" s="79" t="b">
        <v>0</v>
      </c>
      <c r="AY116" s="79" t="s">
        <v>2212</v>
      </c>
      <c r="AZ116" s="86" t="s">
        <v>2326</v>
      </c>
      <c r="BA116" s="79" t="s">
        <v>66</v>
      </c>
      <c r="BB116" s="79" t="str">
        <f>REPLACE(INDEX(GroupVertices[Group],MATCH(Vertices[[#This Row],[Vertex]],GroupVertices[Vertex],0)),1,1,"")</f>
        <v>1</v>
      </c>
      <c r="BC116" s="48"/>
      <c r="BD116" s="48"/>
      <c r="BE116" s="48"/>
      <c r="BF116" s="48"/>
      <c r="BG116" s="48" t="s">
        <v>538</v>
      </c>
      <c r="BH116" s="48" t="s">
        <v>538</v>
      </c>
      <c r="BI116" s="119" t="s">
        <v>2891</v>
      </c>
      <c r="BJ116" s="119" t="s">
        <v>2891</v>
      </c>
      <c r="BK116" s="119" t="s">
        <v>2811</v>
      </c>
      <c r="BL116" s="119" t="s">
        <v>2811</v>
      </c>
      <c r="BM116" s="119">
        <v>0</v>
      </c>
      <c r="BN116" s="122">
        <v>0</v>
      </c>
      <c r="BO116" s="119">
        <v>1</v>
      </c>
      <c r="BP116" s="122">
        <v>2.3255813953488373</v>
      </c>
      <c r="BQ116" s="119">
        <v>0</v>
      </c>
      <c r="BR116" s="122">
        <v>0</v>
      </c>
      <c r="BS116" s="119">
        <v>42</v>
      </c>
      <c r="BT116" s="122">
        <v>97.67441860465117</v>
      </c>
      <c r="BU116" s="119">
        <v>43</v>
      </c>
      <c r="BV116" s="2"/>
      <c r="BW116" s="3"/>
      <c r="BX116" s="3"/>
      <c r="BY116" s="3"/>
      <c r="BZ116" s="3"/>
    </row>
    <row r="117" spans="1:78" ht="34.05" customHeight="1">
      <c r="A117" s="65" t="s">
        <v>340</v>
      </c>
      <c r="C117" s="66"/>
      <c r="D117" s="66" t="s">
        <v>64</v>
      </c>
      <c r="E117" s="67">
        <v>164.72132491741388</v>
      </c>
      <c r="F117" s="69"/>
      <c r="G117" s="103" t="s">
        <v>651</v>
      </c>
      <c r="H117" s="66"/>
      <c r="I117" s="70" t="s">
        <v>340</v>
      </c>
      <c r="J117" s="71"/>
      <c r="K117" s="71"/>
      <c r="L117" s="70" t="s">
        <v>2514</v>
      </c>
      <c r="M117" s="74">
        <v>1.4776793626057332</v>
      </c>
      <c r="N117" s="75">
        <v>3330.0146484375</v>
      </c>
      <c r="O117" s="75">
        <v>782.081787109375</v>
      </c>
      <c r="P117" s="76"/>
      <c r="Q117" s="77"/>
      <c r="R117" s="77"/>
      <c r="S117" s="89"/>
      <c r="T117" s="48">
        <v>0</v>
      </c>
      <c r="U117" s="48">
        <v>1</v>
      </c>
      <c r="V117" s="49">
        <v>0</v>
      </c>
      <c r="W117" s="49">
        <v>0.003086</v>
      </c>
      <c r="X117" s="49">
        <v>0.007006</v>
      </c>
      <c r="Y117" s="49">
        <v>0.508815</v>
      </c>
      <c r="Z117" s="49">
        <v>0</v>
      </c>
      <c r="AA117" s="49">
        <v>0</v>
      </c>
      <c r="AB117" s="72">
        <v>117</v>
      </c>
      <c r="AC117" s="72"/>
      <c r="AD117" s="73"/>
      <c r="AE117" s="79" t="s">
        <v>1484</v>
      </c>
      <c r="AF117" s="83" t="s">
        <v>1662</v>
      </c>
      <c r="AG117" s="79">
        <v>2044</v>
      </c>
      <c r="AH117" s="79">
        <v>1113</v>
      </c>
      <c r="AI117" s="79">
        <v>126707</v>
      </c>
      <c r="AJ117" s="79">
        <v>51806</v>
      </c>
      <c r="AK117" s="79"/>
      <c r="AL117" s="79"/>
      <c r="AM117" s="79"/>
      <c r="AN117" s="79"/>
      <c r="AO117" s="79"/>
      <c r="AP117" s="81">
        <v>42003.86083333333</v>
      </c>
      <c r="AQ117" s="79"/>
      <c r="AR117" s="79" t="b">
        <v>1</v>
      </c>
      <c r="AS117" s="79" t="b">
        <v>0</v>
      </c>
      <c r="AT117" s="79" t="b">
        <v>1</v>
      </c>
      <c r="AU117" s="79"/>
      <c r="AV117" s="79">
        <v>4</v>
      </c>
      <c r="AW117" s="86" t="s">
        <v>2180</v>
      </c>
      <c r="AX117" s="79" t="b">
        <v>0</v>
      </c>
      <c r="AY117" s="79" t="s">
        <v>2212</v>
      </c>
      <c r="AZ117" s="86" t="s">
        <v>2327</v>
      </c>
      <c r="BA117" s="79" t="s">
        <v>66</v>
      </c>
      <c r="BB117" s="79" t="str">
        <f>REPLACE(INDEX(GroupVertices[Group],MATCH(Vertices[[#This Row],[Vertex]],GroupVertices[Vertex],0)),1,1,"")</f>
        <v>1</v>
      </c>
      <c r="BC117" s="48"/>
      <c r="BD117" s="48"/>
      <c r="BE117" s="48"/>
      <c r="BF117" s="48"/>
      <c r="BG117" s="48" t="s">
        <v>538</v>
      </c>
      <c r="BH117" s="48" t="s">
        <v>538</v>
      </c>
      <c r="BI117" s="119" t="s">
        <v>2891</v>
      </c>
      <c r="BJ117" s="119" t="s">
        <v>2891</v>
      </c>
      <c r="BK117" s="119" t="s">
        <v>2811</v>
      </c>
      <c r="BL117" s="119" t="s">
        <v>2811</v>
      </c>
      <c r="BM117" s="119">
        <v>0</v>
      </c>
      <c r="BN117" s="122">
        <v>0</v>
      </c>
      <c r="BO117" s="119">
        <v>1</v>
      </c>
      <c r="BP117" s="122">
        <v>2.3255813953488373</v>
      </c>
      <c r="BQ117" s="119">
        <v>0</v>
      </c>
      <c r="BR117" s="122">
        <v>0</v>
      </c>
      <c r="BS117" s="119">
        <v>42</v>
      </c>
      <c r="BT117" s="122">
        <v>97.67441860465117</v>
      </c>
      <c r="BU117" s="119">
        <v>43</v>
      </c>
      <c r="BV117" s="2"/>
      <c r="BW117" s="3"/>
      <c r="BX117" s="3"/>
      <c r="BY117" s="3"/>
      <c r="BZ117" s="3"/>
    </row>
    <row r="118" spans="1:78" ht="34.05" customHeight="1">
      <c r="A118" s="65" t="s">
        <v>341</v>
      </c>
      <c r="C118" s="66"/>
      <c r="D118" s="66" t="s">
        <v>64</v>
      </c>
      <c r="E118" s="67">
        <v>165.92009202453988</v>
      </c>
      <c r="F118" s="69"/>
      <c r="G118" s="103" t="s">
        <v>652</v>
      </c>
      <c r="H118" s="66"/>
      <c r="I118" s="70" t="s">
        <v>341</v>
      </c>
      <c r="J118" s="71"/>
      <c r="K118" s="71"/>
      <c r="L118" s="70" t="s">
        <v>2515</v>
      </c>
      <c r="M118" s="74">
        <v>1.688101243499267</v>
      </c>
      <c r="N118" s="75">
        <v>3883.94287109375</v>
      </c>
      <c r="O118" s="75">
        <v>5765.0185546875</v>
      </c>
      <c r="P118" s="76"/>
      <c r="Q118" s="77"/>
      <c r="R118" s="77"/>
      <c r="S118" s="89"/>
      <c r="T118" s="48">
        <v>0</v>
      </c>
      <c r="U118" s="48">
        <v>1</v>
      </c>
      <c r="V118" s="49">
        <v>0</v>
      </c>
      <c r="W118" s="49">
        <v>0.003086</v>
      </c>
      <c r="X118" s="49">
        <v>0.007006</v>
      </c>
      <c r="Y118" s="49">
        <v>0.508815</v>
      </c>
      <c r="Z118" s="49">
        <v>0</v>
      </c>
      <c r="AA118" s="49">
        <v>0</v>
      </c>
      <c r="AB118" s="72">
        <v>118</v>
      </c>
      <c r="AC118" s="72"/>
      <c r="AD118" s="73"/>
      <c r="AE118" s="79" t="s">
        <v>1485</v>
      </c>
      <c r="AF118" s="83" t="s">
        <v>1663</v>
      </c>
      <c r="AG118" s="79">
        <v>1509</v>
      </c>
      <c r="AH118" s="79">
        <v>1598</v>
      </c>
      <c r="AI118" s="79">
        <v>133223</v>
      </c>
      <c r="AJ118" s="79">
        <v>70282</v>
      </c>
      <c r="AK118" s="79"/>
      <c r="AL118" s="79" t="s">
        <v>1822</v>
      </c>
      <c r="AM118" s="79"/>
      <c r="AN118" s="79"/>
      <c r="AO118" s="79"/>
      <c r="AP118" s="81">
        <v>43103.920752314814</v>
      </c>
      <c r="AQ118" s="79"/>
      <c r="AR118" s="79" t="b">
        <v>1</v>
      </c>
      <c r="AS118" s="79" t="b">
        <v>0</v>
      </c>
      <c r="AT118" s="79" t="b">
        <v>0</v>
      </c>
      <c r="AU118" s="79"/>
      <c r="AV118" s="79">
        <v>4</v>
      </c>
      <c r="AW118" s="79"/>
      <c r="AX118" s="79" t="b">
        <v>0</v>
      </c>
      <c r="AY118" s="79" t="s">
        <v>2212</v>
      </c>
      <c r="AZ118" s="86" t="s">
        <v>2328</v>
      </c>
      <c r="BA118" s="79" t="s">
        <v>66</v>
      </c>
      <c r="BB118" s="79" t="str">
        <f>REPLACE(INDEX(GroupVertices[Group],MATCH(Vertices[[#This Row],[Vertex]],GroupVertices[Vertex],0)),1,1,"")</f>
        <v>1</v>
      </c>
      <c r="BC118" s="48"/>
      <c r="BD118" s="48"/>
      <c r="BE118" s="48"/>
      <c r="BF118" s="48"/>
      <c r="BG118" s="48" t="s">
        <v>538</v>
      </c>
      <c r="BH118" s="48" t="s">
        <v>538</v>
      </c>
      <c r="BI118" s="119" t="s">
        <v>2891</v>
      </c>
      <c r="BJ118" s="119" t="s">
        <v>2891</v>
      </c>
      <c r="BK118" s="119" t="s">
        <v>2811</v>
      </c>
      <c r="BL118" s="119" t="s">
        <v>2811</v>
      </c>
      <c r="BM118" s="119">
        <v>0</v>
      </c>
      <c r="BN118" s="122">
        <v>0</v>
      </c>
      <c r="BO118" s="119">
        <v>1</v>
      </c>
      <c r="BP118" s="122">
        <v>2.3255813953488373</v>
      </c>
      <c r="BQ118" s="119">
        <v>0</v>
      </c>
      <c r="BR118" s="122">
        <v>0</v>
      </c>
      <c r="BS118" s="119">
        <v>42</v>
      </c>
      <c r="BT118" s="122">
        <v>97.67441860465117</v>
      </c>
      <c r="BU118" s="119">
        <v>43</v>
      </c>
      <c r="BV118" s="2"/>
      <c r="BW118" s="3"/>
      <c r="BX118" s="3"/>
      <c r="BY118" s="3"/>
      <c r="BZ118" s="3"/>
    </row>
    <row r="119" spans="1:78" ht="34.05" customHeight="1">
      <c r="A119" s="65" t="s">
        <v>342</v>
      </c>
      <c r="C119" s="66"/>
      <c r="D119" s="66" t="s">
        <v>64</v>
      </c>
      <c r="E119" s="67">
        <v>207.76077159037283</v>
      </c>
      <c r="F119" s="69"/>
      <c r="G119" s="103" t="s">
        <v>653</v>
      </c>
      <c r="H119" s="66"/>
      <c r="I119" s="70" t="s">
        <v>342</v>
      </c>
      <c r="J119" s="71"/>
      <c r="K119" s="71"/>
      <c r="L119" s="70" t="s">
        <v>2516</v>
      </c>
      <c r="M119" s="74">
        <v>9.032475676005944</v>
      </c>
      <c r="N119" s="75">
        <v>1138.81396484375</v>
      </c>
      <c r="O119" s="75">
        <v>8036.25830078125</v>
      </c>
      <c r="P119" s="76"/>
      <c r="Q119" s="77"/>
      <c r="R119" s="77"/>
      <c r="S119" s="89"/>
      <c r="T119" s="48">
        <v>0</v>
      </c>
      <c r="U119" s="48">
        <v>1</v>
      </c>
      <c r="V119" s="49">
        <v>0</v>
      </c>
      <c r="W119" s="49">
        <v>0.003086</v>
      </c>
      <c r="X119" s="49">
        <v>0.007006</v>
      </c>
      <c r="Y119" s="49">
        <v>0.508815</v>
      </c>
      <c r="Z119" s="49">
        <v>0</v>
      </c>
      <c r="AA119" s="49">
        <v>0</v>
      </c>
      <c r="AB119" s="72">
        <v>119</v>
      </c>
      <c r="AC119" s="72"/>
      <c r="AD119" s="73"/>
      <c r="AE119" s="79" t="s">
        <v>1486</v>
      </c>
      <c r="AF119" s="83" t="s">
        <v>1664</v>
      </c>
      <c r="AG119" s="79">
        <v>18810</v>
      </c>
      <c r="AH119" s="79">
        <v>18526</v>
      </c>
      <c r="AI119" s="79">
        <v>163614</v>
      </c>
      <c r="AJ119" s="79">
        <v>160105</v>
      </c>
      <c r="AK119" s="79"/>
      <c r="AL119" s="79" t="s">
        <v>1823</v>
      </c>
      <c r="AM119" s="79"/>
      <c r="AN119" s="79"/>
      <c r="AO119" s="79"/>
      <c r="AP119" s="81">
        <v>41358.26164351852</v>
      </c>
      <c r="AQ119" s="86" t="s">
        <v>2115</v>
      </c>
      <c r="AR119" s="79" t="b">
        <v>0</v>
      </c>
      <c r="AS119" s="79" t="b">
        <v>0</v>
      </c>
      <c r="AT119" s="79" t="b">
        <v>0</v>
      </c>
      <c r="AU119" s="79"/>
      <c r="AV119" s="79">
        <v>58</v>
      </c>
      <c r="AW119" s="86" t="s">
        <v>2180</v>
      </c>
      <c r="AX119" s="79" t="b">
        <v>0</v>
      </c>
      <c r="AY119" s="79" t="s">
        <v>2212</v>
      </c>
      <c r="AZ119" s="86" t="s">
        <v>2329</v>
      </c>
      <c r="BA119" s="79" t="s">
        <v>66</v>
      </c>
      <c r="BB119" s="79" t="str">
        <f>REPLACE(INDEX(GroupVertices[Group],MATCH(Vertices[[#This Row],[Vertex]],GroupVertices[Vertex],0)),1,1,"")</f>
        <v>1</v>
      </c>
      <c r="BC119" s="48"/>
      <c r="BD119" s="48"/>
      <c r="BE119" s="48"/>
      <c r="BF119" s="48"/>
      <c r="BG119" s="48" t="s">
        <v>538</v>
      </c>
      <c r="BH119" s="48" t="s">
        <v>538</v>
      </c>
      <c r="BI119" s="119" t="s">
        <v>2891</v>
      </c>
      <c r="BJ119" s="119" t="s">
        <v>2891</v>
      </c>
      <c r="BK119" s="119" t="s">
        <v>2811</v>
      </c>
      <c r="BL119" s="119" t="s">
        <v>2811</v>
      </c>
      <c r="BM119" s="119">
        <v>0</v>
      </c>
      <c r="BN119" s="122">
        <v>0</v>
      </c>
      <c r="BO119" s="119">
        <v>1</v>
      </c>
      <c r="BP119" s="122">
        <v>2.3255813953488373</v>
      </c>
      <c r="BQ119" s="119">
        <v>0</v>
      </c>
      <c r="BR119" s="122">
        <v>0</v>
      </c>
      <c r="BS119" s="119">
        <v>42</v>
      </c>
      <c r="BT119" s="122">
        <v>97.67441860465117</v>
      </c>
      <c r="BU119" s="119">
        <v>43</v>
      </c>
      <c r="BV119" s="2"/>
      <c r="BW119" s="3"/>
      <c r="BX119" s="3"/>
      <c r="BY119" s="3"/>
      <c r="BZ119" s="3"/>
    </row>
    <row r="120" spans="1:78" ht="34.05" customHeight="1">
      <c r="A120" s="65" t="s">
        <v>343</v>
      </c>
      <c r="C120" s="66"/>
      <c r="D120" s="66" t="s">
        <v>64</v>
      </c>
      <c r="E120" s="67">
        <v>187.52014511562058</v>
      </c>
      <c r="F120" s="69"/>
      <c r="G120" s="103" t="s">
        <v>654</v>
      </c>
      <c r="H120" s="66"/>
      <c r="I120" s="70" t="s">
        <v>343</v>
      </c>
      <c r="J120" s="71"/>
      <c r="K120" s="71"/>
      <c r="L120" s="70" t="s">
        <v>2517</v>
      </c>
      <c r="M120" s="74">
        <v>5.47959983551698</v>
      </c>
      <c r="N120" s="75">
        <v>4320.720703125</v>
      </c>
      <c r="O120" s="75">
        <v>3869.60986328125</v>
      </c>
      <c r="P120" s="76"/>
      <c r="Q120" s="77"/>
      <c r="R120" s="77"/>
      <c r="S120" s="89"/>
      <c r="T120" s="48">
        <v>0</v>
      </c>
      <c r="U120" s="48">
        <v>1</v>
      </c>
      <c r="V120" s="49">
        <v>0</v>
      </c>
      <c r="W120" s="49">
        <v>0.003086</v>
      </c>
      <c r="X120" s="49">
        <v>0.007006</v>
      </c>
      <c r="Y120" s="49">
        <v>0.508815</v>
      </c>
      <c r="Z120" s="49">
        <v>0</v>
      </c>
      <c r="AA120" s="49">
        <v>0</v>
      </c>
      <c r="AB120" s="72">
        <v>120</v>
      </c>
      <c r="AC120" s="72"/>
      <c r="AD120" s="73"/>
      <c r="AE120" s="79" t="s">
        <v>1487</v>
      </c>
      <c r="AF120" s="83" t="s">
        <v>1665</v>
      </c>
      <c r="AG120" s="79">
        <v>9716</v>
      </c>
      <c r="AH120" s="79">
        <v>10337</v>
      </c>
      <c r="AI120" s="79">
        <v>91392</v>
      </c>
      <c r="AJ120" s="79">
        <v>121975</v>
      </c>
      <c r="AK120" s="79"/>
      <c r="AL120" s="79" t="s">
        <v>1824</v>
      </c>
      <c r="AM120" s="79" t="s">
        <v>1941</v>
      </c>
      <c r="AN120" s="79"/>
      <c r="AO120" s="79"/>
      <c r="AP120" s="81">
        <v>40668.461701388886</v>
      </c>
      <c r="AQ120" s="86" t="s">
        <v>2116</v>
      </c>
      <c r="AR120" s="79" t="b">
        <v>0</v>
      </c>
      <c r="AS120" s="79" t="b">
        <v>0</v>
      </c>
      <c r="AT120" s="79" t="b">
        <v>0</v>
      </c>
      <c r="AU120" s="79"/>
      <c r="AV120" s="79">
        <v>73</v>
      </c>
      <c r="AW120" s="86" t="s">
        <v>2181</v>
      </c>
      <c r="AX120" s="79" t="b">
        <v>0</v>
      </c>
      <c r="AY120" s="79" t="s">
        <v>2212</v>
      </c>
      <c r="AZ120" s="86" t="s">
        <v>2330</v>
      </c>
      <c r="BA120" s="79" t="s">
        <v>66</v>
      </c>
      <c r="BB120" s="79" t="str">
        <f>REPLACE(INDEX(GroupVertices[Group],MATCH(Vertices[[#This Row],[Vertex]],GroupVertices[Vertex],0)),1,1,"")</f>
        <v>1</v>
      </c>
      <c r="BC120" s="48"/>
      <c r="BD120" s="48"/>
      <c r="BE120" s="48"/>
      <c r="BF120" s="48"/>
      <c r="BG120" s="48" t="s">
        <v>538</v>
      </c>
      <c r="BH120" s="48" t="s">
        <v>538</v>
      </c>
      <c r="BI120" s="119" t="s">
        <v>2891</v>
      </c>
      <c r="BJ120" s="119" t="s">
        <v>2891</v>
      </c>
      <c r="BK120" s="119" t="s">
        <v>2811</v>
      </c>
      <c r="BL120" s="119" t="s">
        <v>2811</v>
      </c>
      <c r="BM120" s="119">
        <v>0</v>
      </c>
      <c r="BN120" s="122">
        <v>0</v>
      </c>
      <c r="BO120" s="119">
        <v>1</v>
      </c>
      <c r="BP120" s="122">
        <v>2.3255813953488373</v>
      </c>
      <c r="BQ120" s="119">
        <v>0</v>
      </c>
      <c r="BR120" s="122">
        <v>0</v>
      </c>
      <c r="BS120" s="119">
        <v>42</v>
      </c>
      <c r="BT120" s="122">
        <v>97.67441860465117</v>
      </c>
      <c r="BU120" s="119">
        <v>43</v>
      </c>
      <c r="BV120" s="2"/>
      <c r="BW120" s="3"/>
      <c r="BX120" s="3"/>
      <c r="BY120" s="3"/>
      <c r="BZ120" s="3"/>
    </row>
    <row r="121" spans="1:78" ht="34.05" customHeight="1">
      <c r="A121" s="65" t="s">
        <v>344</v>
      </c>
      <c r="C121" s="66"/>
      <c r="D121" s="66" t="s">
        <v>64</v>
      </c>
      <c r="E121" s="67">
        <v>163.34212482302974</v>
      </c>
      <c r="F121" s="69"/>
      <c r="G121" s="103" t="s">
        <v>655</v>
      </c>
      <c r="H121" s="66"/>
      <c r="I121" s="70" t="s">
        <v>344</v>
      </c>
      <c r="J121" s="71"/>
      <c r="K121" s="71"/>
      <c r="L121" s="70" t="s">
        <v>2518</v>
      </c>
      <c r="M121" s="74">
        <v>1.235585734691111</v>
      </c>
      <c r="N121" s="75">
        <v>7896.40673828125</v>
      </c>
      <c r="O121" s="75">
        <v>5198.6572265625</v>
      </c>
      <c r="P121" s="76"/>
      <c r="Q121" s="77"/>
      <c r="R121" s="77"/>
      <c r="S121" s="89"/>
      <c r="T121" s="48">
        <v>0</v>
      </c>
      <c r="U121" s="48">
        <v>3</v>
      </c>
      <c r="V121" s="49">
        <v>728</v>
      </c>
      <c r="W121" s="49">
        <v>0.003257</v>
      </c>
      <c r="X121" s="49">
        <v>0.008125</v>
      </c>
      <c r="Y121" s="49">
        <v>1.166233</v>
      </c>
      <c r="Z121" s="49">
        <v>0.16666666666666666</v>
      </c>
      <c r="AA121" s="49">
        <v>0</v>
      </c>
      <c r="AB121" s="72">
        <v>121</v>
      </c>
      <c r="AC121" s="72"/>
      <c r="AD121" s="73"/>
      <c r="AE121" s="79" t="s">
        <v>1488</v>
      </c>
      <c r="AF121" s="83" t="s">
        <v>1666</v>
      </c>
      <c r="AG121" s="79">
        <v>232</v>
      </c>
      <c r="AH121" s="79">
        <v>555</v>
      </c>
      <c r="AI121" s="79">
        <v>5996</v>
      </c>
      <c r="AJ121" s="79">
        <v>9294</v>
      </c>
      <c r="AK121" s="79"/>
      <c r="AL121" s="79" t="s">
        <v>1825</v>
      </c>
      <c r="AM121" s="79" t="s">
        <v>1942</v>
      </c>
      <c r="AN121" s="79"/>
      <c r="AO121" s="79"/>
      <c r="AP121" s="81">
        <v>43921.529641203706</v>
      </c>
      <c r="AQ121" s="86" t="s">
        <v>2117</v>
      </c>
      <c r="AR121" s="79" t="b">
        <v>1</v>
      </c>
      <c r="AS121" s="79" t="b">
        <v>0</v>
      </c>
      <c r="AT121" s="79" t="b">
        <v>0</v>
      </c>
      <c r="AU121" s="79"/>
      <c r="AV121" s="79">
        <v>1</v>
      </c>
      <c r="AW121" s="79"/>
      <c r="AX121" s="79" t="b">
        <v>0</v>
      </c>
      <c r="AY121" s="79" t="s">
        <v>2212</v>
      </c>
      <c r="AZ121" s="86" t="s">
        <v>2331</v>
      </c>
      <c r="BA121" s="79" t="s">
        <v>66</v>
      </c>
      <c r="BB121" s="79" t="str">
        <f>REPLACE(INDEX(GroupVertices[Group],MATCH(Vertices[[#This Row],[Vertex]],GroupVertices[Vertex],0)),1,1,"")</f>
        <v>5</v>
      </c>
      <c r="BC121" s="48"/>
      <c r="BD121" s="48"/>
      <c r="BE121" s="48"/>
      <c r="BF121" s="48"/>
      <c r="BG121" s="48" t="s">
        <v>537</v>
      </c>
      <c r="BH121" s="48" t="s">
        <v>537</v>
      </c>
      <c r="BI121" s="119" t="s">
        <v>2903</v>
      </c>
      <c r="BJ121" s="119" t="s">
        <v>2903</v>
      </c>
      <c r="BK121" s="119" t="s">
        <v>2932</v>
      </c>
      <c r="BL121" s="119" t="s">
        <v>2932</v>
      </c>
      <c r="BM121" s="119">
        <v>1</v>
      </c>
      <c r="BN121" s="122">
        <v>2.272727272727273</v>
      </c>
      <c r="BO121" s="119">
        <v>0</v>
      </c>
      <c r="BP121" s="122">
        <v>0</v>
      </c>
      <c r="BQ121" s="119">
        <v>0</v>
      </c>
      <c r="BR121" s="122">
        <v>0</v>
      </c>
      <c r="BS121" s="119">
        <v>43</v>
      </c>
      <c r="BT121" s="122">
        <v>97.72727272727273</v>
      </c>
      <c r="BU121" s="119">
        <v>44</v>
      </c>
      <c r="BV121" s="2"/>
      <c r="BW121" s="3"/>
      <c r="BX121" s="3"/>
      <c r="BY121" s="3"/>
      <c r="BZ121" s="3"/>
    </row>
    <row r="122" spans="1:78" ht="34.05" customHeight="1">
      <c r="A122" s="65" t="s">
        <v>399</v>
      </c>
      <c r="C122" s="66"/>
      <c r="D122" s="66" t="s">
        <v>64</v>
      </c>
      <c r="E122" s="67">
        <v>167.47231005191128</v>
      </c>
      <c r="F122" s="69"/>
      <c r="G122" s="103" t="s">
        <v>2202</v>
      </c>
      <c r="H122" s="66"/>
      <c r="I122" s="70" t="s">
        <v>399</v>
      </c>
      <c r="J122" s="71"/>
      <c r="K122" s="71"/>
      <c r="L122" s="70" t="s">
        <v>2519</v>
      </c>
      <c r="M122" s="74">
        <v>1.9605650397902754</v>
      </c>
      <c r="N122" s="75">
        <v>7557.6552734375</v>
      </c>
      <c r="O122" s="75">
        <v>4766.36279296875</v>
      </c>
      <c r="P122" s="76"/>
      <c r="Q122" s="77"/>
      <c r="R122" s="77"/>
      <c r="S122" s="89"/>
      <c r="T122" s="48">
        <v>6</v>
      </c>
      <c r="U122" s="48">
        <v>1</v>
      </c>
      <c r="V122" s="49">
        <v>35</v>
      </c>
      <c r="W122" s="49">
        <v>0.003226</v>
      </c>
      <c r="X122" s="49">
        <v>0.011027</v>
      </c>
      <c r="Y122" s="49">
        <v>2.588369</v>
      </c>
      <c r="Z122" s="49">
        <v>0.14285714285714285</v>
      </c>
      <c r="AA122" s="49">
        <v>0</v>
      </c>
      <c r="AB122" s="72">
        <v>122</v>
      </c>
      <c r="AC122" s="72"/>
      <c r="AD122" s="73"/>
      <c r="AE122" s="79" t="s">
        <v>1489</v>
      </c>
      <c r="AF122" s="83" t="s">
        <v>1667</v>
      </c>
      <c r="AG122" s="79">
        <v>3816</v>
      </c>
      <c r="AH122" s="79">
        <v>2226</v>
      </c>
      <c r="AI122" s="79">
        <v>4276</v>
      </c>
      <c r="AJ122" s="79">
        <v>3196</v>
      </c>
      <c r="AK122" s="79"/>
      <c r="AL122" s="79" t="s">
        <v>1826</v>
      </c>
      <c r="AM122" s="79"/>
      <c r="AN122" s="79"/>
      <c r="AO122" s="79"/>
      <c r="AP122" s="81">
        <v>43894.074641203704</v>
      </c>
      <c r="AQ122" s="86" t="s">
        <v>2118</v>
      </c>
      <c r="AR122" s="79" t="b">
        <v>1</v>
      </c>
      <c r="AS122" s="79" t="b">
        <v>0</v>
      </c>
      <c r="AT122" s="79" t="b">
        <v>0</v>
      </c>
      <c r="AU122" s="79"/>
      <c r="AV122" s="79">
        <v>0</v>
      </c>
      <c r="AW122" s="79"/>
      <c r="AX122" s="79" t="b">
        <v>0</v>
      </c>
      <c r="AY122" s="79" t="s">
        <v>2212</v>
      </c>
      <c r="AZ122" s="86" t="s">
        <v>2332</v>
      </c>
      <c r="BA122" s="79" t="s">
        <v>66</v>
      </c>
      <c r="BB122" s="79" t="str">
        <f>REPLACE(INDEX(GroupVertices[Group],MATCH(Vertices[[#This Row],[Vertex]],GroupVertices[Vertex],0)),1,1,"")</f>
        <v>5</v>
      </c>
      <c r="BC122" s="48"/>
      <c r="BD122" s="48"/>
      <c r="BE122" s="48"/>
      <c r="BF122" s="48"/>
      <c r="BG122" s="48" t="s">
        <v>537</v>
      </c>
      <c r="BH122" s="48" t="s">
        <v>537</v>
      </c>
      <c r="BI122" s="119" t="s">
        <v>2904</v>
      </c>
      <c r="BJ122" s="119" t="s">
        <v>2904</v>
      </c>
      <c r="BK122" s="119" t="s">
        <v>2814</v>
      </c>
      <c r="BL122" s="119" t="s">
        <v>2814</v>
      </c>
      <c r="BM122" s="119">
        <v>1</v>
      </c>
      <c r="BN122" s="122">
        <v>5.882352941176471</v>
      </c>
      <c r="BO122" s="119">
        <v>0</v>
      </c>
      <c r="BP122" s="122">
        <v>0</v>
      </c>
      <c r="BQ122" s="119">
        <v>0</v>
      </c>
      <c r="BR122" s="122">
        <v>0</v>
      </c>
      <c r="BS122" s="119">
        <v>16</v>
      </c>
      <c r="BT122" s="122">
        <v>94.11764705882354</v>
      </c>
      <c r="BU122" s="119">
        <v>17</v>
      </c>
      <c r="BV122" s="2"/>
      <c r="BW122" s="3"/>
      <c r="BX122" s="3"/>
      <c r="BY122" s="3"/>
      <c r="BZ122" s="3"/>
    </row>
    <row r="123" spans="1:78" ht="34.05" customHeight="1">
      <c r="A123" s="65" t="s">
        <v>345</v>
      </c>
      <c r="C123" s="66"/>
      <c r="D123" s="66" t="s">
        <v>64</v>
      </c>
      <c r="E123" s="67">
        <v>203.269720386975</v>
      </c>
      <c r="F123" s="69"/>
      <c r="G123" s="103" t="s">
        <v>656</v>
      </c>
      <c r="H123" s="66"/>
      <c r="I123" s="70" t="s">
        <v>345</v>
      </c>
      <c r="J123" s="71"/>
      <c r="K123" s="71"/>
      <c r="L123" s="70" t="s">
        <v>2520</v>
      </c>
      <c r="M123" s="74">
        <v>8.244152876864602</v>
      </c>
      <c r="N123" s="75">
        <v>2810.15185546875</v>
      </c>
      <c r="O123" s="75">
        <v>2627.4541015625</v>
      </c>
      <c r="P123" s="76"/>
      <c r="Q123" s="77"/>
      <c r="R123" s="77"/>
      <c r="S123" s="89"/>
      <c r="T123" s="48">
        <v>0</v>
      </c>
      <c r="U123" s="48">
        <v>1</v>
      </c>
      <c r="V123" s="49">
        <v>0</v>
      </c>
      <c r="W123" s="49">
        <v>0.003086</v>
      </c>
      <c r="X123" s="49">
        <v>0.007006</v>
      </c>
      <c r="Y123" s="49">
        <v>0.508815</v>
      </c>
      <c r="Z123" s="49">
        <v>0</v>
      </c>
      <c r="AA123" s="49">
        <v>0</v>
      </c>
      <c r="AB123" s="72">
        <v>123</v>
      </c>
      <c r="AC123" s="72"/>
      <c r="AD123" s="73"/>
      <c r="AE123" s="79" t="s">
        <v>1490</v>
      </c>
      <c r="AF123" s="83" t="s">
        <v>1668</v>
      </c>
      <c r="AG123" s="79">
        <v>16674</v>
      </c>
      <c r="AH123" s="79">
        <v>16709</v>
      </c>
      <c r="AI123" s="79">
        <v>271915</v>
      </c>
      <c r="AJ123" s="79">
        <v>9803</v>
      </c>
      <c r="AK123" s="79"/>
      <c r="AL123" s="79" t="s">
        <v>1827</v>
      </c>
      <c r="AM123" s="79"/>
      <c r="AN123" s="79"/>
      <c r="AO123" s="79"/>
      <c r="AP123" s="81">
        <v>42931.70861111111</v>
      </c>
      <c r="AQ123" s="86" t="s">
        <v>2119</v>
      </c>
      <c r="AR123" s="79" t="b">
        <v>1</v>
      </c>
      <c r="AS123" s="79" t="b">
        <v>0</v>
      </c>
      <c r="AT123" s="79" t="b">
        <v>0</v>
      </c>
      <c r="AU123" s="79"/>
      <c r="AV123" s="79">
        <v>4</v>
      </c>
      <c r="AW123" s="79"/>
      <c r="AX123" s="79" t="b">
        <v>0</v>
      </c>
      <c r="AY123" s="79" t="s">
        <v>2212</v>
      </c>
      <c r="AZ123" s="86" t="s">
        <v>2333</v>
      </c>
      <c r="BA123" s="79" t="s">
        <v>66</v>
      </c>
      <c r="BB123" s="79" t="str">
        <f>REPLACE(INDEX(GroupVertices[Group],MATCH(Vertices[[#This Row],[Vertex]],GroupVertices[Vertex],0)),1,1,"")</f>
        <v>1</v>
      </c>
      <c r="BC123" s="48"/>
      <c r="BD123" s="48"/>
      <c r="BE123" s="48"/>
      <c r="BF123" s="48"/>
      <c r="BG123" s="48" t="s">
        <v>538</v>
      </c>
      <c r="BH123" s="48" t="s">
        <v>538</v>
      </c>
      <c r="BI123" s="119" t="s">
        <v>2891</v>
      </c>
      <c r="BJ123" s="119" t="s">
        <v>2891</v>
      </c>
      <c r="BK123" s="119" t="s">
        <v>2811</v>
      </c>
      <c r="BL123" s="119" t="s">
        <v>2811</v>
      </c>
      <c r="BM123" s="119">
        <v>0</v>
      </c>
      <c r="BN123" s="122">
        <v>0</v>
      </c>
      <c r="BO123" s="119">
        <v>1</v>
      </c>
      <c r="BP123" s="122">
        <v>2.3255813953488373</v>
      </c>
      <c r="BQ123" s="119">
        <v>0</v>
      </c>
      <c r="BR123" s="122">
        <v>0</v>
      </c>
      <c r="BS123" s="119">
        <v>42</v>
      </c>
      <c r="BT123" s="122">
        <v>97.67441860465117</v>
      </c>
      <c r="BU123" s="119">
        <v>43</v>
      </c>
      <c r="BV123" s="2"/>
      <c r="BW123" s="3"/>
      <c r="BX123" s="3"/>
      <c r="BY123" s="3"/>
      <c r="BZ123" s="3"/>
    </row>
    <row r="124" spans="1:78" ht="34.05" customHeight="1">
      <c r="A124" s="65" t="s">
        <v>346</v>
      </c>
      <c r="C124" s="66"/>
      <c r="D124" s="66" t="s">
        <v>64</v>
      </c>
      <c r="E124" s="67">
        <v>162.67724162340727</v>
      </c>
      <c r="F124" s="69"/>
      <c r="G124" s="103" t="s">
        <v>657</v>
      </c>
      <c r="H124" s="66"/>
      <c r="I124" s="70" t="s">
        <v>346</v>
      </c>
      <c r="J124" s="71"/>
      <c r="K124" s="71"/>
      <c r="L124" s="70" t="s">
        <v>2521</v>
      </c>
      <c r="M124" s="74">
        <v>1.1188775162161406</v>
      </c>
      <c r="N124" s="75">
        <v>4160.3759765625</v>
      </c>
      <c r="O124" s="75">
        <v>8234.326171875</v>
      </c>
      <c r="P124" s="76"/>
      <c r="Q124" s="77"/>
      <c r="R124" s="77"/>
      <c r="S124" s="89"/>
      <c r="T124" s="48">
        <v>0</v>
      </c>
      <c r="U124" s="48">
        <v>1</v>
      </c>
      <c r="V124" s="49">
        <v>0</v>
      </c>
      <c r="W124" s="49">
        <v>0.003086</v>
      </c>
      <c r="X124" s="49">
        <v>0.007006</v>
      </c>
      <c r="Y124" s="49">
        <v>0.508815</v>
      </c>
      <c r="Z124" s="49">
        <v>0</v>
      </c>
      <c r="AA124" s="49">
        <v>0</v>
      </c>
      <c r="AB124" s="72">
        <v>124</v>
      </c>
      <c r="AC124" s="72"/>
      <c r="AD124" s="73"/>
      <c r="AE124" s="79" t="s">
        <v>1491</v>
      </c>
      <c r="AF124" s="83" t="s">
        <v>1669</v>
      </c>
      <c r="AG124" s="79">
        <v>286</v>
      </c>
      <c r="AH124" s="79">
        <v>286</v>
      </c>
      <c r="AI124" s="79">
        <v>13511</v>
      </c>
      <c r="AJ124" s="79">
        <v>19742</v>
      </c>
      <c r="AK124" s="79"/>
      <c r="AL124" s="79" t="s">
        <v>1828</v>
      </c>
      <c r="AM124" s="79" t="s">
        <v>1943</v>
      </c>
      <c r="AN124" s="79"/>
      <c r="AO124" s="79"/>
      <c r="AP124" s="81">
        <v>42482.032685185186</v>
      </c>
      <c r="AQ124" s="86" t="s">
        <v>2120</v>
      </c>
      <c r="AR124" s="79" t="b">
        <v>1</v>
      </c>
      <c r="AS124" s="79" t="b">
        <v>0</v>
      </c>
      <c r="AT124" s="79" t="b">
        <v>0</v>
      </c>
      <c r="AU124" s="79"/>
      <c r="AV124" s="79">
        <v>3</v>
      </c>
      <c r="AW124" s="79"/>
      <c r="AX124" s="79" t="b">
        <v>0</v>
      </c>
      <c r="AY124" s="79" t="s">
        <v>2212</v>
      </c>
      <c r="AZ124" s="86" t="s">
        <v>2334</v>
      </c>
      <c r="BA124" s="79" t="s">
        <v>66</v>
      </c>
      <c r="BB124" s="79" t="str">
        <f>REPLACE(INDEX(GroupVertices[Group],MATCH(Vertices[[#This Row],[Vertex]],GroupVertices[Vertex],0)),1,1,"")</f>
        <v>1</v>
      </c>
      <c r="BC124" s="48"/>
      <c r="BD124" s="48"/>
      <c r="BE124" s="48"/>
      <c r="BF124" s="48"/>
      <c r="BG124" s="48" t="s">
        <v>538</v>
      </c>
      <c r="BH124" s="48" t="s">
        <v>538</v>
      </c>
      <c r="BI124" s="119" t="s">
        <v>2891</v>
      </c>
      <c r="BJ124" s="119" t="s">
        <v>2891</v>
      </c>
      <c r="BK124" s="119" t="s">
        <v>2811</v>
      </c>
      <c r="BL124" s="119" t="s">
        <v>2811</v>
      </c>
      <c r="BM124" s="119">
        <v>0</v>
      </c>
      <c r="BN124" s="122">
        <v>0</v>
      </c>
      <c r="BO124" s="119">
        <v>1</v>
      </c>
      <c r="BP124" s="122">
        <v>2.3255813953488373</v>
      </c>
      <c r="BQ124" s="119">
        <v>0</v>
      </c>
      <c r="BR124" s="122">
        <v>0</v>
      </c>
      <c r="BS124" s="119">
        <v>42</v>
      </c>
      <c r="BT124" s="122">
        <v>97.67441860465117</v>
      </c>
      <c r="BU124" s="119">
        <v>43</v>
      </c>
      <c r="BV124" s="2"/>
      <c r="BW124" s="3"/>
      <c r="BX124" s="3"/>
      <c r="BY124" s="3"/>
      <c r="BZ124" s="3"/>
    </row>
    <row r="125" spans="1:78" ht="34.05" customHeight="1">
      <c r="A125" s="65" t="s">
        <v>347</v>
      </c>
      <c r="C125" s="66"/>
      <c r="D125" s="66" t="s">
        <v>64</v>
      </c>
      <c r="E125" s="67">
        <v>168.82432161396886</v>
      </c>
      <c r="F125" s="69"/>
      <c r="G125" s="103" t="s">
        <v>658</v>
      </c>
      <c r="H125" s="66"/>
      <c r="I125" s="70" t="s">
        <v>347</v>
      </c>
      <c r="J125" s="71"/>
      <c r="K125" s="71"/>
      <c r="L125" s="70" t="s">
        <v>2522</v>
      </c>
      <c r="M125" s="74">
        <v>2.197886212674323</v>
      </c>
      <c r="N125" s="75">
        <v>653.73388671875</v>
      </c>
      <c r="O125" s="75">
        <v>3082.79248046875</v>
      </c>
      <c r="P125" s="76"/>
      <c r="Q125" s="77"/>
      <c r="R125" s="77"/>
      <c r="S125" s="89"/>
      <c r="T125" s="48">
        <v>0</v>
      </c>
      <c r="U125" s="48">
        <v>1</v>
      </c>
      <c r="V125" s="49">
        <v>0</v>
      </c>
      <c r="W125" s="49">
        <v>0.003086</v>
      </c>
      <c r="X125" s="49">
        <v>0.007006</v>
      </c>
      <c r="Y125" s="49">
        <v>0.508815</v>
      </c>
      <c r="Z125" s="49">
        <v>0</v>
      </c>
      <c r="AA125" s="49">
        <v>0</v>
      </c>
      <c r="AB125" s="72">
        <v>125</v>
      </c>
      <c r="AC125" s="72"/>
      <c r="AD125" s="73"/>
      <c r="AE125" s="79" t="s">
        <v>1492</v>
      </c>
      <c r="AF125" s="83" t="s">
        <v>1670</v>
      </c>
      <c r="AG125" s="79">
        <v>3359</v>
      </c>
      <c r="AH125" s="79">
        <v>2773</v>
      </c>
      <c r="AI125" s="79">
        <v>21335</v>
      </c>
      <c r="AJ125" s="79">
        <v>3137</v>
      </c>
      <c r="AK125" s="79"/>
      <c r="AL125" s="79" t="s">
        <v>1829</v>
      </c>
      <c r="AM125" s="79" t="s">
        <v>1888</v>
      </c>
      <c r="AN125" s="79"/>
      <c r="AO125" s="79"/>
      <c r="AP125" s="81">
        <v>43935.983773148146</v>
      </c>
      <c r="AQ125" s="86" t="s">
        <v>2121</v>
      </c>
      <c r="AR125" s="79" t="b">
        <v>1</v>
      </c>
      <c r="AS125" s="79" t="b">
        <v>0</v>
      </c>
      <c r="AT125" s="79" t="b">
        <v>0</v>
      </c>
      <c r="AU125" s="79"/>
      <c r="AV125" s="79">
        <v>0</v>
      </c>
      <c r="AW125" s="79"/>
      <c r="AX125" s="79" t="b">
        <v>0</v>
      </c>
      <c r="AY125" s="79" t="s">
        <v>2212</v>
      </c>
      <c r="AZ125" s="86" t="s">
        <v>2335</v>
      </c>
      <c r="BA125" s="79" t="s">
        <v>66</v>
      </c>
      <c r="BB125" s="79" t="str">
        <f>REPLACE(INDEX(GroupVertices[Group],MATCH(Vertices[[#This Row],[Vertex]],GroupVertices[Vertex],0)),1,1,"")</f>
        <v>1</v>
      </c>
      <c r="BC125" s="48"/>
      <c r="BD125" s="48"/>
      <c r="BE125" s="48"/>
      <c r="BF125" s="48"/>
      <c r="BG125" s="48" t="s">
        <v>538</v>
      </c>
      <c r="BH125" s="48" t="s">
        <v>538</v>
      </c>
      <c r="BI125" s="119" t="s">
        <v>2891</v>
      </c>
      <c r="BJ125" s="119" t="s">
        <v>2891</v>
      </c>
      <c r="BK125" s="119" t="s">
        <v>2811</v>
      </c>
      <c r="BL125" s="119" t="s">
        <v>2811</v>
      </c>
      <c r="BM125" s="119">
        <v>0</v>
      </c>
      <c r="BN125" s="122">
        <v>0</v>
      </c>
      <c r="BO125" s="119">
        <v>1</v>
      </c>
      <c r="BP125" s="122">
        <v>2.3255813953488373</v>
      </c>
      <c r="BQ125" s="119">
        <v>0</v>
      </c>
      <c r="BR125" s="122">
        <v>0</v>
      </c>
      <c r="BS125" s="119">
        <v>42</v>
      </c>
      <c r="BT125" s="122">
        <v>97.67441860465117</v>
      </c>
      <c r="BU125" s="119">
        <v>43</v>
      </c>
      <c r="BV125" s="2"/>
      <c r="BW125" s="3"/>
      <c r="BX125" s="3"/>
      <c r="BY125" s="3"/>
      <c r="BZ125" s="3"/>
    </row>
    <row r="126" spans="1:78" ht="34.05" customHeight="1">
      <c r="A126" s="65" t="s">
        <v>348</v>
      </c>
      <c r="C126" s="66"/>
      <c r="D126" s="66" t="s">
        <v>64</v>
      </c>
      <c r="E126" s="67">
        <v>162.24469679093912</v>
      </c>
      <c r="F126" s="69"/>
      <c r="G126" s="103" t="s">
        <v>659</v>
      </c>
      <c r="H126" s="66"/>
      <c r="I126" s="70" t="s">
        <v>348</v>
      </c>
      <c r="J126" s="71"/>
      <c r="K126" s="71"/>
      <c r="L126" s="70" t="s">
        <v>2523</v>
      </c>
      <c r="M126" s="74">
        <v>1.042952095275175</v>
      </c>
      <c r="N126" s="75">
        <v>9560.9599609375</v>
      </c>
      <c r="O126" s="75">
        <v>2460.893798828125</v>
      </c>
      <c r="P126" s="76"/>
      <c r="Q126" s="77"/>
      <c r="R126" s="77"/>
      <c r="S126" s="89"/>
      <c r="T126" s="48">
        <v>2</v>
      </c>
      <c r="U126" s="48">
        <v>1</v>
      </c>
      <c r="V126" s="49">
        <v>0</v>
      </c>
      <c r="W126" s="49">
        <v>1</v>
      </c>
      <c r="X126" s="49">
        <v>0</v>
      </c>
      <c r="Y126" s="49">
        <v>1.298242</v>
      </c>
      <c r="Z126" s="49">
        <v>0</v>
      </c>
      <c r="AA126" s="49">
        <v>0</v>
      </c>
      <c r="AB126" s="72">
        <v>126</v>
      </c>
      <c r="AC126" s="72"/>
      <c r="AD126" s="73"/>
      <c r="AE126" s="79" t="s">
        <v>1493</v>
      </c>
      <c r="AF126" s="83" t="s">
        <v>1323</v>
      </c>
      <c r="AG126" s="79">
        <v>200</v>
      </c>
      <c r="AH126" s="79">
        <v>111</v>
      </c>
      <c r="AI126" s="79">
        <v>2239</v>
      </c>
      <c r="AJ126" s="79">
        <v>4485</v>
      </c>
      <c r="AK126" s="79"/>
      <c r="AL126" s="79" t="s">
        <v>1830</v>
      </c>
      <c r="AM126" s="79"/>
      <c r="AN126" s="86" t="s">
        <v>2002</v>
      </c>
      <c r="AO126" s="79"/>
      <c r="AP126" s="81">
        <v>43622.49417824074</v>
      </c>
      <c r="AQ126" s="86" t="s">
        <v>2122</v>
      </c>
      <c r="AR126" s="79" t="b">
        <v>1</v>
      </c>
      <c r="AS126" s="79" t="b">
        <v>0</v>
      </c>
      <c r="AT126" s="79" t="b">
        <v>0</v>
      </c>
      <c r="AU126" s="79"/>
      <c r="AV126" s="79">
        <v>0</v>
      </c>
      <c r="AW126" s="79"/>
      <c r="AX126" s="79" t="b">
        <v>0</v>
      </c>
      <c r="AY126" s="79" t="s">
        <v>2212</v>
      </c>
      <c r="AZ126" s="86" t="s">
        <v>2336</v>
      </c>
      <c r="BA126" s="79" t="s">
        <v>66</v>
      </c>
      <c r="BB126" s="79" t="str">
        <f>REPLACE(INDEX(GroupVertices[Group],MATCH(Vertices[[#This Row],[Vertex]],GroupVertices[Vertex],0)),1,1,"")</f>
        <v>13</v>
      </c>
      <c r="BC126" s="48"/>
      <c r="BD126" s="48"/>
      <c r="BE126" s="48"/>
      <c r="BF126" s="48"/>
      <c r="BG126" s="48" t="s">
        <v>537</v>
      </c>
      <c r="BH126" s="48" t="s">
        <v>537</v>
      </c>
      <c r="BI126" s="119" t="s">
        <v>1316</v>
      </c>
      <c r="BJ126" s="119" t="s">
        <v>1316</v>
      </c>
      <c r="BK126" s="119" t="s">
        <v>1316</v>
      </c>
      <c r="BL126" s="119" t="s">
        <v>1316</v>
      </c>
      <c r="BM126" s="119">
        <v>0</v>
      </c>
      <c r="BN126" s="122">
        <v>0</v>
      </c>
      <c r="BO126" s="119">
        <v>0</v>
      </c>
      <c r="BP126" s="122">
        <v>0</v>
      </c>
      <c r="BQ126" s="119">
        <v>0</v>
      </c>
      <c r="BR126" s="122">
        <v>0</v>
      </c>
      <c r="BS126" s="119">
        <v>1</v>
      </c>
      <c r="BT126" s="122">
        <v>100</v>
      </c>
      <c r="BU126" s="119">
        <v>1</v>
      </c>
      <c r="BV126" s="2"/>
      <c r="BW126" s="3"/>
      <c r="BX126" s="3"/>
      <c r="BY126" s="3"/>
      <c r="BZ126" s="3"/>
    </row>
    <row r="127" spans="1:78" ht="34.05" customHeight="1">
      <c r="A127" s="65" t="s">
        <v>349</v>
      </c>
      <c r="C127" s="66"/>
      <c r="D127" s="66" t="s">
        <v>64</v>
      </c>
      <c r="E127" s="67">
        <v>163.10978645587542</v>
      </c>
      <c r="F127" s="69"/>
      <c r="G127" s="103" t="s">
        <v>660</v>
      </c>
      <c r="H127" s="66"/>
      <c r="I127" s="70" t="s">
        <v>349</v>
      </c>
      <c r="J127" s="71"/>
      <c r="K127" s="71"/>
      <c r="L127" s="70" t="s">
        <v>2524</v>
      </c>
      <c r="M127" s="74">
        <v>1.1948029371571065</v>
      </c>
      <c r="N127" s="75">
        <v>9560.9599609375</v>
      </c>
      <c r="O127" s="75">
        <v>1942.8109130859375</v>
      </c>
      <c r="P127" s="76"/>
      <c r="Q127" s="77"/>
      <c r="R127" s="77"/>
      <c r="S127" s="89"/>
      <c r="T127" s="48">
        <v>0</v>
      </c>
      <c r="U127" s="48">
        <v>1</v>
      </c>
      <c r="V127" s="49">
        <v>0</v>
      </c>
      <c r="W127" s="49">
        <v>1</v>
      </c>
      <c r="X127" s="49">
        <v>0</v>
      </c>
      <c r="Y127" s="49">
        <v>0.701753</v>
      </c>
      <c r="Z127" s="49">
        <v>0</v>
      </c>
      <c r="AA127" s="49">
        <v>0</v>
      </c>
      <c r="AB127" s="72">
        <v>127</v>
      </c>
      <c r="AC127" s="72"/>
      <c r="AD127" s="73"/>
      <c r="AE127" s="79" t="s">
        <v>1494</v>
      </c>
      <c r="AF127" s="83" t="s">
        <v>1671</v>
      </c>
      <c r="AG127" s="79">
        <v>492</v>
      </c>
      <c r="AH127" s="79">
        <v>461</v>
      </c>
      <c r="AI127" s="79">
        <v>5446</v>
      </c>
      <c r="AJ127" s="79">
        <v>15646</v>
      </c>
      <c r="AK127" s="79"/>
      <c r="AL127" s="79" t="s">
        <v>1831</v>
      </c>
      <c r="AM127" s="79"/>
      <c r="AN127" s="79"/>
      <c r="AO127" s="79"/>
      <c r="AP127" s="81">
        <v>43757.85445601852</v>
      </c>
      <c r="AQ127" s="86" t="s">
        <v>2123</v>
      </c>
      <c r="AR127" s="79" t="b">
        <v>1</v>
      </c>
      <c r="AS127" s="79" t="b">
        <v>0</v>
      </c>
      <c r="AT127" s="79" t="b">
        <v>0</v>
      </c>
      <c r="AU127" s="79"/>
      <c r="AV127" s="79">
        <v>0</v>
      </c>
      <c r="AW127" s="79"/>
      <c r="AX127" s="79" t="b">
        <v>0</v>
      </c>
      <c r="AY127" s="79" t="s">
        <v>2212</v>
      </c>
      <c r="AZ127" s="86" t="s">
        <v>2337</v>
      </c>
      <c r="BA127" s="79" t="s">
        <v>66</v>
      </c>
      <c r="BB127" s="79" t="str">
        <f>REPLACE(INDEX(GroupVertices[Group],MATCH(Vertices[[#This Row],[Vertex]],GroupVertices[Vertex],0)),1,1,"")</f>
        <v>13</v>
      </c>
      <c r="BC127" s="48"/>
      <c r="BD127" s="48"/>
      <c r="BE127" s="48"/>
      <c r="BF127" s="48"/>
      <c r="BG127" s="48" t="s">
        <v>537</v>
      </c>
      <c r="BH127" s="48" t="s">
        <v>537</v>
      </c>
      <c r="BI127" s="119" t="s">
        <v>1316</v>
      </c>
      <c r="BJ127" s="119" t="s">
        <v>1316</v>
      </c>
      <c r="BK127" s="119" t="s">
        <v>1316</v>
      </c>
      <c r="BL127" s="119" t="s">
        <v>1316</v>
      </c>
      <c r="BM127" s="119">
        <v>0</v>
      </c>
      <c r="BN127" s="122">
        <v>0</v>
      </c>
      <c r="BO127" s="119">
        <v>0</v>
      </c>
      <c r="BP127" s="122">
        <v>0</v>
      </c>
      <c r="BQ127" s="119">
        <v>0</v>
      </c>
      <c r="BR127" s="122">
        <v>0</v>
      </c>
      <c r="BS127" s="119">
        <v>1</v>
      </c>
      <c r="BT127" s="122">
        <v>100</v>
      </c>
      <c r="BU127" s="119">
        <v>1</v>
      </c>
      <c r="BV127" s="2"/>
      <c r="BW127" s="3"/>
      <c r="BX127" s="3"/>
      <c r="BY127" s="3"/>
      <c r="BZ127" s="3"/>
    </row>
    <row r="128" spans="1:78" ht="34.05" customHeight="1">
      <c r="A128" s="65" t="s">
        <v>350</v>
      </c>
      <c r="C128" s="66"/>
      <c r="D128" s="66" t="s">
        <v>64</v>
      </c>
      <c r="E128" s="67">
        <v>162.4795068428504</v>
      </c>
      <c r="F128" s="69"/>
      <c r="G128" s="103" t="s">
        <v>661</v>
      </c>
      <c r="H128" s="66"/>
      <c r="I128" s="70" t="s">
        <v>350</v>
      </c>
      <c r="J128" s="71"/>
      <c r="K128" s="71"/>
      <c r="L128" s="70" t="s">
        <v>2525</v>
      </c>
      <c r="M128" s="74">
        <v>1.0841687523574135</v>
      </c>
      <c r="N128" s="75">
        <v>6868.47216796875</v>
      </c>
      <c r="O128" s="75">
        <v>777.1243286132812</v>
      </c>
      <c r="P128" s="76"/>
      <c r="Q128" s="77"/>
      <c r="R128" s="77"/>
      <c r="S128" s="89"/>
      <c r="T128" s="48">
        <v>0</v>
      </c>
      <c r="U128" s="48">
        <v>1</v>
      </c>
      <c r="V128" s="49">
        <v>0</v>
      </c>
      <c r="W128" s="49">
        <v>0.066667</v>
      </c>
      <c r="X128" s="49">
        <v>0</v>
      </c>
      <c r="Y128" s="49">
        <v>0.616553</v>
      </c>
      <c r="Z128" s="49">
        <v>0</v>
      </c>
      <c r="AA128" s="49">
        <v>0</v>
      </c>
      <c r="AB128" s="72">
        <v>128</v>
      </c>
      <c r="AC128" s="72"/>
      <c r="AD128" s="73"/>
      <c r="AE128" s="79" t="s">
        <v>1495</v>
      </c>
      <c r="AF128" s="83" t="s">
        <v>1672</v>
      </c>
      <c r="AG128" s="79">
        <v>209</v>
      </c>
      <c r="AH128" s="79">
        <v>206</v>
      </c>
      <c r="AI128" s="79">
        <v>1593</v>
      </c>
      <c r="AJ128" s="79">
        <v>2562</v>
      </c>
      <c r="AK128" s="79"/>
      <c r="AL128" s="79" t="s">
        <v>1832</v>
      </c>
      <c r="AM128" s="79"/>
      <c r="AN128" s="79"/>
      <c r="AO128" s="79"/>
      <c r="AP128" s="81">
        <v>43934.79586805555</v>
      </c>
      <c r="AQ128" s="86" t="s">
        <v>2124</v>
      </c>
      <c r="AR128" s="79" t="b">
        <v>1</v>
      </c>
      <c r="AS128" s="79" t="b">
        <v>0</v>
      </c>
      <c r="AT128" s="79" t="b">
        <v>0</v>
      </c>
      <c r="AU128" s="79"/>
      <c r="AV128" s="79">
        <v>0</v>
      </c>
      <c r="AW128" s="79"/>
      <c r="AX128" s="79" t="b">
        <v>0</v>
      </c>
      <c r="AY128" s="79" t="s">
        <v>2212</v>
      </c>
      <c r="AZ128" s="86" t="s">
        <v>2338</v>
      </c>
      <c r="BA128" s="79" t="s">
        <v>66</v>
      </c>
      <c r="BB128" s="79" t="str">
        <f>REPLACE(INDEX(GroupVertices[Group],MATCH(Vertices[[#This Row],[Vertex]],GroupVertices[Vertex],0)),1,1,"")</f>
        <v>6</v>
      </c>
      <c r="BC128" s="48"/>
      <c r="BD128" s="48"/>
      <c r="BE128" s="48"/>
      <c r="BF128" s="48"/>
      <c r="BG128" s="48" t="s">
        <v>537</v>
      </c>
      <c r="BH128" s="48" t="s">
        <v>537</v>
      </c>
      <c r="BI128" s="119" t="s">
        <v>416</v>
      </c>
      <c r="BJ128" s="119" t="s">
        <v>416</v>
      </c>
      <c r="BK128" s="119" t="s">
        <v>2933</v>
      </c>
      <c r="BL128" s="119" t="s">
        <v>2933</v>
      </c>
      <c r="BM128" s="119">
        <v>0</v>
      </c>
      <c r="BN128" s="122">
        <v>0</v>
      </c>
      <c r="BO128" s="119">
        <v>0</v>
      </c>
      <c r="BP128" s="122">
        <v>0</v>
      </c>
      <c r="BQ128" s="119">
        <v>0</v>
      </c>
      <c r="BR128" s="122">
        <v>0</v>
      </c>
      <c r="BS128" s="119">
        <v>2</v>
      </c>
      <c r="BT128" s="122">
        <v>100</v>
      </c>
      <c r="BU128" s="119">
        <v>2</v>
      </c>
      <c r="BV128" s="2"/>
      <c r="BW128" s="3"/>
      <c r="BX128" s="3"/>
      <c r="BY128" s="3"/>
      <c r="BZ128" s="3"/>
    </row>
    <row r="129" spans="1:78" ht="34.05" customHeight="1">
      <c r="A129" s="65" t="s">
        <v>416</v>
      </c>
      <c r="C129" s="66"/>
      <c r="D129" s="66" t="s">
        <v>64</v>
      </c>
      <c r="E129" s="67">
        <v>313.07678739971686</v>
      </c>
      <c r="F129" s="69"/>
      <c r="G129" s="103" t="s">
        <v>2203</v>
      </c>
      <c r="H129" s="66"/>
      <c r="I129" s="70" t="s">
        <v>416</v>
      </c>
      <c r="J129" s="71"/>
      <c r="K129" s="71"/>
      <c r="L129" s="70" t="s">
        <v>2526</v>
      </c>
      <c r="M129" s="74">
        <v>27.51879716671229</v>
      </c>
      <c r="N129" s="75">
        <v>6619.79833984375</v>
      </c>
      <c r="O129" s="75">
        <v>1299.738525390625</v>
      </c>
      <c r="P129" s="76"/>
      <c r="Q129" s="77"/>
      <c r="R129" s="77"/>
      <c r="S129" s="89"/>
      <c r="T129" s="48">
        <v>2</v>
      </c>
      <c r="U129" s="48">
        <v>0</v>
      </c>
      <c r="V129" s="49">
        <v>10</v>
      </c>
      <c r="W129" s="49">
        <v>0.1</v>
      </c>
      <c r="X129" s="49">
        <v>0</v>
      </c>
      <c r="Y129" s="49">
        <v>1.097773</v>
      </c>
      <c r="Z129" s="49">
        <v>0</v>
      </c>
      <c r="AA129" s="49">
        <v>0</v>
      </c>
      <c r="AB129" s="72">
        <v>129</v>
      </c>
      <c r="AC129" s="72"/>
      <c r="AD129" s="73"/>
      <c r="AE129" s="79" t="s">
        <v>1496</v>
      </c>
      <c r="AF129" s="83" t="s">
        <v>1324</v>
      </c>
      <c r="AG129" s="79">
        <v>5781</v>
      </c>
      <c r="AH129" s="79">
        <v>61135</v>
      </c>
      <c r="AI129" s="79">
        <v>28418</v>
      </c>
      <c r="AJ129" s="79">
        <v>72772</v>
      </c>
      <c r="AK129" s="79"/>
      <c r="AL129" s="79" t="s">
        <v>1833</v>
      </c>
      <c r="AM129" s="79" t="s">
        <v>1944</v>
      </c>
      <c r="AN129" s="79"/>
      <c r="AO129" s="79"/>
      <c r="AP129" s="81">
        <v>43645.56209490741</v>
      </c>
      <c r="AQ129" s="86" t="s">
        <v>2125</v>
      </c>
      <c r="AR129" s="79" t="b">
        <v>1</v>
      </c>
      <c r="AS129" s="79" t="b">
        <v>0</v>
      </c>
      <c r="AT129" s="79" t="b">
        <v>0</v>
      </c>
      <c r="AU129" s="79"/>
      <c r="AV129" s="79">
        <v>184</v>
      </c>
      <c r="AW129" s="79"/>
      <c r="AX129" s="79" t="b">
        <v>0</v>
      </c>
      <c r="AY129" s="79" t="s">
        <v>2212</v>
      </c>
      <c r="AZ129" s="86" t="s">
        <v>2339</v>
      </c>
      <c r="BA129" s="79" t="s">
        <v>65</v>
      </c>
      <c r="BB129" s="79" t="str">
        <f>REPLACE(INDEX(GroupVertices[Group],MATCH(Vertices[[#This Row],[Vertex]],GroupVertices[Vertex],0)),1,1,"")</f>
        <v>6</v>
      </c>
      <c r="BC129" s="48"/>
      <c r="BD129" s="48"/>
      <c r="BE129" s="48"/>
      <c r="BF129" s="48"/>
      <c r="BG129" s="48"/>
      <c r="BH129" s="48"/>
      <c r="BI129" s="48"/>
      <c r="BJ129" s="48"/>
      <c r="BK129" s="48"/>
      <c r="BL129" s="48"/>
      <c r="BM129" s="48"/>
      <c r="BN129" s="49"/>
      <c r="BO129" s="48"/>
      <c r="BP129" s="49"/>
      <c r="BQ129" s="48"/>
      <c r="BR129" s="49"/>
      <c r="BS129" s="48"/>
      <c r="BT129" s="49"/>
      <c r="BU129" s="48"/>
      <c r="BV129" s="2"/>
      <c r="BW129" s="3"/>
      <c r="BX129" s="3"/>
      <c r="BY129" s="3"/>
      <c r="BZ129" s="3"/>
    </row>
    <row r="130" spans="1:78" ht="34.05" customHeight="1">
      <c r="A130" s="65" t="s">
        <v>351</v>
      </c>
      <c r="C130" s="66"/>
      <c r="D130" s="66" t="s">
        <v>64</v>
      </c>
      <c r="E130" s="67">
        <v>163.8611786219915</v>
      </c>
      <c r="F130" s="69"/>
      <c r="G130" s="103" t="s">
        <v>662</v>
      </c>
      <c r="H130" s="66"/>
      <c r="I130" s="70" t="s">
        <v>351</v>
      </c>
      <c r="J130" s="71"/>
      <c r="K130" s="71"/>
      <c r="L130" s="70" t="s">
        <v>2527</v>
      </c>
      <c r="M130" s="74">
        <v>1.32669623982027</v>
      </c>
      <c r="N130" s="75">
        <v>4881.3037109375</v>
      </c>
      <c r="O130" s="75">
        <v>3277.79296875</v>
      </c>
      <c r="P130" s="76"/>
      <c r="Q130" s="77"/>
      <c r="R130" s="77"/>
      <c r="S130" s="89"/>
      <c r="T130" s="48">
        <v>0</v>
      </c>
      <c r="U130" s="48">
        <v>1</v>
      </c>
      <c r="V130" s="49">
        <v>0</v>
      </c>
      <c r="W130" s="49">
        <v>0.003086</v>
      </c>
      <c r="X130" s="49">
        <v>0.007006</v>
      </c>
      <c r="Y130" s="49">
        <v>0.508815</v>
      </c>
      <c r="Z130" s="49">
        <v>0</v>
      </c>
      <c r="AA130" s="49">
        <v>0</v>
      </c>
      <c r="AB130" s="72">
        <v>130</v>
      </c>
      <c r="AC130" s="72"/>
      <c r="AD130" s="73"/>
      <c r="AE130" s="79" t="s">
        <v>1497</v>
      </c>
      <c r="AF130" s="83" t="s">
        <v>1673</v>
      </c>
      <c r="AG130" s="79">
        <v>169</v>
      </c>
      <c r="AH130" s="79">
        <v>765</v>
      </c>
      <c r="AI130" s="79">
        <v>25101</v>
      </c>
      <c r="AJ130" s="79">
        <v>55863</v>
      </c>
      <c r="AK130" s="79"/>
      <c r="AL130" s="79" t="s">
        <v>1834</v>
      </c>
      <c r="AM130" s="79" t="s">
        <v>1945</v>
      </c>
      <c r="AN130" s="86" t="s">
        <v>2003</v>
      </c>
      <c r="AO130" s="79"/>
      <c r="AP130" s="81">
        <v>39609.131574074076</v>
      </c>
      <c r="AQ130" s="86" t="s">
        <v>2126</v>
      </c>
      <c r="AR130" s="79" t="b">
        <v>0</v>
      </c>
      <c r="AS130" s="79" t="b">
        <v>0</v>
      </c>
      <c r="AT130" s="79" t="b">
        <v>0</v>
      </c>
      <c r="AU130" s="79"/>
      <c r="AV130" s="79">
        <v>21</v>
      </c>
      <c r="AW130" s="86" t="s">
        <v>2180</v>
      </c>
      <c r="AX130" s="79" t="b">
        <v>0</v>
      </c>
      <c r="AY130" s="79" t="s">
        <v>2212</v>
      </c>
      <c r="AZ130" s="86" t="s">
        <v>2340</v>
      </c>
      <c r="BA130" s="79" t="s">
        <v>66</v>
      </c>
      <c r="BB130" s="79" t="str">
        <f>REPLACE(INDEX(GroupVertices[Group],MATCH(Vertices[[#This Row],[Vertex]],GroupVertices[Vertex],0)),1,1,"")</f>
        <v>1</v>
      </c>
      <c r="BC130" s="48"/>
      <c r="BD130" s="48"/>
      <c r="BE130" s="48"/>
      <c r="BF130" s="48"/>
      <c r="BG130" s="48" t="s">
        <v>538</v>
      </c>
      <c r="BH130" s="48" t="s">
        <v>538</v>
      </c>
      <c r="BI130" s="119" t="s">
        <v>2891</v>
      </c>
      <c r="BJ130" s="119" t="s">
        <v>2891</v>
      </c>
      <c r="BK130" s="119" t="s">
        <v>2811</v>
      </c>
      <c r="BL130" s="119" t="s">
        <v>2811</v>
      </c>
      <c r="BM130" s="119">
        <v>0</v>
      </c>
      <c r="BN130" s="122">
        <v>0</v>
      </c>
      <c r="BO130" s="119">
        <v>1</v>
      </c>
      <c r="BP130" s="122">
        <v>2.3255813953488373</v>
      </c>
      <c r="BQ130" s="119">
        <v>0</v>
      </c>
      <c r="BR130" s="122">
        <v>0</v>
      </c>
      <c r="BS130" s="119">
        <v>42</v>
      </c>
      <c r="BT130" s="122">
        <v>97.67441860465117</v>
      </c>
      <c r="BU130" s="119">
        <v>43</v>
      </c>
      <c r="BV130" s="2"/>
      <c r="BW130" s="3"/>
      <c r="BX130" s="3"/>
      <c r="BY130" s="3"/>
      <c r="BZ130" s="3"/>
    </row>
    <row r="131" spans="1:78" ht="34.05" customHeight="1">
      <c r="A131" s="65" t="s">
        <v>352</v>
      </c>
      <c r="C131" s="66"/>
      <c r="D131" s="66" t="s">
        <v>64</v>
      </c>
      <c r="E131" s="67">
        <v>185.71334355828222</v>
      </c>
      <c r="F131" s="69"/>
      <c r="G131" s="103" t="s">
        <v>663</v>
      </c>
      <c r="H131" s="66"/>
      <c r="I131" s="70" t="s">
        <v>352</v>
      </c>
      <c r="J131" s="71"/>
      <c r="K131" s="71"/>
      <c r="L131" s="70" t="s">
        <v>2528</v>
      </c>
      <c r="M131" s="74">
        <v>5.16244850575786</v>
      </c>
      <c r="N131" s="75">
        <v>3400.69140625</v>
      </c>
      <c r="O131" s="75">
        <v>2852.147705078125</v>
      </c>
      <c r="P131" s="76"/>
      <c r="Q131" s="77"/>
      <c r="R131" s="77"/>
      <c r="S131" s="89"/>
      <c r="T131" s="48">
        <v>0</v>
      </c>
      <c r="U131" s="48">
        <v>1</v>
      </c>
      <c r="V131" s="49">
        <v>0</v>
      </c>
      <c r="W131" s="49">
        <v>0.003086</v>
      </c>
      <c r="X131" s="49">
        <v>0.007006</v>
      </c>
      <c r="Y131" s="49">
        <v>0.508815</v>
      </c>
      <c r="Z131" s="49">
        <v>0</v>
      </c>
      <c r="AA131" s="49">
        <v>0</v>
      </c>
      <c r="AB131" s="72">
        <v>131</v>
      </c>
      <c r="AC131" s="72"/>
      <c r="AD131" s="73"/>
      <c r="AE131" s="79" t="s">
        <v>1498</v>
      </c>
      <c r="AF131" s="83" t="s">
        <v>1674</v>
      </c>
      <c r="AG131" s="79">
        <v>10417</v>
      </c>
      <c r="AH131" s="79">
        <v>9606</v>
      </c>
      <c r="AI131" s="79">
        <v>43786</v>
      </c>
      <c r="AJ131" s="79">
        <v>35137</v>
      </c>
      <c r="AK131" s="79"/>
      <c r="AL131" s="79" t="s">
        <v>1835</v>
      </c>
      <c r="AM131" s="79" t="s">
        <v>1946</v>
      </c>
      <c r="AN131" s="79"/>
      <c r="AO131" s="79"/>
      <c r="AP131" s="81">
        <v>43278.94541666667</v>
      </c>
      <c r="AQ131" s="86" t="s">
        <v>2127</v>
      </c>
      <c r="AR131" s="79" t="b">
        <v>1</v>
      </c>
      <c r="AS131" s="79" t="b">
        <v>0</v>
      </c>
      <c r="AT131" s="79" t="b">
        <v>0</v>
      </c>
      <c r="AU131" s="79"/>
      <c r="AV131" s="79">
        <v>3</v>
      </c>
      <c r="AW131" s="79"/>
      <c r="AX131" s="79" t="b">
        <v>0</v>
      </c>
      <c r="AY131" s="79" t="s">
        <v>2212</v>
      </c>
      <c r="AZ131" s="86" t="s">
        <v>2341</v>
      </c>
      <c r="BA131" s="79" t="s">
        <v>66</v>
      </c>
      <c r="BB131" s="79" t="str">
        <f>REPLACE(INDEX(GroupVertices[Group],MATCH(Vertices[[#This Row],[Vertex]],GroupVertices[Vertex],0)),1,1,"")</f>
        <v>1</v>
      </c>
      <c r="BC131" s="48"/>
      <c r="BD131" s="48"/>
      <c r="BE131" s="48"/>
      <c r="BF131" s="48"/>
      <c r="BG131" s="48" t="s">
        <v>538</v>
      </c>
      <c r="BH131" s="48" t="s">
        <v>538</v>
      </c>
      <c r="BI131" s="119" t="s">
        <v>2891</v>
      </c>
      <c r="BJ131" s="119" t="s">
        <v>2891</v>
      </c>
      <c r="BK131" s="119" t="s">
        <v>2811</v>
      </c>
      <c r="BL131" s="119" t="s">
        <v>2811</v>
      </c>
      <c r="BM131" s="119">
        <v>0</v>
      </c>
      <c r="BN131" s="122">
        <v>0</v>
      </c>
      <c r="BO131" s="119">
        <v>1</v>
      </c>
      <c r="BP131" s="122">
        <v>2.3255813953488373</v>
      </c>
      <c r="BQ131" s="119">
        <v>0</v>
      </c>
      <c r="BR131" s="122">
        <v>0</v>
      </c>
      <c r="BS131" s="119">
        <v>42</v>
      </c>
      <c r="BT131" s="122">
        <v>97.67441860465117</v>
      </c>
      <c r="BU131" s="119">
        <v>43</v>
      </c>
      <c r="BV131" s="2"/>
      <c r="BW131" s="3"/>
      <c r="BX131" s="3"/>
      <c r="BY131" s="3"/>
      <c r="BZ131" s="3"/>
    </row>
    <row r="132" spans="1:78" ht="34.05" customHeight="1">
      <c r="A132" s="65" t="s">
        <v>353</v>
      </c>
      <c r="C132" s="66"/>
      <c r="D132" s="66" t="s">
        <v>64</v>
      </c>
      <c r="E132" s="67">
        <v>177.25523831996225</v>
      </c>
      <c r="F132" s="69"/>
      <c r="G132" s="103" t="s">
        <v>664</v>
      </c>
      <c r="H132" s="66"/>
      <c r="I132" s="70" t="s">
        <v>353</v>
      </c>
      <c r="J132" s="71"/>
      <c r="K132" s="71"/>
      <c r="L132" s="70" t="s">
        <v>2529</v>
      </c>
      <c r="M132" s="74">
        <v>3.677781131700804</v>
      </c>
      <c r="N132" s="75">
        <v>4591.01904296875</v>
      </c>
      <c r="O132" s="75">
        <v>5979.62451171875</v>
      </c>
      <c r="P132" s="76"/>
      <c r="Q132" s="77"/>
      <c r="R132" s="77"/>
      <c r="S132" s="89"/>
      <c r="T132" s="48">
        <v>0</v>
      </c>
      <c r="U132" s="48">
        <v>1</v>
      </c>
      <c r="V132" s="49">
        <v>0</v>
      </c>
      <c r="W132" s="49">
        <v>0.003086</v>
      </c>
      <c r="X132" s="49">
        <v>0.007006</v>
      </c>
      <c r="Y132" s="49">
        <v>0.508815</v>
      </c>
      <c r="Z132" s="49">
        <v>0</v>
      </c>
      <c r="AA132" s="49">
        <v>0</v>
      </c>
      <c r="AB132" s="72">
        <v>132</v>
      </c>
      <c r="AC132" s="72"/>
      <c r="AD132" s="73"/>
      <c r="AE132" s="79" t="s">
        <v>1499</v>
      </c>
      <c r="AF132" s="83" t="s">
        <v>1675</v>
      </c>
      <c r="AG132" s="79">
        <v>6612</v>
      </c>
      <c r="AH132" s="79">
        <v>6184</v>
      </c>
      <c r="AI132" s="79">
        <v>37461</v>
      </c>
      <c r="AJ132" s="79">
        <v>52368</v>
      </c>
      <c r="AK132" s="79"/>
      <c r="AL132" s="79" t="s">
        <v>1836</v>
      </c>
      <c r="AM132" s="79" t="s">
        <v>1930</v>
      </c>
      <c r="AN132" s="79"/>
      <c r="AO132" s="79"/>
      <c r="AP132" s="81">
        <v>41244.10498842593</v>
      </c>
      <c r="AQ132" s="86" t="s">
        <v>2128</v>
      </c>
      <c r="AR132" s="79" t="b">
        <v>0</v>
      </c>
      <c r="AS132" s="79" t="b">
        <v>0</v>
      </c>
      <c r="AT132" s="79" t="b">
        <v>0</v>
      </c>
      <c r="AU132" s="79"/>
      <c r="AV132" s="79">
        <v>0</v>
      </c>
      <c r="AW132" s="86" t="s">
        <v>2180</v>
      </c>
      <c r="AX132" s="79" t="b">
        <v>0</v>
      </c>
      <c r="AY132" s="79" t="s">
        <v>2212</v>
      </c>
      <c r="AZ132" s="86" t="s">
        <v>2342</v>
      </c>
      <c r="BA132" s="79" t="s">
        <v>66</v>
      </c>
      <c r="BB132" s="79" t="str">
        <f>REPLACE(INDEX(GroupVertices[Group],MATCH(Vertices[[#This Row],[Vertex]],GroupVertices[Vertex],0)),1,1,"")</f>
        <v>1</v>
      </c>
      <c r="BC132" s="48"/>
      <c r="BD132" s="48"/>
      <c r="BE132" s="48"/>
      <c r="BF132" s="48"/>
      <c r="BG132" s="48" t="s">
        <v>538</v>
      </c>
      <c r="BH132" s="48" t="s">
        <v>538</v>
      </c>
      <c r="BI132" s="119" t="s">
        <v>2891</v>
      </c>
      <c r="BJ132" s="119" t="s">
        <v>2891</v>
      </c>
      <c r="BK132" s="119" t="s">
        <v>2811</v>
      </c>
      <c r="BL132" s="119" t="s">
        <v>2811</v>
      </c>
      <c r="BM132" s="119">
        <v>0</v>
      </c>
      <c r="BN132" s="122">
        <v>0</v>
      </c>
      <c r="BO132" s="119">
        <v>1</v>
      </c>
      <c r="BP132" s="122">
        <v>2.3255813953488373</v>
      </c>
      <c r="BQ132" s="119">
        <v>0</v>
      </c>
      <c r="BR132" s="122">
        <v>0</v>
      </c>
      <c r="BS132" s="119">
        <v>42</v>
      </c>
      <c r="BT132" s="122">
        <v>97.67441860465117</v>
      </c>
      <c r="BU132" s="119">
        <v>43</v>
      </c>
      <c r="BV132" s="2"/>
      <c r="BW132" s="3"/>
      <c r="BX132" s="3"/>
      <c r="BY132" s="3"/>
      <c r="BZ132" s="3"/>
    </row>
    <row r="133" spans="1:78" ht="34.05" customHeight="1">
      <c r="A133" s="65" t="s">
        <v>354</v>
      </c>
      <c r="C133" s="66"/>
      <c r="D133" s="66" t="s">
        <v>64</v>
      </c>
      <c r="E133" s="67">
        <v>201.20833529966967</v>
      </c>
      <c r="F133" s="69"/>
      <c r="G133" s="103" t="s">
        <v>665</v>
      </c>
      <c r="H133" s="66"/>
      <c r="I133" s="70" t="s">
        <v>354</v>
      </c>
      <c r="J133" s="71"/>
      <c r="K133" s="71"/>
      <c r="L133" s="70" t="s">
        <v>2530</v>
      </c>
      <c r="M133" s="74">
        <v>7.882314013637371</v>
      </c>
      <c r="N133" s="75">
        <v>5443.2880859375</v>
      </c>
      <c r="O133" s="75">
        <v>3357.496826171875</v>
      </c>
      <c r="P133" s="76"/>
      <c r="Q133" s="77"/>
      <c r="R133" s="77"/>
      <c r="S133" s="89"/>
      <c r="T133" s="48">
        <v>0</v>
      </c>
      <c r="U133" s="48">
        <v>1</v>
      </c>
      <c r="V133" s="49">
        <v>0</v>
      </c>
      <c r="W133" s="49">
        <v>0.003086</v>
      </c>
      <c r="X133" s="49">
        <v>0.007006</v>
      </c>
      <c r="Y133" s="49">
        <v>0.508815</v>
      </c>
      <c r="Z133" s="49">
        <v>0</v>
      </c>
      <c r="AA133" s="49">
        <v>0</v>
      </c>
      <c r="AB133" s="72">
        <v>133</v>
      </c>
      <c r="AC133" s="72"/>
      <c r="AD133" s="73"/>
      <c r="AE133" s="79" t="s">
        <v>1500</v>
      </c>
      <c r="AF133" s="83" t="s">
        <v>1676</v>
      </c>
      <c r="AG133" s="79">
        <v>17069</v>
      </c>
      <c r="AH133" s="79">
        <v>15875</v>
      </c>
      <c r="AI133" s="79">
        <v>441185</v>
      </c>
      <c r="AJ133" s="79">
        <v>360114</v>
      </c>
      <c r="AK133" s="79"/>
      <c r="AL133" s="79" t="s">
        <v>1837</v>
      </c>
      <c r="AM133" s="79"/>
      <c r="AN133" s="79"/>
      <c r="AO133" s="79"/>
      <c r="AP133" s="81">
        <v>40658.160474537035</v>
      </c>
      <c r="AQ133" s="79"/>
      <c r="AR133" s="79" t="b">
        <v>0</v>
      </c>
      <c r="AS133" s="79" t="b">
        <v>0</v>
      </c>
      <c r="AT133" s="79" t="b">
        <v>0</v>
      </c>
      <c r="AU133" s="79"/>
      <c r="AV133" s="79">
        <v>242</v>
      </c>
      <c r="AW133" s="86" t="s">
        <v>2187</v>
      </c>
      <c r="AX133" s="79" t="b">
        <v>0</v>
      </c>
      <c r="AY133" s="79" t="s">
        <v>2212</v>
      </c>
      <c r="AZ133" s="86" t="s">
        <v>2343</v>
      </c>
      <c r="BA133" s="79" t="s">
        <v>66</v>
      </c>
      <c r="BB133" s="79" t="str">
        <f>REPLACE(INDEX(GroupVertices[Group],MATCH(Vertices[[#This Row],[Vertex]],GroupVertices[Vertex],0)),1,1,"")</f>
        <v>1</v>
      </c>
      <c r="BC133" s="48"/>
      <c r="BD133" s="48"/>
      <c r="BE133" s="48"/>
      <c r="BF133" s="48"/>
      <c r="BG133" s="48" t="s">
        <v>538</v>
      </c>
      <c r="BH133" s="48" t="s">
        <v>538</v>
      </c>
      <c r="BI133" s="119" t="s">
        <v>2891</v>
      </c>
      <c r="BJ133" s="119" t="s">
        <v>2891</v>
      </c>
      <c r="BK133" s="119" t="s">
        <v>2811</v>
      </c>
      <c r="BL133" s="119" t="s">
        <v>2811</v>
      </c>
      <c r="BM133" s="119">
        <v>0</v>
      </c>
      <c r="BN133" s="122">
        <v>0</v>
      </c>
      <c r="BO133" s="119">
        <v>1</v>
      </c>
      <c r="BP133" s="122">
        <v>2.3255813953488373</v>
      </c>
      <c r="BQ133" s="119">
        <v>0</v>
      </c>
      <c r="BR133" s="122">
        <v>0</v>
      </c>
      <c r="BS133" s="119">
        <v>42</v>
      </c>
      <c r="BT133" s="122">
        <v>97.67441860465117</v>
      </c>
      <c r="BU133" s="119">
        <v>43</v>
      </c>
      <c r="BV133" s="2"/>
      <c r="BW133" s="3"/>
      <c r="BX133" s="3"/>
      <c r="BY133" s="3"/>
      <c r="BZ133" s="3"/>
    </row>
    <row r="134" spans="1:78" ht="34.05" customHeight="1">
      <c r="A134" s="65" t="s">
        <v>355</v>
      </c>
      <c r="C134" s="66"/>
      <c r="D134" s="66" t="s">
        <v>64</v>
      </c>
      <c r="E134" s="67">
        <v>169.79816540821142</v>
      </c>
      <c r="F134" s="69"/>
      <c r="G134" s="103" t="s">
        <v>666</v>
      </c>
      <c r="H134" s="66"/>
      <c r="I134" s="70" t="s">
        <v>355</v>
      </c>
      <c r="J134" s="71"/>
      <c r="K134" s="71"/>
      <c r="L134" s="70" t="s">
        <v>2531</v>
      </c>
      <c r="M134" s="74">
        <v>2.3688268746785544</v>
      </c>
      <c r="N134" s="75">
        <v>2175.509521484375</v>
      </c>
      <c r="O134" s="75">
        <v>982.7962036132812</v>
      </c>
      <c r="P134" s="76"/>
      <c r="Q134" s="77"/>
      <c r="R134" s="77"/>
      <c r="S134" s="89"/>
      <c r="T134" s="48">
        <v>0</v>
      </c>
      <c r="U134" s="48">
        <v>1</v>
      </c>
      <c r="V134" s="49">
        <v>0</v>
      </c>
      <c r="W134" s="49">
        <v>0.003086</v>
      </c>
      <c r="X134" s="49">
        <v>0.007006</v>
      </c>
      <c r="Y134" s="49">
        <v>0.508815</v>
      </c>
      <c r="Z134" s="49">
        <v>0</v>
      </c>
      <c r="AA134" s="49">
        <v>0</v>
      </c>
      <c r="AB134" s="72">
        <v>134</v>
      </c>
      <c r="AC134" s="72"/>
      <c r="AD134" s="73"/>
      <c r="AE134" s="79" t="s">
        <v>1501</v>
      </c>
      <c r="AF134" s="83" t="s">
        <v>1677</v>
      </c>
      <c r="AG134" s="79">
        <v>5002</v>
      </c>
      <c r="AH134" s="79">
        <v>3167</v>
      </c>
      <c r="AI134" s="79">
        <v>28050</v>
      </c>
      <c r="AJ134" s="79">
        <v>78312</v>
      </c>
      <c r="AK134" s="79"/>
      <c r="AL134" s="79" t="s">
        <v>1838</v>
      </c>
      <c r="AM134" s="79" t="s">
        <v>1947</v>
      </c>
      <c r="AN134" s="86" t="s">
        <v>2004</v>
      </c>
      <c r="AO134" s="79"/>
      <c r="AP134" s="81">
        <v>39573.569872685184</v>
      </c>
      <c r="AQ134" s="86" t="s">
        <v>2129</v>
      </c>
      <c r="AR134" s="79" t="b">
        <v>0</v>
      </c>
      <c r="AS134" s="79" t="b">
        <v>0</v>
      </c>
      <c r="AT134" s="79" t="b">
        <v>0</v>
      </c>
      <c r="AU134" s="79"/>
      <c r="AV134" s="79">
        <v>1</v>
      </c>
      <c r="AW134" s="86" t="s">
        <v>2180</v>
      </c>
      <c r="AX134" s="79" t="b">
        <v>0</v>
      </c>
      <c r="AY134" s="79" t="s">
        <v>2212</v>
      </c>
      <c r="AZ134" s="86" t="s">
        <v>2344</v>
      </c>
      <c r="BA134" s="79" t="s">
        <v>66</v>
      </c>
      <c r="BB134" s="79" t="str">
        <f>REPLACE(INDEX(GroupVertices[Group],MATCH(Vertices[[#This Row],[Vertex]],GroupVertices[Vertex],0)),1,1,"")</f>
        <v>1</v>
      </c>
      <c r="BC134" s="48"/>
      <c r="BD134" s="48"/>
      <c r="BE134" s="48"/>
      <c r="BF134" s="48"/>
      <c r="BG134" s="48" t="s">
        <v>538</v>
      </c>
      <c r="BH134" s="48" t="s">
        <v>538</v>
      </c>
      <c r="BI134" s="119" t="s">
        <v>2891</v>
      </c>
      <c r="BJ134" s="119" t="s">
        <v>2891</v>
      </c>
      <c r="BK134" s="119" t="s">
        <v>2811</v>
      </c>
      <c r="BL134" s="119" t="s">
        <v>2811</v>
      </c>
      <c r="BM134" s="119">
        <v>0</v>
      </c>
      <c r="BN134" s="122">
        <v>0</v>
      </c>
      <c r="BO134" s="119">
        <v>1</v>
      </c>
      <c r="BP134" s="122">
        <v>2.3255813953488373</v>
      </c>
      <c r="BQ134" s="119">
        <v>0</v>
      </c>
      <c r="BR134" s="122">
        <v>0</v>
      </c>
      <c r="BS134" s="119">
        <v>42</v>
      </c>
      <c r="BT134" s="122">
        <v>97.67441860465117</v>
      </c>
      <c r="BU134" s="119">
        <v>43</v>
      </c>
      <c r="BV134" s="2"/>
      <c r="BW134" s="3"/>
      <c r="BX134" s="3"/>
      <c r="BY134" s="3"/>
      <c r="BZ134" s="3"/>
    </row>
    <row r="135" spans="1:78" ht="34.05" customHeight="1">
      <c r="A135" s="65" t="s">
        <v>356</v>
      </c>
      <c r="C135" s="66"/>
      <c r="D135" s="66" t="s">
        <v>64</v>
      </c>
      <c r="E135" s="67">
        <v>163.42369042000945</v>
      </c>
      <c r="F135" s="69"/>
      <c r="G135" s="103" t="s">
        <v>667</v>
      </c>
      <c r="H135" s="66"/>
      <c r="I135" s="70" t="s">
        <v>356</v>
      </c>
      <c r="J135" s="71"/>
      <c r="K135" s="71"/>
      <c r="L135" s="70" t="s">
        <v>2532</v>
      </c>
      <c r="M135" s="74">
        <v>1.249903099782836</v>
      </c>
      <c r="N135" s="75">
        <v>6027.4345703125</v>
      </c>
      <c r="O135" s="75">
        <v>8667.173828125</v>
      </c>
      <c r="P135" s="76"/>
      <c r="Q135" s="77"/>
      <c r="R135" s="77"/>
      <c r="S135" s="89"/>
      <c r="T135" s="48">
        <v>0</v>
      </c>
      <c r="U135" s="48">
        <v>1</v>
      </c>
      <c r="V135" s="49">
        <v>0</v>
      </c>
      <c r="W135" s="49">
        <v>0.001704</v>
      </c>
      <c r="X135" s="49">
        <v>6.3E-05</v>
      </c>
      <c r="Y135" s="49">
        <v>0.511772</v>
      </c>
      <c r="Z135" s="49">
        <v>0</v>
      </c>
      <c r="AA135" s="49">
        <v>0</v>
      </c>
      <c r="AB135" s="72">
        <v>135</v>
      </c>
      <c r="AC135" s="72"/>
      <c r="AD135" s="73"/>
      <c r="AE135" s="79" t="s">
        <v>1502</v>
      </c>
      <c r="AF135" s="83" t="s">
        <v>1678</v>
      </c>
      <c r="AG135" s="79">
        <v>179</v>
      </c>
      <c r="AH135" s="79">
        <v>588</v>
      </c>
      <c r="AI135" s="79">
        <v>141234</v>
      </c>
      <c r="AJ135" s="79">
        <v>62694</v>
      </c>
      <c r="AK135" s="79"/>
      <c r="AL135" s="79" t="s">
        <v>1839</v>
      </c>
      <c r="AM135" s="79" t="s">
        <v>1948</v>
      </c>
      <c r="AN135" s="86" t="s">
        <v>2005</v>
      </c>
      <c r="AO135" s="79"/>
      <c r="AP135" s="81">
        <v>41381.19299768518</v>
      </c>
      <c r="AQ135" s="86" t="s">
        <v>2130</v>
      </c>
      <c r="AR135" s="79" t="b">
        <v>0</v>
      </c>
      <c r="AS135" s="79" t="b">
        <v>0</v>
      </c>
      <c r="AT135" s="79" t="b">
        <v>0</v>
      </c>
      <c r="AU135" s="79"/>
      <c r="AV135" s="79">
        <v>9</v>
      </c>
      <c r="AW135" s="86" t="s">
        <v>2180</v>
      </c>
      <c r="AX135" s="79" t="b">
        <v>0</v>
      </c>
      <c r="AY135" s="79" t="s">
        <v>2212</v>
      </c>
      <c r="AZ135" s="86" t="s">
        <v>2345</v>
      </c>
      <c r="BA135" s="79" t="s">
        <v>66</v>
      </c>
      <c r="BB135" s="79" t="str">
        <f>REPLACE(INDEX(GroupVertices[Group],MATCH(Vertices[[#This Row],[Vertex]],GroupVertices[Vertex],0)),1,1,"")</f>
        <v>2</v>
      </c>
      <c r="BC135" s="48"/>
      <c r="BD135" s="48"/>
      <c r="BE135" s="48"/>
      <c r="BF135" s="48"/>
      <c r="BG135" s="48" t="s">
        <v>541</v>
      </c>
      <c r="BH135" s="48" t="s">
        <v>541</v>
      </c>
      <c r="BI135" s="119" t="s">
        <v>2905</v>
      </c>
      <c r="BJ135" s="119" t="s">
        <v>2905</v>
      </c>
      <c r="BK135" s="119" t="s">
        <v>2934</v>
      </c>
      <c r="BL135" s="119" t="s">
        <v>2934</v>
      </c>
      <c r="BM135" s="119">
        <v>0</v>
      </c>
      <c r="BN135" s="122">
        <v>0</v>
      </c>
      <c r="BO135" s="119">
        <v>0</v>
      </c>
      <c r="BP135" s="122">
        <v>0</v>
      </c>
      <c r="BQ135" s="119">
        <v>0</v>
      </c>
      <c r="BR135" s="122">
        <v>0</v>
      </c>
      <c r="BS135" s="119">
        <v>16</v>
      </c>
      <c r="BT135" s="122">
        <v>100</v>
      </c>
      <c r="BU135" s="119">
        <v>16</v>
      </c>
      <c r="BV135" s="2"/>
      <c r="BW135" s="3"/>
      <c r="BX135" s="3"/>
      <c r="BY135" s="3"/>
      <c r="BZ135" s="3"/>
    </row>
    <row r="136" spans="1:78" ht="34.05" customHeight="1">
      <c r="A136" s="65" t="s">
        <v>371</v>
      </c>
      <c r="C136" s="66"/>
      <c r="D136" s="66" t="s">
        <v>64</v>
      </c>
      <c r="E136" s="67">
        <v>162</v>
      </c>
      <c r="F136" s="69"/>
      <c r="G136" s="103" t="s">
        <v>680</v>
      </c>
      <c r="H136" s="66"/>
      <c r="I136" s="70" t="s">
        <v>371</v>
      </c>
      <c r="J136" s="71"/>
      <c r="K136" s="71"/>
      <c r="L136" s="70" t="s">
        <v>2533</v>
      </c>
      <c r="M136" s="74">
        <v>1</v>
      </c>
      <c r="N136" s="75">
        <v>6589.39404296875</v>
      </c>
      <c r="O136" s="75">
        <v>8565.6083984375</v>
      </c>
      <c r="P136" s="76"/>
      <c r="Q136" s="77"/>
      <c r="R136" s="77"/>
      <c r="S136" s="89"/>
      <c r="T136" s="48">
        <v>4</v>
      </c>
      <c r="U136" s="48">
        <v>1</v>
      </c>
      <c r="V136" s="49">
        <v>582</v>
      </c>
      <c r="W136" s="49">
        <v>0.002268</v>
      </c>
      <c r="X136" s="49">
        <v>0.000749</v>
      </c>
      <c r="Y136" s="49">
        <v>1.702458</v>
      </c>
      <c r="Z136" s="49">
        <v>0</v>
      </c>
      <c r="AA136" s="49">
        <v>0</v>
      </c>
      <c r="AB136" s="72">
        <v>136</v>
      </c>
      <c r="AC136" s="72"/>
      <c r="AD136" s="73"/>
      <c r="AE136" s="79" t="s">
        <v>371</v>
      </c>
      <c r="AF136" s="83" t="s">
        <v>1679</v>
      </c>
      <c r="AG136" s="79">
        <v>57</v>
      </c>
      <c r="AH136" s="79">
        <v>12</v>
      </c>
      <c r="AI136" s="79">
        <v>371</v>
      </c>
      <c r="AJ136" s="79">
        <v>302</v>
      </c>
      <c r="AK136" s="79"/>
      <c r="AL136" s="79" t="s">
        <v>1840</v>
      </c>
      <c r="AM136" s="79"/>
      <c r="AN136" s="86" t="s">
        <v>2006</v>
      </c>
      <c r="AO136" s="79"/>
      <c r="AP136" s="81">
        <v>43957.00738425926</v>
      </c>
      <c r="AQ136" s="86" t="s">
        <v>2131</v>
      </c>
      <c r="AR136" s="79" t="b">
        <v>1</v>
      </c>
      <c r="AS136" s="79" t="b">
        <v>0</v>
      </c>
      <c r="AT136" s="79" t="b">
        <v>0</v>
      </c>
      <c r="AU136" s="79"/>
      <c r="AV136" s="79">
        <v>0</v>
      </c>
      <c r="AW136" s="79"/>
      <c r="AX136" s="79" t="b">
        <v>0</v>
      </c>
      <c r="AY136" s="79" t="s">
        <v>2212</v>
      </c>
      <c r="AZ136" s="86" t="s">
        <v>2346</v>
      </c>
      <c r="BA136" s="79" t="s">
        <v>66</v>
      </c>
      <c r="BB136" s="79" t="str">
        <f>REPLACE(INDEX(GroupVertices[Group],MATCH(Vertices[[#This Row],[Vertex]],GroupVertices[Vertex],0)),1,1,"")</f>
        <v>2</v>
      </c>
      <c r="BC136" s="48" t="s">
        <v>2879</v>
      </c>
      <c r="BD136" s="48" t="s">
        <v>2879</v>
      </c>
      <c r="BE136" s="48" t="s">
        <v>533</v>
      </c>
      <c r="BF136" s="48" t="s">
        <v>533</v>
      </c>
      <c r="BG136" s="48" t="s">
        <v>2884</v>
      </c>
      <c r="BH136" s="48" t="s">
        <v>542</v>
      </c>
      <c r="BI136" s="119" t="s">
        <v>2906</v>
      </c>
      <c r="BJ136" s="119" t="s">
        <v>2906</v>
      </c>
      <c r="BK136" s="119" t="s">
        <v>2935</v>
      </c>
      <c r="BL136" s="119" t="s">
        <v>2935</v>
      </c>
      <c r="BM136" s="119">
        <v>0</v>
      </c>
      <c r="BN136" s="122">
        <v>0</v>
      </c>
      <c r="BO136" s="119">
        <v>1</v>
      </c>
      <c r="BP136" s="122">
        <v>4.761904761904762</v>
      </c>
      <c r="BQ136" s="119">
        <v>0</v>
      </c>
      <c r="BR136" s="122">
        <v>0</v>
      </c>
      <c r="BS136" s="119">
        <v>20</v>
      </c>
      <c r="BT136" s="122">
        <v>95.23809523809524</v>
      </c>
      <c r="BU136" s="119">
        <v>21</v>
      </c>
      <c r="BV136" s="2"/>
      <c r="BW136" s="3"/>
      <c r="BX136" s="3"/>
      <c r="BY136" s="3"/>
      <c r="BZ136" s="3"/>
    </row>
    <row r="137" spans="1:78" ht="34.05" customHeight="1">
      <c r="A137" s="65" t="s">
        <v>357</v>
      </c>
      <c r="C137" s="66"/>
      <c r="D137" s="66" t="s">
        <v>64</v>
      </c>
      <c r="E137" s="67">
        <v>164.2591198678622</v>
      </c>
      <c r="F137" s="69"/>
      <c r="G137" s="103" t="s">
        <v>668</v>
      </c>
      <c r="H137" s="66"/>
      <c r="I137" s="70" t="s">
        <v>357</v>
      </c>
      <c r="J137" s="71"/>
      <c r="K137" s="71"/>
      <c r="L137" s="70" t="s">
        <v>2534</v>
      </c>
      <c r="M137" s="74">
        <v>1.3965476270859583</v>
      </c>
      <c r="N137" s="75">
        <v>2700.383056640625</v>
      </c>
      <c r="O137" s="75">
        <v>777.1243286132812</v>
      </c>
      <c r="P137" s="76"/>
      <c r="Q137" s="77"/>
      <c r="R137" s="77"/>
      <c r="S137" s="89"/>
      <c r="T137" s="48">
        <v>0</v>
      </c>
      <c r="U137" s="48">
        <v>1</v>
      </c>
      <c r="V137" s="49">
        <v>0</v>
      </c>
      <c r="W137" s="49">
        <v>0.003086</v>
      </c>
      <c r="X137" s="49">
        <v>0.007006</v>
      </c>
      <c r="Y137" s="49">
        <v>0.508815</v>
      </c>
      <c r="Z137" s="49">
        <v>0</v>
      </c>
      <c r="AA137" s="49">
        <v>0</v>
      </c>
      <c r="AB137" s="72">
        <v>137</v>
      </c>
      <c r="AC137" s="72"/>
      <c r="AD137" s="73"/>
      <c r="AE137" s="79" t="s">
        <v>1503</v>
      </c>
      <c r="AF137" s="83" t="s">
        <v>1680</v>
      </c>
      <c r="AG137" s="79">
        <v>245</v>
      </c>
      <c r="AH137" s="79">
        <v>926</v>
      </c>
      <c r="AI137" s="79">
        <v>76243</v>
      </c>
      <c r="AJ137" s="79">
        <v>105399</v>
      </c>
      <c r="AK137" s="79"/>
      <c r="AL137" s="79" t="s">
        <v>1841</v>
      </c>
      <c r="AM137" s="79" t="s">
        <v>1889</v>
      </c>
      <c r="AN137" s="79"/>
      <c r="AO137" s="79"/>
      <c r="AP137" s="81">
        <v>42768.89912037037</v>
      </c>
      <c r="AQ137" s="86" t="s">
        <v>2132</v>
      </c>
      <c r="AR137" s="79" t="b">
        <v>1</v>
      </c>
      <c r="AS137" s="79" t="b">
        <v>0</v>
      </c>
      <c r="AT137" s="79" t="b">
        <v>0</v>
      </c>
      <c r="AU137" s="79"/>
      <c r="AV137" s="79">
        <v>4</v>
      </c>
      <c r="AW137" s="79"/>
      <c r="AX137" s="79" t="b">
        <v>0</v>
      </c>
      <c r="AY137" s="79" t="s">
        <v>2212</v>
      </c>
      <c r="AZ137" s="86" t="s">
        <v>2347</v>
      </c>
      <c r="BA137" s="79" t="s">
        <v>66</v>
      </c>
      <c r="BB137" s="79" t="str">
        <f>REPLACE(INDEX(GroupVertices[Group],MATCH(Vertices[[#This Row],[Vertex]],GroupVertices[Vertex],0)),1,1,"")</f>
        <v>1</v>
      </c>
      <c r="BC137" s="48"/>
      <c r="BD137" s="48"/>
      <c r="BE137" s="48"/>
      <c r="BF137" s="48"/>
      <c r="BG137" s="48" t="s">
        <v>538</v>
      </c>
      <c r="BH137" s="48" t="s">
        <v>538</v>
      </c>
      <c r="BI137" s="119" t="s">
        <v>2891</v>
      </c>
      <c r="BJ137" s="119" t="s">
        <v>2891</v>
      </c>
      <c r="BK137" s="119" t="s">
        <v>2811</v>
      </c>
      <c r="BL137" s="119" t="s">
        <v>2811</v>
      </c>
      <c r="BM137" s="119">
        <v>0</v>
      </c>
      <c r="BN137" s="122">
        <v>0</v>
      </c>
      <c r="BO137" s="119">
        <v>1</v>
      </c>
      <c r="BP137" s="122">
        <v>2.3255813953488373</v>
      </c>
      <c r="BQ137" s="119">
        <v>0</v>
      </c>
      <c r="BR137" s="122">
        <v>0</v>
      </c>
      <c r="BS137" s="119">
        <v>42</v>
      </c>
      <c r="BT137" s="122">
        <v>97.67441860465117</v>
      </c>
      <c r="BU137" s="119">
        <v>43</v>
      </c>
      <c r="BV137" s="2"/>
      <c r="BW137" s="3"/>
      <c r="BX137" s="3"/>
      <c r="BY137" s="3"/>
      <c r="BZ137" s="3"/>
    </row>
    <row r="138" spans="1:78" ht="34.05" customHeight="1">
      <c r="A138" s="65" t="s">
        <v>358</v>
      </c>
      <c r="C138" s="66"/>
      <c r="D138" s="66" t="s">
        <v>64</v>
      </c>
      <c r="E138" s="67">
        <v>162.09639570552147</v>
      </c>
      <c r="F138" s="69"/>
      <c r="G138" s="103" t="s">
        <v>669</v>
      </c>
      <c r="H138" s="66"/>
      <c r="I138" s="70" t="s">
        <v>358</v>
      </c>
      <c r="J138" s="71"/>
      <c r="K138" s="71"/>
      <c r="L138" s="70" t="s">
        <v>2535</v>
      </c>
      <c r="M138" s="74">
        <v>1.0169205223811295</v>
      </c>
      <c r="N138" s="75">
        <v>7557.44580078125</v>
      </c>
      <c r="O138" s="75">
        <v>8679.9892578125</v>
      </c>
      <c r="P138" s="76"/>
      <c r="Q138" s="77"/>
      <c r="R138" s="77"/>
      <c r="S138" s="89"/>
      <c r="T138" s="48">
        <v>1</v>
      </c>
      <c r="U138" s="48">
        <v>2</v>
      </c>
      <c r="V138" s="49">
        <v>133.333333</v>
      </c>
      <c r="W138" s="49">
        <v>0.003226</v>
      </c>
      <c r="X138" s="49">
        <v>0.007793</v>
      </c>
      <c r="Y138" s="49">
        <v>1.170468</v>
      </c>
      <c r="Z138" s="49">
        <v>0.3333333333333333</v>
      </c>
      <c r="AA138" s="49">
        <v>0</v>
      </c>
      <c r="AB138" s="72">
        <v>138</v>
      </c>
      <c r="AC138" s="72"/>
      <c r="AD138" s="73"/>
      <c r="AE138" s="79" t="s">
        <v>1504</v>
      </c>
      <c r="AF138" s="83" t="s">
        <v>1681</v>
      </c>
      <c r="AG138" s="79">
        <v>129</v>
      </c>
      <c r="AH138" s="79">
        <v>51</v>
      </c>
      <c r="AI138" s="79">
        <v>258</v>
      </c>
      <c r="AJ138" s="79">
        <v>190</v>
      </c>
      <c r="AK138" s="79"/>
      <c r="AL138" s="79" t="s">
        <v>1842</v>
      </c>
      <c r="AM138" s="79" t="s">
        <v>1949</v>
      </c>
      <c r="AN138" s="79"/>
      <c r="AO138" s="79"/>
      <c r="AP138" s="81">
        <v>40213.358622685184</v>
      </c>
      <c r="AQ138" s="86" t="s">
        <v>2133</v>
      </c>
      <c r="AR138" s="79" t="b">
        <v>1</v>
      </c>
      <c r="AS138" s="79" t="b">
        <v>0</v>
      </c>
      <c r="AT138" s="79" t="b">
        <v>0</v>
      </c>
      <c r="AU138" s="79"/>
      <c r="AV138" s="79">
        <v>0</v>
      </c>
      <c r="AW138" s="86" t="s">
        <v>2180</v>
      </c>
      <c r="AX138" s="79" t="b">
        <v>0</v>
      </c>
      <c r="AY138" s="79" t="s">
        <v>2212</v>
      </c>
      <c r="AZ138" s="86" t="s">
        <v>2348</v>
      </c>
      <c r="BA138" s="79" t="s">
        <v>66</v>
      </c>
      <c r="BB138" s="79" t="str">
        <f>REPLACE(INDEX(GroupVertices[Group],MATCH(Vertices[[#This Row],[Vertex]],GroupVertices[Vertex],0)),1,1,"")</f>
        <v>2</v>
      </c>
      <c r="BC138" s="48"/>
      <c r="BD138" s="48"/>
      <c r="BE138" s="48"/>
      <c r="BF138" s="48"/>
      <c r="BG138" s="48" t="s">
        <v>537</v>
      </c>
      <c r="BH138" s="48" t="s">
        <v>537</v>
      </c>
      <c r="BI138" s="119" t="s">
        <v>2907</v>
      </c>
      <c r="BJ138" s="119" t="s">
        <v>2907</v>
      </c>
      <c r="BK138" s="119" t="s">
        <v>2936</v>
      </c>
      <c r="BL138" s="119" t="s">
        <v>2936</v>
      </c>
      <c r="BM138" s="119">
        <v>2</v>
      </c>
      <c r="BN138" s="122">
        <v>12.5</v>
      </c>
      <c r="BO138" s="119">
        <v>1</v>
      </c>
      <c r="BP138" s="122">
        <v>6.25</v>
      </c>
      <c r="BQ138" s="119">
        <v>0</v>
      </c>
      <c r="BR138" s="122">
        <v>0</v>
      </c>
      <c r="BS138" s="119">
        <v>13</v>
      </c>
      <c r="BT138" s="122">
        <v>81.25</v>
      </c>
      <c r="BU138" s="119">
        <v>16</v>
      </c>
      <c r="BV138" s="2"/>
      <c r="BW138" s="3"/>
      <c r="BX138" s="3"/>
      <c r="BY138" s="3"/>
      <c r="BZ138" s="3"/>
    </row>
    <row r="139" spans="1:78" ht="34.05" customHeight="1">
      <c r="A139" s="65" t="s">
        <v>417</v>
      </c>
      <c r="C139" s="66"/>
      <c r="D139" s="66" t="s">
        <v>64</v>
      </c>
      <c r="E139" s="67">
        <v>164.27889334591788</v>
      </c>
      <c r="F139" s="69"/>
      <c r="G139" s="103" t="s">
        <v>2204</v>
      </c>
      <c r="H139" s="66"/>
      <c r="I139" s="70" t="s">
        <v>417</v>
      </c>
      <c r="J139" s="71"/>
      <c r="K139" s="71"/>
      <c r="L139" s="70" t="s">
        <v>2536</v>
      </c>
      <c r="M139" s="74">
        <v>1.400018503471831</v>
      </c>
      <c r="N139" s="75">
        <v>7298.8330078125</v>
      </c>
      <c r="O139" s="75">
        <v>8757.583984375</v>
      </c>
      <c r="P139" s="76"/>
      <c r="Q139" s="77"/>
      <c r="R139" s="77"/>
      <c r="S139" s="89"/>
      <c r="T139" s="48">
        <v>2</v>
      </c>
      <c r="U139" s="48">
        <v>0</v>
      </c>
      <c r="V139" s="49">
        <v>0</v>
      </c>
      <c r="W139" s="49">
        <v>0.002252</v>
      </c>
      <c r="X139" s="49">
        <v>0.001331</v>
      </c>
      <c r="Y139" s="49">
        <v>0.802306</v>
      </c>
      <c r="Z139" s="49">
        <v>0.5</v>
      </c>
      <c r="AA139" s="49">
        <v>0</v>
      </c>
      <c r="AB139" s="72">
        <v>139</v>
      </c>
      <c r="AC139" s="72"/>
      <c r="AD139" s="73"/>
      <c r="AE139" s="79" t="s">
        <v>1505</v>
      </c>
      <c r="AF139" s="83" t="s">
        <v>1682</v>
      </c>
      <c r="AG139" s="79">
        <v>801</v>
      </c>
      <c r="AH139" s="79">
        <v>934</v>
      </c>
      <c r="AI139" s="79">
        <v>28824</v>
      </c>
      <c r="AJ139" s="79">
        <v>92850</v>
      </c>
      <c r="AK139" s="79"/>
      <c r="AL139" s="79" t="s">
        <v>1843</v>
      </c>
      <c r="AM139" s="79" t="s">
        <v>1950</v>
      </c>
      <c r="AN139" s="79"/>
      <c r="AO139" s="79"/>
      <c r="AP139" s="81">
        <v>40879.90277777778</v>
      </c>
      <c r="AQ139" s="86" t="s">
        <v>2134</v>
      </c>
      <c r="AR139" s="79" t="b">
        <v>0</v>
      </c>
      <c r="AS139" s="79" t="b">
        <v>0</v>
      </c>
      <c r="AT139" s="79" t="b">
        <v>0</v>
      </c>
      <c r="AU139" s="79"/>
      <c r="AV139" s="79">
        <v>4</v>
      </c>
      <c r="AW139" s="86" t="s">
        <v>2181</v>
      </c>
      <c r="AX139" s="79" t="b">
        <v>0</v>
      </c>
      <c r="AY139" s="79" t="s">
        <v>2212</v>
      </c>
      <c r="AZ139" s="86" t="s">
        <v>2349</v>
      </c>
      <c r="BA139" s="79" t="s">
        <v>65</v>
      </c>
      <c r="BB139" s="79" t="str">
        <f>REPLACE(INDEX(GroupVertices[Group],MATCH(Vertices[[#This Row],[Vertex]],GroupVertices[Vertex],0)),1,1,"")</f>
        <v>2</v>
      </c>
      <c r="BC139" s="48"/>
      <c r="BD139" s="48"/>
      <c r="BE139" s="48"/>
      <c r="BF139" s="48"/>
      <c r="BG139" s="48"/>
      <c r="BH139" s="48"/>
      <c r="BI139" s="48"/>
      <c r="BJ139" s="48"/>
      <c r="BK139" s="48"/>
      <c r="BL139" s="48"/>
      <c r="BM139" s="48"/>
      <c r="BN139" s="49"/>
      <c r="BO139" s="48"/>
      <c r="BP139" s="49"/>
      <c r="BQ139" s="48"/>
      <c r="BR139" s="49"/>
      <c r="BS139" s="48"/>
      <c r="BT139" s="49"/>
      <c r="BU139" s="48"/>
      <c r="BV139" s="2"/>
      <c r="BW139" s="3"/>
      <c r="BX139" s="3"/>
      <c r="BY139" s="3"/>
      <c r="BZ139" s="3"/>
    </row>
    <row r="140" spans="1:78" ht="34.05" customHeight="1">
      <c r="A140" s="65" t="s">
        <v>359</v>
      </c>
      <c r="C140" s="66"/>
      <c r="D140" s="66" t="s">
        <v>64</v>
      </c>
      <c r="E140" s="67">
        <v>162.09145233600756</v>
      </c>
      <c r="F140" s="69"/>
      <c r="G140" s="103" t="s">
        <v>670</v>
      </c>
      <c r="H140" s="66"/>
      <c r="I140" s="70" t="s">
        <v>359</v>
      </c>
      <c r="J140" s="71"/>
      <c r="K140" s="71"/>
      <c r="L140" s="70" t="s">
        <v>2537</v>
      </c>
      <c r="M140" s="74">
        <v>1.0160528032846614</v>
      </c>
      <c r="N140" s="75">
        <v>7079.90380859375</v>
      </c>
      <c r="O140" s="75">
        <v>8181.80029296875</v>
      </c>
      <c r="P140" s="76"/>
      <c r="Q140" s="77"/>
      <c r="R140" s="77"/>
      <c r="S140" s="89"/>
      <c r="T140" s="48">
        <v>0</v>
      </c>
      <c r="U140" s="48">
        <v>5</v>
      </c>
      <c r="V140" s="49">
        <v>1722.666667</v>
      </c>
      <c r="W140" s="49">
        <v>0.003344</v>
      </c>
      <c r="X140" s="49">
        <v>0.008028</v>
      </c>
      <c r="Y140" s="49">
        <v>1.886316</v>
      </c>
      <c r="Z140" s="49">
        <v>0.1</v>
      </c>
      <c r="AA140" s="49">
        <v>0</v>
      </c>
      <c r="AB140" s="72">
        <v>140</v>
      </c>
      <c r="AC140" s="72"/>
      <c r="AD140" s="73"/>
      <c r="AE140" s="79" t="s">
        <v>1506</v>
      </c>
      <c r="AF140" s="83" t="s">
        <v>1683</v>
      </c>
      <c r="AG140" s="79">
        <v>125</v>
      </c>
      <c r="AH140" s="79">
        <v>49</v>
      </c>
      <c r="AI140" s="79">
        <v>6258</v>
      </c>
      <c r="AJ140" s="79">
        <v>1894</v>
      </c>
      <c r="AK140" s="79"/>
      <c r="AL140" s="79"/>
      <c r="AM140" s="79"/>
      <c r="AN140" s="79"/>
      <c r="AO140" s="79"/>
      <c r="AP140" s="81">
        <v>41086.01453703704</v>
      </c>
      <c r="AQ140" s="79"/>
      <c r="AR140" s="79" t="b">
        <v>1</v>
      </c>
      <c r="AS140" s="79" t="b">
        <v>0</v>
      </c>
      <c r="AT140" s="79" t="b">
        <v>0</v>
      </c>
      <c r="AU140" s="79"/>
      <c r="AV140" s="79">
        <v>0</v>
      </c>
      <c r="AW140" s="86" t="s">
        <v>2180</v>
      </c>
      <c r="AX140" s="79" t="b">
        <v>0</v>
      </c>
      <c r="AY140" s="79" t="s">
        <v>2212</v>
      </c>
      <c r="AZ140" s="86" t="s">
        <v>2350</v>
      </c>
      <c r="BA140" s="79" t="s">
        <v>66</v>
      </c>
      <c r="BB140" s="79" t="str">
        <f>REPLACE(INDEX(GroupVertices[Group],MATCH(Vertices[[#This Row],[Vertex]],GroupVertices[Vertex],0)),1,1,"")</f>
        <v>2</v>
      </c>
      <c r="BC140" s="48" t="s">
        <v>520</v>
      </c>
      <c r="BD140" s="48" t="s">
        <v>520</v>
      </c>
      <c r="BE140" s="48" t="s">
        <v>533</v>
      </c>
      <c r="BF140" s="48" t="s">
        <v>533</v>
      </c>
      <c r="BG140" s="48" t="s">
        <v>537</v>
      </c>
      <c r="BH140" s="48" t="s">
        <v>537</v>
      </c>
      <c r="BI140" s="119" t="s">
        <v>2908</v>
      </c>
      <c r="BJ140" s="119" t="s">
        <v>2919</v>
      </c>
      <c r="BK140" s="119" t="s">
        <v>2812</v>
      </c>
      <c r="BL140" s="119" t="s">
        <v>2812</v>
      </c>
      <c r="BM140" s="119">
        <v>2</v>
      </c>
      <c r="BN140" s="122">
        <v>4.166666666666667</v>
      </c>
      <c r="BO140" s="119">
        <v>2</v>
      </c>
      <c r="BP140" s="122">
        <v>4.166666666666667</v>
      </c>
      <c r="BQ140" s="119">
        <v>0</v>
      </c>
      <c r="BR140" s="122">
        <v>0</v>
      </c>
      <c r="BS140" s="119">
        <v>44</v>
      </c>
      <c r="BT140" s="122">
        <v>91.66666666666667</v>
      </c>
      <c r="BU140" s="119">
        <v>48</v>
      </c>
      <c r="BV140" s="2"/>
      <c r="BW140" s="3"/>
      <c r="BX140" s="3"/>
      <c r="BY140" s="3"/>
      <c r="BZ140" s="3"/>
    </row>
    <row r="141" spans="1:78" ht="34.05" customHeight="1">
      <c r="A141" s="65" t="s">
        <v>361</v>
      </c>
      <c r="C141" s="66"/>
      <c r="D141" s="66" t="s">
        <v>64</v>
      </c>
      <c r="E141" s="67">
        <v>167.55140396413404</v>
      </c>
      <c r="F141" s="69"/>
      <c r="G141" s="103" t="s">
        <v>2205</v>
      </c>
      <c r="H141" s="66"/>
      <c r="I141" s="70" t="s">
        <v>361</v>
      </c>
      <c r="J141" s="71"/>
      <c r="K141" s="71"/>
      <c r="L141" s="70" t="s">
        <v>2538</v>
      </c>
      <c r="M141" s="74">
        <v>1.9744485453337663</v>
      </c>
      <c r="N141" s="75">
        <v>6748.056640625</v>
      </c>
      <c r="O141" s="75">
        <v>3574.77197265625</v>
      </c>
      <c r="P141" s="76"/>
      <c r="Q141" s="77"/>
      <c r="R141" s="77"/>
      <c r="S141" s="89"/>
      <c r="T141" s="48">
        <v>0</v>
      </c>
      <c r="U141" s="48">
        <v>1</v>
      </c>
      <c r="V141" s="49">
        <v>0</v>
      </c>
      <c r="W141" s="49">
        <v>0.001672</v>
      </c>
      <c r="X141" s="49">
        <v>6.3E-05</v>
      </c>
      <c r="Y141" s="49">
        <v>0.498838</v>
      </c>
      <c r="Z141" s="49">
        <v>0</v>
      </c>
      <c r="AA141" s="49">
        <v>0</v>
      </c>
      <c r="AB141" s="72">
        <v>141</v>
      </c>
      <c r="AC141" s="72"/>
      <c r="AD141" s="73"/>
      <c r="AE141" s="79" t="s">
        <v>1507</v>
      </c>
      <c r="AF141" s="83" t="s">
        <v>1684</v>
      </c>
      <c r="AG141" s="79">
        <v>3971</v>
      </c>
      <c r="AH141" s="79">
        <v>2258</v>
      </c>
      <c r="AI141" s="79">
        <v>81696</v>
      </c>
      <c r="AJ141" s="79">
        <v>47217</v>
      </c>
      <c r="AK141" s="79"/>
      <c r="AL141" s="79" t="s">
        <v>1844</v>
      </c>
      <c r="AM141" s="79"/>
      <c r="AN141" s="79"/>
      <c r="AO141" s="79"/>
      <c r="AP141" s="81">
        <v>42660.0096412037</v>
      </c>
      <c r="AQ141" s="86" t="s">
        <v>2135</v>
      </c>
      <c r="AR141" s="79" t="b">
        <v>0</v>
      </c>
      <c r="AS141" s="79" t="b">
        <v>0</v>
      </c>
      <c r="AT141" s="79" t="b">
        <v>1</v>
      </c>
      <c r="AU141" s="79"/>
      <c r="AV141" s="79">
        <v>16</v>
      </c>
      <c r="AW141" s="86" t="s">
        <v>2180</v>
      </c>
      <c r="AX141" s="79" t="b">
        <v>0</v>
      </c>
      <c r="AY141" s="79" t="s">
        <v>2212</v>
      </c>
      <c r="AZ141" s="86" t="s">
        <v>2351</v>
      </c>
      <c r="BA141" s="79" t="s">
        <v>66</v>
      </c>
      <c r="BB141" s="79" t="str">
        <f>REPLACE(INDEX(GroupVertices[Group],MATCH(Vertices[[#This Row],[Vertex]],GroupVertices[Vertex],0)),1,1,"")</f>
        <v>4</v>
      </c>
      <c r="BC141" s="48"/>
      <c r="BD141" s="48"/>
      <c r="BE141" s="48"/>
      <c r="BF141" s="48"/>
      <c r="BG141" s="48" t="s">
        <v>537</v>
      </c>
      <c r="BH141" s="48" t="s">
        <v>537</v>
      </c>
      <c r="BI141" s="119" t="s">
        <v>1316</v>
      </c>
      <c r="BJ141" s="119" t="s">
        <v>1316</v>
      </c>
      <c r="BK141" s="119" t="s">
        <v>1316</v>
      </c>
      <c r="BL141" s="119" t="s">
        <v>1316</v>
      </c>
      <c r="BM141" s="119">
        <v>0</v>
      </c>
      <c r="BN141" s="122">
        <v>0</v>
      </c>
      <c r="BO141" s="119">
        <v>0</v>
      </c>
      <c r="BP141" s="122">
        <v>0</v>
      </c>
      <c r="BQ141" s="119">
        <v>0</v>
      </c>
      <c r="BR141" s="122">
        <v>0</v>
      </c>
      <c r="BS141" s="119">
        <v>1</v>
      </c>
      <c r="BT141" s="122">
        <v>100</v>
      </c>
      <c r="BU141" s="119">
        <v>1</v>
      </c>
      <c r="BV141" s="2"/>
      <c r="BW141" s="3"/>
      <c r="BX141" s="3"/>
      <c r="BY141" s="3"/>
      <c r="BZ141" s="3"/>
    </row>
    <row r="142" spans="1:78" ht="34.05" customHeight="1">
      <c r="A142" s="65" t="s">
        <v>362</v>
      </c>
      <c r="C142" s="66"/>
      <c r="D142" s="66" t="s">
        <v>64</v>
      </c>
      <c r="E142" s="67">
        <v>162.190319726286</v>
      </c>
      <c r="F142" s="69"/>
      <c r="G142" s="103" t="s">
        <v>671</v>
      </c>
      <c r="H142" s="66"/>
      <c r="I142" s="70" t="s">
        <v>362</v>
      </c>
      <c r="J142" s="71"/>
      <c r="K142" s="71"/>
      <c r="L142" s="70" t="s">
        <v>2539</v>
      </c>
      <c r="M142" s="74">
        <v>1.033407185214025</v>
      </c>
      <c r="N142" s="75">
        <v>9035.3115234375</v>
      </c>
      <c r="O142" s="75">
        <v>841.8847045898438</v>
      </c>
      <c r="P142" s="76"/>
      <c r="Q142" s="77"/>
      <c r="R142" s="77"/>
      <c r="S142" s="89"/>
      <c r="T142" s="48">
        <v>1</v>
      </c>
      <c r="U142" s="48">
        <v>1</v>
      </c>
      <c r="V142" s="49">
        <v>0</v>
      </c>
      <c r="W142" s="49">
        <v>0.003096</v>
      </c>
      <c r="X142" s="49">
        <v>0.00765</v>
      </c>
      <c r="Y142" s="49">
        <v>0.884895</v>
      </c>
      <c r="Z142" s="49">
        <v>0.5</v>
      </c>
      <c r="AA142" s="49">
        <v>0</v>
      </c>
      <c r="AB142" s="72">
        <v>142</v>
      </c>
      <c r="AC142" s="72"/>
      <c r="AD142" s="73"/>
      <c r="AE142" s="79" t="s">
        <v>1508</v>
      </c>
      <c r="AF142" s="83" t="s">
        <v>1685</v>
      </c>
      <c r="AG142" s="79">
        <v>229</v>
      </c>
      <c r="AH142" s="79">
        <v>89</v>
      </c>
      <c r="AI142" s="79">
        <v>3301</v>
      </c>
      <c r="AJ142" s="79">
        <v>7306</v>
      </c>
      <c r="AK142" s="79"/>
      <c r="AL142" s="79" t="s">
        <v>1845</v>
      </c>
      <c r="AM142" s="79" t="s">
        <v>1951</v>
      </c>
      <c r="AN142" s="79"/>
      <c r="AO142" s="79"/>
      <c r="AP142" s="81">
        <v>43441.813206018516</v>
      </c>
      <c r="AQ142" s="86" t="s">
        <v>2136</v>
      </c>
      <c r="AR142" s="79" t="b">
        <v>0</v>
      </c>
      <c r="AS142" s="79" t="b">
        <v>0</v>
      </c>
      <c r="AT142" s="79" t="b">
        <v>0</v>
      </c>
      <c r="AU142" s="79"/>
      <c r="AV142" s="79">
        <v>0</v>
      </c>
      <c r="AW142" s="86" t="s">
        <v>2180</v>
      </c>
      <c r="AX142" s="79" t="b">
        <v>0</v>
      </c>
      <c r="AY142" s="79" t="s">
        <v>2212</v>
      </c>
      <c r="AZ142" s="86" t="s">
        <v>2352</v>
      </c>
      <c r="BA142" s="79" t="s">
        <v>66</v>
      </c>
      <c r="BB142" s="79" t="str">
        <f>REPLACE(INDEX(GroupVertices[Group],MATCH(Vertices[[#This Row],[Vertex]],GroupVertices[Vertex],0)),1,1,"")</f>
        <v>12</v>
      </c>
      <c r="BC142" s="48"/>
      <c r="BD142" s="48"/>
      <c r="BE142" s="48"/>
      <c r="BF142" s="48"/>
      <c r="BG142" s="48" t="s">
        <v>537</v>
      </c>
      <c r="BH142" s="48" t="s">
        <v>537</v>
      </c>
      <c r="BI142" s="119" t="s">
        <v>2909</v>
      </c>
      <c r="BJ142" s="119" t="s">
        <v>2909</v>
      </c>
      <c r="BK142" s="119" t="s">
        <v>2818</v>
      </c>
      <c r="BL142" s="119" t="s">
        <v>2818</v>
      </c>
      <c r="BM142" s="119">
        <v>2</v>
      </c>
      <c r="BN142" s="122">
        <v>16.666666666666668</v>
      </c>
      <c r="BO142" s="119">
        <v>0</v>
      </c>
      <c r="BP142" s="122">
        <v>0</v>
      </c>
      <c r="BQ142" s="119">
        <v>0</v>
      </c>
      <c r="BR142" s="122">
        <v>0</v>
      </c>
      <c r="BS142" s="119">
        <v>10</v>
      </c>
      <c r="BT142" s="122">
        <v>83.33333333333333</v>
      </c>
      <c r="BU142" s="119">
        <v>12</v>
      </c>
      <c r="BV142" s="2"/>
      <c r="BW142" s="3"/>
      <c r="BX142" s="3"/>
      <c r="BY142" s="3"/>
      <c r="BZ142" s="3"/>
    </row>
    <row r="143" spans="1:78" ht="34.05" customHeight="1">
      <c r="A143" s="65" t="s">
        <v>363</v>
      </c>
      <c r="C143" s="66"/>
      <c r="D143" s="66" t="s">
        <v>64</v>
      </c>
      <c r="E143" s="67">
        <v>166.99280320906087</v>
      </c>
      <c r="F143" s="69"/>
      <c r="G143" s="103" t="s">
        <v>672</v>
      </c>
      <c r="H143" s="66"/>
      <c r="I143" s="70" t="s">
        <v>363</v>
      </c>
      <c r="J143" s="71"/>
      <c r="K143" s="71"/>
      <c r="L143" s="70" t="s">
        <v>2540</v>
      </c>
      <c r="M143" s="74">
        <v>1.8763962874328621</v>
      </c>
      <c r="N143" s="75">
        <v>9210.52734375</v>
      </c>
      <c r="O143" s="75">
        <v>841.8847045898438</v>
      </c>
      <c r="P143" s="76"/>
      <c r="Q143" s="77"/>
      <c r="R143" s="77"/>
      <c r="S143" s="89"/>
      <c r="T143" s="48">
        <v>0</v>
      </c>
      <c r="U143" s="48">
        <v>2</v>
      </c>
      <c r="V143" s="49">
        <v>0</v>
      </c>
      <c r="W143" s="49">
        <v>0.003096</v>
      </c>
      <c r="X143" s="49">
        <v>0.00765</v>
      </c>
      <c r="Y143" s="49">
        <v>0.884895</v>
      </c>
      <c r="Z143" s="49">
        <v>0.5</v>
      </c>
      <c r="AA143" s="49">
        <v>0</v>
      </c>
      <c r="AB143" s="72">
        <v>143</v>
      </c>
      <c r="AC143" s="72"/>
      <c r="AD143" s="73"/>
      <c r="AE143" s="79" t="s">
        <v>1509</v>
      </c>
      <c r="AF143" s="83" t="s">
        <v>1686</v>
      </c>
      <c r="AG143" s="79">
        <v>1395</v>
      </c>
      <c r="AH143" s="79">
        <v>2032</v>
      </c>
      <c r="AI143" s="79">
        <v>136504</v>
      </c>
      <c r="AJ143" s="79">
        <v>126501</v>
      </c>
      <c r="AK143" s="79"/>
      <c r="AL143" s="79" t="s">
        <v>1846</v>
      </c>
      <c r="AM143" s="79" t="s">
        <v>1952</v>
      </c>
      <c r="AN143" s="79"/>
      <c r="AO143" s="79"/>
      <c r="AP143" s="81">
        <v>42675.59086805556</v>
      </c>
      <c r="AQ143" s="86" t="s">
        <v>2137</v>
      </c>
      <c r="AR143" s="79" t="b">
        <v>1</v>
      </c>
      <c r="AS143" s="79" t="b">
        <v>0</v>
      </c>
      <c r="AT143" s="79" t="b">
        <v>0</v>
      </c>
      <c r="AU143" s="79"/>
      <c r="AV143" s="79">
        <v>5</v>
      </c>
      <c r="AW143" s="79"/>
      <c r="AX143" s="79" t="b">
        <v>0</v>
      </c>
      <c r="AY143" s="79" t="s">
        <v>2212</v>
      </c>
      <c r="AZ143" s="86" t="s">
        <v>2353</v>
      </c>
      <c r="BA143" s="79" t="s">
        <v>66</v>
      </c>
      <c r="BB143" s="79" t="str">
        <f>REPLACE(INDEX(GroupVertices[Group],MATCH(Vertices[[#This Row],[Vertex]],GroupVertices[Vertex],0)),1,1,"")</f>
        <v>12</v>
      </c>
      <c r="BC143" s="48"/>
      <c r="BD143" s="48"/>
      <c r="BE143" s="48"/>
      <c r="BF143" s="48"/>
      <c r="BG143" s="48" t="s">
        <v>537</v>
      </c>
      <c r="BH143" s="48" t="s">
        <v>537</v>
      </c>
      <c r="BI143" s="119" t="s">
        <v>2909</v>
      </c>
      <c r="BJ143" s="119" t="s">
        <v>2909</v>
      </c>
      <c r="BK143" s="119" t="s">
        <v>2818</v>
      </c>
      <c r="BL143" s="119" t="s">
        <v>2818</v>
      </c>
      <c r="BM143" s="119">
        <v>2</v>
      </c>
      <c r="BN143" s="122">
        <v>16.666666666666668</v>
      </c>
      <c r="BO143" s="119">
        <v>0</v>
      </c>
      <c r="BP143" s="122">
        <v>0</v>
      </c>
      <c r="BQ143" s="119">
        <v>0</v>
      </c>
      <c r="BR143" s="122">
        <v>0</v>
      </c>
      <c r="BS143" s="119">
        <v>10</v>
      </c>
      <c r="BT143" s="122">
        <v>83.33333333333333</v>
      </c>
      <c r="BU143" s="119">
        <v>12</v>
      </c>
      <c r="BV143" s="2"/>
      <c r="BW143" s="3"/>
      <c r="BX143" s="3"/>
      <c r="BY143" s="3"/>
      <c r="BZ143" s="3"/>
    </row>
    <row r="144" spans="1:78" ht="34.05" customHeight="1">
      <c r="A144" s="65" t="s">
        <v>364</v>
      </c>
      <c r="C144" s="66"/>
      <c r="D144" s="66" t="s">
        <v>64</v>
      </c>
      <c r="E144" s="67">
        <v>162.68465667767816</v>
      </c>
      <c r="F144" s="69"/>
      <c r="G144" s="103" t="s">
        <v>673</v>
      </c>
      <c r="H144" s="66"/>
      <c r="I144" s="70" t="s">
        <v>364</v>
      </c>
      <c r="J144" s="71"/>
      <c r="K144" s="71"/>
      <c r="L144" s="70" t="s">
        <v>2541</v>
      </c>
      <c r="M144" s="74">
        <v>1.120179094860843</v>
      </c>
      <c r="N144" s="75">
        <v>8470.7255859375</v>
      </c>
      <c r="O144" s="75">
        <v>8299.0400390625</v>
      </c>
      <c r="P144" s="76"/>
      <c r="Q144" s="77"/>
      <c r="R144" s="77"/>
      <c r="S144" s="89"/>
      <c r="T144" s="48">
        <v>1</v>
      </c>
      <c r="U144" s="48">
        <v>1</v>
      </c>
      <c r="V144" s="49">
        <v>0</v>
      </c>
      <c r="W144" s="49">
        <v>0</v>
      </c>
      <c r="X144" s="49">
        <v>0</v>
      </c>
      <c r="Y144" s="49">
        <v>0.999997</v>
      </c>
      <c r="Z144" s="49">
        <v>0</v>
      </c>
      <c r="AA144" s="49">
        <v>0</v>
      </c>
      <c r="AB144" s="72">
        <v>144</v>
      </c>
      <c r="AC144" s="72"/>
      <c r="AD144" s="73"/>
      <c r="AE144" s="79" t="s">
        <v>1510</v>
      </c>
      <c r="AF144" s="83" t="s">
        <v>1687</v>
      </c>
      <c r="AG144" s="79">
        <v>602</v>
      </c>
      <c r="AH144" s="79">
        <v>289</v>
      </c>
      <c r="AI144" s="79">
        <v>3573</v>
      </c>
      <c r="AJ144" s="79">
        <v>4904</v>
      </c>
      <c r="AK144" s="79"/>
      <c r="AL144" s="79" t="s">
        <v>1847</v>
      </c>
      <c r="AM144" s="79"/>
      <c r="AN144" s="79"/>
      <c r="AO144" s="79"/>
      <c r="AP144" s="81">
        <v>41788.602175925924</v>
      </c>
      <c r="AQ144" s="86" t="s">
        <v>2138</v>
      </c>
      <c r="AR144" s="79" t="b">
        <v>1</v>
      </c>
      <c r="AS144" s="79" t="b">
        <v>0</v>
      </c>
      <c r="AT144" s="79" t="b">
        <v>0</v>
      </c>
      <c r="AU144" s="79"/>
      <c r="AV144" s="79">
        <v>0</v>
      </c>
      <c r="AW144" s="86" t="s">
        <v>2180</v>
      </c>
      <c r="AX144" s="79" t="b">
        <v>0</v>
      </c>
      <c r="AY144" s="79" t="s">
        <v>2212</v>
      </c>
      <c r="AZ144" s="86" t="s">
        <v>2354</v>
      </c>
      <c r="BA144" s="79" t="s">
        <v>66</v>
      </c>
      <c r="BB144" s="79" t="str">
        <f>REPLACE(INDEX(GroupVertices[Group],MATCH(Vertices[[#This Row],[Vertex]],GroupVertices[Vertex],0)),1,1,"")</f>
        <v>3</v>
      </c>
      <c r="BC144" s="48" t="s">
        <v>524</v>
      </c>
      <c r="BD144" s="48" t="s">
        <v>524</v>
      </c>
      <c r="BE144" s="48" t="s">
        <v>533</v>
      </c>
      <c r="BF144" s="48" t="s">
        <v>533</v>
      </c>
      <c r="BG144" s="48" t="s">
        <v>537</v>
      </c>
      <c r="BH144" s="48" t="s">
        <v>537</v>
      </c>
      <c r="BI144" s="119" t="s">
        <v>1316</v>
      </c>
      <c r="BJ144" s="119" t="s">
        <v>1316</v>
      </c>
      <c r="BK144" s="119" t="s">
        <v>1316</v>
      </c>
      <c r="BL144" s="119" t="s">
        <v>1316</v>
      </c>
      <c r="BM144" s="119">
        <v>0</v>
      </c>
      <c r="BN144" s="122">
        <v>0</v>
      </c>
      <c r="BO144" s="119">
        <v>0</v>
      </c>
      <c r="BP144" s="122">
        <v>0</v>
      </c>
      <c r="BQ144" s="119">
        <v>0</v>
      </c>
      <c r="BR144" s="122">
        <v>0</v>
      </c>
      <c r="BS144" s="119">
        <v>1</v>
      </c>
      <c r="BT144" s="122">
        <v>100</v>
      </c>
      <c r="BU144" s="119">
        <v>1</v>
      </c>
      <c r="BV144" s="2"/>
      <c r="BW144" s="3"/>
      <c r="BX144" s="3"/>
      <c r="BY144" s="3"/>
      <c r="BZ144" s="3"/>
    </row>
    <row r="145" spans="1:78" ht="34.05" customHeight="1">
      <c r="A145" s="65" t="s">
        <v>365</v>
      </c>
      <c r="C145" s="66"/>
      <c r="D145" s="66" t="s">
        <v>64</v>
      </c>
      <c r="E145" s="67">
        <v>272.5238555922605</v>
      </c>
      <c r="F145" s="69"/>
      <c r="G145" s="103" t="s">
        <v>674</v>
      </c>
      <c r="H145" s="66"/>
      <c r="I145" s="70" t="s">
        <v>365</v>
      </c>
      <c r="J145" s="71"/>
      <c r="K145" s="71"/>
      <c r="L145" s="70" t="s">
        <v>2542</v>
      </c>
      <c r="M145" s="74">
        <v>20.400463558835572</v>
      </c>
      <c r="N145" s="75">
        <v>7497.96240234375</v>
      </c>
      <c r="O145" s="75">
        <v>3548.867919921875</v>
      </c>
      <c r="P145" s="76"/>
      <c r="Q145" s="77"/>
      <c r="R145" s="77"/>
      <c r="S145" s="89"/>
      <c r="T145" s="48">
        <v>0</v>
      </c>
      <c r="U145" s="48">
        <v>2</v>
      </c>
      <c r="V145" s="49">
        <v>0</v>
      </c>
      <c r="W145" s="49">
        <v>0.003096</v>
      </c>
      <c r="X145" s="49">
        <v>0.007934</v>
      </c>
      <c r="Y145" s="49">
        <v>0.823116</v>
      </c>
      <c r="Z145" s="49">
        <v>0.5</v>
      </c>
      <c r="AA145" s="49">
        <v>0</v>
      </c>
      <c r="AB145" s="72">
        <v>145</v>
      </c>
      <c r="AC145" s="72"/>
      <c r="AD145" s="73"/>
      <c r="AE145" s="79" t="s">
        <v>1511</v>
      </c>
      <c r="AF145" s="83" t="s">
        <v>1688</v>
      </c>
      <c r="AG145" s="79">
        <v>44384</v>
      </c>
      <c r="AH145" s="79">
        <v>44728</v>
      </c>
      <c r="AI145" s="79">
        <v>361458</v>
      </c>
      <c r="AJ145" s="79">
        <v>335906</v>
      </c>
      <c r="AK145" s="79"/>
      <c r="AL145" s="79" t="s">
        <v>1848</v>
      </c>
      <c r="AM145" s="79" t="s">
        <v>1953</v>
      </c>
      <c r="AN145" s="79"/>
      <c r="AO145" s="79"/>
      <c r="AP145" s="81">
        <v>39719.24300925926</v>
      </c>
      <c r="AQ145" s="86" t="s">
        <v>2139</v>
      </c>
      <c r="AR145" s="79" t="b">
        <v>0</v>
      </c>
      <c r="AS145" s="79" t="b">
        <v>0</v>
      </c>
      <c r="AT145" s="79" t="b">
        <v>0</v>
      </c>
      <c r="AU145" s="79"/>
      <c r="AV145" s="79">
        <v>211</v>
      </c>
      <c r="AW145" s="86" t="s">
        <v>2191</v>
      </c>
      <c r="AX145" s="79" t="b">
        <v>0</v>
      </c>
      <c r="AY145" s="79" t="s">
        <v>2212</v>
      </c>
      <c r="AZ145" s="86" t="s">
        <v>2355</v>
      </c>
      <c r="BA145" s="79" t="s">
        <v>66</v>
      </c>
      <c r="BB145" s="79" t="str">
        <f>REPLACE(INDEX(GroupVertices[Group],MATCH(Vertices[[#This Row],[Vertex]],GroupVertices[Vertex],0)),1,1,"")</f>
        <v>5</v>
      </c>
      <c r="BC145" s="48"/>
      <c r="BD145" s="48"/>
      <c r="BE145" s="48"/>
      <c r="BF145" s="48"/>
      <c r="BG145" s="48" t="s">
        <v>537</v>
      </c>
      <c r="BH145" s="48" t="s">
        <v>537</v>
      </c>
      <c r="BI145" s="119" t="s">
        <v>2904</v>
      </c>
      <c r="BJ145" s="119" t="s">
        <v>2904</v>
      </c>
      <c r="BK145" s="119" t="s">
        <v>2814</v>
      </c>
      <c r="BL145" s="119" t="s">
        <v>2814</v>
      </c>
      <c r="BM145" s="119">
        <v>1</v>
      </c>
      <c r="BN145" s="122">
        <v>5.882352941176471</v>
      </c>
      <c r="BO145" s="119">
        <v>0</v>
      </c>
      <c r="BP145" s="122">
        <v>0</v>
      </c>
      <c r="BQ145" s="119">
        <v>0</v>
      </c>
      <c r="BR145" s="122">
        <v>0</v>
      </c>
      <c r="BS145" s="119">
        <v>16</v>
      </c>
      <c r="BT145" s="122">
        <v>94.11764705882354</v>
      </c>
      <c r="BU145" s="119">
        <v>17</v>
      </c>
      <c r="BV145" s="2"/>
      <c r="BW145" s="3"/>
      <c r="BX145" s="3"/>
      <c r="BY145" s="3"/>
      <c r="BZ145" s="3"/>
    </row>
    <row r="146" spans="1:78" ht="34.05" customHeight="1">
      <c r="A146" s="65" t="s">
        <v>366</v>
      </c>
      <c r="C146" s="66"/>
      <c r="D146" s="66" t="s">
        <v>64</v>
      </c>
      <c r="E146" s="67">
        <v>169.05171661160924</v>
      </c>
      <c r="F146" s="69"/>
      <c r="G146" s="103" t="s">
        <v>675</v>
      </c>
      <c r="H146" s="66"/>
      <c r="I146" s="70" t="s">
        <v>366</v>
      </c>
      <c r="J146" s="71"/>
      <c r="K146" s="71"/>
      <c r="L146" s="70" t="s">
        <v>2543</v>
      </c>
      <c r="M146" s="74">
        <v>2.237801291111859</v>
      </c>
      <c r="N146" s="75">
        <v>7278.59716796875</v>
      </c>
      <c r="O146" s="75">
        <v>5551.56298828125</v>
      </c>
      <c r="P146" s="76"/>
      <c r="Q146" s="77"/>
      <c r="R146" s="77"/>
      <c r="S146" s="89"/>
      <c r="T146" s="48">
        <v>0</v>
      </c>
      <c r="U146" s="48">
        <v>2</v>
      </c>
      <c r="V146" s="49">
        <v>0</v>
      </c>
      <c r="W146" s="49">
        <v>0.003096</v>
      </c>
      <c r="X146" s="49">
        <v>0.007934</v>
      </c>
      <c r="Y146" s="49">
        <v>0.823116</v>
      </c>
      <c r="Z146" s="49">
        <v>0.5</v>
      </c>
      <c r="AA146" s="49">
        <v>0</v>
      </c>
      <c r="AB146" s="72">
        <v>146</v>
      </c>
      <c r="AC146" s="72"/>
      <c r="AD146" s="73"/>
      <c r="AE146" s="79" t="s">
        <v>1512</v>
      </c>
      <c r="AF146" s="83" t="s">
        <v>1689</v>
      </c>
      <c r="AG146" s="79">
        <v>3450</v>
      </c>
      <c r="AH146" s="79">
        <v>2865</v>
      </c>
      <c r="AI146" s="79">
        <v>16448</v>
      </c>
      <c r="AJ146" s="79">
        <v>8379</v>
      </c>
      <c r="AK146" s="79"/>
      <c r="AL146" s="79" t="s">
        <v>1849</v>
      </c>
      <c r="AM146" s="79" t="s">
        <v>1954</v>
      </c>
      <c r="AN146" s="79"/>
      <c r="AO146" s="79"/>
      <c r="AP146" s="81">
        <v>43716.698842592596</v>
      </c>
      <c r="AQ146" s="86" t="s">
        <v>2140</v>
      </c>
      <c r="AR146" s="79" t="b">
        <v>1</v>
      </c>
      <c r="AS146" s="79" t="b">
        <v>0</v>
      </c>
      <c r="AT146" s="79" t="b">
        <v>0</v>
      </c>
      <c r="AU146" s="79"/>
      <c r="AV146" s="79">
        <v>1</v>
      </c>
      <c r="AW146" s="79"/>
      <c r="AX146" s="79" t="b">
        <v>0</v>
      </c>
      <c r="AY146" s="79" t="s">
        <v>2212</v>
      </c>
      <c r="AZ146" s="86" t="s">
        <v>2356</v>
      </c>
      <c r="BA146" s="79" t="s">
        <v>66</v>
      </c>
      <c r="BB146" s="79" t="str">
        <f>REPLACE(INDEX(GroupVertices[Group],MATCH(Vertices[[#This Row],[Vertex]],GroupVertices[Vertex],0)),1,1,"")</f>
        <v>5</v>
      </c>
      <c r="BC146" s="48"/>
      <c r="BD146" s="48"/>
      <c r="BE146" s="48"/>
      <c r="BF146" s="48"/>
      <c r="BG146" s="48" t="s">
        <v>537</v>
      </c>
      <c r="BH146" s="48" t="s">
        <v>537</v>
      </c>
      <c r="BI146" s="119" t="s">
        <v>2904</v>
      </c>
      <c r="BJ146" s="119" t="s">
        <v>2904</v>
      </c>
      <c r="BK146" s="119" t="s">
        <v>2814</v>
      </c>
      <c r="BL146" s="119" t="s">
        <v>2814</v>
      </c>
      <c r="BM146" s="119">
        <v>1</v>
      </c>
      <c r="BN146" s="122">
        <v>5.882352941176471</v>
      </c>
      <c r="BO146" s="119">
        <v>0</v>
      </c>
      <c r="BP146" s="122">
        <v>0</v>
      </c>
      <c r="BQ146" s="119">
        <v>0</v>
      </c>
      <c r="BR146" s="122">
        <v>0</v>
      </c>
      <c r="BS146" s="119">
        <v>16</v>
      </c>
      <c r="BT146" s="122">
        <v>94.11764705882354</v>
      </c>
      <c r="BU146" s="119">
        <v>17</v>
      </c>
      <c r="BV146" s="2"/>
      <c r="BW146" s="3"/>
      <c r="BX146" s="3"/>
      <c r="BY146" s="3"/>
      <c r="BZ146" s="3"/>
    </row>
    <row r="147" spans="1:78" ht="34.05" customHeight="1">
      <c r="A147" s="65" t="s">
        <v>367</v>
      </c>
      <c r="C147" s="66"/>
      <c r="D147" s="66" t="s">
        <v>64</v>
      </c>
      <c r="E147" s="67">
        <v>162.33367744218972</v>
      </c>
      <c r="F147" s="69"/>
      <c r="G147" s="103" t="s">
        <v>676</v>
      </c>
      <c r="H147" s="66"/>
      <c r="I147" s="70" t="s">
        <v>367</v>
      </c>
      <c r="J147" s="71"/>
      <c r="K147" s="71"/>
      <c r="L147" s="70" t="s">
        <v>2544</v>
      </c>
      <c r="M147" s="74">
        <v>1.058571039011602</v>
      </c>
      <c r="N147" s="75">
        <v>7617.34814453125</v>
      </c>
      <c r="O147" s="75">
        <v>5983.857421875</v>
      </c>
      <c r="P147" s="76"/>
      <c r="Q147" s="77"/>
      <c r="R147" s="77"/>
      <c r="S147" s="89"/>
      <c r="T147" s="48">
        <v>0</v>
      </c>
      <c r="U147" s="48">
        <v>2</v>
      </c>
      <c r="V147" s="49">
        <v>0</v>
      </c>
      <c r="W147" s="49">
        <v>0.003096</v>
      </c>
      <c r="X147" s="49">
        <v>0.007934</v>
      </c>
      <c r="Y147" s="49">
        <v>0.823116</v>
      </c>
      <c r="Z147" s="49">
        <v>0.5</v>
      </c>
      <c r="AA147" s="49">
        <v>0</v>
      </c>
      <c r="AB147" s="72">
        <v>147</v>
      </c>
      <c r="AC147" s="72"/>
      <c r="AD147" s="73"/>
      <c r="AE147" s="79" t="s">
        <v>1513</v>
      </c>
      <c r="AF147" s="83" t="s">
        <v>1690</v>
      </c>
      <c r="AG147" s="79">
        <v>191</v>
      </c>
      <c r="AH147" s="79">
        <v>147</v>
      </c>
      <c r="AI147" s="79">
        <v>1316</v>
      </c>
      <c r="AJ147" s="79">
        <v>5691</v>
      </c>
      <c r="AK147" s="79"/>
      <c r="AL147" s="79"/>
      <c r="AM147" s="79" t="s">
        <v>1955</v>
      </c>
      <c r="AN147" s="79"/>
      <c r="AO147" s="79"/>
      <c r="AP147" s="81">
        <v>43128.12863425926</v>
      </c>
      <c r="AQ147" s="86" t="s">
        <v>2141</v>
      </c>
      <c r="AR147" s="79" t="b">
        <v>1</v>
      </c>
      <c r="AS147" s="79" t="b">
        <v>0</v>
      </c>
      <c r="AT147" s="79" t="b">
        <v>0</v>
      </c>
      <c r="AU147" s="79"/>
      <c r="AV147" s="79">
        <v>0</v>
      </c>
      <c r="AW147" s="79"/>
      <c r="AX147" s="79" t="b">
        <v>0</v>
      </c>
      <c r="AY147" s="79" t="s">
        <v>2212</v>
      </c>
      <c r="AZ147" s="86" t="s">
        <v>2357</v>
      </c>
      <c r="BA147" s="79" t="s">
        <v>66</v>
      </c>
      <c r="BB147" s="79" t="str">
        <f>REPLACE(INDEX(GroupVertices[Group],MATCH(Vertices[[#This Row],[Vertex]],GroupVertices[Vertex],0)),1,1,"")</f>
        <v>5</v>
      </c>
      <c r="BC147" s="48"/>
      <c r="BD147" s="48"/>
      <c r="BE147" s="48"/>
      <c r="BF147" s="48"/>
      <c r="BG147" s="48" t="s">
        <v>537</v>
      </c>
      <c r="BH147" s="48" t="s">
        <v>537</v>
      </c>
      <c r="BI147" s="119" t="s">
        <v>2904</v>
      </c>
      <c r="BJ147" s="119" t="s">
        <v>2904</v>
      </c>
      <c r="BK147" s="119" t="s">
        <v>2814</v>
      </c>
      <c r="BL147" s="119" t="s">
        <v>2814</v>
      </c>
      <c r="BM147" s="119">
        <v>1</v>
      </c>
      <c r="BN147" s="122">
        <v>5.882352941176471</v>
      </c>
      <c r="BO147" s="119">
        <v>0</v>
      </c>
      <c r="BP147" s="122">
        <v>0</v>
      </c>
      <c r="BQ147" s="119">
        <v>0</v>
      </c>
      <c r="BR147" s="122">
        <v>0</v>
      </c>
      <c r="BS147" s="119">
        <v>16</v>
      </c>
      <c r="BT147" s="122">
        <v>94.11764705882354</v>
      </c>
      <c r="BU147" s="119">
        <v>17</v>
      </c>
      <c r="BV147" s="2"/>
      <c r="BW147" s="3"/>
      <c r="BX147" s="3"/>
      <c r="BY147" s="3"/>
      <c r="BZ147" s="3"/>
    </row>
    <row r="148" spans="1:78" ht="34.05" customHeight="1">
      <c r="A148" s="65" t="s">
        <v>368</v>
      </c>
      <c r="C148" s="66"/>
      <c r="D148" s="66" t="s">
        <v>64</v>
      </c>
      <c r="E148" s="67">
        <v>171.77551321378007</v>
      </c>
      <c r="F148" s="69"/>
      <c r="G148" s="103" t="s">
        <v>677</v>
      </c>
      <c r="H148" s="66"/>
      <c r="I148" s="70" t="s">
        <v>368</v>
      </c>
      <c r="J148" s="71"/>
      <c r="K148" s="71"/>
      <c r="L148" s="70" t="s">
        <v>2545</v>
      </c>
      <c r="M148" s="74">
        <v>2.715914513265826</v>
      </c>
      <c r="N148" s="75">
        <v>7836.7138671875</v>
      </c>
      <c r="O148" s="75">
        <v>3981.162353515625</v>
      </c>
      <c r="P148" s="76"/>
      <c r="Q148" s="77"/>
      <c r="R148" s="77"/>
      <c r="S148" s="89"/>
      <c r="T148" s="48">
        <v>0</v>
      </c>
      <c r="U148" s="48">
        <v>2</v>
      </c>
      <c r="V148" s="49">
        <v>0</v>
      </c>
      <c r="W148" s="49">
        <v>0.003096</v>
      </c>
      <c r="X148" s="49">
        <v>0.007934</v>
      </c>
      <c r="Y148" s="49">
        <v>0.823116</v>
      </c>
      <c r="Z148" s="49">
        <v>0.5</v>
      </c>
      <c r="AA148" s="49">
        <v>0</v>
      </c>
      <c r="AB148" s="72">
        <v>148</v>
      </c>
      <c r="AC148" s="72"/>
      <c r="AD148" s="73"/>
      <c r="AE148" s="79" t="s">
        <v>1514</v>
      </c>
      <c r="AF148" s="83" t="s">
        <v>1691</v>
      </c>
      <c r="AG148" s="79">
        <v>4256</v>
      </c>
      <c r="AH148" s="79">
        <v>3967</v>
      </c>
      <c r="AI148" s="79">
        <v>45530</v>
      </c>
      <c r="AJ148" s="79">
        <v>10239</v>
      </c>
      <c r="AK148" s="79"/>
      <c r="AL148" s="79" t="s">
        <v>1850</v>
      </c>
      <c r="AM148" s="79" t="s">
        <v>1956</v>
      </c>
      <c r="AN148" s="86" t="s">
        <v>2007</v>
      </c>
      <c r="AO148" s="79"/>
      <c r="AP148" s="81">
        <v>41012.00975694445</v>
      </c>
      <c r="AQ148" s="86" t="s">
        <v>2142</v>
      </c>
      <c r="AR148" s="79" t="b">
        <v>1</v>
      </c>
      <c r="AS148" s="79" t="b">
        <v>0</v>
      </c>
      <c r="AT148" s="79" t="b">
        <v>0</v>
      </c>
      <c r="AU148" s="79"/>
      <c r="AV148" s="79">
        <v>13</v>
      </c>
      <c r="AW148" s="86" t="s">
        <v>2180</v>
      </c>
      <c r="AX148" s="79" t="b">
        <v>0</v>
      </c>
      <c r="AY148" s="79" t="s">
        <v>2212</v>
      </c>
      <c r="AZ148" s="86" t="s">
        <v>2358</v>
      </c>
      <c r="BA148" s="79" t="s">
        <v>66</v>
      </c>
      <c r="BB148" s="79" t="str">
        <f>REPLACE(INDEX(GroupVertices[Group],MATCH(Vertices[[#This Row],[Vertex]],GroupVertices[Vertex],0)),1,1,"")</f>
        <v>5</v>
      </c>
      <c r="BC148" s="48"/>
      <c r="BD148" s="48"/>
      <c r="BE148" s="48"/>
      <c r="BF148" s="48"/>
      <c r="BG148" s="48" t="s">
        <v>537</v>
      </c>
      <c r="BH148" s="48" t="s">
        <v>537</v>
      </c>
      <c r="BI148" s="119" t="s">
        <v>2904</v>
      </c>
      <c r="BJ148" s="119" t="s">
        <v>2904</v>
      </c>
      <c r="BK148" s="119" t="s">
        <v>2814</v>
      </c>
      <c r="BL148" s="119" t="s">
        <v>2814</v>
      </c>
      <c r="BM148" s="119">
        <v>1</v>
      </c>
      <c r="BN148" s="122">
        <v>5.882352941176471</v>
      </c>
      <c r="BO148" s="119">
        <v>0</v>
      </c>
      <c r="BP148" s="122">
        <v>0</v>
      </c>
      <c r="BQ148" s="119">
        <v>0</v>
      </c>
      <c r="BR148" s="122">
        <v>0</v>
      </c>
      <c r="BS148" s="119">
        <v>16</v>
      </c>
      <c r="BT148" s="122">
        <v>94.11764705882354</v>
      </c>
      <c r="BU148" s="119">
        <v>17</v>
      </c>
      <c r="BV148" s="2"/>
      <c r="BW148" s="3"/>
      <c r="BX148" s="3"/>
      <c r="BY148" s="3"/>
      <c r="BZ148" s="3"/>
    </row>
    <row r="149" spans="1:78" ht="34.05" customHeight="1">
      <c r="A149" s="65" t="s">
        <v>369</v>
      </c>
      <c r="C149" s="66"/>
      <c r="D149" s="66" t="s">
        <v>64</v>
      </c>
      <c r="E149" s="67">
        <v>165.63584827748937</v>
      </c>
      <c r="F149" s="69"/>
      <c r="G149" s="103" t="s">
        <v>678</v>
      </c>
      <c r="H149" s="66"/>
      <c r="I149" s="70" t="s">
        <v>369</v>
      </c>
      <c r="J149" s="71"/>
      <c r="K149" s="71"/>
      <c r="L149" s="70" t="s">
        <v>2546</v>
      </c>
      <c r="M149" s="74">
        <v>1.6382073954523464</v>
      </c>
      <c r="N149" s="75">
        <v>534.5259399414062</v>
      </c>
      <c r="O149" s="75">
        <v>3603.591064453125</v>
      </c>
      <c r="P149" s="76"/>
      <c r="Q149" s="77"/>
      <c r="R149" s="77"/>
      <c r="S149" s="89"/>
      <c r="T149" s="48">
        <v>0</v>
      </c>
      <c r="U149" s="48">
        <v>1</v>
      </c>
      <c r="V149" s="49">
        <v>0</v>
      </c>
      <c r="W149" s="49">
        <v>0.003086</v>
      </c>
      <c r="X149" s="49">
        <v>0.007006</v>
      </c>
      <c r="Y149" s="49">
        <v>0.508815</v>
      </c>
      <c r="Z149" s="49">
        <v>0</v>
      </c>
      <c r="AA149" s="49">
        <v>0</v>
      </c>
      <c r="AB149" s="72">
        <v>149</v>
      </c>
      <c r="AC149" s="72"/>
      <c r="AD149" s="73"/>
      <c r="AE149" s="79" t="s">
        <v>1515</v>
      </c>
      <c r="AF149" s="83" t="s">
        <v>1692</v>
      </c>
      <c r="AG149" s="79">
        <v>1523</v>
      </c>
      <c r="AH149" s="79">
        <v>1483</v>
      </c>
      <c r="AI149" s="79">
        <v>5285</v>
      </c>
      <c r="AJ149" s="79">
        <v>5008</v>
      </c>
      <c r="AK149" s="79"/>
      <c r="AL149" s="79" t="s">
        <v>1851</v>
      </c>
      <c r="AM149" s="79"/>
      <c r="AN149" s="79"/>
      <c r="AO149" s="79"/>
      <c r="AP149" s="81">
        <v>43953.78251157407</v>
      </c>
      <c r="AQ149" s="86" t="s">
        <v>2143</v>
      </c>
      <c r="AR149" s="79" t="b">
        <v>1</v>
      </c>
      <c r="AS149" s="79" t="b">
        <v>0</v>
      </c>
      <c r="AT149" s="79" t="b">
        <v>0</v>
      </c>
      <c r="AU149" s="79"/>
      <c r="AV149" s="79">
        <v>0</v>
      </c>
      <c r="AW149" s="79"/>
      <c r="AX149" s="79" t="b">
        <v>0</v>
      </c>
      <c r="AY149" s="79" t="s">
        <v>2212</v>
      </c>
      <c r="AZ149" s="86" t="s">
        <v>2359</v>
      </c>
      <c r="BA149" s="79" t="s">
        <v>66</v>
      </c>
      <c r="BB149" s="79" t="str">
        <f>REPLACE(INDEX(GroupVertices[Group],MATCH(Vertices[[#This Row],[Vertex]],GroupVertices[Vertex],0)),1,1,"")</f>
        <v>1</v>
      </c>
      <c r="BC149" s="48"/>
      <c r="BD149" s="48"/>
      <c r="BE149" s="48"/>
      <c r="BF149" s="48"/>
      <c r="BG149" s="48" t="s">
        <v>538</v>
      </c>
      <c r="BH149" s="48" t="s">
        <v>538</v>
      </c>
      <c r="BI149" s="119" t="s">
        <v>2891</v>
      </c>
      <c r="BJ149" s="119" t="s">
        <v>2891</v>
      </c>
      <c r="BK149" s="119" t="s">
        <v>2811</v>
      </c>
      <c r="BL149" s="119" t="s">
        <v>2811</v>
      </c>
      <c r="BM149" s="119">
        <v>0</v>
      </c>
      <c r="BN149" s="122">
        <v>0</v>
      </c>
      <c r="BO149" s="119">
        <v>1</v>
      </c>
      <c r="BP149" s="122">
        <v>2.3255813953488373</v>
      </c>
      <c r="BQ149" s="119">
        <v>0</v>
      </c>
      <c r="BR149" s="122">
        <v>0</v>
      </c>
      <c r="BS149" s="119">
        <v>42</v>
      </c>
      <c r="BT149" s="122">
        <v>97.67441860465117</v>
      </c>
      <c r="BU149" s="119">
        <v>43</v>
      </c>
      <c r="BV149" s="2"/>
      <c r="BW149" s="3"/>
      <c r="BX149" s="3"/>
      <c r="BY149" s="3"/>
      <c r="BZ149" s="3"/>
    </row>
    <row r="150" spans="1:78" ht="34.05" customHeight="1">
      <c r="A150" s="65" t="s">
        <v>370</v>
      </c>
      <c r="C150" s="66"/>
      <c r="D150" s="66" t="s">
        <v>64</v>
      </c>
      <c r="E150" s="67">
        <v>172.5071319018405</v>
      </c>
      <c r="F150" s="69"/>
      <c r="G150" s="103" t="s">
        <v>679</v>
      </c>
      <c r="H150" s="66"/>
      <c r="I150" s="70" t="s">
        <v>370</v>
      </c>
      <c r="J150" s="71"/>
      <c r="K150" s="71"/>
      <c r="L150" s="70" t="s">
        <v>2547</v>
      </c>
      <c r="M150" s="74">
        <v>2.8443369395431173</v>
      </c>
      <c r="N150" s="75">
        <v>1727.1326904296875</v>
      </c>
      <c r="O150" s="75">
        <v>6081.18603515625</v>
      </c>
      <c r="P150" s="76"/>
      <c r="Q150" s="77"/>
      <c r="R150" s="77"/>
      <c r="S150" s="89"/>
      <c r="T150" s="48">
        <v>0</v>
      </c>
      <c r="U150" s="48">
        <v>1</v>
      </c>
      <c r="V150" s="49">
        <v>0</v>
      </c>
      <c r="W150" s="49">
        <v>0.003086</v>
      </c>
      <c r="X150" s="49">
        <v>0.007006</v>
      </c>
      <c r="Y150" s="49">
        <v>0.508815</v>
      </c>
      <c r="Z150" s="49">
        <v>0</v>
      </c>
      <c r="AA150" s="49">
        <v>0</v>
      </c>
      <c r="AB150" s="72">
        <v>150</v>
      </c>
      <c r="AC150" s="72"/>
      <c r="AD150" s="73"/>
      <c r="AE150" s="79" t="s">
        <v>1516</v>
      </c>
      <c r="AF150" s="83" t="s">
        <v>1693</v>
      </c>
      <c r="AG150" s="79">
        <v>3569</v>
      </c>
      <c r="AH150" s="79">
        <v>4263</v>
      </c>
      <c r="AI150" s="79">
        <v>139911</v>
      </c>
      <c r="AJ150" s="79">
        <v>122638</v>
      </c>
      <c r="AK150" s="79"/>
      <c r="AL150" s="79" t="s">
        <v>1852</v>
      </c>
      <c r="AM150" s="79" t="s">
        <v>1957</v>
      </c>
      <c r="AN150" s="86" t="s">
        <v>2008</v>
      </c>
      <c r="AO150" s="79"/>
      <c r="AP150" s="81">
        <v>41824.956770833334</v>
      </c>
      <c r="AQ150" s="86" t="s">
        <v>2144</v>
      </c>
      <c r="AR150" s="79" t="b">
        <v>0</v>
      </c>
      <c r="AS150" s="79" t="b">
        <v>0</v>
      </c>
      <c r="AT150" s="79" t="b">
        <v>1</v>
      </c>
      <c r="AU150" s="79"/>
      <c r="AV150" s="79">
        <v>1453</v>
      </c>
      <c r="AW150" s="86" t="s">
        <v>2180</v>
      </c>
      <c r="AX150" s="79" t="b">
        <v>0</v>
      </c>
      <c r="AY150" s="79" t="s">
        <v>2212</v>
      </c>
      <c r="AZ150" s="86" t="s">
        <v>2360</v>
      </c>
      <c r="BA150" s="79" t="s">
        <v>66</v>
      </c>
      <c r="BB150" s="79" t="str">
        <f>REPLACE(INDEX(GroupVertices[Group],MATCH(Vertices[[#This Row],[Vertex]],GroupVertices[Vertex],0)),1,1,"")</f>
        <v>1</v>
      </c>
      <c r="BC150" s="48"/>
      <c r="BD150" s="48"/>
      <c r="BE150" s="48"/>
      <c r="BF150" s="48"/>
      <c r="BG150" s="48" t="s">
        <v>538</v>
      </c>
      <c r="BH150" s="48" t="s">
        <v>538</v>
      </c>
      <c r="BI150" s="119" t="s">
        <v>2891</v>
      </c>
      <c r="BJ150" s="119" t="s">
        <v>2891</v>
      </c>
      <c r="BK150" s="119" t="s">
        <v>2811</v>
      </c>
      <c r="BL150" s="119" t="s">
        <v>2811</v>
      </c>
      <c r="BM150" s="119">
        <v>0</v>
      </c>
      <c r="BN150" s="122">
        <v>0</v>
      </c>
      <c r="BO150" s="119">
        <v>1</v>
      </c>
      <c r="BP150" s="122">
        <v>2.3255813953488373</v>
      </c>
      <c r="BQ150" s="119">
        <v>0</v>
      </c>
      <c r="BR150" s="122">
        <v>0</v>
      </c>
      <c r="BS150" s="119">
        <v>42</v>
      </c>
      <c r="BT150" s="122">
        <v>97.67441860465117</v>
      </c>
      <c r="BU150" s="119">
        <v>43</v>
      </c>
      <c r="BV150" s="2"/>
      <c r="BW150" s="3"/>
      <c r="BX150" s="3"/>
      <c r="BY150" s="3"/>
      <c r="BZ150" s="3"/>
    </row>
    <row r="151" spans="1:78" ht="34.05" customHeight="1">
      <c r="A151" s="65" t="s">
        <v>372</v>
      </c>
      <c r="C151" s="66"/>
      <c r="D151" s="66" t="s">
        <v>64</v>
      </c>
      <c r="E151" s="67">
        <v>163.24078574799432</v>
      </c>
      <c r="F151" s="69"/>
      <c r="G151" s="103" t="s">
        <v>681</v>
      </c>
      <c r="H151" s="66"/>
      <c r="I151" s="70" t="s">
        <v>372</v>
      </c>
      <c r="J151" s="71"/>
      <c r="K151" s="71"/>
      <c r="L151" s="70" t="s">
        <v>2548</v>
      </c>
      <c r="M151" s="74">
        <v>1.2177974932135132</v>
      </c>
      <c r="N151" s="75">
        <v>6474.705078125</v>
      </c>
      <c r="O151" s="75">
        <v>9221.8759765625</v>
      </c>
      <c r="P151" s="76"/>
      <c r="Q151" s="77"/>
      <c r="R151" s="77"/>
      <c r="S151" s="89"/>
      <c r="T151" s="48">
        <v>0</v>
      </c>
      <c r="U151" s="48">
        <v>1</v>
      </c>
      <c r="V151" s="49">
        <v>0</v>
      </c>
      <c r="W151" s="49">
        <v>0.001704</v>
      </c>
      <c r="X151" s="49">
        <v>6.3E-05</v>
      </c>
      <c r="Y151" s="49">
        <v>0.511772</v>
      </c>
      <c r="Z151" s="49">
        <v>0</v>
      </c>
      <c r="AA151" s="49">
        <v>0</v>
      </c>
      <c r="AB151" s="72">
        <v>151</v>
      </c>
      <c r="AC151" s="72"/>
      <c r="AD151" s="73"/>
      <c r="AE151" s="79" t="s">
        <v>1517</v>
      </c>
      <c r="AF151" s="83" t="s">
        <v>1694</v>
      </c>
      <c r="AG151" s="79">
        <v>897</v>
      </c>
      <c r="AH151" s="79">
        <v>514</v>
      </c>
      <c r="AI151" s="79">
        <v>13648</v>
      </c>
      <c r="AJ151" s="79">
        <v>8249</v>
      </c>
      <c r="AK151" s="79"/>
      <c r="AL151" s="79" t="s">
        <v>1853</v>
      </c>
      <c r="AM151" s="79" t="s">
        <v>1958</v>
      </c>
      <c r="AN151" s="79"/>
      <c r="AO151" s="79"/>
      <c r="AP151" s="81">
        <v>43161.10899305555</v>
      </c>
      <c r="AQ151" s="86" t="s">
        <v>2145</v>
      </c>
      <c r="AR151" s="79" t="b">
        <v>1</v>
      </c>
      <c r="AS151" s="79" t="b">
        <v>0</v>
      </c>
      <c r="AT151" s="79" t="b">
        <v>0</v>
      </c>
      <c r="AU151" s="79"/>
      <c r="AV151" s="79">
        <v>0</v>
      </c>
      <c r="AW151" s="79"/>
      <c r="AX151" s="79" t="b">
        <v>0</v>
      </c>
      <c r="AY151" s="79" t="s">
        <v>2212</v>
      </c>
      <c r="AZ151" s="86" t="s">
        <v>2361</v>
      </c>
      <c r="BA151" s="79" t="s">
        <v>66</v>
      </c>
      <c r="BB151" s="79" t="str">
        <f>REPLACE(INDEX(GroupVertices[Group],MATCH(Vertices[[#This Row],[Vertex]],GroupVertices[Vertex],0)),1,1,"")</f>
        <v>2</v>
      </c>
      <c r="BC151" s="48"/>
      <c r="BD151" s="48"/>
      <c r="BE151" s="48"/>
      <c r="BF151" s="48"/>
      <c r="BG151" s="48" t="s">
        <v>541</v>
      </c>
      <c r="BH151" s="48" t="s">
        <v>541</v>
      </c>
      <c r="BI151" s="119" t="s">
        <v>2905</v>
      </c>
      <c r="BJ151" s="119" t="s">
        <v>2905</v>
      </c>
      <c r="BK151" s="119" t="s">
        <v>2934</v>
      </c>
      <c r="BL151" s="119" t="s">
        <v>2934</v>
      </c>
      <c r="BM151" s="119">
        <v>0</v>
      </c>
      <c r="BN151" s="122">
        <v>0</v>
      </c>
      <c r="BO151" s="119">
        <v>0</v>
      </c>
      <c r="BP151" s="122">
        <v>0</v>
      </c>
      <c r="BQ151" s="119">
        <v>0</v>
      </c>
      <c r="BR151" s="122">
        <v>0</v>
      </c>
      <c r="BS151" s="119">
        <v>16</v>
      </c>
      <c r="BT151" s="122">
        <v>100</v>
      </c>
      <c r="BU151" s="119">
        <v>16</v>
      </c>
      <c r="BV151" s="2"/>
      <c r="BW151" s="3"/>
      <c r="BX151" s="3"/>
      <c r="BY151" s="3"/>
      <c r="BZ151" s="3"/>
    </row>
    <row r="152" spans="1:78" ht="34.05" customHeight="1">
      <c r="A152" s="65" t="s">
        <v>373</v>
      </c>
      <c r="C152" s="66"/>
      <c r="D152" s="66" t="s">
        <v>64</v>
      </c>
      <c r="E152" s="67">
        <v>167.74666705993394</v>
      </c>
      <c r="F152" s="69"/>
      <c r="G152" s="103" t="s">
        <v>682</v>
      </c>
      <c r="H152" s="66"/>
      <c r="I152" s="70" t="s">
        <v>373</v>
      </c>
      <c r="J152" s="71"/>
      <c r="K152" s="71"/>
      <c r="L152" s="70" t="s">
        <v>2549</v>
      </c>
      <c r="M152" s="74">
        <v>2.0087234496442594</v>
      </c>
      <c r="N152" s="75">
        <v>2362.919921875</v>
      </c>
      <c r="O152" s="75">
        <v>4618.83837890625</v>
      </c>
      <c r="P152" s="76"/>
      <c r="Q152" s="77"/>
      <c r="R152" s="77"/>
      <c r="S152" s="89"/>
      <c r="T152" s="48">
        <v>0</v>
      </c>
      <c r="U152" s="48">
        <v>1</v>
      </c>
      <c r="V152" s="49">
        <v>0</v>
      </c>
      <c r="W152" s="49">
        <v>0.003086</v>
      </c>
      <c r="X152" s="49">
        <v>0.007006</v>
      </c>
      <c r="Y152" s="49">
        <v>0.508815</v>
      </c>
      <c r="Z152" s="49">
        <v>0</v>
      </c>
      <c r="AA152" s="49">
        <v>0</v>
      </c>
      <c r="AB152" s="72">
        <v>152</v>
      </c>
      <c r="AC152" s="72"/>
      <c r="AD152" s="73"/>
      <c r="AE152" s="79" t="s">
        <v>1518</v>
      </c>
      <c r="AF152" s="83" t="s">
        <v>1695</v>
      </c>
      <c r="AG152" s="79">
        <v>3644</v>
      </c>
      <c r="AH152" s="79">
        <v>2337</v>
      </c>
      <c r="AI152" s="79">
        <v>14727</v>
      </c>
      <c r="AJ152" s="79">
        <v>12824</v>
      </c>
      <c r="AK152" s="79"/>
      <c r="AL152" s="79" t="s">
        <v>1854</v>
      </c>
      <c r="AM152" s="79" t="s">
        <v>1959</v>
      </c>
      <c r="AN152" s="86" t="s">
        <v>2009</v>
      </c>
      <c r="AO152" s="79"/>
      <c r="AP152" s="81">
        <v>42689.7365162037</v>
      </c>
      <c r="AQ152" s="86" t="s">
        <v>2146</v>
      </c>
      <c r="AR152" s="79" t="b">
        <v>1</v>
      </c>
      <c r="AS152" s="79" t="b">
        <v>0</v>
      </c>
      <c r="AT152" s="79" t="b">
        <v>1</v>
      </c>
      <c r="AU152" s="79"/>
      <c r="AV152" s="79">
        <v>3</v>
      </c>
      <c r="AW152" s="79"/>
      <c r="AX152" s="79" t="b">
        <v>0</v>
      </c>
      <c r="AY152" s="79" t="s">
        <v>2212</v>
      </c>
      <c r="AZ152" s="86" t="s">
        <v>2362</v>
      </c>
      <c r="BA152" s="79" t="s">
        <v>66</v>
      </c>
      <c r="BB152" s="79" t="str">
        <f>REPLACE(INDEX(GroupVertices[Group],MATCH(Vertices[[#This Row],[Vertex]],GroupVertices[Vertex],0)),1,1,"")</f>
        <v>1</v>
      </c>
      <c r="BC152" s="48"/>
      <c r="BD152" s="48"/>
      <c r="BE152" s="48"/>
      <c r="BF152" s="48"/>
      <c r="BG152" s="48" t="s">
        <v>538</v>
      </c>
      <c r="BH152" s="48" t="s">
        <v>538</v>
      </c>
      <c r="BI152" s="119" t="s">
        <v>2891</v>
      </c>
      <c r="BJ152" s="119" t="s">
        <v>2891</v>
      </c>
      <c r="BK152" s="119" t="s">
        <v>2811</v>
      </c>
      <c r="BL152" s="119" t="s">
        <v>2811</v>
      </c>
      <c r="BM152" s="119">
        <v>0</v>
      </c>
      <c r="BN152" s="122">
        <v>0</v>
      </c>
      <c r="BO152" s="119">
        <v>1</v>
      </c>
      <c r="BP152" s="122">
        <v>2.3255813953488373</v>
      </c>
      <c r="BQ152" s="119">
        <v>0</v>
      </c>
      <c r="BR152" s="122">
        <v>0</v>
      </c>
      <c r="BS152" s="119">
        <v>42</v>
      </c>
      <c r="BT152" s="122">
        <v>97.67441860465117</v>
      </c>
      <c r="BU152" s="119">
        <v>43</v>
      </c>
      <c r="BV152" s="2"/>
      <c r="BW152" s="3"/>
      <c r="BX152" s="3"/>
      <c r="BY152" s="3"/>
      <c r="BZ152" s="3"/>
    </row>
    <row r="153" spans="1:78" ht="34.05" customHeight="1">
      <c r="A153" s="65" t="s">
        <v>374</v>
      </c>
      <c r="C153" s="66"/>
      <c r="D153" s="66" t="s">
        <v>64</v>
      </c>
      <c r="E153" s="67">
        <v>167.44264983482776</v>
      </c>
      <c r="F153" s="69"/>
      <c r="G153" s="103" t="s">
        <v>683</v>
      </c>
      <c r="H153" s="66"/>
      <c r="I153" s="70" t="s">
        <v>374</v>
      </c>
      <c r="J153" s="71"/>
      <c r="K153" s="71"/>
      <c r="L153" s="70" t="s">
        <v>2550</v>
      </c>
      <c r="M153" s="74">
        <v>1.9553587252114664</v>
      </c>
      <c r="N153" s="75">
        <v>1334.82763671875</v>
      </c>
      <c r="O153" s="75">
        <v>1775.197509765625</v>
      </c>
      <c r="P153" s="76"/>
      <c r="Q153" s="77"/>
      <c r="R153" s="77"/>
      <c r="S153" s="89"/>
      <c r="T153" s="48">
        <v>0</v>
      </c>
      <c r="U153" s="48">
        <v>1</v>
      </c>
      <c r="V153" s="49">
        <v>0</v>
      </c>
      <c r="W153" s="49">
        <v>0.003086</v>
      </c>
      <c r="X153" s="49">
        <v>0.007006</v>
      </c>
      <c r="Y153" s="49">
        <v>0.508815</v>
      </c>
      <c r="Z153" s="49">
        <v>0</v>
      </c>
      <c r="AA153" s="49">
        <v>0</v>
      </c>
      <c r="AB153" s="72">
        <v>153</v>
      </c>
      <c r="AC153" s="72"/>
      <c r="AD153" s="73"/>
      <c r="AE153" s="79" t="s">
        <v>1519</v>
      </c>
      <c r="AF153" s="83" t="s">
        <v>1696</v>
      </c>
      <c r="AG153" s="79">
        <v>2926</v>
      </c>
      <c r="AH153" s="79">
        <v>2214</v>
      </c>
      <c r="AI153" s="79">
        <v>29997</v>
      </c>
      <c r="AJ153" s="79">
        <v>28931</v>
      </c>
      <c r="AK153" s="79"/>
      <c r="AL153" s="79" t="s">
        <v>1855</v>
      </c>
      <c r="AM153" s="79"/>
      <c r="AN153" s="79"/>
      <c r="AO153" s="79"/>
      <c r="AP153" s="81">
        <v>43131.2353125</v>
      </c>
      <c r="AQ153" s="86" t="s">
        <v>2147</v>
      </c>
      <c r="AR153" s="79" t="b">
        <v>1</v>
      </c>
      <c r="AS153" s="79" t="b">
        <v>0</v>
      </c>
      <c r="AT153" s="79" t="b">
        <v>0</v>
      </c>
      <c r="AU153" s="79"/>
      <c r="AV153" s="79">
        <v>2</v>
      </c>
      <c r="AW153" s="79"/>
      <c r="AX153" s="79" t="b">
        <v>0</v>
      </c>
      <c r="AY153" s="79" t="s">
        <v>2212</v>
      </c>
      <c r="AZ153" s="86" t="s">
        <v>2363</v>
      </c>
      <c r="BA153" s="79" t="s">
        <v>66</v>
      </c>
      <c r="BB153" s="79" t="str">
        <f>REPLACE(INDEX(GroupVertices[Group],MATCH(Vertices[[#This Row],[Vertex]],GroupVertices[Vertex],0)),1,1,"")</f>
        <v>1</v>
      </c>
      <c r="BC153" s="48"/>
      <c r="BD153" s="48"/>
      <c r="BE153" s="48"/>
      <c r="BF153" s="48"/>
      <c r="BG153" s="48" t="s">
        <v>538</v>
      </c>
      <c r="BH153" s="48" t="s">
        <v>538</v>
      </c>
      <c r="BI153" s="119" t="s">
        <v>2891</v>
      </c>
      <c r="BJ153" s="119" t="s">
        <v>2891</v>
      </c>
      <c r="BK153" s="119" t="s">
        <v>2811</v>
      </c>
      <c r="BL153" s="119" t="s">
        <v>2811</v>
      </c>
      <c r="BM153" s="119">
        <v>0</v>
      </c>
      <c r="BN153" s="122">
        <v>0</v>
      </c>
      <c r="BO153" s="119">
        <v>1</v>
      </c>
      <c r="BP153" s="122">
        <v>2.3255813953488373</v>
      </c>
      <c r="BQ153" s="119">
        <v>0</v>
      </c>
      <c r="BR153" s="122">
        <v>0</v>
      </c>
      <c r="BS153" s="119">
        <v>42</v>
      </c>
      <c r="BT153" s="122">
        <v>97.67441860465117</v>
      </c>
      <c r="BU153" s="119">
        <v>43</v>
      </c>
      <c r="BV153" s="2"/>
      <c r="BW153" s="3"/>
      <c r="BX153" s="3"/>
      <c r="BY153" s="3"/>
      <c r="BZ153" s="3"/>
    </row>
    <row r="154" spans="1:78" ht="34.05" customHeight="1">
      <c r="A154" s="65" t="s">
        <v>375</v>
      </c>
      <c r="C154" s="66"/>
      <c r="D154" s="66" t="s">
        <v>64</v>
      </c>
      <c r="E154" s="67">
        <v>162.32379070316188</v>
      </c>
      <c r="F154" s="69"/>
      <c r="G154" s="103" t="s">
        <v>684</v>
      </c>
      <c r="H154" s="66"/>
      <c r="I154" s="70" t="s">
        <v>375</v>
      </c>
      <c r="J154" s="71"/>
      <c r="K154" s="71"/>
      <c r="L154" s="70" t="s">
        <v>2551</v>
      </c>
      <c r="M154" s="74">
        <v>1.056835600818666</v>
      </c>
      <c r="N154" s="75">
        <v>2346.721435546875</v>
      </c>
      <c r="O154" s="75">
        <v>5567.70703125</v>
      </c>
      <c r="P154" s="76"/>
      <c r="Q154" s="77"/>
      <c r="R154" s="77"/>
      <c r="S154" s="89"/>
      <c r="T154" s="48">
        <v>0</v>
      </c>
      <c r="U154" s="48">
        <v>1</v>
      </c>
      <c r="V154" s="49">
        <v>0</v>
      </c>
      <c r="W154" s="49">
        <v>0.003086</v>
      </c>
      <c r="X154" s="49">
        <v>0.007006</v>
      </c>
      <c r="Y154" s="49">
        <v>0.508815</v>
      </c>
      <c r="Z154" s="49">
        <v>0</v>
      </c>
      <c r="AA154" s="49">
        <v>0</v>
      </c>
      <c r="AB154" s="72">
        <v>154</v>
      </c>
      <c r="AC154" s="72"/>
      <c r="AD154" s="73"/>
      <c r="AE154" s="79" t="s">
        <v>1520</v>
      </c>
      <c r="AF154" s="83" t="s">
        <v>1697</v>
      </c>
      <c r="AG154" s="79">
        <v>501</v>
      </c>
      <c r="AH154" s="79">
        <v>143</v>
      </c>
      <c r="AI154" s="79">
        <v>5058</v>
      </c>
      <c r="AJ154" s="79">
        <v>19632</v>
      </c>
      <c r="AK154" s="79"/>
      <c r="AL154" s="79"/>
      <c r="AM154" s="79"/>
      <c r="AN154" s="86" t="s">
        <v>2010</v>
      </c>
      <c r="AO154" s="79"/>
      <c r="AP154" s="81">
        <v>43305.91150462963</v>
      </c>
      <c r="AQ154" s="86" t="s">
        <v>2148</v>
      </c>
      <c r="AR154" s="79" t="b">
        <v>1</v>
      </c>
      <c r="AS154" s="79" t="b">
        <v>0</v>
      </c>
      <c r="AT154" s="79" t="b">
        <v>0</v>
      </c>
      <c r="AU154" s="79"/>
      <c r="AV154" s="79">
        <v>0</v>
      </c>
      <c r="AW154" s="79"/>
      <c r="AX154" s="79" t="b">
        <v>0</v>
      </c>
      <c r="AY154" s="79" t="s">
        <v>2212</v>
      </c>
      <c r="AZ154" s="86" t="s">
        <v>2364</v>
      </c>
      <c r="BA154" s="79" t="s">
        <v>66</v>
      </c>
      <c r="BB154" s="79" t="str">
        <f>REPLACE(INDEX(GroupVertices[Group],MATCH(Vertices[[#This Row],[Vertex]],GroupVertices[Vertex],0)),1,1,"")</f>
        <v>1</v>
      </c>
      <c r="BC154" s="48"/>
      <c r="BD154" s="48"/>
      <c r="BE154" s="48"/>
      <c r="BF154" s="48"/>
      <c r="BG154" s="48" t="s">
        <v>538</v>
      </c>
      <c r="BH154" s="48" t="s">
        <v>538</v>
      </c>
      <c r="BI154" s="119" t="s">
        <v>2891</v>
      </c>
      <c r="BJ154" s="119" t="s">
        <v>2891</v>
      </c>
      <c r="BK154" s="119" t="s">
        <v>2811</v>
      </c>
      <c r="BL154" s="119" t="s">
        <v>2811</v>
      </c>
      <c r="BM154" s="119">
        <v>0</v>
      </c>
      <c r="BN154" s="122">
        <v>0</v>
      </c>
      <c r="BO154" s="119">
        <v>1</v>
      </c>
      <c r="BP154" s="122">
        <v>2.3255813953488373</v>
      </c>
      <c r="BQ154" s="119">
        <v>0</v>
      </c>
      <c r="BR154" s="122">
        <v>0</v>
      </c>
      <c r="BS154" s="119">
        <v>42</v>
      </c>
      <c r="BT154" s="122">
        <v>97.67441860465117</v>
      </c>
      <c r="BU154" s="119">
        <v>43</v>
      </c>
      <c r="BV154" s="2"/>
      <c r="BW154" s="3"/>
      <c r="BX154" s="3"/>
      <c r="BY154" s="3"/>
      <c r="BZ154" s="3"/>
    </row>
    <row r="155" spans="1:78" ht="34.05" customHeight="1">
      <c r="A155" s="65" t="s">
        <v>376</v>
      </c>
      <c r="C155" s="66"/>
      <c r="D155" s="66" t="s">
        <v>64</v>
      </c>
      <c r="E155" s="67">
        <v>167.43523478055687</v>
      </c>
      <c r="F155" s="69"/>
      <c r="G155" s="103" t="s">
        <v>685</v>
      </c>
      <c r="H155" s="66"/>
      <c r="I155" s="70" t="s">
        <v>376</v>
      </c>
      <c r="J155" s="71"/>
      <c r="K155" s="71"/>
      <c r="L155" s="70" t="s">
        <v>2552</v>
      </c>
      <c r="M155" s="74">
        <v>1.9540571465667642</v>
      </c>
      <c r="N155" s="75">
        <v>7896.40673828125</v>
      </c>
      <c r="O155" s="75">
        <v>2771.743408203125</v>
      </c>
      <c r="P155" s="76"/>
      <c r="Q155" s="77"/>
      <c r="R155" s="77"/>
      <c r="S155" s="89"/>
      <c r="T155" s="48">
        <v>0</v>
      </c>
      <c r="U155" s="48">
        <v>1</v>
      </c>
      <c r="V155" s="49">
        <v>0</v>
      </c>
      <c r="W155" s="49">
        <v>0.083333</v>
      </c>
      <c r="X155" s="49">
        <v>0</v>
      </c>
      <c r="Y155" s="49">
        <v>0.505946</v>
      </c>
      <c r="Z155" s="49">
        <v>0</v>
      </c>
      <c r="AA155" s="49">
        <v>0</v>
      </c>
      <c r="AB155" s="72">
        <v>155</v>
      </c>
      <c r="AC155" s="72"/>
      <c r="AD155" s="73"/>
      <c r="AE155" s="79" t="s">
        <v>1521</v>
      </c>
      <c r="AF155" s="83" t="s">
        <v>1698</v>
      </c>
      <c r="AG155" s="79">
        <v>644</v>
      </c>
      <c r="AH155" s="79">
        <v>2211</v>
      </c>
      <c r="AI155" s="79">
        <v>78382</v>
      </c>
      <c r="AJ155" s="79">
        <v>58655</v>
      </c>
      <c r="AK155" s="79"/>
      <c r="AL155" s="79" t="s">
        <v>1856</v>
      </c>
      <c r="AM155" s="79"/>
      <c r="AN155" s="86" t="s">
        <v>2011</v>
      </c>
      <c r="AO155" s="79"/>
      <c r="AP155" s="81">
        <v>40653.89524305556</v>
      </c>
      <c r="AQ155" s="86" t="s">
        <v>2149</v>
      </c>
      <c r="AR155" s="79" t="b">
        <v>0</v>
      </c>
      <c r="AS155" s="79" t="b">
        <v>0</v>
      </c>
      <c r="AT155" s="79" t="b">
        <v>1</v>
      </c>
      <c r="AU155" s="79"/>
      <c r="AV155" s="79">
        <v>17</v>
      </c>
      <c r="AW155" s="86" t="s">
        <v>2180</v>
      </c>
      <c r="AX155" s="79" t="b">
        <v>0</v>
      </c>
      <c r="AY155" s="79" t="s">
        <v>2212</v>
      </c>
      <c r="AZ155" s="86" t="s">
        <v>2365</v>
      </c>
      <c r="BA155" s="79" t="s">
        <v>66</v>
      </c>
      <c r="BB155" s="79" t="str">
        <f>REPLACE(INDEX(GroupVertices[Group],MATCH(Vertices[[#This Row],[Vertex]],GroupVertices[Vertex],0)),1,1,"")</f>
        <v>7</v>
      </c>
      <c r="BC155" s="48"/>
      <c r="BD155" s="48"/>
      <c r="BE155" s="48"/>
      <c r="BF155" s="48"/>
      <c r="BG155" s="48" t="s">
        <v>537</v>
      </c>
      <c r="BH155" s="48" t="s">
        <v>537</v>
      </c>
      <c r="BI155" s="119" t="s">
        <v>2910</v>
      </c>
      <c r="BJ155" s="119" t="s">
        <v>2910</v>
      </c>
      <c r="BK155" s="119" t="s">
        <v>2937</v>
      </c>
      <c r="BL155" s="119" t="s">
        <v>2937</v>
      </c>
      <c r="BM155" s="119">
        <v>0</v>
      </c>
      <c r="BN155" s="122">
        <v>0</v>
      </c>
      <c r="BO155" s="119">
        <v>1</v>
      </c>
      <c r="BP155" s="122">
        <v>14.285714285714286</v>
      </c>
      <c r="BQ155" s="119">
        <v>0</v>
      </c>
      <c r="BR155" s="122">
        <v>0</v>
      </c>
      <c r="BS155" s="119">
        <v>6</v>
      </c>
      <c r="BT155" s="122">
        <v>85.71428571428571</v>
      </c>
      <c r="BU155" s="119">
        <v>7</v>
      </c>
      <c r="BV155" s="2"/>
      <c r="BW155" s="3"/>
      <c r="BX155" s="3"/>
      <c r="BY155" s="3"/>
      <c r="BZ155" s="3"/>
    </row>
    <row r="156" spans="1:78" ht="34.05" customHeight="1">
      <c r="A156" s="65" t="s">
        <v>379</v>
      </c>
      <c r="C156" s="66"/>
      <c r="D156" s="66" t="s">
        <v>64</v>
      </c>
      <c r="E156" s="67">
        <v>162.7761090136857</v>
      </c>
      <c r="F156" s="69"/>
      <c r="G156" s="103" t="s">
        <v>688</v>
      </c>
      <c r="H156" s="66"/>
      <c r="I156" s="70" t="s">
        <v>379</v>
      </c>
      <c r="J156" s="71"/>
      <c r="K156" s="71"/>
      <c r="L156" s="70" t="s">
        <v>2553</v>
      </c>
      <c r="M156" s="74">
        <v>1.1362318981455042</v>
      </c>
      <c r="N156" s="75">
        <v>7695.36865234375</v>
      </c>
      <c r="O156" s="75">
        <v>2241.351318359375</v>
      </c>
      <c r="P156" s="76"/>
      <c r="Q156" s="77"/>
      <c r="R156" s="77"/>
      <c r="S156" s="89"/>
      <c r="T156" s="48">
        <v>3</v>
      </c>
      <c r="U156" s="48">
        <v>1</v>
      </c>
      <c r="V156" s="49">
        <v>8</v>
      </c>
      <c r="W156" s="49">
        <v>0.125</v>
      </c>
      <c r="X156" s="49">
        <v>0</v>
      </c>
      <c r="Y156" s="49">
        <v>1.256281</v>
      </c>
      <c r="Z156" s="49">
        <v>0</v>
      </c>
      <c r="AA156" s="49">
        <v>0</v>
      </c>
      <c r="AB156" s="72">
        <v>156</v>
      </c>
      <c r="AC156" s="72"/>
      <c r="AD156" s="73"/>
      <c r="AE156" s="79" t="s">
        <v>1522</v>
      </c>
      <c r="AF156" s="83" t="s">
        <v>1325</v>
      </c>
      <c r="AG156" s="79">
        <v>1589</v>
      </c>
      <c r="AH156" s="79">
        <v>326</v>
      </c>
      <c r="AI156" s="79">
        <v>921</v>
      </c>
      <c r="AJ156" s="79">
        <v>7156</v>
      </c>
      <c r="AK156" s="79"/>
      <c r="AL156" s="79" t="s">
        <v>1857</v>
      </c>
      <c r="AM156" s="79" t="s">
        <v>1960</v>
      </c>
      <c r="AN156" s="79"/>
      <c r="AO156" s="79"/>
      <c r="AP156" s="81">
        <v>42956.767546296294</v>
      </c>
      <c r="AQ156" s="86" t="s">
        <v>2150</v>
      </c>
      <c r="AR156" s="79" t="b">
        <v>1</v>
      </c>
      <c r="AS156" s="79" t="b">
        <v>0</v>
      </c>
      <c r="AT156" s="79" t="b">
        <v>0</v>
      </c>
      <c r="AU156" s="79"/>
      <c r="AV156" s="79">
        <v>1</v>
      </c>
      <c r="AW156" s="79"/>
      <c r="AX156" s="79" t="b">
        <v>0</v>
      </c>
      <c r="AY156" s="79" t="s">
        <v>2212</v>
      </c>
      <c r="AZ156" s="86" t="s">
        <v>2366</v>
      </c>
      <c r="BA156" s="79" t="s">
        <v>66</v>
      </c>
      <c r="BB156" s="79" t="str">
        <f>REPLACE(INDEX(GroupVertices[Group],MATCH(Vertices[[#This Row],[Vertex]],GroupVertices[Vertex],0)),1,1,"")</f>
        <v>7</v>
      </c>
      <c r="BC156" s="48"/>
      <c r="BD156" s="48"/>
      <c r="BE156" s="48"/>
      <c r="BF156" s="48"/>
      <c r="BG156" s="48" t="s">
        <v>537</v>
      </c>
      <c r="BH156" s="48" t="s">
        <v>537</v>
      </c>
      <c r="BI156" s="119" t="s">
        <v>2910</v>
      </c>
      <c r="BJ156" s="119" t="s">
        <v>2910</v>
      </c>
      <c r="BK156" s="119" t="s">
        <v>2937</v>
      </c>
      <c r="BL156" s="119" t="s">
        <v>2937</v>
      </c>
      <c r="BM156" s="119">
        <v>0</v>
      </c>
      <c r="BN156" s="122">
        <v>0</v>
      </c>
      <c r="BO156" s="119">
        <v>1</v>
      </c>
      <c r="BP156" s="122">
        <v>14.285714285714286</v>
      </c>
      <c r="BQ156" s="119">
        <v>0</v>
      </c>
      <c r="BR156" s="122">
        <v>0</v>
      </c>
      <c r="BS156" s="119">
        <v>6</v>
      </c>
      <c r="BT156" s="122">
        <v>85.71428571428571</v>
      </c>
      <c r="BU156" s="119">
        <v>7</v>
      </c>
      <c r="BV156" s="2"/>
      <c r="BW156" s="3"/>
      <c r="BX156" s="3"/>
      <c r="BY156" s="3"/>
      <c r="BZ156" s="3"/>
    </row>
    <row r="157" spans="1:78" ht="34.05" customHeight="1">
      <c r="A157" s="65" t="s">
        <v>377</v>
      </c>
      <c r="C157" s="66"/>
      <c r="D157" s="66" t="s">
        <v>64</v>
      </c>
      <c r="E157" s="67">
        <v>172.83833765927324</v>
      </c>
      <c r="F157" s="69"/>
      <c r="G157" s="103" t="s">
        <v>686</v>
      </c>
      <c r="H157" s="66"/>
      <c r="I157" s="70" t="s">
        <v>377</v>
      </c>
      <c r="J157" s="71"/>
      <c r="K157" s="71"/>
      <c r="L157" s="70" t="s">
        <v>2554</v>
      </c>
      <c r="M157" s="74">
        <v>2.9024741190064853</v>
      </c>
      <c r="N157" s="75">
        <v>7670.12548828125</v>
      </c>
      <c r="O157" s="75">
        <v>7733.9384765625</v>
      </c>
      <c r="P157" s="76"/>
      <c r="Q157" s="77"/>
      <c r="R157" s="77"/>
      <c r="S157" s="89"/>
      <c r="T157" s="48">
        <v>0</v>
      </c>
      <c r="U157" s="48">
        <v>2</v>
      </c>
      <c r="V157" s="49">
        <v>692</v>
      </c>
      <c r="W157" s="49">
        <v>0.003247</v>
      </c>
      <c r="X157" s="49">
        <v>0.007197</v>
      </c>
      <c r="Y157" s="49">
        <v>0.851931</v>
      </c>
      <c r="Z157" s="49">
        <v>0</v>
      </c>
      <c r="AA157" s="49">
        <v>0</v>
      </c>
      <c r="AB157" s="72">
        <v>157</v>
      </c>
      <c r="AC157" s="72"/>
      <c r="AD157" s="73"/>
      <c r="AE157" s="79" t="s">
        <v>1523</v>
      </c>
      <c r="AF157" s="83" t="s">
        <v>1699</v>
      </c>
      <c r="AG157" s="79">
        <v>3619</v>
      </c>
      <c r="AH157" s="79">
        <v>4397</v>
      </c>
      <c r="AI157" s="79">
        <v>42429</v>
      </c>
      <c r="AJ157" s="79">
        <v>78702</v>
      </c>
      <c r="AK157" s="79"/>
      <c r="AL157" s="79" t="s">
        <v>1858</v>
      </c>
      <c r="AM157" s="79" t="s">
        <v>1961</v>
      </c>
      <c r="AN157" s="86" t="s">
        <v>2012</v>
      </c>
      <c r="AO157" s="79"/>
      <c r="AP157" s="81">
        <v>42078.965162037035</v>
      </c>
      <c r="AQ157" s="86" t="s">
        <v>2151</v>
      </c>
      <c r="AR157" s="79" t="b">
        <v>0</v>
      </c>
      <c r="AS157" s="79" t="b">
        <v>0</v>
      </c>
      <c r="AT157" s="79" t="b">
        <v>0</v>
      </c>
      <c r="AU157" s="79"/>
      <c r="AV157" s="79">
        <v>5</v>
      </c>
      <c r="AW157" s="86" t="s">
        <v>2190</v>
      </c>
      <c r="AX157" s="79" t="b">
        <v>0</v>
      </c>
      <c r="AY157" s="79" t="s">
        <v>2212</v>
      </c>
      <c r="AZ157" s="86" t="s">
        <v>2367</v>
      </c>
      <c r="BA157" s="79" t="s">
        <v>66</v>
      </c>
      <c r="BB157" s="79" t="str">
        <f>REPLACE(INDEX(GroupVertices[Group],MATCH(Vertices[[#This Row],[Vertex]],GroupVertices[Vertex],0)),1,1,"")</f>
        <v>2</v>
      </c>
      <c r="BC157" s="48"/>
      <c r="BD157" s="48"/>
      <c r="BE157" s="48"/>
      <c r="BF157" s="48"/>
      <c r="BG157" s="48" t="s">
        <v>538</v>
      </c>
      <c r="BH157" s="48" t="s">
        <v>538</v>
      </c>
      <c r="BI157" s="119" t="s">
        <v>2891</v>
      </c>
      <c r="BJ157" s="119" t="s">
        <v>2891</v>
      </c>
      <c r="BK157" s="119" t="s">
        <v>2811</v>
      </c>
      <c r="BL157" s="119" t="s">
        <v>2811</v>
      </c>
      <c r="BM157" s="119">
        <v>0</v>
      </c>
      <c r="BN157" s="122">
        <v>0</v>
      </c>
      <c r="BO157" s="119">
        <v>1</v>
      </c>
      <c r="BP157" s="122">
        <v>1.4285714285714286</v>
      </c>
      <c r="BQ157" s="119">
        <v>0</v>
      </c>
      <c r="BR157" s="122">
        <v>0</v>
      </c>
      <c r="BS157" s="119">
        <v>69</v>
      </c>
      <c r="BT157" s="122">
        <v>98.57142857142857</v>
      </c>
      <c r="BU157" s="119">
        <v>70</v>
      </c>
      <c r="BV157" s="2"/>
      <c r="BW157" s="3"/>
      <c r="BX157" s="3"/>
      <c r="BY157" s="3"/>
      <c r="BZ157" s="3"/>
    </row>
    <row r="158" spans="1:78" ht="34.05" customHeight="1">
      <c r="A158" s="65" t="s">
        <v>378</v>
      </c>
      <c r="C158" s="66"/>
      <c r="D158" s="66" t="s">
        <v>64</v>
      </c>
      <c r="E158" s="67">
        <v>172.54667885795186</v>
      </c>
      <c r="F158" s="69"/>
      <c r="G158" s="103" t="s">
        <v>687</v>
      </c>
      <c r="H158" s="66"/>
      <c r="I158" s="70" t="s">
        <v>378</v>
      </c>
      <c r="J158" s="71"/>
      <c r="K158" s="71"/>
      <c r="L158" s="70" t="s">
        <v>2555</v>
      </c>
      <c r="M158" s="74">
        <v>2.8512786923148625</v>
      </c>
      <c r="N158" s="75">
        <v>542.1417236328125</v>
      </c>
      <c r="O158" s="75">
        <v>5528.56103515625</v>
      </c>
      <c r="P158" s="76"/>
      <c r="Q158" s="77"/>
      <c r="R158" s="77"/>
      <c r="S158" s="89"/>
      <c r="T158" s="48">
        <v>0</v>
      </c>
      <c r="U158" s="48">
        <v>1</v>
      </c>
      <c r="V158" s="49">
        <v>0</v>
      </c>
      <c r="W158" s="49">
        <v>0.003086</v>
      </c>
      <c r="X158" s="49">
        <v>0.007006</v>
      </c>
      <c r="Y158" s="49">
        <v>0.508815</v>
      </c>
      <c r="Z158" s="49">
        <v>0</v>
      </c>
      <c r="AA158" s="49">
        <v>0</v>
      </c>
      <c r="AB158" s="72">
        <v>158</v>
      </c>
      <c r="AC158" s="72"/>
      <c r="AD158" s="73"/>
      <c r="AE158" s="79" t="s">
        <v>1524</v>
      </c>
      <c r="AF158" s="83" t="s">
        <v>1700</v>
      </c>
      <c r="AG158" s="79">
        <v>5003</v>
      </c>
      <c r="AH158" s="79">
        <v>4279</v>
      </c>
      <c r="AI158" s="79">
        <v>29844</v>
      </c>
      <c r="AJ158" s="79">
        <v>90089</v>
      </c>
      <c r="AK158" s="79"/>
      <c r="AL158" s="79" t="s">
        <v>1859</v>
      </c>
      <c r="AM158" s="79"/>
      <c r="AN158" s="79"/>
      <c r="AO158" s="79"/>
      <c r="AP158" s="81">
        <v>42760.676099537035</v>
      </c>
      <c r="AQ158" s="79"/>
      <c r="AR158" s="79" t="b">
        <v>1</v>
      </c>
      <c r="AS158" s="79" t="b">
        <v>0</v>
      </c>
      <c r="AT158" s="79" t="b">
        <v>1</v>
      </c>
      <c r="AU158" s="79"/>
      <c r="AV158" s="79">
        <v>5</v>
      </c>
      <c r="AW158" s="79"/>
      <c r="AX158" s="79" t="b">
        <v>0</v>
      </c>
      <c r="AY158" s="79" t="s">
        <v>2212</v>
      </c>
      <c r="AZ158" s="86" t="s">
        <v>2368</v>
      </c>
      <c r="BA158" s="79" t="s">
        <v>66</v>
      </c>
      <c r="BB158" s="79" t="str">
        <f>REPLACE(INDEX(GroupVertices[Group],MATCH(Vertices[[#This Row],[Vertex]],GroupVertices[Vertex],0)),1,1,"")</f>
        <v>1</v>
      </c>
      <c r="BC158" s="48"/>
      <c r="BD158" s="48"/>
      <c r="BE158" s="48"/>
      <c r="BF158" s="48"/>
      <c r="BG158" s="48" t="s">
        <v>538</v>
      </c>
      <c r="BH158" s="48" t="s">
        <v>538</v>
      </c>
      <c r="BI158" s="119" t="s">
        <v>2891</v>
      </c>
      <c r="BJ158" s="119" t="s">
        <v>2891</v>
      </c>
      <c r="BK158" s="119" t="s">
        <v>2811</v>
      </c>
      <c r="BL158" s="119" t="s">
        <v>2811</v>
      </c>
      <c r="BM158" s="119">
        <v>0</v>
      </c>
      <c r="BN158" s="122">
        <v>0</v>
      </c>
      <c r="BO158" s="119">
        <v>1</v>
      </c>
      <c r="BP158" s="122">
        <v>2.3255813953488373</v>
      </c>
      <c r="BQ158" s="119">
        <v>0</v>
      </c>
      <c r="BR158" s="122">
        <v>0</v>
      </c>
      <c r="BS158" s="119">
        <v>42</v>
      </c>
      <c r="BT158" s="122">
        <v>97.67441860465117</v>
      </c>
      <c r="BU158" s="119">
        <v>43</v>
      </c>
      <c r="BV158" s="2"/>
      <c r="BW158" s="3"/>
      <c r="BX158" s="3"/>
      <c r="BY158" s="3"/>
      <c r="BZ158" s="3"/>
    </row>
    <row r="159" spans="1:78" ht="34.05" customHeight="1">
      <c r="A159" s="65" t="s">
        <v>380</v>
      </c>
      <c r="C159" s="66"/>
      <c r="D159" s="66" t="s">
        <v>64</v>
      </c>
      <c r="E159" s="67">
        <v>162.77363732892874</v>
      </c>
      <c r="F159" s="69"/>
      <c r="G159" s="103" t="s">
        <v>690</v>
      </c>
      <c r="H159" s="66"/>
      <c r="I159" s="70" t="s">
        <v>380</v>
      </c>
      <c r="J159" s="71"/>
      <c r="K159" s="71"/>
      <c r="L159" s="70" t="s">
        <v>2556</v>
      </c>
      <c r="M159" s="74">
        <v>1.1357980385972701</v>
      </c>
      <c r="N159" s="75">
        <v>7480.19580078125</v>
      </c>
      <c r="O159" s="75">
        <v>1683.22314453125</v>
      </c>
      <c r="P159" s="76"/>
      <c r="Q159" s="77"/>
      <c r="R159" s="77"/>
      <c r="S159" s="89"/>
      <c r="T159" s="48">
        <v>1</v>
      </c>
      <c r="U159" s="48">
        <v>3</v>
      </c>
      <c r="V159" s="49">
        <v>16</v>
      </c>
      <c r="W159" s="49">
        <v>0.166667</v>
      </c>
      <c r="X159" s="49">
        <v>0</v>
      </c>
      <c r="Y159" s="49">
        <v>1.507205</v>
      </c>
      <c r="Z159" s="49">
        <v>0.08333333333333333</v>
      </c>
      <c r="AA159" s="49">
        <v>0</v>
      </c>
      <c r="AB159" s="72">
        <v>159</v>
      </c>
      <c r="AC159" s="72"/>
      <c r="AD159" s="73"/>
      <c r="AE159" s="79" t="s">
        <v>380</v>
      </c>
      <c r="AF159" s="83" t="s">
        <v>1701</v>
      </c>
      <c r="AG159" s="79">
        <v>3469</v>
      </c>
      <c r="AH159" s="79">
        <v>325</v>
      </c>
      <c r="AI159" s="79">
        <v>3115</v>
      </c>
      <c r="AJ159" s="79">
        <v>1292</v>
      </c>
      <c r="AK159" s="79"/>
      <c r="AL159" s="79"/>
      <c r="AM159" s="79" t="s">
        <v>1962</v>
      </c>
      <c r="AN159" s="79"/>
      <c r="AO159" s="79"/>
      <c r="AP159" s="81">
        <v>41060.70122685185</v>
      </c>
      <c r="AQ159" s="86" t="s">
        <v>2152</v>
      </c>
      <c r="AR159" s="79" t="b">
        <v>1</v>
      </c>
      <c r="AS159" s="79" t="b">
        <v>0</v>
      </c>
      <c r="AT159" s="79" t="b">
        <v>1</v>
      </c>
      <c r="AU159" s="79"/>
      <c r="AV159" s="79">
        <v>2</v>
      </c>
      <c r="AW159" s="86" t="s">
        <v>2180</v>
      </c>
      <c r="AX159" s="79" t="b">
        <v>0</v>
      </c>
      <c r="AY159" s="79" t="s">
        <v>2212</v>
      </c>
      <c r="AZ159" s="86" t="s">
        <v>2369</v>
      </c>
      <c r="BA159" s="79" t="s">
        <v>66</v>
      </c>
      <c r="BB159" s="79" t="str">
        <f>REPLACE(INDEX(GroupVertices[Group],MATCH(Vertices[[#This Row],[Vertex]],GroupVertices[Vertex],0)),1,1,"")</f>
        <v>7</v>
      </c>
      <c r="BC159" s="48"/>
      <c r="BD159" s="48"/>
      <c r="BE159" s="48"/>
      <c r="BF159" s="48"/>
      <c r="BG159" s="48" t="s">
        <v>537</v>
      </c>
      <c r="BH159" s="48" t="s">
        <v>537</v>
      </c>
      <c r="BI159" s="119" t="s">
        <v>2911</v>
      </c>
      <c r="BJ159" s="119" t="s">
        <v>2920</v>
      </c>
      <c r="BK159" s="119" t="s">
        <v>2938</v>
      </c>
      <c r="BL159" s="119" t="s">
        <v>2938</v>
      </c>
      <c r="BM159" s="119">
        <v>1</v>
      </c>
      <c r="BN159" s="122">
        <v>2.5</v>
      </c>
      <c r="BO159" s="119">
        <v>1</v>
      </c>
      <c r="BP159" s="122">
        <v>2.5</v>
      </c>
      <c r="BQ159" s="119">
        <v>0</v>
      </c>
      <c r="BR159" s="122">
        <v>0</v>
      </c>
      <c r="BS159" s="119">
        <v>38</v>
      </c>
      <c r="BT159" s="122">
        <v>95</v>
      </c>
      <c r="BU159" s="119">
        <v>40</v>
      </c>
      <c r="BV159" s="2"/>
      <c r="BW159" s="3"/>
      <c r="BX159" s="3"/>
      <c r="BY159" s="3"/>
      <c r="BZ159" s="3"/>
    </row>
    <row r="160" spans="1:78" ht="34.05" customHeight="1">
      <c r="A160" s="65" t="s">
        <v>381</v>
      </c>
      <c r="C160" s="66"/>
      <c r="D160" s="66" t="s">
        <v>64</v>
      </c>
      <c r="E160" s="67">
        <v>162.5239971684757</v>
      </c>
      <c r="F160" s="69"/>
      <c r="G160" s="103" t="s">
        <v>689</v>
      </c>
      <c r="H160" s="66"/>
      <c r="I160" s="70" t="s">
        <v>381</v>
      </c>
      <c r="J160" s="71"/>
      <c r="K160" s="71"/>
      <c r="L160" s="70" t="s">
        <v>2557</v>
      </c>
      <c r="M160" s="74">
        <v>1.091978224225627</v>
      </c>
      <c r="N160" s="75">
        <v>7567.4970703125</v>
      </c>
      <c r="O160" s="75">
        <v>777.1243286132812</v>
      </c>
      <c r="P160" s="76"/>
      <c r="Q160" s="77"/>
      <c r="R160" s="77"/>
      <c r="S160" s="89"/>
      <c r="T160" s="48">
        <v>2</v>
      </c>
      <c r="U160" s="48">
        <v>1</v>
      </c>
      <c r="V160" s="49">
        <v>0</v>
      </c>
      <c r="W160" s="49">
        <v>0.1</v>
      </c>
      <c r="X160" s="49">
        <v>0</v>
      </c>
      <c r="Y160" s="49">
        <v>0.81788</v>
      </c>
      <c r="Z160" s="49">
        <v>0</v>
      </c>
      <c r="AA160" s="49">
        <v>0</v>
      </c>
      <c r="AB160" s="72">
        <v>160</v>
      </c>
      <c r="AC160" s="72"/>
      <c r="AD160" s="73"/>
      <c r="AE160" s="79" t="s">
        <v>1525</v>
      </c>
      <c r="AF160" s="83" t="s">
        <v>1326</v>
      </c>
      <c r="AG160" s="79">
        <v>282</v>
      </c>
      <c r="AH160" s="79">
        <v>224</v>
      </c>
      <c r="AI160" s="79">
        <v>19561</v>
      </c>
      <c r="AJ160" s="79">
        <v>11245</v>
      </c>
      <c r="AK160" s="79"/>
      <c r="AL160" s="79" t="s">
        <v>1860</v>
      </c>
      <c r="AM160" s="79" t="s">
        <v>1963</v>
      </c>
      <c r="AN160" s="79"/>
      <c r="AO160" s="79"/>
      <c r="AP160" s="81">
        <v>40239.25497685185</v>
      </c>
      <c r="AQ160" s="86" t="s">
        <v>2153</v>
      </c>
      <c r="AR160" s="79" t="b">
        <v>0</v>
      </c>
      <c r="AS160" s="79" t="b">
        <v>0</v>
      </c>
      <c r="AT160" s="79" t="b">
        <v>1</v>
      </c>
      <c r="AU160" s="79"/>
      <c r="AV160" s="79">
        <v>1</v>
      </c>
      <c r="AW160" s="86" t="s">
        <v>2188</v>
      </c>
      <c r="AX160" s="79" t="b">
        <v>0</v>
      </c>
      <c r="AY160" s="79" t="s">
        <v>2212</v>
      </c>
      <c r="AZ160" s="86" t="s">
        <v>2370</v>
      </c>
      <c r="BA160" s="79" t="s">
        <v>66</v>
      </c>
      <c r="BB160" s="79" t="str">
        <f>REPLACE(INDEX(GroupVertices[Group],MATCH(Vertices[[#This Row],[Vertex]],GroupVertices[Vertex],0)),1,1,"")</f>
        <v>7</v>
      </c>
      <c r="BC160" s="48" t="s">
        <v>528</v>
      </c>
      <c r="BD160" s="48" t="s">
        <v>528</v>
      </c>
      <c r="BE160" s="48" t="s">
        <v>533</v>
      </c>
      <c r="BF160" s="48" t="s">
        <v>533</v>
      </c>
      <c r="BG160" s="48" t="s">
        <v>537</v>
      </c>
      <c r="BH160" s="48" t="s">
        <v>537</v>
      </c>
      <c r="BI160" s="119" t="s">
        <v>2912</v>
      </c>
      <c r="BJ160" s="119" t="s">
        <v>2912</v>
      </c>
      <c r="BK160" s="119" t="s">
        <v>2939</v>
      </c>
      <c r="BL160" s="119" t="s">
        <v>2939</v>
      </c>
      <c r="BM160" s="119">
        <v>1</v>
      </c>
      <c r="BN160" s="122">
        <v>6.25</v>
      </c>
      <c r="BO160" s="119">
        <v>1</v>
      </c>
      <c r="BP160" s="122">
        <v>6.25</v>
      </c>
      <c r="BQ160" s="119">
        <v>0</v>
      </c>
      <c r="BR160" s="122">
        <v>0</v>
      </c>
      <c r="BS160" s="119">
        <v>14</v>
      </c>
      <c r="BT160" s="122">
        <v>87.5</v>
      </c>
      <c r="BU160" s="119">
        <v>16</v>
      </c>
      <c r="BV160" s="2"/>
      <c r="BW160" s="3"/>
      <c r="BX160" s="3"/>
      <c r="BY160" s="3"/>
      <c r="BZ160" s="3"/>
    </row>
    <row r="161" spans="1:78" ht="34.05" customHeight="1">
      <c r="A161" s="65" t="s">
        <v>382</v>
      </c>
      <c r="C161" s="66"/>
      <c r="D161" s="66" t="s">
        <v>64</v>
      </c>
      <c r="E161" s="67">
        <v>164.5112317130722</v>
      </c>
      <c r="F161" s="69"/>
      <c r="G161" s="103" t="s">
        <v>691</v>
      </c>
      <c r="H161" s="66"/>
      <c r="I161" s="70" t="s">
        <v>382</v>
      </c>
      <c r="J161" s="71"/>
      <c r="K161" s="71"/>
      <c r="L161" s="70" t="s">
        <v>2558</v>
      </c>
      <c r="M161" s="74">
        <v>1.4408013010058356</v>
      </c>
      <c r="N161" s="75">
        <v>2569.81591796875</v>
      </c>
      <c r="O161" s="75">
        <v>7367.70068359375</v>
      </c>
      <c r="P161" s="76"/>
      <c r="Q161" s="77"/>
      <c r="R161" s="77"/>
      <c r="S161" s="89"/>
      <c r="T161" s="48">
        <v>0</v>
      </c>
      <c r="U161" s="48">
        <v>1</v>
      </c>
      <c r="V161" s="49">
        <v>0</v>
      </c>
      <c r="W161" s="49">
        <v>0.003086</v>
      </c>
      <c r="X161" s="49">
        <v>0.007006</v>
      </c>
      <c r="Y161" s="49">
        <v>0.508815</v>
      </c>
      <c r="Z161" s="49">
        <v>0</v>
      </c>
      <c r="AA161" s="49">
        <v>0</v>
      </c>
      <c r="AB161" s="72">
        <v>161</v>
      </c>
      <c r="AC161" s="72"/>
      <c r="AD161" s="73"/>
      <c r="AE161" s="79" t="s">
        <v>1526</v>
      </c>
      <c r="AF161" s="83" t="s">
        <v>1702</v>
      </c>
      <c r="AG161" s="79">
        <v>2152</v>
      </c>
      <c r="AH161" s="79">
        <v>1028</v>
      </c>
      <c r="AI161" s="79">
        <v>4646</v>
      </c>
      <c r="AJ161" s="79">
        <v>9178</v>
      </c>
      <c r="AK161" s="79"/>
      <c r="AL161" s="79" t="s">
        <v>1861</v>
      </c>
      <c r="AM161" s="79"/>
      <c r="AN161" s="79"/>
      <c r="AO161" s="79"/>
      <c r="AP161" s="81">
        <v>43959.07083333333</v>
      </c>
      <c r="AQ161" s="79"/>
      <c r="AR161" s="79" t="b">
        <v>1</v>
      </c>
      <c r="AS161" s="79" t="b">
        <v>0</v>
      </c>
      <c r="AT161" s="79" t="b">
        <v>0</v>
      </c>
      <c r="AU161" s="79"/>
      <c r="AV161" s="79">
        <v>0</v>
      </c>
      <c r="AW161" s="79"/>
      <c r="AX161" s="79" t="b">
        <v>0</v>
      </c>
      <c r="AY161" s="79" t="s">
        <v>2212</v>
      </c>
      <c r="AZ161" s="86" t="s">
        <v>2371</v>
      </c>
      <c r="BA161" s="79" t="s">
        <v>66</v>
      </c>
      <c r="BB161" s="79" t="str">
        <f>REPLACE(INDEX(GroupVertices[Group],MATCH(Vertices[[#This Row],[Vertex]],GroupVertices[Vertex],0)),1,1,"")</f>
        <v>1</v>
      </c>
      <c r="BC161" s="48"/>
      <c r="BD161" s="48"/>
      <c r="BE161" s="48"/>
      <c r="BF161" s="48"/>
      <c r="BG161" s="48" t="s">
        <v>538</v>
      </c>
      <c r="BH161" s="48" t="s">
        <v>538</v>
      </c>
      <c r="BI161" s="119" t="s">
        <v>2891</v>
      </c>
      <c r="BJ161" s="119" t="s">
        <v>2891</v>
      </c>
      <c r="BK161" s="119" t="s">
        <v>2811</v>
      </c>
      <c r="BL161" s="119" t="s">
        <v>2811</v>
      </c>
      <c r="BM161" s="119">
        <v>0</v>
      </c>
      <c r="BN161" s="122">
        <v>0</v>
      </c>
      <c r="BO161" s="119">
        <v>1</v>
      </c>
      <c r="BP161" s="122">
        <v>2.3255813953488373</v>
      </c>
      <c r="BQ161" s="119">
        <v>0</v>
      </c>
      <c r="BR161" s="122">
        <v>0</v>
      </c>
      <c r="BS161" s="119">
        <v>42</v>
      </c>
      <c r="BT161" s="122">
        <v>97.67441860465117</v>
      </c>
      <c r="BU161" s="119">
        <v>43</v>
      </c>
      <c r="BV161" s="2"/>
      <c r="BW161" s="3"/>
      <c r="BX161" s="3"/>
      <c r="BY161" s="3"/>
      <c r="BZ161" s="3"/>
    </row>
    <row r="162" spans="1:78" ht="34.05" customHeight="1">
      <c r="A162" s="65" t="s">
        <v>383</v>
      </c>
      <c r="C162" s="66"/>
      <c r="D162" s="66" t="s">
        <v>64</v>
      </c>
      <c r="E162" s="67">
        <v>163.80680155733836</v>
      </c>
      <c r="F162" s="69"/>
      <c r="G162" s="103" t="s">
        <v>692</v>
      </c>
      <c r="H162" s="66"/>
      <c r="I162" s="70" t="s">
        <v>383</v>
      </c>
      <c r="J162" s="71"/>
      <c r="K162" s="71"/>
      <c r="L162" s="70" t="s">
        <v>2559</v>
      </c>
      <c r="M162" s="74">
        <v>1.31715132975912</v>
      </c>
      <c r="N162" s="75">
        <v>7478.64697265625</v>
      </c>
      <c r="O162" s="75">
        <v>6790.9580078125</v>
      </c>
      <c r="P162" s="76"/>
      <c r="Q162" s="77"/>
      <c r="R162" s="77"/>
      <c r="S162" s="89"/>
      <c r="T162" s="48">
        <v>0</v>
      </c>
      <c r="U162" s="48">
        <v>1</v>
      </c>
      <c r="V162" s="49">
        <v>0</v>
      </c>
      <c r="W162" s="49">
        <v>0.001748</v>
      </c>
      <c r="X162" s="49">
        <v>0.000191</v>
      </c>
      <c r="Y162" s="49">
        <v>0.493117</v>
      </c>
      <c r="Z162" s="49">
        <v>0</v>
      </c>
      <c r="AA162" s="49">
        <v>0</v>
      </c>
      <c r="AB162" s="72">
        <v>162</v>
      </c>
      <c r="AC162" s="72"/>
      <c r="AD162" s="73"/>
      <c r="AE162" s="79" t="s">
        <v>1527</v>
      </c>
      <c r="AF162" s="83" t="s">
        <v>1703</v>
      </c>
      <c r="AG162" s="79">
        <v>562</v>
      </c>
      <c r="AH162" s="79">
        <v>743</v>
      </c>
      <c r="AI162" s="79">
        <v>28909</v>
      </c>
      <c r="AJ162" s="79">
        <v>12</v>
      </c>
      <c r="AK162" s="79"/>
      <c r="AL162" s="79" t="s">
        <v>1862</v>
      </c>
      <c r="AM162" s="79" t="s">
        <v>1964</v>
      </c>
      <c r="AN162" s="79"/>
      <c r="AO162" s="79"/>
      <c r="AP162" s="81">
        <v>43877.574525462966</v>
      </c>
      <c r="AQ162" s="86" t="s">
        <v>2154</v>
      </c>
      <c r="AR162" s="79" t="b">
        <v>1</v>
      </c>
      <c r="AS162" s="79" t="b">
        <v>0</v>
      </c>
      <c r="AT162" s="79" t="b">
        <v>0</v>
      </c>
      <c r="AU162" s="79"/>
      <c r="AV162" s="79">
        <v>3</v>
      </c>
      <c r="AW162" s="79"/>
      <c r="AX162" s="79" t="b">
        <v>0</v>
      </c>
      <c r="AY162" s="79" t="s">
        <v>2212</v>
      </c>
      <c r="AZ162" s="86" t="s">
        <v>2372</v>
      </c>
      <c r="BA162" s="79" t="s">
        <v>66</v>
      </c>
      <c r="BB162" s="79" t="str">
        <f>REPLACE(INDEX(GroupVertices[Group],MATCH(Vertices[[#This Row],[Vertex]],GroupVertices[Vertex],0)),1,1,"")</f>
        <v>2</v>
      </c>
      <c r="BC162" s="48"/>
      <c r="BD162" s="48"/>
      <c r="BE162" s="48"/>
      <c r="BF162" s="48"/>
      <c r="BG162" s="48"/>
      <c r="BH162" s="48"/>
      <c r="BI162" s="119" t="s">
        <v>2897</v>
      </c>
      <c r="BJ162" s="119" t="s">
        <v>2897</v>
      </c>
      <c r="BK162" s="119" t="s">
        <v>2812</v>
      </c>
      <c r="BL162" s="119" t="s">
        <v>2812</v>
      </c>
      <c r="BM162" s="119">
        <v>0</v>
      </c>
      <c r="BN162" s="122">
        <v>0</v>
      </c>
      <c r="BO162" s="119">
        <v>0</v>
      </c>
      <c r="BP162" s="122">
        <v>0</v>
      </c>
      <c r="BQ162" s="119">
        <v>0</v>
      </c>
      <c r="BR162" s="122">
        <v>0</v>
      </c>
      <c r="BS162" s="119">
        <v>27</v>
      </c>
      <c r="BT162" s="122">
        <v>100</v>
      </c>
      <c r="BU162" s="119">
        <v>27</v>
      </c>
      <c r="BV162" s="2"/>
      <c r="BW162" s="3"/>
      <c r="BX162" s="3"/>
      <c r="BY162" s="3"/>
      <c r="BZ162" s="3"/>
    </row>
    <row r="163" spans="1:78" ht="34.05" customHeight="1">
      <c r="A163" s="65" t="s">
        <v>384</v>
      </c>
      <c r="C163" s="66"/>
      <c r="D163" s="66" t="s">
        <v>64</v>
      </c>
      <c r="E163" s="67">
        <v>162.80329754601226</v>
      </c>
      <c r="F163" s="69"/>
      <c r="G163" s="103" t="s">
        <v>693</v>
      </c>
      <c r="H163" s="66"/>
      <c r="I163" s="70" t="s">
        <v>384</v>
      </c>
      <c r="J163" s="71"/>
      <c r="K163" s="71"/>
      <c r="L163" s="70" t="s">
        <v>2560</v>
      </c>
      <c r="M163" s="74">
        <v>1.1410043531760792</v>
      </c>
      <c r="N163" s="75">
        <v>1234.524658203125</v>
      </c>
      <c r="O163" s="75">
        <v>4495.11669921875</v>
      </c>
      <c r="P163" s="76"/>
      <c r="Q163" s="77"/>
      <c r="R163" s="77"/>
      <c r="S163" s="89"/>
      <c r="T163" s="48">
        <v>0</v>
      </c>
      <c r="U163" s="48">
        <v>1</v>
      </c>
      <c r="V163" s="49">
        <v>0</v>
      </c>
      <c r="W163" s="49">
        <v>0.003086</v>
      </c>
      <c r="X163" s="49">
        <v>0.007006</v>
      </c>
      <c r="Y163" s="49">
        <v>0.508815</v>
      </c>
      <c r="Z163" s="49">
        <v>0</v>
      </c>
      <c r="AA163" s="49">
        <v>0</v>
      </c>
      <c r="AB163" s="72">
        <v>163</v>
      </c>
      <c r="AC163" s="72"/>
      <c r="AD163" s="73"/>
      <c r="AE163" s="79" t="s">
        <v>1528</v>
      </c>
      <c r="AF163" s="83" t="s">
        <v>1704</v>
      </c>
      <c r="AG163" s="79">
        <v>833</v>
      </c>
      <c r="AH163" s="79">
        <v>337</v>
      </c>
      <c r="AI163" s="79">
        <v>4787</v>
      </c>
      <c r="AJ163" s="79">
        <v>6459</v>
      </c>
      <c r="AK163" s="79"/>
      <c r="AL163" s="79" t="s">
        <v>1863</v>
      </c>
      <c r="AM163" s="79" t="s">
        <v>1965</v>
      </c>
      <c r="AN163" s="79"/>
      <c r="AO163" s="79"/>
      <c r="AP163" s="81">
        <v>39908.93241898148</v>
      </c>
      <c r="AQ163" s="86" t="s">
        <v>2155</v>
      </c>
      <c r="AR163" s="79" t="b">
        <v>0</v>
      </c>
      <c r="AS163" s="79" t="b">
        <v>0</v>
      </c>
      <c r="AT163" s="79" t="b">
        <v>0</v>
      </c>
      <c r="AU163" s="79"/>
      <c r="AV163" s="79">
        <v>1</v>
      </c>
      <c r="AW163" s="86" t="s">
        <v>2185</v>
      </c>
      <c r="AX163" s="79" t="b">
        <v>0</v>
      </c>
      <c r="AY163" s="79" t="s">
        <v>2212</v>
      </c>
      <c r="AZ163" s="86" t="s">
        <v>2373</v>
      </c>
      <c r="BA163" s="79" t="s">
        <v>66</v>
      </c>
      <c r="BB163" s="79" t="str">
        <f>REPLACE(INDEX(GroupVertices[Group],MATCH(Vertices[[#This Row],[Vertex]],GroupVertices[Vertex],0)),1,1,"")</f>
        <v>1</v>
      </c>
      <c r="BC163" s="48"/>
      <c r="BD163" s="48"/>
      <c r="BE163" s="48"/>
      <c r="BF163" s="48"/>
      <c r="BG163" s="48" t="s">
        <v>538</v>
      </c>
      <c r="BH163" s="48" t="s">
        <v>538</v>
      </c>
      <c r="BI163" s="119" t="s">
        <v>2891</v>
      </c>
      <c r="BJ163" s="119" t="s">
        <v>2891</v>
      </c>
      <c r="BK163" s="119" t="s">
        <v>2811</v>
      </c>
      <c r="BL163" s="119" t="s">
        <v>2811</v>
      </c>
      <c r="BM163" s="119">
        <v>0</v>
      </c>
      <c r="BN163" s="122">
        <v>0</v>
      </c>
      <c r="BO163" s="119">
        <v>1</v>
      </c>
      <c r="BP163" s="122">
        <v>2.3255813953488373</v>
      </c>
      <c r="BQ163" s="119">
        <v>0</v>
      </c>
      <c r="BR163" s="122">
        <v>0</v>
      </c>
      <c r="BS163" s="119">
        <v>42</v>
      </c>
      <c r="BT163" s="122">
        <v>97.67441860465117</v>
      </c>
      <c r="BU163" s="119">
        <v>43</v>
      </c>
      <c r="BV163" s="2"/>
      <c r="BW163" s="3"/>
      <c r="BX163" s="3"/>
      <c r="BY163" s="3"/>
      <c r="BZ163" s="3"/>
    </row>
    <row r="164" spans="1:78" ht="34.05" customHeight="1">
      <c r="A164" s="65" t="s">
        <v>385</v>
      </c>
      <c r="C164" s="66"/>
      <c r="D164" s="66" t="s">
        <v>64</v>
      </c>
      <c r="E164" s="67">
        <v>165.43564181217556</v>
      </c>
      <c r="F164" s="69"/>
      <c r="G164" s="103" t="s">
        <v>694</v>
      </c>
      <c r="H164" s="66"/>
      <c r="I164" s="70" t="s">
        <v>385</v>
      </c>
      <c r="J164" s="71"/>
      <c r="K164" s="71"/>
      <c r="L164" s="70" t="s">
        <v>2561</v>
      </c>
      <c r="M164" s="74">
        <v>1.6030647720453852</v>
      </c>
      <c r="N164" s="75">
        <v>8422.0546875</v>
      </c>
      <c r="O164" s="75">
        <v>1223.9708251953125</v>
      </c>
      <c r="P164" s="76"/>
      <c r="Q164" s="77"/>
      <c r="R164" s="77"/>
      <c r="S164" s="89"/>
      <c r="T164" s="48">
        <v>0</v>
      </c>
      <c r="U164" s="48">
        <v>1</v>
      </c>
      <c r="V164" s="49">
        <v>0</v>
      </c>
      <c r="W164" s="49">
        <v>1</v>
      </c>
      <c r="X164" s="49">
        <v>0</v>
      </c>
      <c r="Y164" s="49">
        <v>0.999997</v>
      </c>
      <c r="Z164" s="49">
        <v>0</v>
      </c>
      <c r="AA164" s="49">
        <v>0</v>
      </c>
      <c r="AB164" s="72">
        <v>164</v>
      </c>
      <c r="AC164" s="72"/>
      <c r="AD164" s="73"/>
      <c r="AE164" s="79" t="s">
        <v>1529</v>
      </c>
      <c r="AF164" s="83" t="s">
        <v>1705</v>
      </c>
      <c r="AG164" s="79">
        <v>3476</v>
      </c>
      <c r="AH164" s="79">
        <v>1402</v>
      </c>
      <c r="AI164" s="79">
        <v>36579</v>
      </c>
      <c r="AJ164" s="79">
        <v>14088</v>
      </c>
      <c r="AK164" s="79"/>
      <c r="AL164" s="79" t="s">
        <v>1864</v>
      </c>
      <c r="AM164" s="79" t="s">
        <v>1966</v>
      </c>
      <c r="AN164" s="86" t="s">
        <v>2013</v>
      </c>
      <c r="AO164" s="79"/>
      <c r="AP164" s="81">
        <v>41341.66063657407</v>
      </c>
      <c r="AQ164" s="86" t="s">
        <v>2156</v>
      </c>
      <c r="AR164" s="79" t="b">
        <v>0</v>
      </c>
      <c r="AS164" s="79" t="b">
        <v>0</v>
      </c>
      <c r="AT164" s="79" t="b">
        <v>1</v>
      </c>
      <c r="AU164" s="79"/>
      <c r="AV164" s="79">
        <v>40</v>
      </c>
      <c r="AW164" s="86" t="s">
        <v>2180</v>
      </c>
      <c r="AX164" s="79" t="b">
        <v>0</v>
      </c>
      <c r="AY164" s="79" t="s">
        <v>2212</v>
      </c>
      <c r="AZ164" s="86" t="s">
        <v>2374</v>
      </c>
      <c r="BA164" s="79" t="s">
        <v>66</v>
      </c>
      <c r="BB164" s="79" t="str">
        <f>REPLACE(INDEX(GroupVertices[Group],MATCH(Vertices[[#This Row],[Vertex]],GroupVertices[Vertex],0)),1,1,"")</f>
        <v>11</v>
      </c>
      <c r="BC164" s="48"/>
      <c r="BD164" s="48"/>
      <c r="BE164" s="48"/>
      <c r="BF164" s="48"/>
      <c r="BG164" s="48" t="s">
        <v>537</v>
      </c>
      <c r="BH164" s="48" t="s">
        <v>537</v>
      </c>
      <c r="BI164" s="119" t="s">
        <v>2913</v>
      </c>
      <c r="BJ164" s="119" t="s">
        <v>2913</v>
      </c>
      <c r="BK164" s="119" t="s">
        <v>2940</v>
      </c>
      <c r="BL164" s="119" t="s">
        <v>2940</v>
      </c>
      <c r="BM164" s="119">
        <v>0</v>
      </c>
      <c r="BN164" s="122">
        <v>0</v>
      </c>
      <c r="BO164" s="119">
        <v>1</v>
      </c>
      <c r="BP164" s="122">
        <v>6.666666666666667</v>
      </c>
      <c r="BQ164" s="119">
        <v>0</v>
      </c>
      <c r="BR164" s="122">
        <v>0</v>
      </c>
      <c r="BS164" s="119">
        <v>14</v>
      </c>
      <c r="BT164" s="122">
        <v>93.33333333333333</v>
      </c>
      <c r="BU164" s="119">
        <v>15</v>
      </c>
      <c r="BV164" s="2"/>
      <c r="BW164" s="3"/>
      <c r="BX164" s="3"/>
      <c r="BY164" s="3"/>
      <c r="BZ164" s="3"/>
    </row>
    <row r="165" spans="1:78" ht="34.05" customHeight="1">
      <c r="A165" s="65" t="s">
        <v>418</v>
      </c>
      <c r="C165" s="66"/>
      <c r="D165" s="66" t="s">
        <v>64</v>
      </c>
      <c r="E165" s="67">
        <v>192.4659863142992</v>
      </c>
      <c r="F165" s="69"/>
      <c r="G165" s="103" t="s">
        <v>2206</v>
      </c>
      <c r="H165" s="66"/>
      <c r="I165" s="70" t="s">
        <v>418</v>
      </c>
      <c r="J165" s="71"/>
      <c r="K165" s="71"/>
      <c r="L165" s="70" t="s">
        <v>2562</v>
      </c>
      <c r="M165" s="74">
        <v>6.347752791533394</v>
      </c>
      <c r="N165" s="75">
        <v>8422.0546875</v>
      </c>
      <c r="O165" s="75">
        <v>926.0731811523438</v>
      </c>
      <c r="P165" s="76"/>
      <c r="Q165" s="77"/>
      <c r="R165" s="77"/>
      <c r="S165" s="89"/>
      <c r="T165" s="48">
        <v>1</v>
      </c>
      <c r="U165" s="48">
        <v>0</v>
      </c>
      <c r="V165" s="49">
        <v>0</v>
      </c>
      <c r="W165" s="49">
        <v>1</v>
      </c>
      <c r="X165" s="49">
        <v>0</v>
      </c>
      <c r="Y165" s="49">
        <v>0.999997</v>
      </c>
      <c r="Z165" s="49">
        <v>0</v>
      </c>
      <c r="AA165" s="49">
        <v>0</v>
      </c>
      <c r="AB165" s="72">
        <v>165</v>
      </c>
      <c r="AC165" s="72"/>
      <c r="AD165" s="73"/>
      <c r="AE165" s="79" t="s">
        <v>1530</v>
      </c>
      <c r="AF165" s="83" t="s">
        <v>1327</v>
      </c>
      <c r="AG165" s="79">
        <v>363</v>
      </c>
      <c r="AH165" s="79">
        <v>12338</v>
      </c>
      <c r="AI165" s="79">
        <v>112259</v>
      </c>
      <c r="AJ165" s="79">
        <v>226398</v>
      </c>
      <c r="AK165" s="79"/>
      <c r="AL165" s="79" t="s">
        <v>1865</v>
      </c>
      <c r="AM165" s="79" t="s">
        <v>1967</v>
      </c>
      <c r="AN165" s="79"/>
      <c r="AO165" s="79"/>
      <c r="AP165" s="81">
        <v>42846.64125</v>
      </c>
      <c r="AQ165" s="86" t="s">
        <v>2157</v>
      </c>
      <c r="AR165" s="79" t="b">
        <v>1</v>
      </c>
      <c r="AS165" s="79" t="b">
        <v>0</v>
      </c>
      <c r="AT165" s="79" t="b">
        <v>1</v>
      </c>
      <c r="AU165" s="79"/>
      <c r="AV165" s="79">
        <v>58</v>
      </c>
      <c r="AW165" s="79"/>
      <c r="AX165" s="79" t="b">
        <v>0</v>
      </c>
      <c r="AY165" s="79" t="s">
        <v>2212</v>
      </c>
      <c r="AZ165" s="86" t="s">
        <v>2375</v>
      </c>
      <c r="BA165" s="79" t="s">
        <v>65</v>
      </c>
      <c r="BB165" s="79" t="str">
        <f>REPLACE(INDEX(GroupVertices[Group],MATCH(Vertices[[#This Row],[Vertex]],GroupVertices[Vertex],0)),1,1,"")</f>
        <v>11</v>
      </c>
      <c r="BC165" s="48"/>
      <c r="BD165" s="48"/>
      <c r="BE165" s="48"/>
      <c r="BF165" s="48"/>
      <c r="BG165" s="48"/>
      <c r="BH165" s="48"/>
      <c r="BI165" s="48"/>
      <c r="BJ165" s="48"/>
      <c r="BK165" s="48"/>
      <c r="BL165" s="48"/>
      <c r="BM165" s="48"/>
      <c r="BN165" s="49"/>
      <c r="BO165" s="48"/>
      <c r="BP165" s="49"/>
      <c r="BQ165" s="48"/>
      <c r="BR165" s="49"/>
      <c r="BS165" s="48"/>
      <c r="BT165" s="49"/>
      <c r="BU165" s="48"/>
      <c r="BV165" s="2"/>
      <c r="BW165" s="3"/>
      <c r="BX165" s="3"/>
      <c r="BY165" s="3"/>
      <c r="BZ165" s="3"/>
    </row>
    <row r="166" spans="1:78" ht="34.05" customHeight="1">
      <c r="A166" s="65" t="s">
        <v>386</v>
      </c>
      <c r="C166" s="66"/>
      <c r="D166" s="66" t="s">
        <v>64</v>
      </c>
      <c r="E166" s="67">
        <v>163.4261621047664</v>
      </c>
      <c r="F166" s="69"/>
      <c r="G166" s="103" t="s">
        <v>695</v>
      </c>
      <c r="H166" s="66"/>
      <c r="I166" s="70" t="s">
        <v>386</v>
      </c>
      <c r="J166" s="71"/>
      <c r="K166" s="71"/>
      <c r="L166" s="70" t="s">
        <v>2563</v>
      </c>
      <c r="M166" s="74">
        <v>1.25033695933107</v>
      </c>
      <c r="N166" s="75">
        <v>1663.243408203125</v>
      </c>
      <c r="O166" s="75">
        <v>5186.091796875</v>
      </c>
      <c r="P166" s="76"/>
      <c r="Q166" s="77"/>
      <c r="R166" s="77"/>
      <c r="S166" s="89"/>
      <c r="T166" s="48">
        <v>0</v>
      </c>
      <c r="U166" s="48">
        <v>1</v>
      </c>
      <c r="V166" s="49">
        <v>0</v>
      </c>
      <c r="W166" s="49">
        <v>0.003086</v>
      </c>
      <c r="X166" s="49">
        <v>0.007006</v>
      </c>
      <c r="Y166" s="49">
        <v>0.508815</v>
      </c>
      <c r="Z166" s="49">
        <v>0</v>
      </c>
      <c r="AA166" s="49">
        <v>0</v>
      </c>
      <c r="AB166" s="72">
        <v>166</v>
      </c>
      <c r="AC166" s="72"/>
      <c r="AD166" s="73"/>
      <c r="AE166" s="79" t="s">
        <v>1531</v>
      </c>
      <c r="AF166" s="83" t="s">
        <v>1706</v>
      </c>
      <c r="AG166" s="79">
        <v>704</v>
      </c>
      <c r="AH166" s="79">
        <v>589</v>
      </c>
      <c r="AI166" s="79">
        <v>5719</v>
      </c>
      <c r="AJ166" s="79">
        <v>4894</v>
      </c>
      <c r="AK166" s="79"/>
      <c r="AL166" s="79" t="s">
        <v>1866</v>
      </c>
      <c r="AM166" s="79"/>
      <c r="AN166" s="86" t="s">
        <v>1995</v>
      </c>
      <c r="AO166" s="79"/>
      <c r="AP166" s="81">
        <v>43964.02789351852</v>
      </c>
      <c r="AQ166" s="86" t="s">
        <v>2158</v>
      </c>
      <c r="AR166" s="79" t="b">
        <v>1</v>
      </c>
      <c r="AS166" s="79" t="b">
        <v>0</v>
      </c>
      <c r="AT166" s="79" t="b">
        <v>0</v>
      </c>
      <c r="AU166" s="79"/>
      <c r="AV166" s="79">
        <v>2</v>
      </c>
      <c r="AW166" s="79"/>
      <c r="AX166" s="79" t="b">
        <v>0</v>
      </c>
      <c r="AY166" s="79" t="s">
        <v>2212</v>
      </c>
      <c r="AZ166" s="86" t="s">
        <v>2376</v>
      </c>
      <c r="BA166" s="79" t="s">
        <v>66</v>
      </c>
      <c r="BB166" s="79" t="str">
        <f>REPLACE(INDEX(GroupVertices[Group],MATCH(Vertices[[#This Row],[Vertex]],GroupVertices[Vertex],0)),1,1,"")</f>
        <v>1</v>
      </c>
      <c r="BC166" s="48"/>
      <c r="BD166" s="48"/>
      <c r="BE166" s="48"/>
      <c r="BF166" s="48"/>
      <c r="BG166" s="48" t="s">
        <v>538</v>
      </c>
      <c r="BH166" s="48" t="s">
        <v>538</v>
      </c>
      <c r="BI166" s="119" t="s">
        <v>2891</v>
      </c>
      <c r="BJ166" s="119" t="s">
        <v>2891</v>
      </c>
      <c r="BK166" s="119" t="s">
        <v>2811</v>
      </c>
      <c r="BL166" s="119" t="s">
        <v>2811</v>
      </c>
      <c r="BM166" s="119">
        <v>0</v>
      </c>
      <c r="BN166" s="122">
        <v>0</v>
      </c>
      <c r="BO166" s="119">
        <v>1</v>
      </c>
      <c r="BP166" s="122">
        <v>2.3255813953488373</v>
      </c>
      <c r="BQ166" s="119">
        <v>0</v>
      </c>
      <c r="BR166" s="122">
        <v>0</v>
      </c>
      <c r="BS166" s="119">
        <v>42</v>
      </c>
      <c r="BT166" s="122">
        <v>97.67441860465117</v>
      </c>
      <c r="BU166" s="119">
        <v>43</v>
      </c>
      <c r="BV166" s="2"/>
      <c r="BW166" s="3"/>
      <c r="BX166" s="3"/>
      <c r="BY166" s="3"/>
      <c r="BZ166" s="3"/>
    </row>
    <row r="167" spans="1:78" ht="34.05" customHeight="1">
      <c r="A167" s="65" t="s">
        <v>387</v>
      </c>
      <c r="C167" s="66"/>
      <c r="D167" s="66" t="s">
        <v>64</v>
      </c>
      <c r="E167" s="67">
        <v>163.5719915054271</v>
      </c>
      <c r="F167" s="69"/>
      <c r="G167" s="103" t="s">
        <v>696</v>
      </c>
      <c r="H167" s="66"/>
      <c r="I167" s="70" t="s">
        <v>387</v>
      </c>
      <c r="J167" s="71"/>
      <c r="K167" s="71"/>
      <c r="L167" s="70" t="s">
        <v>2564</v>
      </c>
      <c r="M167" s="74">
        <v>1.2759346726768812</v>
      </c>
      <c r="N167" s="75">
        <v>4603.9423828125</v>
      </c>
      <c r="O167" s="75">
        <v>8394.21875</v>
      </c>
      <c r="P167" s="76"/>
      <c r="Q167" s="77"/>
      <c r="R167" s="77"/>
      <c r="S167" s="89"/>
      <c r="T167" s="48">
        <v>0</v>
      </c>
      <c r="U167" s="48">
        <v>1</v>
      </c>
      <c r="V167" s="49">
        <v>0</v>
      </c>
      <c r="W167" s="49">
        <v>0.003086</v>
      </c>
      <c r="X167" s="49">
        <v>0.007006</v>
      </c>
      <c r="Y167" s="49">
        <v>0.508815</v>
      </c>
      <c r="Z167" s="49">
        <v>0</v>
      </c>
      <c r="AA167" s="49">
        <v>0</v>
      </c>
      <c r="AB167" s="72">
        <v>167</v>
      </c>
      <c r="AC167" s="72"/>
      <c r="AD167" s="73"/>
      <c r="AE167" s="79" t="s">
        <v>1532</v>
      </c>
      <c r="AF167" s="83" t="s">
        <v>1707</v>
      </c>
      <c r="AG167" s="79">
        <v>1481</v>
      </c>
      <c r="AH167" s="79">
        <v>648</v>
      </c>
      <c r="AI167" s="79">
        <v>18301</v>
      </c>
      <c r="AJ167" s="79">
        <v>37877</v>
      </c>
      <c r="AK167" s="79"/>
      <c r="AL167" s="79" t="s">
        <v>1867</v>
      </c>
      <c r="AM167" s="79" t="s">
        <v>1968</v>
      </c>
      <c r="AN167" s="79"/>
      <c r="AO167" s="79"/>
      <c r="AP167" s="81">
        <v>39837.9121875</v>
      </c>
      <c r="AQ167" s="86" t="s">
        <v>2159</v>
      </c>
      <c r="AR167" s="79" t="b">
        <v>0</v>
      </c>
      <c r="AS167" s="79" t="b">
        <v>0</v>
      </c>
      <c r="AT167" s="79" t="b">
        <v>1</v>
      </c>
      <c r="AU167" s="79"/>
      <c r="AV167" s="79">
        <v>1</v>
      </c>
      <c r="AW167" s="86" t="s">
        <v>2183</v>
      </c>
      <c r="AX167" s="79" t="b">
        <v>0</v>
      </c>
      <c r="AY167" s="79" t="s">
        <v>2212</v>
      </c>
      <c r="AZ167" s="86" t="s">
        <v>2377</v>
      </c>
      <c r="BA167" s="79" t="s">
        <v>66</v>
      </c>
      <c r="BB167" s="79" t="str">
        <f>REPLACE(INDEX(GroupVertices[Group],MATCH(Vertices[[#This Row],[Vertex]],GroupVertices[Vertex],0)),1,1,"")</f>
        <v>1</v>
      </c>
      <c r="BC167" s="48"/>
      <c r="BD167" s="48"/>
      <c r="BE167" s="48"/>
      <c r="BF167" s="48"/>
      <c r="BG167" s="48" t="s">
        <v>538</v>
      </c>
      <c r="BH167" s="48" t="s">
        <v>538</v>
      </c>
      <c r="BI167" s="119" t="s">
        <v>2891</v>
      </c>
      <c r="BJ167" s="119" t="s">
        <v>2891</v>
      </c>
      <c r="BK167" s="119" t="s">
        <v>2811</v>
      </c>
      <c r="BL167" s="119" t="s">
        <v>2811</v>
      </c>
      <c r="BM167" s="119">
        <v>0</v>
      </c>
      <c r="BN167" s="122">
        <v>0</v>
      </c>
      <c r="BO167" s="119">
        <v>1</v>
      </c>
      <c r="BP167" s="122">
        <v>2.3255813953488373</v>
      </c>
      <c r="BQ167" s="119">
        <v>0</v>
      </c>
      <c r="BR167" s="122">
        <v>0</v>
      </c>
      <c r="BS167" s="119">
        <v>42</v>
      </c>
      <c r="BT167" s="122">
        <v>97.67441860465117</v>
      </c>
      <c r="BU167" s="119">
        <v>43</v>
      </c>
      <c r="BV167" s="2"/>
      <c r="BW167" s="3"/>
      <c r="BX167" s="3"/>
      <c r="BY167" s="3"/>
      <c r="BZ167" s="3"/>
    </row>
    <row r="168" spans="1:78" ht="34.05" customHeight="1">
      <c r="A168" s="65" t="s">
        <v>388</v>
      </c>
      <c r="C168" s="66"/>
      <c r="D168" s="66" t="s">
        <v>64</v>
      </c>
      <c r="E168" s="67">
        <v>188.7634025483719</v>
      </c>
      <c r="F168" s="69"/>
      <c r="G168" s="103" t="s">
        <v>697</v>
      </c>
      <c r="H168" s="66"/>
      <c r="I168" s="70" t="s">
        <v>388</v>
      </c>
      <c r="J168" s="71"/>
      <c r="K168" s="71"/>
      <c r="L168" s="70" t="s">
        <v>2565</v>
      </c>
      <c r="M168" s="74">
        <v>5.697831188278728</v>
      </c>
      <c r="N168" s="75">
        <v>4773.701171875</v>
      </c>
      <c r="O168" s="75">
        <v>7019.4501953125</v>
      </c>
      <c r="P168" s="76"/>
      <c r="Q168" s="77"/>
      <c r="R168" s="77"/>
      <c r="S168" s="89"/>
      <c r="T168" s="48">
        <v>0</v>
      </c>
      <c r="U168" s="48">
        <v>1</v>
      </c>
      <c r="V168" s="49">
        <v>0</v>
      </c>
      <c r="W168" s="49">
        <v>0.003086</v>
      </c>
      <c r="X168" s="49">
        <v>0.007006</v>
      </c>
      <c r="Y168" s="49">
        <v>0.508815</v>
      </c>
      <c r="Z168" s="49">
        <v>0</v>
      </c>
      <c r="AA168" s="49">
        <v>0</v>
      </c>
      <c r="AB168" s="72">
        <v>168</v>
      </c>
      <c r="AC168" s="72"/>
      <c r="AD168" s="73"/>
      <c r="AE168" s="79" t="s">
        <v>1533</v>
      </c>
      <c r="AF168" s="83" t="s">
        <v>1708</v>
      </c>
      <c r="AG168" s="79">
        <v>10136</v>
      </c>
      <c r="AH168" s="79">
        <v>10840</v>
      </c>
      <c r="AI168" s="79">
        <v>36584</v>
      </c>
      <c r="AJ168" s="79">
        <v>8751</v>
      </c>
      <c r="AK168" s="79"/>
      <c r="AL168" s="79" t="s">
        <v>1868</v>
      </c>
      <c r="AM168" s="79" t="s">
        <v>1930</v>
      </c>
      <c r="AN168" s="79"/>
      <c r="AO168" s="79"/>
      <c r="AP168" s="81">
        <v>43680.64818287037</v>
      </c>
      <c r="AQ168" s="79"/>
      <c r="AR168" s="79" t="b">
        <v>1</v>
      </c>
      <c r="AS168" s="79" t="b">
        <v>0</v>
      </c>
      <c r="AT168" s="79" t="b">
        <v>0</v>
      </c>
      <c r="AU168" s="79"/>
      <c r="AV168" s="79">
        <v>3</v>
      </c>
      <c r="AW168" s="79"/>
      <c r="AX168" s="79" t="b">
        <v>0</v>
      </c>
      <c r="AY168" s="79" t="s">
        <v>2212</v>
      </c>
      <c r="AZ168" s="86" t="s">
        <v>2378</v>
      </c>
      <c r="BA168" s="79" t="s">
        <v>66</v>
      </c>
      <c r="BB168" s="79" t="str">
        <f>REPLACE(INDEX(GroupVertices[Group],MATCH(Vertices[[#This Row],[Vertex]],GroupVertices[Vertex],0)),1,1,"")</f>
        <v>1</v>
      </c>
      <c r="BC168" s="48"/>
      <c r="BD168" s="48"/>
      <c r="BE168" s="48"/>
      <c r="BF168" s="48"/>
      <c r="BG168" s="48" t="s">
        <v>538</v>
      </c>
      <c r="BH168" s="48" t="s">
        <v>538</v>
      </c>
      <c r="BI168" s="119" t="s">
        <v>2891</v>
      </c>
      <c r="BJ168" s="119" t="s">
        <v>2891</v>
      </c>
      <c r="BK168" s="119" t="s">
        <v>2811</v>
      </c>
      <c r="BL168" s="119" t="s">
        <v>2811</v>
      </c>
      <c r="BM168" s="119">
        <v>0</v>
      </c>
      <c r="BN168" s="122">
        <v>0</v>
      </c>
      <c r="BO168" s="119">
        <v>1</v>
      </c>
      <c r="BP168" s="122">
        <v>2.3255813953488373</v>
      </c>
      <c r="BQ168" s="119">
        <v>0</v>
      </c>
      <c r="BR168" s="122">
        <v>0</v>
      </c>
      <c r="BS168" s="119">
        <v>42</v>
      </c>
      <c r="BT168" s="122">
        <v>97.67441860465117</v>
      </c>
      <c r="BU168" s="119">
        <v>43</v>
      </c>
      <c r="BV168" s="2"/>
      <c r="BW168" s="3"/>
      <c r="BX168" s="3"/>
      <c r="BY168" s="3"/>
      <c r="BZ168" s="3"/>
    </row>
    <row r="169" spans="1:78" ht="34.05" customHeight="1">
      <c r="A169" s="65" t="s">
        <v>389</v>
      </c>
      <c r="C169" s="66"/>
      <c r="D169" s="66" t="s">
        <v>64</v>
      </c>
      <c r="E169" s="67">
        <v>166.1277135441246</v>
      </c>
      <c r="F169" s="69"/>
      <c r="G169" s="103" t="s">
        <v>698</v>
      </c>
      <c r="H169" s="66"/>
      <c r="I169" s="70" t="s">
        <v>389</v>
      </c>
      <c r="J169" s="71"/>
      <c r="K169" s="71"/>
      <c r="L169" s="70" t="s">
        <v>2566</v>
      </c>
      <c r="M169" s="74">
        <v>1.7245454455509304</v>
      </c>
      <c r="N169" s="75">
        <v>5125.72265625</v>
      </c>
      <c r="O169" s="75">
        <v>2452.376708984375</v>
      </c>
      <c r="P169" s="76"/>
      <c r="Q169" s="77"/>
      <c r="R169" s="77"/>
      <c r="S169" s="89"/>
      <c r="T169" s="48">
        <v>0</v>
      </c>
      <c r="U169" s="48">
        <v>1</v>
      </c>
      <c r="V169" s="49">
        <v>0</v>
      </c>
      <c r="W169" s="49">
        <v>0.003086</v>
      </c>
      <c r="X169" s="49">
        <v>0.007006</v>
      </c>
      <c r="Y169" s="49">
        <v>0.508815</v>
      </c>
      <c r="Z169" s="49">
        <v>0</v>
      </c>
      <c r="AA169" s="49">
        <v>0</v>
      </c>
      <c r="AB169" s="72">
        <v>169</v>
      </c>
      <c r="AC169" s="72"/>
      <c r="AD169" s="73"/>
      <c r="AE169" s="79" t="s">
        <v>1534</v>
      </c>
      <c r="AF169" s="83" t="s">
        <v>1709</v>
      </c>
      <c r="AG169" s="79">
        <v>1689</v>
      </c>
      <c r="AH169" s="79">
        <v>1682</v>
      </c>
      <c r="AI169" s="79">
        <v>15002</v>
      </c>
      <c r="AJ169" s="79">
        <v>9981</v>
      </c>
      <c r="AK169" s="79"/>
      <c r="AL169" s="79" t="s">
        <v>1869</v>
      </c>
      <c r="AM169" s="79"/>
      <c r="AN169" s="79"/>
      <c r="AO169" s="79"/>
      <c r="AP169" s="81">
        <v>41526.57635416667</v>
      </c>
      <c r="AQ169" s="86" t="s">
        <v>2160</v>
      </c>
      <c r="AR169" s="79" t="b">
        <v>1</v>
      </c>
      <c r="AS169" s="79" t="b">
        <v>0</v>
      </c>
      <c r="AT169" s="79" t="b">
        <v>1</v>
      </c>
      <c r="AU169" s="79"/>
      <c r="AV169" s="79">
        <v>8</v>
      </c>
      <c r="AW169" s="86" t="s">
        <v>2180</v>
      </c>
      <c r="AX169" s="79" t="b">
        <v>0</v>
      </c>
      <c r="AY169" s="79" t="s">
        <v>2212</v>
      </c>
      <c r="AZ169" s="86" t="s">
        <v>2379</v>
      </c>
      <c r="BA169" s="79" t="s">
        <v>66</v>
      </c>
      <c r="BB169" s="79" t="str">
        <f>REPLACE(INDEX(GroupVertices[Group],MATCH(Vertices[[#This Row],[Vertex]],GroupVertices[Vertex],0)),1,1,"")</f>
        <v>1</v>
      </c>
      <c r="BC169" s="48"/>
      <c r="BD169" s="48"/>
      <c r="BE169" s="48"/>
      <c r="BF169" s="48"/>
      <c r="BG169" s="48" t="s">
        <v>538</v>
      </c>
      <c r="BH169" s="48" t="s">
        <v>538</v>
      </c>
      <c r="BI169" s="119" t="s">
        <v>2891</v>
      </c>
      <c r="BJ169" s="119" t="s">
        <v>2891</v>
      </c>
      <c r="BK169" s="119" t="s">
        <v>2811</v>
      </c>
      <c r="BL169" s="119" t="s">
        <v>2811</v>
      </c>
      <c r="BM169" s="119">
        <v>0</v>
      </c>
      <c r="BN169" s="122">
        <v>0</v>
      </c>
      <c r="BO169" s="119">
        <v>1</v>
      </c>
      <c r="BP169" s="122">
        <v>2.3255813953488373</v>
      </c>
      <c r="BQ169" s="119">
        <v>0</v>
      </c>
      <c r="BR169" s="122">
        <v>0</v>
      </c>
      <c r="BS169" s="119">
        <v>42</v>
      </c>
      <c r="BT169" s="122">
        <v>97.67441860465117</v>
      </c>
      <c r="BU169" s="119">
        <v>43</v>
      </c>
      <c r="BV169" s="2"/>
      <c r="BW169" s="3"/>
      <c r="BX169" s="3"/>
      <c r="BY169" s="3"/>
      <c r="BZ169" s="3"/>
    </row>
    <row r="170" spans="1:78" ht="34.05" customHeight="1">
      <c r="A170" s="65" t="s">
        <v>390</v>
      </c>
      <c r="C170" s="66"/>
      <c r="D170" s="66" t="s">
        <v>64</v>
      </c>
      <c r="E170" s="67">
        <v>163.04305096743747</v>
      </c>
      <c r="F170" s="69"/>
      <c r="G170" s="103" t="s">
        <v>699</v>
      </c>
      <c r="H170" s="66"/>
      <c r="I170" s="70" t="s">
        <v>390</v>
      </c>
      <c r="J170" s="71"/>
      <c r="K170" s="71"/>
      <c r="L170" s="70" t="s">
        <v>2567</v>
      </c>
      <c r="M170" s="74">
        <v>1.183088729354786</v>
      </c>
      <c r="N170" s="75">
        <v>6354.14013671875</v>
      </c>
      <c r="O170" s="75">
        <v>1858.0491943359375</v>
      </c>
      <c r="P170" s="76"/>
      <c r="Q170" s="77"/>
      <c r="R170" s="77"/>
      <c r="S170" s="89"/>
      <c r="T170" s="48">
        <v>1</v>
      </c>
      <c r="U170" s="48">
        <v>6</v>
      </c>
      <c r="V170" s="49">
        <v>28</v>
      </c>
      <c r="W170" s="49">
        <v>0.142857</v>
      </c>
      <c r="X170" s="49">
        <v>0</v>
      </c>
      <c r="Y170" s="49">
        <v>2.990844</v>
      </c>
      <c r="Z170" s="49">
        <v>0</v>
      </c>
      <c r="AA170" s="49">
        <v>0</v>
      </c>
      <c r="AB170" s="72">
        <v>170</v>
      </c>
      <c r="AC170" s="72"/>
      <c r="AD170" s="73"/>
      <c r="AE170" s="79" t="s">
        <v>1535</v>
      </c>
      <c r="AF170" s="83" t="s">
        <v>1329</v>
      </c>
      <c r="AG170" s="79">
        <v>634</v>
      </c>
      <c r="AH170" s="79">
        <v>434</v>
      </c>
      <c r="AI170" s="79">
        <v>3404</v>
      </c>
      <c r="AJ170" s="79">
        <v>3068</v>
      </c>
      <c r="AK170" s="79"/>
      <c r="AL170" s="79" t="s">
        <v>1870</v>
      </c>
      <c r="AM170" s="79" t="s">
        <v>1969</v>
      </c>
      <c r="AN170" s="79"/>
      <c r="AO170" s="79"/>
      <c r="AP170" s="81">
        <v>43944.87571759259</v>
      </c>
      <c r="AQ170" s="86" t="s">
        <v>2161</v>
      </c>
      <c r="AR170" s="79" t="b">
        <v>1</v>
      </c>
      <c r="AS170" s="79" t="b">
        <v>0</v>
      </c>
      <c r="AT170" s="79" t="b">
        <v>0</v>
      </c>
      <c r="AU170" s="79"/>
      <c r="AV170" s="79">
        <v>1</v>
      </c>
      <c r="AW170" s="79"/>
      <c r="AX170" s="79" t="b">
        <v>0</v>
      </c>
      <c r="AY170" s="79" t="s">
        <v>2212</v>
      </c>
      <c r="AZ170" s="86" t="s">
        <v>2380</v>
      </c>
      <c r="BA170" s="79" t="s">
        <v>66</v>
      </c>
      <c r="BB170" s="79" t="str">
        <f>REPLACE(INDEX(GroupVertices[Group],MATCH(Vertices[[#This Row],[Vertex]],GroupVertices[Vertex],0)),1,1,"")</f>
        <v>6</v>
      </c>
      <c r="BC170" s="48" t="s">
        <v>529</v>
      </c>
      <c r="BD170" s="48" t="s">
        <v>529</v>
      </c>
      <c r="BE170" s="48" t="s">
        <v>535</v>
      </c>
      <c r="BF170" s="48" t="s">
        <v>535</v>
      </c>
      <c r="BG170" s="48" t="s">
        <v>2885</v>
      </c>
      <c r="BH170" s="48" t="s">
        <v>2888</v>
      </c>
      <c r="BI170" s="119" t="s">
        <v>2914</v>
      </c>
      <c r="BJ170" s="119" t="s">
        <v>2921</v>
      </c>
      <c r="BK170" s="119" t="s">
        <v>2941</v>
      </c>
      <c r="BL170" s="119" t="s">
        <v>2941</v>
      </c>
      <c r="BM170" s="119">
        <v>1</v>
      </c>
      <c r="BN170" s="122">
        <v>1.408450704225352</v>
      </c>
      <c r="BO170" s="119">
        <v>3</v>
      </c>
      <c r="BP170" s="122">
        <v>4.225352112676056</v>
      </c>
      <c r="BQ170" s="119">
        <v>0</v>
      </c>
      <c r="BR170" s="122">
        <v>0</v>
      </c>
      <c r="BS170" s="119">
        <v>67</v>
      </c>
      <c r="BT170" s="122">
        <v>94.36619718309859</v>
      </c>
      <c r="BU170" s="119">
        <v>71</v>
      </c>
      <c r="BV170" s="2"/>
      <c r="BW170" s="3"/>
      <c r="BX170" s="3"/>
      <c r="BY170" s="3"/>
      <c r="BZ170" s="3"/>
    </row>
    <row r="171" spans="1:78" ht="34.05" customHeight="1">
      <c r="A171" s="65" t="s">
        <v>419</v>
      </c>
      <c r="C171" s="66"/>
      <c r="D171" s="66" t="s">
        <v>64</v>
      </c>
      <c r="E171" s="67">
        <v>1000</v>
      </c>
      <c r="F171" s="69"/>
      <c r="G171" s="103" t="s">
        <v>2207</v>
      </c>
      <c r="H171" s="66"/>
      <c r="I171" s="70" t="s">
        <v>419</v>
      </c>
      <c r="J171" s="71"/>
      <c r="K171" s="71"/>
      <c r="L171" s="70" t="s">
        <v>2568</v>
      </c>
      <c r="M171" s="74">
        <v>2062.7574088092147</v>
      </c>
      <c r="N171" s="75">
        <v>6225.375</v>
      </c>
      <c r="O171" s="75">
        <v>2797.647705078125</v>
      </c>
      <c r="P171" s="76"/>
      <c r="Q171" s="77"/>
      <c r="R171" s="77"/>
      <c r="S171" s="89"/>
      <c r="T171" s="48">
        <v>1</v>
      </c>
      <c r="U171" s="48">
        <v>0</v>
      </c>
      <c r="V171" s="49">
        <v>0</v>
      </c>
      <c r="W171" s="49">
        <v>0.083333</v>
      </c>
      <c r="X171" s="49">
        <v>0</v>
      </c>
      <c r="Y171" s="49">
        <v>0.573703</v>
      </c>
      <c r="Z171" s="49">
        <v>0</v>
      </c>
      <c r="AA171" s="49">
        <v>0</v>
      </c>
      <c r="AB171" s="72">
        <v>171</v>
      </c>
      <c r="AC171" s="72"/>
      <c r="AD171" s="73"/>
      <c r="AE171" s="79" t="s">
        <v>1536</v>
      </c>
      <c r="AF171" s="83" t="s">
        <v>1710</v>
      </c>
      <c r="AG171" s="79">
        <v>362</v>
      </c>
      <c r="AH171" s="79">
        <v>4752143</v>
      </c>
      <c r="AI171" s="79">
        <v>10428</v>
      </c>
      <c r="AJ171" s="79">
        <v>11</v>
      </c>
      <c r="AK171" s="79"/>
      <c r="AL171" s="79" t="s">
        <v>1871</v>
      </c>
      <c r="AM171" s="79" t="s">
        <v>1970</v>
      </c>
      <c r="AN171" s="86" t="s">
        <v>2014</v>
      </c>
      <c r="AO171" s="79"/>
      <c r="AP171" s="81">
        <v>39667.6493287037</v>
      </c>
      <c r="AQ171" s="86" t="s">
        <v>2162</v>
      </c>
      <c r="AR171" s="79" t="b">
        <v>0</v>
      </c>
      <c r="AS171" s="79" t="b">
        <v>0</v>
      </c>
      <c r="AT171" s="79" t="b">
        <v>1</v>
      </c>
      <c r="AU171" s="79"/>
      <c r="AV171" s="79">
        <v>18738</v>
      </c>
      <c r="AW171" s="86" t="s">
        <v>2180</v>
      </c>
      <c r="AX171" s="79" t="b">
        <v>1</v>
      </c>
      <c r="AY171" s="79" t="s">
        <v>2212</v>
      </c>
      <c r="AZ171" s="86" t="s">
        <v>2381</v>
      </c>
      <c r="BA171" s="79" t="s">
        <v>65</v>
      </c>
      <c r="BB171" s="79" t="str">
        <f>REPLACE(INDEX(GroupVertices[Group],MATCH(Vertices[[#This Row],[Vertex]],GroupVertices[Vertex],0)),1,1,"")</f>
        <v>6</v>
      </c>
      <c r="BC171" s="48"/>
      <c r="BD171" s="48"/>
      <c r="BE171" s="48"/>
      <c r="BF171" s="48"/>
      <c r="BG171" s="48"/>
      <c r="BH171" s="48"/>
      <c r="BI171" s="48"/>
      <c r="BJ171" s="48"/>
      <c r="BK171" s="48"/>
      <c r="BL171" s="48"/>
      <c r="BM171" s="48"/>
      <c r="BN171" s="49"/>
      <c r="BO171" s="48"/>
      <c r="BP171" s="49"/>
      <c r="BQ171" s="48"/>
      <c r="BR171" s="49"/>
      <c r="BS171" s="48"/>
      <c r="BT171" s="49"/>
      <c r="BU171" s="48"/>
      <c r="BV171" s="2"/>
      <c r="BW171" s="3"/>
      <c r="BX171" s="3"/>
      <c r="BY171" s="3"/>
      <c r="BZ171" s="3"/>
    </row>
    <row r="172" spans="1:78" ht="34.05" customHeight="1">
      <c r="A172" s="65" t="s">
        <v>420</v>
      </c>
      <c r="C172" s="66"/>
      <c r="D172" s="66" t="s">
        <v>64</v>
      </c>
      <c r="E172" s="67">
        <v>1000</v>
      </c>
      <c r="F172" s="69"/>
      <c r="G172" s="103" t="s">
        <v>2208</v>
      </c>
      <c r="H172" s="66"/>
      <c r="I172" s="70" t="s">
        <v>420</v>
      </c>
      <c r="J172" s="71"/>
      <c r="K172" s="71"/>
      <c r="L172" s="70" t="s">
        <v>2569</v>
      </c>
      <c r="M172" s="74">
        <v>9999</v>
      </c>
      <c r="N172" s="75">
        <v>6027.4345703125</v>
      </c>
      <c r="O172" s="75">
        <v>1875.6710205078125</v>
      </c>
      <c r="P172" s="76"/>
      <c r="Q172" s="77"/>
      <c r="R172" s="77"/>
      <c r="S172" s="89"/>
      <c r="T172" s="48">
        <v>1</v>
      </c>
      <c r="U172" s="48">
        <v>0</v>
      </c>
      <c r="V172" s="49">
        <v>0</v>
      </c>
      <c r="W172" s="49">
        <v>0.083333</v>
      </c>
      <c r="X172" s="49">
        <v>0</v>
      </c>
      <c r="Y172" s="49">
        <v>0.573703</v>
      </c>
      <c r="Z172" s="49">
        <v>0</v>
      </c>
      <c r="AA172" s="49">
        <v>0</v>
      </c>
      <c r="AB172" s="72">
        <v>172</v>
      </c>
      <c r="AC172" s="72"/>
      <c r="AD172" s="73"/>
      <c r="AE172" s="79" t="s">
        <v>1537</v>
      </c>
      <c r="AF172" s="83" t="s">
        <v>1711</v>
      </c>
      <c r="AG172" s="79">
        <v>13</v>
      </c>
      <c r="AH172" s="79">
        <v>23044336</v>
      </c>
      <c r="AI172" s="79">
        <v>18809</v>
      </c>
      <c r="AJ172" s="79">
        <v>17</v>
      </c>
      <c r="AK172" s="79"/>
      <c r="AL172" s="79" t="s">
        <v>1872</v>
      </c>
      <c r="AM172" s="79" t="s">
        <v>1971</v>
      </c>
      <c r="AN172" s="86" t="s">
        <v>2015</v>
      </c>
      <c r="AO172" s="79"/>
      <c r="AP172" s="81">
        <v>42754.95447916666</v>
      </c>
      <c r="AQ172" s="86" t="s">
        <v>2163</v>
      </c>
      <c r="AR172" s="79" t="b">
        <v>1</v>
      </c>
      <c r="AS172" s="79" t="b">
        <v>0</v>
      </c>
      <c r="AT172" s="79" t="b">
        <v>1</v>
      </c>
      <c r="AU172" s="79"/>
      <c r="AV172" s="79">
        <v>14433</v>
      </c>
      <c r="AW172" s="79"/>
      <c r="AX172" s="79" t="b">
        <v>1</v>
      </c>
      <c r="AY172" s="79" t="s">
        <v>2212</v>
      </c>
      <c r="AZ172" s="86" t="s">
        <v>2382</v>
      </c>
      <c r="BA172" s="79" t="s">
        <v>65</v>
      </c>
      <c r="BB172" s="79" t="str">
        <f>REPLACE(INDEX(GroupVertices[Group],MATCH(Vertices[[#This Row],[Vertex]],GroupVertices[Vertex],0)),1,1,"")</f>
        <v>6</v>
      </c>
      <c r="BC172" s="48"/>
      <c r="BD172" s="48"/>
      <c r="BE172" s="48"/>
      <c r="BF172" s="48"/>
      <c r="BG172" s="48"/>
      <c r="BH172" s="48"/>
      <c r="BI172" s="48"/>
      <c r="BJ172" s="48"/>
      <c r="BK172" s="48"/>
      <c r="BL172" s="48"/>
      <c r="BM172" s="48"/>
      <c r="BN172" s="49"/>
      <c r="BO172" s="48"/>
      <c r="BP172" s="49"/>
      <c r="BQ172" s="48"/>
      <c r="BR172" s="49"/>
      <c r="BS172" s="48"/>
      <c r="BT172" s="49"/>
      <c r="BU172" s="48"/>
      <c r="BV172" s="2"/>
      <c r="BW172" s="3"/>
      <c r="BX172" s="3"/>
      <c r="BY172" s="3"/>
      <c r="BZ172" s="3"/>
    </row>
    <row r="173" spans="1:78" ht="34.05" customHeight="1">
      <c r="A173" s="65" t="s">
        <v>421</v>
      </c>
      <c r="C173" s="66"/>
      <c r="D173" s="66" t="s">
        <v>64</v>
      </c>
      <c r="E173" s="67">
        <v>187.59182397357245</v>
      </c>
      <c r="F173" s="69"/>
      <c r="G173" s="103" t="s">
        <v>2209</v>
      </c>
      <c r="H173" s="66"/>
      <c r="I173" s="70" t="s">
        <v>421</v>
      </c>
      <c r="J173" s="71"/>
      <c r="K173" s="71"/>
      <c r="L173" s="70" t="s">
        <v>2570</v>
      </c>
      <c r="M173" s="74">
        <v>5.492181762415769</v>
      </c>
      <c r="N173" s="75">
        <v>6562.896484375</v>
      </c>
      <c r="O173" s="75">
        <v>2677.2861328125</v>
      </c>
      <c r="P173" s="76"/>
      <c r="Q173" s="77"/>
      <c r="R173" s="77"/>
      <c r="S173" s="89"/>
      <c r="T173" s="48">
        <v>1</v>
      </c>
      <c r="U173" s="48">
        <v>0</v>
      </c>
      <c r="V173" s="49">
        <v>0</v>
      </c>
      <c r="W173" s="49">
        <v>0.083333</v>
      </c>
      <c r="X173" s="49">
        <v>0</v>
      </c>
      <c r="Y173" s="49">
        <v>0.573703</v>
      </c>
      <c r="Z173" s="49">
        <v>0</v>
      </c>
      <c r="AA173" s="49">
        <v>0</v>
      </c>
      <c r="AB173" s="72">
        <v>173</v>
      </c>
      <c r="AC173" s="72"/>
      <c r="AD173" s="73"/>
      <c r="AE173" s="79" t="s">
        <v>1538</v>
      </c>
      <c r="AF173" s="83" t="s">
        <v>1328</v>
      </c>
      <c r="AG173" s="79">
        <v>8897</v>
      </c>
      <c r="AH173" s="79">
        <v>10366</v>
      </c>
      <c r="AI173" s="79">
        <v>58277</v>
      </c>
      <c r="AJ173" s="79">
        <v>109912</v>
      </c>
      <c r="AK173" s="79"/>
      <c r="AL173" s="79" t="s">
        <v>1873</v>
      </c>
      <c r="AM173" s="79" t="s">
        <v>1972</v>
      </c>
      <c r="AN173" s="79"/>
      <c r="AO173" s="79"/>
      <c r="AP173" s="81">
        <v>42793.72392361111</v>
      </c>
      <c r="AQ173" s="86" t="s">
        <v>2164</v>
      </c>
      <c r="AR173" s="79" t="b">
        <v>1</v>
      </c>
      <c r="AS173" s="79" t="b">
        <v>0</v>
      </c>
      <c r="AT173" s="79" t="b">
        <v>1</v>
      </c>
      <c r="AU173" s="79"/>
      <c r="AV173" s="79">
        <v>0</v>
      </c>
      <c r="AW173" s="79"/>
      <c r="AX173" s="79" t="b">
        <v>0</v>
      </c>
      <c r="AY173" s="79" t="s">
        <v>2212</v>
      </c>
      <c r="AZ173" s="86" t="s">
        <v>2383</v>
      </c>
      <c r="BA173" s="79" t="s">
        <v>65</v>
      </c>
      <c r="BB173" s="79" t="str">
        <f>REPLACE(INDEX(GroupVertices[Group],MATCH(Vertices[[#This Row],[Vertex]],GroupVertices[Vertex],0)),1,1,"")</f>
        <v>6</v>
      </c>
      <c r="BC173" s="48"/>
      <c r="BD173" s="48"/>
      <c r="BE173" s="48"/>
      <c r="BF173" s="48"/>
      <c r="BG173" s="48"/>
      <c r="BH173" s="48"/>
      <c r="BI173" s="48"/>
      <c r="BJ173" s="48"/>
      <c r="BK173" s="48"/>
      <c r="BL173" s="48"/>
      <c r="BM173" s="48"/>
      <c r="BN173" s="49"/>
      <c r="BO173" s="48"/>
      <c r="BP173" s="49"/>
      <c r="BQ173" s="48"/>
      <c r="BR173" s="49"/>
      <c r="BS173" s="48"/>
      <c r="BT173" s="49"/>
      <c r="BU173" s="48"/>
      <c r="BV173" s="2"/>
      <c r="BW173" s="3"/>
      <c r="BX173" s="3"/>
      <c r="BY173" s="3"/>
      <c r="BZ173" s="3"/>
    </row>
    <row r="174" spans="1:78" ht="34.05" customHeight="1">
      <c r="A174" s="65" t="s">
        <v>422</v>
      </c>
      <c r="C174" s="66"/>
      <c r="D174" s="66" t="s">
        <v>64</v>
      </c>
      <c r="E174" s="67">
        <v>166.36993865030675</v>
      </c>
      <c r="F174" s="69"/>
      <c r="G174" s="103" t="s">
        <v>2210</v>
      </c>
      <c r="H174" s="66"/>
      <c r="I174" s="70" t="s">
        <v>422</v>
      </c>
      <c r="J174" s="71"/>
      <c r="K174" s="71"/>
      <c r="L174" s="70" t="s">
        <v>2571</v>
      </c>
      <c r="M174" s="74">
        <v>1.7670636812778713</v>
      </c>
      <c r="N174" s="75">
        <v>6190.6884765625</v>
      </c>
      <c r="O174" s="75">
        <v>943.5977172851562</v>
      </c>
      <c r="P174" s="76"/>
      <c r="Q174" s="77"/>
      <c r="R174" s="77"/>
      <c r="S174" s="89"/>
      <c r="T174" s="48">
        <v>1</v>
      </c>
      <c r="U174" s="48">
        <v>0</v>
      </c>
      <c r="V174" s="49">
        <v>0</v>
      </c>
      <c r="W174" s="49">
        <v>0.083333</v>
      </c>
      <c r="X174" s="49">
        <v>0</v>
      </c>
      <c r="Y174" s="49">
        <v>0.573703</v>
      </c>
      <c r="Z174" s="49">
        <v>0</v>
      </c>
      <c r="AA174" s="49">
        <v>0</v>
      </c>
      <c r="AB174" s="72">
        <v>174</v>
      </c>
      <c r="AC174" s="72"/>
      <c r="AD174" s="73"/>
      <c r="AE174" s="79" t="s">
        <v>1539</v>
      </c>
      <c r="AF174" s="83" t="s">
        <v>1712</v>
      </c>
      <c r="AG174" s="79">
        <v>2047</v>
      </c>
      <c r="AH174" s="79">
        <v>1780</v>
      </c>
      <c r="AI174" s="79">
        <v>2211</v>
      </c>
      <c r="AJ174" s="79">
        <v>6810</v>
      </c>
      <c r="AK174" s="79"/>
      <c r="AL174" s="79" t="s">
        <v>1874</v>
      </c>
      <c r="AM174" s="79" t="s">
        <v>1973</v>
      </c>
      <c r="AN174" s="86" t="s">
        <v>2016</v>
      </c>
      <c r="AO174" s="79"/>
      <c r="AP174" s="81">
        <v>40703.96263888889</v>
      </c>
      <c r="AQ174" s="86" t="s">
        <v>2165</v>
      </c>
      <c r="AR174" s="79" t="b">
        <v>1</v>
      </c>
      <c r="AS174" s="79" t="b">
        <v>0</v>
      </c>
      <c r="AT174" s="79" t="b">
        <v>1</v>
      </c>
      <c r="AU174" s="79"/>
      <c r="AV174" s="79">
        <v>1</v>
      </c>
      <c r="AW174" s="86" t="s">
        <v>2180</v>
      </c>
      <c r="AX174" s="79" t="b">
        <v>0</v>
      </c>
      <c r="AY174" s="79" t="s">
        <v>2212</v>
      </c>
      <c r="AZ174" s="86" t="s">
        <v>2384</v>
      </c>
      <c r="BA174" s="79" t="s">
        <v>65</v>
      </c>
      <c r="BB174" s="79" t="str">
        <f>REPLACE(INDEX(GroupVertices[Group],MATCH(Vertices[[#This Row],[Vertex]],GroupVertices[Vertex],0)),1,1,"")</f>
        <v>6</v>
      </c>
      <c r="BC174" s="48"/>
      <c r="BD174" s="48"/>
      <c r="BE174" s="48"/>
      <c r="BF174" s="48"/>
      <c r="BG174" s="48"/>
      <c r="BH174" s="48"/>
      <c r="BI174" s="48"/>
      <c r="BJ174" s="48"/>
      <c r="BK174" s="48"/>
      <c r="BL174" s="48"/>
      <c r="BM174" s="48"/>
      <c r="BN174" s="49"/>
      <c r="BO174" s="48"/>
      <c r="BP174" s="49"/>
      <c r="BQ174" s="48"/>
      <c r="BR174" s="49"/>
      <c r="BS174" s="48"/>
      <c r="BT174" s="49"/>
      <c r="BU174" s="48"/>
      <c r="BV174" s="2"/>
      <c r="BW174" s="3"/>
      <c r="BX174" s="3"/>
      <c r="BY174" s="3"/>
      <c r="BZ174" s="3"/>
    </row>
    <row r="175" spans="1:78" ht="34.05" customHeight="1">
      <c r="A175" s="65" t="s">
        <v>391</v>
      </c>
      <c r="C175" s="66"/>
      <c r="D175" s="66" t="s">
        <v>64</v>
      </c>
      <c r="E175" s="67">
        <v>170.52236904200095</v>
      </c>
      <c r="F175" s="69"/>
      <c r="G175" s="103" t="s">
        <v>700</v>
      </c>
      <c r="H175" s="66"/>
      <c r="I175" s="70" t="s">
        <v>391</v>
      </c>
      <c r="J175" s="71"/>
      <c r="K175" s="71"/>
      <c r="L175" s="70" t="s">
        <v>2572</v>
      </c>
      <c r="M175" s="74">
        <v>2.4959477223111426</v>
      </c>
      <c r="N175" s="75">
        <v>1747.8416748046875</v>
      </c>
      <c r="O175" s="75">
        <v>4198.47705078125</v>
      </c>
      <c r="P175" s="76"/>
      <c r="Q175" s="77"/>
      <c r="R175" s="77"/>
      <c r="S175" s="89"/>
      <c r="T175" s="48">
        <v>0</v>
      </c>
      <c r="U175" s="48">
        <v>1</v>
      </c>
      <c r="V175" s="49">
        <v>0</v>
      </c>
      <c r="W175" s="49">
        <v>0.003086</v>
      </c>
      <c r="X175" s="49">
        <v>0.007006</v>
      </c>
      <c r="Y175" s="49">
        <v>0.508815</v>
      </c>
      <c r="Z175" s="49">
        <v>0</v>
      </c>
      <c r="AA175" s="49">
        <v>0</v>
      </c>
      <c r="AB175" s="72">
        <v>175</v>
      </c>
      <c r="AC175" s="72"/>
      <c r="AD175" s="73"/>
      <c r="AE175" s="79" t="s">
        <v>1540</v>
      </c>
      <c r="AF175" s="83" t="s">
        <v>1713</v>
      </c>
      <c r="AG175" s="79">
        <v>4984</v>
      </c>
      <c r="AH175" s="79">
        <v>3460</v>
      </c>
      <c r="AI175" s="79">
        <v>24781</v>
      </c>
      <c r="AJ175" s="79">
        <v>42201</v>
      </c>
      <c r="AK175" s="79"/>
      <c r="AL175" s="79" t="s">
        <v>1875</v>
      </c>
      <c r="AM175" s="79"/>
      <c r="AN175" s="79"/>
      <c r="AO175" s="79"/>
      <c r="AP175" s="81">
        <v>41851.68046296296</v>
      </c>
      <c r="AQ175" s="86" t="s">
        <v>2166</v>
      </c>
      <c r="AR175" s="79" t="b">
        <v>1</v>
      </c>
      <c r="AS175" s="79" t="b">
        <v>0</v>
      </c>
      <c r="AT175" s="79" t="b">
        <v>0</v>
      </c>
      <c r="AU175" s="79"/>
      <c r="AV175" s="79">
        <v>2</v>
      </c>
      <c r="AW175" s="86" t="s">
        <v>2180</v>
      </c>
      <c r="AX175" s="79" t="b">
        <v>0</v>
      </c>
      <c r="AY175" s="79" t="s">
        <v>2212</v>
      </c>
      <c r="AZ175" s="86" t="s">
        <v>2385</v>
      </c>
      <c r="BA175" s="79" t="s">
        <v>66</v>
      </c>
      <c r="BB175" s="79" t="str">
        <f>REPLACE(INDEX(GroupVertices[Group],MATCH(Vertices[[#This Row],[Vertex]],GroupVertices[Vertex],0)),1,1,"")</f>
        <v>1</v>
      </c>
      <c r="BC175" s="48"/>
      <c r="BD175" s="48"/>
      <c r="BE175" s="48"/>
      <c r="BF175" s="48"/>
      <c r="BG175" s="48" t="s">
        <v>538</v>
      </c>
      <c r="BH175" s="48" t="s">
        <v>538</v>
      </c>
      <c r="BI175" s="119" t="s">
        <v>2891</v>
      </c>
      <c r="BJ175" s="119" t="s">
        <v>2891</v>
      </c>
      <c r="BK175" s="119" t="s">
        <v>2811</v>
      </c>
      <c r="BL175" s="119" t="s">
        <v>2811</v>
      </c>
      <c r="BM175" s="119">
        <v>0</v>
      </c>
      <c r="BN175" s="122">
        <v>0</v>
      </c>
      <c r="BO175" s="119">
        <v>1</v>
      </c>
      <c r="BP175" s="122">
        <v>2.3255813953488373</v>
      </c>
      <c r="BQ175" s="119">
        <v>0</v>
      </c>
      <c r="BR175" s="122">
        <v>0</v>
      </c>
      <c r="BS175" s="119">
        <v>42</v>
      </c>
      <c r="BT175" s="122">
        <v>97.67441860465117</v>
      </c>
      <c r="BU175" s="119">
        <v>43</v>
      </c>
      <c r="BV175" s="2"/>
      <c r="BW175" s="3"/>
      <c r="BX175" s="3"/>
      <c r="BY175" s="3"/>
      <c r="BZ175" s="3"/>
    </row>
    <row r="176" spans="1:78" ht="34.05" customHeight="1">
      <c r="A176" s="65" t="s">
        <v>423</v>
      </c>
      <c r="C176" s="66"/>
      <c r="D176" s="66" t="s">
        <v>64</v>
      </c>
      <c r="E176" s="67">
        <v>334.6051616328457</v>
      </c>
      <c r="F176" s="69"/>
      <c r="G176" s="103" t="s">
        <v>2211</v>
      </c>
      <c r="H176" s="66"/>
      <c r="I176" s="70" t="s">
        <v>423</v>
      </c>
      <c r="J176" s="71"/>
      <c r="K176" s="71"/>
      <c r="L176" s="70" t="s">
        <v>2573</v>
      </c>
      <c r="M176" s="74">
        <v>31.297713831831214</v>
      </c>
      <c r="N176" s="75">
        <v>7218.904296875</v>
      </c>
      <c r="O176" s="75">
        <v>1489.4669189453125</v>
      </c>
      <c r="P176" s="76"/>
      <c r="Q176" s="77"/>
      <c r="R176" s="77"/>
      <c r="S176" s="89"/>
      <c r="T176" s="48">
        <v>2</v>
      </c>
      <c r="U176" s="48">
        <v>0</v>
      </c>
      <c r="V176" s="49">
        <v>0</v>
      </c>
      <c r="W176" s="49">
        <v>0.111111</v>
      </c>
      <c r="X176" s="49">
        <v>0</v>
      </c>
      <c r="Y176" s="49">
        <v>0.788731</v>
      </c>
      <c r="Z176" s="49">
        <v>0.5</v>
      </c>
      <c r="AA176" s="49">
        <v>0</v>
      </c>
      <c r="AB176" s="72">
        <v>176</v>
      </c>
      <c r="AC176" s="72"/>
      <c r="AD176" s="73"/>
      <c r="AE176" s="79" t="s">
        <v>1541</v>
      </c>
      <c r="AF176" s="83" t="s">
        <v>1330</v>
      </c>
      <c r="AG176" s="79">
        <v>442</v>
      </c>
      <c r="AH176" s="79">
        <v>69845</v>
      </c>
      <c r="AI176" s="79">
        <v>25086</v>
      </c>
      <c r="AJ176" s="79">
        <v>1229</v>
      </c>
      <c r="AK176" s="79"/>
      <c r="AL176" s="79" t="s">
        <v>1876</v>
      </c>
      <c r="AM176" s="79" t="s">
        <v>1974</v>
      </c>
      <c r="AN176" s="86" t="s">
        <v>2017</v>
      </c>
      <c r="AO176" s="79"/>
      <c r="AP176" s="81">
        <v>40882.37396990741</v>
      </c>
      <c r="AQ176" s="86" t="s">
        <v>2167</v>
      </c>
      <c r="AR176" s="79" t="b">
        <v>0</v>
      </c>
      <c r="AS176" s="79" t="b">
        <v>0</v>
      </c>
      <c r="AT176" s="79" t="b">
        <v>1</v>
      </c>
      <c r="AU176" s="79"/>
      <c r="AV176" s="79">
        <v>540</v>
      </c>
      <c r="AW176" s="86" t="s">
        <v>2180</v>
      </c>
      <c r="AX176" s="79" t="b">
        <v>1</v>
      </c>
      <c r="AY176" s="79" t="s">
        <v>2212</v>
      </c>
      <c r="AZ176" s="86" t="s">
        <v>2386</v>
      </c>
      <c r="BA176" s="79" t="s">
        <v>65</v>
      </c>
      <c r="BB176" s="79" t="str">
        <f>REPLACE(INDEX(GroupVertices[Group],MATCH(Vertices[[#This Row],[Vertex]],GroupVertices[Vertex],0)),1,1,"")</f>
        <v>7</v>
      </c>
      <c r="BC176" s="48"/>
      <c r="BD176" s="48"/>
      <c r="BE176" s="48"/>
      <c r="BF176" s="48"/>
      <c r="BG176" s="48"/>
      <c r="BH176" s="48"/>
      <c r="BI176" s="48"/>
      <c r="BJ176" s="48"/>
      <c r="BK176" s="48"/>
      <c r="BL176" s="48"/>
      <c r="BM176" s="48"/>
      <c r="BN176" s="49"/>
      <c r="BO176" s="48"/>
      <c r="BP176" s="49"/>
      <c r="BQ176" s="48"/>
      <c r="BR176" s="49"/>
      <c r="BS176" s="48"/>
      <c r="BT176" s="49"/>
      <c r="BU176" s="48"/>
      <c r="BV176" s="2"/>
      <c r="BW176" s="3"/>
      <c r="BX176" s="3"/>
      <c r="BY176" s="3"/>
      <c r="BZ176" s="3"/>
    </row>
    <row r="177" spans="1:78" ht="34.05" customHeight="1">
      <c r="A177" s="65" t="s">
        <v>392</v>
      </c>
      <c r="C177" s="66"/>
      <c r="D177" s="66" t="s">
        <v>64</v>
      </c>
      <c r="E177" s="67">
        <v>163.27044596507787</v>
      </c>
      <c r="F177" s="69"/>
      <c r="G177" s="103" t="s">
        <v>701</v>
      </c>
      <c r="H177" s="66"/>
      <c r="I177" s="70" t="s">
        <v>392</v>
      </c>
      <c r="J177" s="71"/>
      <c r="K177" s="71"/>
      <c r="L177" s="70" t="s">
        <v>2574</v>
      </c>
      <c r="M177" s="74">
        <v>1.2230038077923222</v>
      </c>
      <c r="N177" s="75">
        <v>7240.55419921875</v>
      </c>
      <c r="O177" s="75">
        <v>2169.812744140625</v>
      </c>
      <c r="P177" s="76"/>
      <c r="Q177" s="77"/>
      <c r="R177" s="77"/>
      <c r="S177" s="89"/>
      <c r="T177" s="48">
        <v>1</v>
      </c>
      <c r="U177" s="48">
        <v>3</v>
      </c>
      <c r="V177" s="49">
        <v>0</v>
      </c>
      <c r="W177" s="49">
        <v>0.111111</v>
      </c>
      <c r="X177" s="49">
        <v>0</v>
      </c>
      <c r="Y177" s="49">
        <v>1.123941</v>
      </c>
      <c r="Z177" s="49">
        <v>0.5</v>
      </c>
      <c r="AA177" s="49">
        <v>0</v>
      </c>
      <c r="AB177" s="72">
        <v>177</v>
      </c>
      <c r="AC177" s="72"/>
      <c r="AD177" s="73"/>
      <c r="AE177" s="79" t="s">
        <v>1542</v>
      </c>
      <c r="AF177" s="83" t="s">
        <v>1714</v>
      </c>
      <c r="AG177" s="79">
        <v>266</v>
      </c>
      <c r="AH177" s="79">
        <v>526</v>
      </c>
      <c r="AI177" s="79">
        <v>8869</v>
      </c>
      <c r="AJ177" s="79">
        <v>11270</v>
      </c>
      <c r="AK177" s="79"/>
      <c r="AL177" s="79"/>
      <c r="AM177" s="79"/>
      <c r="AN177" s="79"/>
      <c r="AO177" s="79"/>
      <c r="AP177" s="81">
        <v>43895.31350694445</v>
      </c>
      <c r="AQ177" s="86" t="s">
        <v>2168</v>
      </c>
      <c r="AR177" s="79" t="b">
        <v>1</v>
      </c>
      <c r="AS177" s="79" t="b">
        <v>0</v>
      </c>
      <c r="AT177" s="79" t="b">
        <v>0</v>
      </c>
      <c r="AU177" s="79"/>
      <c r="AV177" s="79">
        <v>3</v>
      </c>
      <c r="AW177" s="79"/>
      <c r="AX177" s="79" t="b">
        <v>0</v>
      </c>
      <c r="AY177" s="79" t="s">
        <v>2212</v>
      </c>
      <c r="AZ177" s="86" t="s">
        <v>2387</v>
      </c>
      <c r="BA177" s="79" t="s">
        <v>66</v>
      </c>
      <c r="BB177" s="79" t="str">
        <f>REPLACE(INDEX(GroupVertices[Group],MATCH(Vertices[[#This Row],[Vertex]],GroupVertices[Vertex],0)),1,1,"")</f>
        <v>7</v>
      </c>
      <c r="BC177" s="48" t="s">
        <v>530</v>
      </c>
      <c r="BD177" s="48" t="s">
        <v>530</v>
      </c>
      <c r="BE177" s="48" t="s">
        <v>533</v>
      </c>
      <c r="BF177" s="48" t="s">
        <v>533</v>
      </c>
      <c r="BG177" s="48" t="s">
        <v>546</v>
      </c>
      <c r="BH177" s="48" t="s">
        <v>540</v>
      </c>
      <c r="BI177" s="119" t="s">
        <v>2915</v>
      </c>
      <c r="BJ177" s="119" t="s">
        <v>2915</v>
      </c>
      <c r="BK177" s="119" t="s">
        <v>2942</v>
      </c>
      <c r="BL177" s="119" t="s">
        <v>2942</v>
      </c>
      <c r="BM177" s="119">
        <v>1</v>
      </c>
      <c r="BN177" s="122">
        <v>5.2631578947368425</v>
      </c>
      <c r="BO177" s="119">
        <v>1</v>
      </c>
      <c r="BP177" s="122">
        <v>5.2631578947368425</v>
      </c>
      <c r="BQ177" s="119">
        <v>0</v>
      </c>
      <c r="BR177" s="122">
        <v>0</v>
      </c>
      <c r="BS177" s="119">
        <v>17</v>
      </c>
      <c r="BT177" s="122">
        <v>89.47368421052632</v>
      </c>
      <c r="BU177" s="119">
        <v>19</v>
      </c>
      <c r="BV177" s="2"/>
      <c r="BW177" s="3"/>
      <c r="BX177" s="3"/>
      <c r="BY177" s="3"/>
      <c r="BZ177" s="3"/>
    </row>
    <row r="178" spans="1:78" ht="34.05" customHeight="1">
      <c r="A178" s="65" t="s">
        <v>393</v>
      </c>
      <c r="C178" s="66"/>
      <c r="D178" s="66" t="s">
        <v>64</v>
      </c>
      <c r="E178" s="67">
        <v>166.89146413402548</v>
      </c>
      <c r="F178" s="69"/>
      <c r="G178" s="103" t="s">
        <v>562</v>
      </c>
      <c r="H178" s="66"/>
      <c r="I178" s="70" t="s">
        <v>393</v>
      </c>
      <c r="J178" s="71"/>
      <c r="K178" s="71"/>
      <c r="L178" s="70" t="s">
        <v>2575</v>
      </c>
      <c r="M178" s="74">
        <v>1.8586080459552643</v>
      </c>
      <c r="N178" s="75">
        <v>4290.75927734375</v>
      </c>
      <c r="O178" s="75">
        <v>2942.752197265625</v>
      </c>
      <c r="P178" s="76"/>
      <c r="Q178" s="77"/>
      <c r="R178" s="77"/>
      <c r="S178" s="89"/>
      <c r="T178" s="48">
        <v>0</v>
      </c>
      <c r="U178" s="48">
        <v>1</v>
      </c>
      <c r="V178" s="49">
        <v>0</v>
      </c>
      <c r="W178" s="49">
        <v>0.003086</v>
      </c>
      <c r="X178" s="49">
        <v>0.007006</v>
      </c>
      <c r="Y178" s="49">
        <v>0.508815</v>
      </c>
      <c r="Z178" s="49">
        <v>0</v>
      </c>
      <c r="AA178" s="49">
        <v>0</v>
      </c>
      <c r="AB178" s="72">
        <v>178</v>
      </c>
      <c r="AC178" s="72"/>
      <c r="AD178" s="73"/>
      <c r="AE178" s="79" t="s">
        <v>1543</v>
      </c>
      <c r="AF178" s="83" t="s">
        <v>1715</v>
      </c>
      <c r="AG178" s="79">
        <v>1986</v>
      </c>
      <c r="AH178" s="79">
        <v>1991</v>
      </c>
      <c r="AI178" s="79">
        <v>132520</v>
      </c>
      <c r="AJ178" s="79">
        <v>76939</v>
      </c>
      <c r="AK178" s="79"/>
      <c r="AL178" s="79"/>
      <c r="AM178" s="79"/>
      <c r="AN178" s="79"/>
      <c r="AO178" s="79"/>
      <c r="AP178" s="81">
        <v>43108.97246527778</v>
      </c>
      <c r="AQ178" s="79"/>
      <c r="AR178" s="79" t="b">
        <v>1</v>
      </c>
      <c r="AS178" s="79" t="b">
        <v>1</v>
      </c>
      <c r="AT178" s="79" t="b">
        <v>0</v>
      </c>
      <c r="AU178" s="79"/>
      <c r="AV178" s="79">
        <v>1</v>
      </c>
      <c r="AW178" s="79"/>
      <c r="AX178" s="79" t="b">
        <v>0</v>
      </c>
      <c r="AY178" s="79" t="s">
        <v>2212</v>
      </c>
      <c r="AZ178" s="86" t="s">
        <v>2388</v>
      </c>
      <c r="BA178" s="79" t="s">
        <v>66</v>
      </c>
      <c r="BB178" s="79" t="str">
        <f>REPLACE(INDEX(GroupVertices[Group],MATCH(Vertices[[#This Row],[Vertex]],GroupVertices[Vertex],0)),1,1,"")</f>
        <v>1</v>
      </c>
      <c r="BC178" s="48"/>
      <c r="BD178" s="48"/>
      <c r="BE178" s="48"/>
      <c r="BF178" s="48"/>
      <c r="BG178" s="48" t="s">
        <v>538</v>
      </c>
      <c r="BH178" s="48" t="s">
        <v>538</v>
      </c>
      <c r="BI178" s="119" t="s">
        <v>2891</v>
      </c>
      <c r="BJ178" s="119" t="s">
        <v>2891</v>
      </c>
      <c r="BK178" s="119" t="s">
        <v>2811</v>
      </c>
      <c r="BL178" s="119" t="s">
        <v>2811</v>
      </c>
      <c r="BM178" s="119">
        <v>0</v>
      </c>
      <c r="BN178" s="122">
        <v>0</v>
      </c>
      <c r="BO178" s="119">
        <v>1</v>
      </c>
      <c r="BP178" s="122">
        <v>2.3255813953488373</v>
      </c>
      <c r="BQ178" s="119">
        <v>0</v>
      </c>
      <c r="BR178" s="122">
        <v>0</v>
      </c>
      <c r="BS178" s="119">
        <v>42</v>
      </c>
      <c r="BT178" s="122">
        <v>97.67441860465117</v>
      </c>
      <c r="BU178" s="119">
        <v>43</v>
      </c>
      <c r="BV178" s="2"/>
      <c r="BW178" s="3"/>
      <c r="BX178" s="3"/>
      <c r="BY178" s="3"/>
      <c r="BZ178" s="3"/>
    </row>
    <row r="179" spans="1:78" ht="34.05" customHeight="1">
      <c r="A179" s="65" t="s">
        <v>394</v>
      </c>
      <c r="C179" s="66"/>
      <c r="D179" s="66" t="s">
        <v>64</v>
      </c>
      <c r="E179" s="67">
        <v>1000</v>
      </c>
      <c r="F179" s="69"/>
      <c r="G179" s="103" t="s">
        <v>702</v>
      </c>
      <c r="H179" s="66"/>
      <c r="I179" s="70" t="s">
        <v>394</v>
      </c>
      <c r="J179" s="71"/>
      <c r="K179" s="71"/>
      <c r="L179" s="70" t="s">
        <v>2576</v>
      </c>
      <c r="M179" s="74">
        <v>148.0957412332859</v>
      </c>
      <c r="N179" s="75">
        <v>9035.3115234375</v>
      </c>
      <c r="O179" s="75">
        <v>1942.8109130859375</v>
      </c>
      <c r="P179" s="76"/>
      <c r="Q179" s="77"/>
      <c r="R179" s="77"/>
      <c r="S179" s="89"/>
      <c r="T179" s="48">
        <v>1</v>
      </c>
      <c r="U179" s="48">
        <v>2</v>
      </c>
      <c r="V179" s="49">
        <v>0</v>
      </c>
      <c r="W179" s="49">
        <v>0.003096</v>
      </c>
      <c r="X179" s="49">
        <v>0.00765</v>
      </c>
      <c r="Y179" s="49">
        <v>0.884895</v>
      </c>
      <c r="Z179" s="49">
        <v>0.5</v>
      </c>
      <c r="AA179" s="49">
        <v>0.5</v>
      </c>
      <c r="AB179" s="72">
        <v>179</v>
      </c>
      <c r="AC179" s="72"/>
      <c r="AD179" s="73"/>
      <c r="AE179" s="79" t="s">
        <v>1544</v>
      </c>
      <c r="AF179" s="83" t="s">
        <v>1716</v>
      </c>
      <c r="AG179" s="79">
        <v>1299</v>
      </c>
      <c r="AH179" s="79">
        <v>339052</v>
      </c>
      <c r="AI179" s="79">
        <v>1074093</v>
      </c>
      <c r="AJ179" s="79">
        <v>2193</v>
      </c>
      <c r="AK179" s="79"/>
      <c r="AL179" s="79" t="s">
        <v>1877</v>
      </c>
      <c r="AM179" s="79" t="s">
        <v>1975</v>
      </c>
      <c r="AN179" s="86" t="s">
        <v>2018</v>
      </c>
      <c r="AO179" s="79"/>
      <c r="AP179" s="81">
        <v>42958.04975694444</v>
      </c>
      <c r="AQ179" s="86" t="s">
        <v>2169</v>
      </c>
      <c r="AR179" s="79" t="b">
        <v>1</v>
      </c>
      <c r="AS179" s="79" t="b">
        <v>0</v>
      </c>
      <c r="AT179" s="79" t="b">
        <v>0</v>
      </c>
      <c r="AU179" s="79"/>
      <c r="AV179" s="79">
        <v>1099</v>
      </c>
      <c r="AW179" s="79"/>
      <c r="AX179" s="79" t="b">
        <v>0</v>
      </c>
      <c r="AY179" s="79" t="s">
        <v>2212</v>
      </c>
      <c r="AZ179" s="86" t="s">
        <v>2389</v>
      </c>
      <c r="BA179" s="79" t="s">
        <v>66</v>
      </c>
      <c r="BB179" s="79" t="str">
        <f>REPLACE(INDEX(GroupVertices[Group],MATCH(Vertices[[#This Row],[Vertex]],GroupVertices[Vertex],0)),1,1,"")</f>
        <v>10</v>
      </c>
      <c r="BC179" s="48" t="s">
        <v>518</v>
      </c>
      <c r="BD179" s="48" t="s">
        <v>518</v>
      </c>
      <c r="BE179" s="48" t="s">
        <v>532</v>
      </c>
      <c r="BF179" s="48" t="s">
        <v>532</v>
      </c>
      <c r="BG179" s="48" t="s">
        <v>537</v>
      </c>
      <c r="BH179" s="48" t="s">
        <v>537</v>
      </c>
      <c r="BI179" s="119" t="s">
        <v>2916</v>
      </c>
      <c r="BJ179" s="119" t="s">
        <v>2916</v>
      </c>
      <c r="BK179" s="119" t="s">
        <v>2817</v>
      </c>
      <c r="BL179" s="119" t="s">
        <v>2817</v>
      </c>
      <c r="BM179" s="119">
        <v>0</v>
      </c>
      <c r="BN179" s="122">
        <v>0</v>
      </c>
      <c r="BO179" s="119">
        <v>0</v>
      </c>
      <c r="BP179" s="122">
        <v>0</v>
      </c>
      <c r="BQ179" s="119">
        <v>0</v>
      </c>
      <c r="BR179" s="122">
        <v>0</v>
      </c>
      <c r="BS179" s="119">
        <v>26</v>
      </c>
      <c r="BT179" s="122">
        <v>100</v>
      </c>
      <c r="BU179" s="119">
        <v>26</v>
      </c>
      <c r="BV179" s="2"/>
      <c r="BW179" s="3"/>
      <c r="BX179" s="3"/>
      <c r="BY179" s="3"/>
      <c r="BZ179" s="3"/>
    </row>
    <row r="180" spans="1:78" ht="34.05" customHeight="1">
      <c r="A180" s="65" t="s">
        <v>395</v>
      </c>
      <c r="C180" s="66"/>
      <c r="D180" s="66" t="s">
        <v>64</v>
      </c>
      <c r="E180" s="67">
        <v>166.30073147711184</v>
      </c>
      <c r="F180" s="69"/>
      <c r="G180" s="103" t="s">
        <v>703</v>
      </c>
      <c r="H180" s="66"/>
      <c r="I180" s="70" t="s">
        <v>395</v>
      </c>
      <c r="J180" s="71"/>
      <c r="K180" s="71"/>
      <c r="L180" s="70" t="s">
        <v>2577</v>
      </c>
      <c r="M180" s="74">
        <v>1.7549156139273168</v>
      </c>
      <c r="N180" s="75">
        <v>9035.3115234375</v>
      </c>
      <c r="O180" s="75">
        <v>2460.893798828125</v>
      </c>
      <c r="P180" s="76"/>
      <c r="Q180" s="77"/>
      <c r="R180" s="77"/>
      <c r="S180" s="89"/>
      <c r="T180" s="48">
        <v>1</v>
      </c>
      <c r="U180" s="48">
        <v>2</v>
      </c>
      <c r="V180" s="49">
        <v>0</v>
      </c>
      <c r="W180" s="49">
        <v>0.003096</v>
      </c>
      <c r="X180" s="49">
        <v>0.00765</v>
      </c>
      <c r="Y180" s="49">
        <v>0.884895</v>
      </c>
      <c r="Z180" s="49">
        <v>0.5</v>
      </c>
      <c r="AA180" s="49">
        <v>0.5</v>
      </c>
      <c r="AB180" s="72">
        <v>180</v>
      </c>
      <c r="AC180" s="72"/>
      <c r="AD180" s="73"/>
      <c r="AE180" s="79" t="s">
        <v>1545</v>
      </c>
      <c r="AF180" s="83" t="s">
        <v>1331</v>
      </c>
      <c r="AG180" s="79">
        <v>1809</v>
      </c>
      <c r="AH180" s="79">
        <v>1752</v>
      </c>
      <c r="AI180" s="79">
        <v>76438</v>
      </c>
      <c r="AJ180" s="79">
        <v>125567</v>
      </c>
      <c r="AK180" s="79"/>
      <c r="AL180" s="79" t="s">
        <v>1878</v>
      </c>
      <c r="AM180" s="79" t="s">
        <v>1976</v>
      </c>
      <c r="AN180" s="79"/>
      <c r="AO180" s="79"/>
      <c r="AP180" s="81">
        <v>40060.563784722224</v>
      </c>
      <c r="AQ180" s="86" t="s">
        <v>2170</v>
      </c>
      <c r="AR180" s="79" t="b">
        <v>1</v>
      </c>
      <c r="AS180" s="79" t="b">
        <v>0</v>
      </c>
      <c r="AT180" s="79" t="b">
        <v>1</v>
      </c>
      <c r="AU180" s="79"/>
      <c r="AV180" s="79">
        <v>4</v>
      </c>
      <c r="AW180" s="86" t="s">
        <v>2180</v>
      </c>
      <c r="AX180" s="79" t="b">
        <v>0</v>
      </c>
      <c r="AY180" s="79" t="s">
        <v>2212</v>
      </c>
      <c r="AZ180" s="86" t="s">
        <v>2390</v>
      </c>
      <c r="BA180" s="79" t="s">
        <v>66</v>
      </c>
      <c r="BB180" s="79" t="str">
        <f>REPLACE(INDEX(GroupVertices[Group],MATCH(Vertices[[#This Row],[Vertex]],GroupVertices[Vertex],0)),1,1,"")</f>
        <v>10</v>
      </c>
      <c r="BC180" s="48"/>
      <c r="BD180" s="48"/>
      <c r="BE180" s="48"/>
      <c r="BF180" s="48"/>
      <c r="BG180" s="48" t="s">
        <v>537</v>
      </c>
      <c r="BH180" s="48" t="s">
        <v>537</v>
      </c>
      <c r="BI180" s="119" t="s">
        <v>2916</v>
      </c>
      <c r="BJ180" s="119" t="s">
        <v>2916</v>
      </c>
      <c r="BK180" s="119" t="s">
        <v>2817</v>
      </c>
      <c r="BL180" s="119" t="s">
        <v>2817</v>
      </c>
      <c r="BM180" s="119">
        <v>0</v>
      </c>
      <c r="BN180" s="122">
        <v>0</v>
      </c>
      <c r="BO180" s="119">
        <v>0</v>
      </c>
      <c r="BP180" s="122">
        <v>0</v>
      </c>
      <c r="BQ180" s="119">
        <v>0</v>
      </c>
      <c r="BR180" s="122">
        <v>0</v>
      </c>
      <c r="BS180" s="119">
        <v>26</v>
      </c>
      <c r="BT180" s="122">
        <v>100</v>
      </c>
      <c r="BU180" s="119">
        <v>26</v>
      </c>
      <c r="BV180" s="2"/>
      <c r="BW180" s="3"/>
      <c r="BX180" s="3"/>
      <c r="BY180" s="3"/>
      <c r="BZ180" s="3"/>
    </row>
    <row r="181" spans="1:78" ht="34.05" customHeight="1">
      <c r="A181" s="65" t="s">
        <v>396</v>
      </c>
      <c r="C181" s="66"/>
      <c r="D181" s="66" t="s">
        <v>64</v>
      </c>
      <c r="E181" s="67">
        <v>178.22661042944785</v>
      </c>
      <c r="F181" s="69"/>
      <c r="G181" s="103" t="s">
        <v>704</v>
      </c>
      <c r="H181" s="66"/>
      <c r="I181" s="70" t="s">
        <v>396</v>
      </c>
      <c r="J181" s="71"/>
      <c r="K181" s="71"/>
      <c r="L181" s="70" t="s">
        <v>2578</v>
      </c>
      <c r="M181" s="74">
        <v>3.8482879341568013</v>
      </c>
      <c r="N181" s="75">
        <v>4893.77490234375</v>
      </c>
      <c r="O181" s="75">
        <v>5324.8359375</v>
      </c>
      <c r="P181" s="76"/>
      <c r="Q181" s="77"/>
      <c r="R181" s="77"/>
      <c r="S181" s="89"/>
      <c r="T181" s="48">
        <v>0</v>
      </c>
      <c r="U181" s="48">
        <v>1</v>
      </c>
      <c r="V181" s="49">
        <v>0</v>
      </c>
      <c r="W181" s="49">
        <v>0.003086</v>
      </c>
      <c r="X181" s="49">
        <v>0.007006</v>
      </c>
      <c r="Y181" s="49">
        <v>0.508815</v>
      </c>
      <c r="Z181" s="49">
        <v>0</v>
      </c>
      <c r="AA181" s="49">
        <v>0</v>
      </c>
      <c r="AB181" s="72">
        <v>181</v>
      </c>
      <c r="AC181" s="72"/>
      <c r="AD181" s="73"/>
      <c r="AE181" s="79" t="s">
        <v>1546</v>
      </c>
      <c r="AF181" s="83" t="s">
        <v>1717</v>
      </c>
      <c r="AG181" s="79">
        <v>3262</v>
      </c>
      <c r="AH181" s="79">
        <v>6577</v>
      </c>
      <c r="AI181" s="79">
        <v>84182</v>
      </c>
      <c r="AJ181" s="79">
        <v>2135</v>
      </c>
      <c r="AK181" s="79"/>
      <c r="AL181" s="79" t="s">
        <v>1879</v>
      </c>
      <c r="AM181" s="79" t="s">
        <v>1977</v>
      </c>
      <c r="AN181" s="79"/>
      <c r="AO181" s="79"/>
      <c r="AP181" s="81">
        <v>41559.09344907408</v>
      </c>
      <c r="AQ181" s="86" t="s">
        <v>2171</v>
      </c>
      <c r="AR181" s="79" t="b">
        <v>0</v>
      </c>
      <c r="AS181" s="79" t="b">
        <v>0</v>
      </c>
      <c r="AT181" s="79" t="b">
        <v>0</v>
      </c>
      <c r="AU181" s="79"/>
      <c r="AV181" s="79">
        <v>35</v>
      </c>
      <c r="AW181" s="86" t="s">
        <v>2187</v>
      </c>
      <c r="AX181" s="79" t="b">
        <v>0</v>
      </c>
      <c r="AY181" s="79" t="s">
        <v>2212</v>
      </c>
      <c r="AZ181" s="86" t="s">
        <v>2391</v>
      </c>
      <c r="BA181" s="79" t="s">
        <v>66</v>
      </c>
      <c r="BB181" s="79" t="str">
        <f>REPLACE(INDEX(GroupVertices[Group],MATCH(Vertices[[#This Row],[Vertex]],GroupVertices[Vertex],0)),1,1,"")</f>
        <v>1</v>
      </c>
      <c r="BC181" s="48"/>
      <c r="BD181" s="48"/>
      <c r="BE181" s="48"/>
      <c r="BF181" s="48"/>
      <c r="BG181" s="48" t="s">
        <v>538</v>
      </c>
      <c r="BH181" s="48" t="s">
        <v>538</v>
      </c>
      <c r="BI181" s="119" t="s">
        <v>2891</v>
      </c>
      <c r="BJ181" s="119" t="s">
        <v>2891</v>
      </c>
      <c r="BK181" s="119" t="s">
        <v>2811</v>
      </c>
      <c r="BL181" s="119" t="s">
        <v>2811</v>
      </c>
      <c r="BM181" s="119">
        <v>0</v>
      </c>
      <c r="BN181" s="122">
        <v>0</v>
      </c>
      <c r="BO181" s="119">
        <v>1</v>
      </c>
      <c r="BP181" s="122">
        <v>2.3255813953488373</v>
      </c>
      <c r="BQ181" s="119">
        <v>0</v>
      </c>
      <c r="BR181" s="122">
        <v>0</v>
      </c>
      <c r="BS181" s="119">
        <v>42</v>
      </c>
      <c r="BT181" s="122">
        <v>97.67441860465117</v>
      </c>
      <c r="BU181" s="119">
        <v>43</v>
      </c>
      <c r="BV181" s="2"/>
      <c r="BW181" s="3"/>
      <c r="BX181" s="3"/>
      <c r="BY181" s="3"/>
      <c r="BZ181" s="3"/>
    </row>
    <row r="182" spans="1:78" ht="34.05" customHeight="1">
      <c r="A182" s="65" t="s">
        <v>397</v>
      </c>
      <c r="C182" s="66"/>
      <c r="D182" s="66" t="s">
        <v>64</v>
      </c>
      <c r="E182" s="67">
        <v>169.1753008494573</v>
      </c>
      <c r="F182" s="69"/>
      <c r="G182" s="103" t="s">
        <v>705</v>
      </c>
      <c r="H182" s="66"/>
      <c r="I182" s="70" t="s">
        <v>397</v>
      </c>
      <c r="J182" s="71"/>
      <c r="K182" s="71"/>
      <c r="L182" s="70" t="s">
        <v>2579</v>
      </c>
      <c r="M182" s="74">
        <v>2.2594942685235635</v>
      </c>
      <c r="N182" s="75">
        <v>3011.00439453125</v>
      </c>
      <c r="O182" s="75">
        <v>913.8080444335938</v>
      </c>
      <c r="P182" s="76"/>
      <c r="Q182" s="77"/>
      <c r="R182" s="77"/>
      <c r="S182" s="89"/>
      <c r="T182" s="48">
        <v>0</v>
      </c>
      <c r="U182" s="48">
        <v>1</v>
      </c>
      <c r="V182" s="49">
        <v>0</v>
      </c>
      <c r="W182" s="49">
        <v>0.003086</v>
      </c>
      <c r="X182" s="49">
        <v>0.007006</v>
      </c>
      <c r="Y182" s="49">
        <v>0.508815</v>
      </c>
      <c r="Z182" s="49">
        <v>0</v>
      </c>
      <c r="AA182" s="49">
        <v>0</v>
      </c>
      <c r="AB182" s="72">
        <v>182</v>
      </c>
      <c r="AC182" s="72"/>
      <c r="AD182" s="73"/>
      <c r="AE182" s="79" t="s">
        <v>1547</v>
      </c>
      <c r="AF182" s="83" t="s">
        <v>1718</v>
      </c>
      <c r="AG182" s="79">
        <v>5000</v>
      </c>
      <c r="AH182" s="79">
        <v>2915</v>
      </c>
      <c r="AI182" s="79">
        <v>224058</v>
      </c>
      <c r="AJ182" s="79">
        <v>50447</v>
      </c>
      <c r="AK182" s="79"/>
      <c r="AL182" s="79" t="s">
        <v>1880</v>
      </c>
      <c r="AM182" s="79"/>
      <c r="AN182" s="86" t="s">
        <v>2019</v>
      </c>
      <c r="AO182" s="79"/>
      <c r="AP182" s="81">
        <v>40295.10506944444</v>
      </c>
      <c r="AQ182" s="86" t="s">
        <v>2172</v>
      </c>
      <c r="AR182" s="79" t="b">
        <v>0</v>
      </c>
      <c r="AS182" s="79" t="b">
        <v>0</v>
      </c>
      <c r="AT182" s="79" t="b">
        <v>0</v>
      </c>
      <c r="AU182" s="79"/>
      <c r="AV182" s="79">
        <v>488</v>
      </c>
      <c r="AW182" s="86" t="s">
        <v>2180</v>
      </c>
      <c r="AX182" s="79" t="b">
        <v>0</v>
      </c>
      <c r="AY182" s="79" t="s">
        <v>2212</v>
      </c>
      <c r="AZ182" s="86" t="s">
        <v>2392</v>
      </c>
      <c r="BA182" s="79" t="s">
        <v>66</v>
      </c>
      <c r="BB182" s="79" t="str">
        <f>REPLACE(INDEX(GroupVertices[Group],MATCH(Vertices[[#This Row],[Vertex]],GroupVertices[Vertex],0)),1,1,"")</f>
        <v>1</v>
      </c>
      <c r="BC182" s="48"/>
      <c r="BD182" s="48"/>
      <c r="BE182" s="48"/>
      <c r="BF182" s="48"/>
      <c r="BG182" s="48" t="s">
        <v>538</v>
      </c>
      <c r="BH182" s="48" t="s">
        <v>538</v>
      </c>
      <c r="BI182" s="119" t="s">
        <v>2891</v>
      </c>
      <c r="BJ182" s="119" t="s">
        <v>2891</v>
      </c>
      <c r="BK182" s="119" t="s">
        <v>2811</v>
      </c>
      <c r="BL182" s="119" t="s">
        <v>2811</v>
      </c>
      <c r="BM182" s="119">
        <v>0</v>
      </c>
      <c r="BN182" s="122">
        <v>0</v>
      </c>
      <c r="BO182" s="119">
        <v>1</v>
      </c>
      <c r="BP182" s="122">
        <v>2.3255813953488373</v>
      </c>
      <c r="BQ182" s="119">
        <v>0</v>
      </c>
      <c r="BR182" s="122">
        <v>0</v>
      </c>
      <c r="BS182" s="119">
        <v>42</v>
      </c>
      <c r="BT182" s="122">
        <v>97.67441860465117</v>
      </c>
      <c r="BU182" s="119">
        <v>43</v>
      </c>
      <c r="BV182" s="2"/>
      <c r="BW182" s="3"/>
      <c r="BX182" s="3"/>
      <c r="BY182" s="3"/>
      <c r="BZ182" s="3"/>
    </row>
    <row r="183" spans="1:78" ht="34.05" customHeight="1">
      <c r="A183" s="65" t="s">
        <v>398</v>
      </c>
      <c r="C183" s="66"/>
      <c r="D183" s="66" t="s">
        <v>64</v>
      </c>
      <c r="E183" s="67">
        <v>185.8715313827277</v>
      </c>
      <c r="F183" s="69"/>
      <c r="G183" s="103" t="s">
        <v>706</v>
      </c>
      <c r="H183" s="66"/>
      <c r="I183" s="70" t="s">
        <v>398</v>
      </c>
      <c r="J183" s="71"/>
      <c r="K183" s="71"/>
      <c r="L183" s="70" t="s">
        <v>2580</v>
      </c>
      <c r="M183" s="74">
        <v>5.190215516844842</v>
      </c>
      <c r="N183" s="75">
        <v>6735.328125</v>
      </c>
      <c r="O183" s="75">
        <v>7436.73779296875</v>
      </c>
      <c r="P183" s="76"/>
      <c r="Q183" s="77"/>
      <c r="R183" s="77"/>
      <c r="S183" s="89"/>
      <c r="T183" s="48">
        <v>0</v>
      </c>
      <c r="U183" s="48">
        <v>1</v>
      </c>
      <c r="V183" s="49">
        <v>0</v>
      </c>
      <c r="W183" s="49">
        <v>0.001748</v>
      </c>
      <c r="X183" s="49">
        <v>0.000191</v>
      </c>
      <c r="Y183" s="49">
        <v>0.493117</v>
      </c>
      <c r="Z183" s="49">
        <v>0</v>
      </c>
      <c r="AA183" s="49">
        <v>0</v>
      </c>
      <c r="AB183" s="72">
        <v>183</v>
      </c>
      <c r="AC183" s="72"/>
      <c r="AD183" s="73"/>
      <c r="AE183" s="79" t="s">
        <v>1548</v>
      </c>
      <c r="AF183" s="83" t="s">
        <v>1719</v>
      </c>
      <c r="AG183" s="79">
        <v>5211</v>
      </c>
      <c r="AH183" s="79">
        <v>9670</v>
      </c>
      <c r="AI183" s="79">
        <v>43225</v>
      </c>
      <c r="AJ183" s="79">
        <v>41482</v>
      </c>
      <c r="AK183" s="79"/>
      <c r="AL183" s="79" t="s">
        <v>1881</v>
      </c>
      <c r="AM183" s="79" t="s">
        <v>1978</v>
      </c>
      <c r="AN183" s="86" t="s">
        <v>2002</v>
      </c>
      <c r="AO183" s="79"/>
      <c r="AP183" s="81">
        <v>42725.32550925926</v>
      </c>
      <c r="AQ183" s="86" t="s">
        <v>2173</v>
      </c>
      <c r="AR183" s="79" t="b">
        <v>1</v>
      </c>
      <c r="AS183" s="79" t="b">
        <v>0</v>
      </c>
      <c r="AT183" s="79" t="b">
        <v>1</v>
      </c>
      <c r="AU183" s="79"/>
      <c r="AV183" s="79">
        <v>7</v>
      </c>
      <c r="AW183" s="79"/>
      <c r="AX183" s="79" t="b">
        <v>0</v>
      </c>
      <c r="AY183" s="79" t="s">
        <v>2212</v>
      </c>
      <c r="AZ183" s="86" t="s">
        <v>2393</v>
      </c>
      <c r="BA183" s="79" t="s">
        <v>66</v>
      </c>
      <c r="BB183" s="79" t="str">
        <f>REPLACE(INDEX(GroupVertices[Group],MATCH(Vertices[[#This Row],[Vertex]],GroupVertices[Vertex],0)),1,1,"")</f>
        <v>2</v>
      </c>
      <c r="BC183" s="48"/>
      <c r="BD183" s="48"/>
      <c r="BE183" s="48"/>
      <c r="BF183" s="48"/>
      <c r="BG183" s="48"/>
      <c r="BH183" s="48"/>
      <c r="BI183" s="119" t="s">
        <v>2897</v>
      </c>
      <c r="BJ183" s="119" t="s">
        <v>2897</v>
      </c>
      <c r="BK183" s="119" t="s">
        <v>2812</v>
      </c>
      <c r="BL183" s="119" t="s">
        <v>2812</v>
      </c>
      <c r="BM183" s="119">
        <v>0</v>
      </c>
      <c r="BN183" s="122">
        <v>0</v>
      </c>
      <c r="BO183" s="119">
        <v>0</v>
      </c>
      <c r="BP183" s="122">
        <v>0</v>
      </c>
      <c r="BQ183" s="119">
        <v>0</v>
      </c>
      <c r="BR183" s="122">
        <v>0</v>
      </c>
      <c r="BS183" s="119">
        <v>27</v>
      </c>
      <c r="BT183" s="122">
        <v>100</v>
      </c>
      <c r="BU183" s="119">
        <v>27</v>
      </c>
      <c r="BV183" s="2"/>
      <c r="BW183" s="3"/>
      <c r="BX183" s="3"/>
      <c r="BY183" s="3"/>
      <c r="BZ183" s="3"/>
    </row>
    <row r="184" spans="1:78" ht="34.05" customHeight="1">
      <c r="A184" s="65" t="s">
        <v>400</v>
      </c>
      <c r="C184" s="66"/>
      <c r="D184" s="66" t="s">
        <v>64</v>
      </c>
      <c r="E184" s="67">
        <v>162.92441009910334</v>
      </c>
      <c r="F184" s="69"/>
      <c r="G184" s="103" t="s">
        <v>707</v>
      </c>
      <c r="H184" s="66"/>
      <c r="I184" s="70" t="s">
        <v>400</v>
      </c>
      <c r="J184" s="71"/>
      <c r="K184" s="71"/>
      <c r="L184" s="70" t="s">
        <v>2581</v>
      </c>
      <c r="M184" s="74">
        <v>1.1622634710395496</v>
      </c>
      <c r="N184" s="75">
        <v>7218.904296875</v>
      </c>
      <c r="O184" s="75">
        <v>4334.068359375</v>
      </c>
      <c r="P184" s="76"/>
      <c r="Q184" s="77"/>
      <c r="R184" s="77"/>
      <c r="S184" s="89"/>
      <c r="T184" s="48">
        <v>0</v>
      </c>
      <c r="U184" s="48">
        <v>2</v>
      </c>
      <c r="V184" s="49">
        <v>0</v>
      </c>
      <c r="W184" s="49">
        <v>0.003096</v>
      </c>
      <c r="X184" s="49">
        <v>0.007934</v>
      </c>
      <c r="Y184" s="49">
        <v>0.823116</v>
      </c>
      <c r="Z184" s="49">
        <v>0.5</v>
      </c>
      <c r="AA184" s="49">
        <v>0</v>
      </c>
      <c r="AB184" s="72">
        <v>184</v>
      </c>
      <c r="AC184" s="72"/>
      <c r="AD184" s="73"/>
      <c r="AE184" s="79" t="s">
        <v>1549</v>
      </c>
      <c r="AF184" s="83" t="s">
        <v>1720</v>
      </c>
      <c r="AG184" s="79">
        <v>862</v>
      </c>
      <c r="AH184" s="79">
        <v>386</v>
      </c>
      <c r="AI184" s="79">
        <v>1659</v>
      </c>
      <c r="AJ184" s="79">
        <v>28726</v>
      </c>
      <c r="AK184" s="79"/>
      <c r="AL184" s="79" t="s">
        <v>1882</v>
      </c>
      <c r="AM184" s="79" t="s">
        <v>1979</v>
      </c>
      <c r="AN184" s="79"/>
      <c r="AO184" s="79"/>
      <c r="AP184" s="81">
        <v>42185.3421875</v>
      </c>
      <c r="AQ184" s="86" t="s">
        <v>2174</v>
      </c>
      <c r="AR184" s="79" t="b">
        <v>0</v>
      </c>
      <c r="AS184" s="79" t="b">
        <v>0</v>
      </c>
      <c r="AT184" s="79" t="b">
        <v>1</v>
      </c>
      <c r="AU184" s="79"/>
      <c r="AV184" s="79">
        <v>2</v>
      </c>
      <c r="AW184" s="86" t="s">
        <v>2180</v>
      </c>
      <c r="AX184" s="79" t="b">
        <v>0</v>
      </c>
      <c r="AY184" s="79" t="s">
        <v>2212</v>
      </c>
      <c r="AZ184" s="86" t="s">
        <v>2394</v>
      </c>
      <c r="BA184" s="79" t="s">
        <v>66</v>
      </c>
      <c r="BB184" s="79" t="str">
        <f>REPLACE(INDEX(GroupVertices[Group],MATCH(Vertices[[#This Row],[Vertex]],GroupVertices[Vertex],0)),1,1,"")</f>
        <v>5</v>
      </c>
      <c r="BC184" s="48"/>
      <c r="BD184" s="48"/>
      <c r="BE184" s="48"/>
      <c r="BF184" s="48"/>
      <c r="BG184" s="48" t="s">
        <v>537</v>
      </c>
      <c r="BH184" s="48" t="s">
        <v>537</v>
      </c>
      <c r="BI184" s="119" t="s">
        <v>2904</v>
      </c>
      <c r="BJ184" s="119" t="s">
        <v>2904</v>
      </c>
      <c r="BK184" s="119" t="s">
        <v>2814</v>
      </c>
      <c r="BL184" s="119" t="s">
        <v>2814</v>
      </c>
      <c r="BM184" s="119">
        <v>1</v>
      </c>
      <c r="BN184" s="122">
        <v>5.882352941176471</v>
      </c>
      <c r="BO184" s="119">
        <v>0</v>
      </c>
      <c r="BP184" s="122">
        <v>0</v>
      </c>
      <c r="BQ184" s="119">
        <v>0</v>
      </c>
      <c r="BR184" s="122">
        <v>0</v>
      </c>
      <c r="BS184" s="119">
        <v>16</v>
      </c>
      <c r="BT184" s="122">
        <v>94.11764705882354</v>
      </c>
      <c r="BU184" s="119">
        <v>17</v>
      </c>
      <c r="BV184" s="2"/>
      <c r="BW184" s="3"/>
      <c r="BX184" s="3"/>
      <c r="BY184" s="3"/>
      <c r="BZ184" s="3"/>
    </row>
    <row r="185" spans="1:78" ht="34.05" customHeight="1">
      <c r="A185" s="65" t="s">
        <v>402</v>
      </c>
      <c r="C185" s="66"/>
      <c r="D185" s="66" t="s">
        <v>64</v>
      </c>
      <c r="E185" s="67">
        <v>164.02430981595091</v>
      </c>
      <c r="F185" s="69"/>
      <c r="G185" s="103" t="s">
        <v>709</v>
      </c>
      <c r="H185" s="66"/>
      <c r="I185" s="70" t="s">
        <v>402</v>
      </c>
      <c r="J185" s="71"/>
      <c r="K185" s="71"/>
      <c r="L185" s="70" t="s">
        <v>2582</v>
      </c>
      <c r="M185" s="74">
        <v>1.3553309700037197</v>
      </c>
      <c r="N185" s="75">
        <v>6669.64208984375</v>
      </c>
      <c r="O185" s="75">
        <v>7066.837890625</v>
      </c>
      <c r="P185" s="76"/>
      <c r="Q185" s="77"/>
      <c r="R185" s="77"/>
      <c r="S185" s="89"/>
      <c r="T185" s="48">
        <v>0</v>
      </c>
      <c r="U185" s="48">
        <v>1</v>
      </c>
      <c r="V185" s="49">
        <v>0</v>
      </c>
      <c r="W185" s="49">
        <v>0.001748</v>
      </c>
      <c r="X185" s="49">
        <v>0.000191</v>
      </c>
      <c r="Y185" s="49">
        <v>0.493117</v>
      </c>
      <c r="Z185" s="49">
        <v>0</v>
      </c>
      <c r="AA185" s="49">
        <v>0</v>
      </c>
      <c r="AB185" s="72">
        <v>185</v>
      </c>
      <c r="AC185" s="72"/>
      <c r="AD185" s="73"/>
      <c r="AE185" s="79" t="s">
        <v>1550</v>
      </c>
      <c r="AF185" s="83" t="s">
        <v>1721</v>
      </c>
      <c r="AG185" s="79">
        <v>1291</v>
      </c>
      <c r="AH185" s="79">
        <v>831</v>
      </c>
      <c r="AI185" s="79">
        <v>17090</v>
      </c>
      <c r="AJ185" s="79">
        <v>14835</v>
      </c>
      <c r="AK185" s="79"/>
      <c r="AL185" s="79" t="s">
        <v>1883</v>
      </c>
      <c r="AM185" s="79"/>
      <c r="AN185" s="79"/>
      <c r="AO185" s="79"/>
      <c r="AP185" s="81">
        <v>41695.50699074074</v>
      </c>
      <c r="AQ185" s="86" t="s">
        <v>2175</v>
      </c>
      <c r="AR185" s="79" t="b">
        <v>0</v>
      </c>
      <c r="AS185" s="79" t="b">
        <v>0</v>
      </c>
      <c r="AT185" s="79" t="b">
        <v>0</v>
      </c>
      <c r="AU185" s="79"/>
      <c r="AV185" s="79">
        <v>0</v>
      </c>
      <c r="AW185" s="86" t="s">
        <v>2188</v>
      </c>
      <c r="AX185" s="79" t="b">
        <v>0</v>
      </c>
      <c r="AY185" s="79" t="s">
        <v>2212</v>
      </c>
      <c r="AZ185" s="86" t="s">
        <v>2395</v>
      </c>
      <c r="BA185" s="79" t="s">
        <v>66</v>
      </c>
      <c r="BB185" s="79" t="str">
        <f>REPLACE(INDEX(GroupVertices[Group],MATCH(Vertices[[#This Row],[Vertex]],GroupVertices[Vertex],0)),1,1,"")</f>
        <v>2</v>
      </c>
      <c r="BC185" s="48"/>
      <c r="BD185" s="48"/>
      <c r="BE185" s="48"/>
      <c r="BF185" s="48"/>
      <c r="BG185" s="48"/>
      <c r="BH185" s="48"/>
      <c r="BI185" s="119" t="s">
        <v>2897</v>
      </c>
      <c r="BJ185" s="119" t="s">
        <v>2897</v>
      </c>
      <c r="BK185" s="119" t="s">
        <v>2812</v>
      </c>
      <c r="BL185" s="119" t="s">
        <v>2812</v>
      </c>
      <c r="BM185" s="119">
        <v>0</v>
      </c>
      <c r="BN185" s="122">
        <v>0</v>
      </c>
      <c r="BO185" s="119">
        <v>0</v>
      </c>
      <c r="BP185" s="122">
        <v>0</v>
      </c>
      <c r="BQ185" s="119">
        <v>0</v>
      </c>
      <c r="BR185" s="122">
        <v>0</v>
      </c>
      <c r="BS185" s="119">
        <v>27</v>
      </c>
      <c r="BT185" s="122">
        <v>100</v>
      </c>
      <c r="BU185" s="119">
        <v>27</v>
      </c>
      <c r="BV185" s="2"/>
      <c r="BW185" s="3"/>
      <c r="BX185" s="3"/>
      <c r="BY185" s="3"/>
      <c r="BZ185" s="3"/>
    </row>
    <row r="186" spans="1:78" ht="34.05" customHeight="1">
      <c r="A186" s="65" t="s">
        <v>403</v>
      </c>
      <c r="C186" s="66"/>
      <c r="D186" s="66" t="s">
        <v>64</v>
      </c>
      <c r="E186" s="67">
        <v>163.43604884379425</v>
      </c>
      <c r="F186" s="69"/>
      <c r="G186" s="103" t="s">
        <v>710</v>
      </c>
      <c r="H186" s="66"/>
      <c r="I186" s="70" t="s">
        <v>403</v>
      </c>
      <c r="J186" s="71"/>
      <c r="K186" s="71"/>
      <c r="L186" s="70" t="s">
        <v>2583</v>
      </c>
      <c r="M186" s="74">
        <v>1.2520723975240062</v>
      </c>
      <c r="N186" s="75">
        <v>8941.8623046875</v>
      </c>
      <c r="O186" s="75">
        <v>8299.0400390625</v>
      </c>
      <c r="P186" s="76"/>
      <c r="Q186" s="77"/>
      <c r="R186" s="77"/>
      <c r="S186" s="89"/>
      <c r="T186" s="48">
        <v>1</v>
      </c>
      <c r="U186" s="48">
        <v>1</v>
      </c>
      <c r="V186" s="49">
        <v>0</v>
      </c>
      <c r="W186" s="49">
        <v>0</v>
      </c>
      <c r="X186" s="49">
        <v>0</v>
      </c>
      <c r="Y186" s="49">
        <v>0.999997</v>
      </c>
      <c r="Z186" s="49">
        <v>0</v>
      </c>
      <c r="AA186" s="49">
        <v>0</v>
      </c>
      <c r="AB186" s="72">
        <v>186</v>
      </c>
      <c r="AC186" s="72"/>
      <c r="AD186" s="73"/>
      <c r="AE186" s="79" t="s">
        <v>1551</v>
      </c>
      <c r="AF186" s="83" t="s">
        <v>1722</v>
      </c>
      <c r="AG186" s="79">
        <v>724</v>
      </c>
      <c r="AH186" s="79">
        <v>593</v>
      </c>
      <c r="AI186" s="79">
        <v>7110</v>
      </c>
      <c r="AJ186" s="79">
        <v>8399</v>
      </c>
      <c r="AK186" s="79"/>
      <c r="AL186" s="79" t="s">
        <v>1884</v>
      </c>
      <c r="AM186" s="79"/>
      <c r="AN186" s="79"/>
      <c r="AO186" s="79"/>
      <c r="AP186" s="81">
        <v>43928.757627314815</v>
      </c>
      <c r="AQ186" s="86" t="s">
        <v>2176</v>
      </c>
      <c r="AR186" s="79" t="b">
        <v>1</v>
      </c>
      <c r="AS186" s="79" t="b">
        <v>0</v>
      </c>
      <c r="AT186" s="79" t="b">
        <v>0</v>
      </c>
      <c r="AU186" s="79"/>
      <c r="AV186" s="79">
        <v>1</v>
      </c>
      <c r="AW186" s="79"/>
      <c r="AX186" s="79" t="b">
        <v>0</v>
      </c>
      <c r="AY186" s="79" t="s">
        <v>2212</v>
      </c>
      <c r="AZ186" s="86" t="s">
        <v>2396</v>
      </c>
      <c r="BA186" s="79" t="s">
        <v>66</v>
      </c>
      <c r="BB186" s="79" t="str">
        <f>REPLACE(INDEX(GroupVertices[Group],MATCH(Vertices[[#This Row],[Vertex]],GroupVertices[Vertex],0)),1,1,"")</f>
        <v>3</v>
      </c>
      <c r="BC186" s="48" t="s">
        <v>520</v>
      </c>
      <c r="BD186" s="48" t="s">
        <v>520</v>
      </c>
      <c r="BE186" s="48" t="s">
        <v>533</v>
      </c>
      <c r="BF186" s="48" t="s">
        <v>533</v>
      </c>
      <c r="BG186" s="48" t="s">
        <v>537</v>
      </c>
      <c r="BH186" s="48" t="s">
        <v>537</v>
      </c>
      <c r="BI186" s="119" t="s">
        <v>2917</v>
      </c>
      <c r="BJ186" s="119" t="s">
        <v>2917</v>
      </c>
      <c r="BK186" s="119" t="s">
        <v>2943</v>
      </c>
      <c r="BL186" s="119" t="s">
        <v>2943</v>
      </c>
      <c r="BM186" s="119">
        <v>1</v>
      </c>
      <c r="BN186" s="122">
        <v>16.666666666666668</v>
      </c>
      <c r="BO186" s="119">
        <v>0</v>
      </c>
      <c r="BP186" s="122">
        <v>0</v>
      </c>
      <c r="BQ186" s="119">
        <v>0</v>
      </c>
      <c r="BR186" s="122">
        <v>0</v>
      </c>
      <c r="BS186" s="119">
        <v>5</v>
      </c>
      <c r="BT186" s="122">
        <v>83.33333333333333</v>
      </c>
      <c r="BU186" s="119">
        <v>6</v>
      </c>
      <c r="BV186" s="2"/>
      <c r="BW186" s="3"/>
      <c r="BX186" s="3"/>
      <c r="BY186" s="3"/>
      <c r="BZ186" s="3"/>
    </row>
    <row r="187" spans="1:78" ht="34.05" customHeight="1">
      <c r="A187" s="65" t="s">
        <v>404</v>
      </c>
      <c r="C187" s="66"/>
      <c r="D187" s="66" t="s">
        <v>64</v>
      </c>
      <c r="E187" s="67">
        <v>180.4066363850873</v>
      </c>
      <c r="F187" s="69"/>
      <c r="G187" s="103" t="s">
        <v>711</v>
      </c>
      <c r="H187" s="66"/>
      <c r="I187" s="70" t="s">
        <v>404</v>
      </c>
      <c r="J187" s="71"/>
      <c r="K187" s="71"/>
      <c r="L187" s="70" t="s">
        <v>2584</v>
      </c>
      <c r="M187" s="74">
        <v>4.2309520556992695</v>
      </c>
      <c r="N187" s="75">
        <v>3252.5712890625</v>
      </c>
      <c r="O187" s="75">
        <v>1906.445556640625</v>
      </c>
      <c r="P187" s="76"/>
      <c r="Q187" s="77"/>
      <c r="R187" s="77"/>
      <c r="S187" s="89"/>
      <c r="T187" s="48">
        <v>0</v>
      </c>
      <c r="U187" s="48">
        <v>1</v>
      </c>
      <c r="V187" s="49">
        <v>0</v>
      </c>
      <c r="W187" s="49">
        <v>0.003086</v>
      </c>
      <c r="X187" s="49">
        <v>0.007006</v>
      </c>
      <c r="Y187" s="49">
        <v>0.508815</v>
      </c>
      <c r="Z187" s="49">
        <v>0</v>
      </c>
      <c r="AA187" s="49">
        <v>0</v>
      </c>
      <c r="AB187" s="72">
        <v>187</v>
      </c>
      <c r="AC187" s="72"/>
      <c r="AD187" s="73"/>
      <c r="AE187" s="79" t="s">
        <v>1552</v>
      </c>
      <c r="AF187" s="83" t="s">
        <v>1723</v>
      </c>
      <c r="AG187" s="79">
        <v>8205</v>
      </c>
      <c r="AH187" s="79">
        <v>7459</v>
      </c>
      <c r="AI187" s="79">
        <v>151373</v>
      </c>
      <c r="AJ187" s="79">
        <v>162576</v>
      </c>
      <c r="AK187" s="79"/>
      <c r="AL187" s="79" t="s">
        <v>1885</v>
      </c>
      <c r="AM187" s="79"/>
      <c r="AN187" s="79"/>
      <c r="AO187" s="79"/>
      <c r="AP187" s="81">
        <v>41843.46271990741</v>
      </c>
      <c r="AQ187" s="86" t="s">
        <v>2177</v>
      </c>
      <c r="AR187" s="79" t="b">
        <v>1</v>
      </c>
      <c r="AS187" s="79" t="b">
        <v>0</v>
      </c>
      <c r="AT187" s="79" t="b">
        <v>0</v>
      </c>
      <c r="AU187" s="79"/>
      <c r="AV187" s="79">
        <v>1</v>
      </c>
      <c r="AW187" s="86" t="s">
        <v>2180</v>
      </c>
      <c r="AX187" s="79" t="b">
        <v>0</v>
      </c>
      <c r="AY187" s="79" t="s">
        <v>2212</v>
      </c>
      <c r="AZ187" s="86" t="s">
        <v>2397</v>
      </c>
      <c r="BA187" s="79" t="s">
        <v>66</v>
      </c>
      <c r="BB187" s="79" t="str">
        <f>REPLACE(INDEX(GroupVertices[Group],MATCH(Vertices[[#This Row],[Vertex]],GroupVertices[Vertex],0)),1,1,"")</f>
        <v>1</v>
      </c>
      <c r="BC187" s="48"/>
      <c r="BD187" s="48"/>
      <c r="BE187" s="48"/>
      <c r="BF187" s="48"/>
      <c r="BG187" s="48" t="s">
        <v>538</v>
      </c>
      <c r="BH187" s="48" t="s">
        <v>538</v>
      </c>
      <c r="BI187" s="119" t="s">
        <v>2891</v>
      </c>
      <c r="BJ187" s="119" t="s">
        <v>2891</v>
      </c>
      <c r="BK187" s="119" t="s">
        <v>2811</v>
      </c>
      <c r="BL187" s="119" t="s">
        <v>2811</v>
      </c>
      <c r="BM187" s="119">
        <v>0</v>
      </c>
      <c r="BN187" s="122">
        <v>0</v>
      </c>
      <c r="BO187" s="119">
        <v>1</v>
      </c>
      <c r="BP187" s="122">
        <v>2.3255813953488373</v>
      </c>
      <c r="BQ187" s="119">
        <v>0</v>
      </c>
      <c r="BR187" s="122">
        <v>0</v>
      </c>
      <c r="BS187" s="119">
        <v>42</v>
      </c>
      <c r="BT187" s="122">
        <v>97.67441860465117</v>
      </c>
      <c r="BU187" s="119">
        <v>43</v>
      </c>
      <c r="BV187" s="2"/>
      <c r="BW187" s="3"/>
      <c r="BX187" s="3"/>
      <c r="BY187" s="3"/>
      <c r="BZ187" s="3"/>
    </row>
    <row r="188" spans="1:78" ht="34.05" customHeight="1">
      <c r="A188" s="65" t="s">
        <v>406</v>
      </c>
      <c r="C188" s="66"/>
      <c r="D188" s="66" t="s">
        <v>64</v>
      </c>
      <c r="E188" s="67">
        <v>175.36439948088722</v>
      </c>
      <c r="F188" s="69"/>
      <c r="G188" s="103" t="s">
        <v>713</v>
      </c>
      <c r="H188" s="66"/>
      <c r="I188" s="70" t="s">
        <v>406</v>
      </c>
      <c r="J188" s="71"/>
      <c r="K188" s="71"/>
      <c r="L188" s="70" t="s">
        <v>2585</v>
      </c>
      <c r="M188" s="74">
        <v>3.345878577301725</v>
      </c>
      <c r="N188" s="75">
        <v>2109.260986328125</v>
      </c>
      <c r="O188" s="75">
        <v>3476.51806640625</v>
      </c>
      <c r="P188" s="76"/>
      <c r="Q188" s="77"/>
      <c r="R188" s="77"/>
      <c r="S188" s="89"/>
      <c r="T188" s="48">
        <v>0</v>
      </c>
      <c r="U188" s="48">
        <v>1</v>
      </c>
      <c r="V188" s="49">
        <v>0</v>
      </c>
      <c r="W188" s="49">
        <v>0.003086</v>
      </c>
      <c r="X188" s="49">
        <v>0.007006</v>
      </c>
      <c r="Y188" s="49">
        <v>0.508815</v>
      </c>
      <c r="Z188" s="49">
        <v>0</v>
      </c>
      <c r="AA188" s="49">
        <v>0</v>
      </c>
      <c r="AB188" s="72">
        <v>188</v>
      </c>
      <c r="AC188" s="72"/>
      <c r="AD188" s="73"/>
      <c r="AE188" s="79" t="s">
        <v>1553</v>
      </c>
      <c r="AF188" s="83" t="s">
        <v>1724</v>
      </c>
      <c r="AG188" s="79">
        <v>5613</v>
      </c>
      <c r="AH188" s="79">
        <v>5419</v>
      </c>
      <c r="AI188" s="79">
        <v>41651</v>
      </c>
      <c r="AJ188" s="79">
        <v>18383</v>
      </c>
      <c r="AK188" s="79"/>
      <c r="AL188" s="79" t="s">
        <v>1886</v>
      </c>
      <c r="AM188" s="79" t="s">
        <v>1980</v>
      </c>
      <c r="AN188" s="79"/>
      <c r="AO188" s="79"/>
      <c r="AP188" s="81">
        <v>43772.8599537037</v>
      </c>
      <c r="AQ188" s="86" t="s">
        <v>2178</v>
      </c>
      <c r="AR188" s="79" t="b">
        <v>1</v>
      </c>
      <c r="AS188" s="79" t="b">
        <v>0</v>
      </c>
      <c r="AT188" s="79" t="b">
        <v>0</v>
      </c>
      <c r="AU188" s="79"/>
      <c r="AV188" s="79">
        <v>2</v>
      </c>
      <c r="AW188" s="79"/>
      <c r="AX188" s="79" t="b">
        <v>0</v>
      </c>
      <c r="AY188" s="79" t="s">
        <v>2212</v>
      </c>
      <c r="AZ188" s="86" t="s">
        <v>2398</v>
      </c>
      <c r="BA188" s="79" t="s">
        <v>66</v>
      </c>
      <c r="BB188" s="79" t="str">
        <f>REPLACE(INDEX(GroupVertices[Group],MATCH(Vertices[[#This Row],[Vertex]],GroupVertices[Vertex],0)),1,1,"")</f>
        <v>1</v>
      </c>
      <c r="BC188" s="48"/>
      <c r="BD188" s="48"/>
      <c r="BE188" s="48"/>
      <c r="BF188" s="48"/>
      <c r="BG188" s="48" t="s">
        <v>538</v>
      </c>
      <c r="BH188" s="48" t="s">
        <v>538</v>
      </c>
      <c r="BI188" s="119" t="s">
        <v>2891</v>
      </c>
      <c r="BJ188" s="119" t="s">
        <v>2891</v>
      </c>
      <c r="BK188" s="119" t="s">
        <v>2811</v>
      </c>
      <c r="BL188" s="119" t="s">
        <v>2811</v>
      </c>
      <c r="BM188" s="119">
        <v>0</v>
      </c>
      <c r="BN188" s="122">
        <v>0</v>
      </c>
      <c r="BO188" s="119">
        <v>1</v>
      </c>
      <c r="BP188" s="122">
        <v>2.3255813953488373</v>
      </c>
      <c r="BQ188" s="119">
        <v>0</v>
      </c>
      <c r="BR188" s="122">
        <v>0</v>
      </c>
      <c r="BS188" s="119">
        <v>42</v>
      </c>
      <c r="BT188" s="122">
        <v>97.67441860465117</v>
      </c>
      <c r="BU188" s="119">
        <v>43</v>
      </c>
      <c r="BV188" s="2"/>
      <c r="BW188" s="3"/>
      <c r="BX188" s="3"/>
      <c r="BY188" s="3"/>
      <c r="BZ188" s="3"/>
    </row>
    <row r="189" spans="1:78" ht="34.05" customHeight="1">
      <c r="A189" s="90" t="s">
        <v>407</v>
      </c>
      <c r="C189" s="91"/>
      <c r="D189" s="91" t="s">
        <v>64</v>
      </c>
      <c r="E189" s="92">
        <v>162.28424374705048</v>
      </c>
      <c r="F189" s="93"/>
      <c r="G189" s="104" t="s">
        <v>714</v>
      </c>
      <c r="H189" s="91"/>
      <c r="I189" s="94" t="s">
        <v>407</v>
      </c>
      <c r="J189" s="95"/>
      <c r="K189" s="95"/>
      <c r="L189" s="94" t="s">
        <v>2586</v>
      </c>
      <c r="M189" s="96">
        <v>1.0498938480469204</v>
      </c>
      <c r="N189" s="97">
        <v>9412.9990234375</v>
      </c>
      <c r="O189" s="97">
        <v>8914.2646484375</v>
      </c>
      <c r="P189" s="98"/>
      <c r="Q189" s="99"/>
      <c r="R189" s="99"/>
      <c r="S189" s="100"/>
      <c r="T189" s="48">
        <v>1</v>
      </c>
      <c r="U189" s="48">
        <v>1</v>
      </c>
      <c r="V189" s="49">
        <v>0</v>
      </c>
      <c r="W189" s="49">
        <v>0</v>
      </c>
      <c r="X189" s="49">
        <v>0</v>
      </c>
      <c r="Y189" s="49">
        <v>0.999997</v>
      </c>
      <c r="Z189" s="49">
        <v>0</v>
      </c>
      <c r="AA189" s="49">
        <v>0</v>
      </c>
      <c r="AB189" s="101">
        <v>189</v>
      </c>
      <c r="AC189" s="101"/>
      <c r="AD189" s="102"/>
      <c r="AE189" s="79" t="s">
        <v>1554</v>
      </c>
      <c r="AF189" s="83" t="s">
        <v>1725</v>
      </c>
      <c r="AG189" s="79">
        <v>198</v>
      </c>
      <c r="AH189" s="79">
        <v>127</v>
      </c>
      <c r="AI189" s="79">
        <v>3241</v>
      </c>
      <c r="AJ189" s="79">
        <v>1654</v>
      </c>
      <c r="AK189" s="79"/>
      <c r="AL189" s="79" t="s">
        <v>1887</v>
      </c>
      <c r="AM189" s="79" t="s">
        <v>1981</v>
      </c>
      <c r="AN189" s="79"/>
      <c r="AO189" s="79"/>
      <c r="AP189" s="81">
        <v>42750.893842592595</v>
      </c>
      <c r="AQ189" s="86" t="s">
        <v>2179</v>
      </c>
      <c r="AR189" s="79" t="b">
        <v>1</v>
      </c>
      <c r="AS189" s="79" t="b">
        <v>0</v>
      </c>
      <c r="AT189" s="79" t="b">
        <v>0</v>
      </c>
      <c r="AU189" s="79"/>
      <c r="AV189" s="79">
        <v>0</v>
      </c>
      <c r="AW189" s="79"/>
      <c r="AX189" s="79" t="b">
        <v>0</v>
      </c>
      <c r="AY189" s="79" t="s">
        <v>2212</v>
      </c>
      <c r="AZ189" s="86" t="s">
        <v>2399</v>
      </c>
      <c r="BA189" s="79" t="s">
        <v>66</v>
      </c>
      <c r="BB189" s="79" t="str">
        <f>REPLACE(INDEX(GroupVertices[Group],MATCH(Vertices[[#This Row],[Vertex]],GroupVertices[Vertex],0)),1,1,"")</f>
        <v>3</v>
      </c>
      <c r="BC189" s="48" t="s">
        <v>520</v>
      </c>
      <c r="BD189" s="48" t="s">
        <v>520</v>
      </c>
      <c r="BE189" s="48" t="s">
        <v>533</v>
      </c>
      <c r="BF189" s="48" t="s">
        <v>533</v>
      </c>
      <c r="BG189" s="48" t="s">
        <v>537</v>
      </c>
      <c r="BH189" s="48" t="s">
        <v>537</v>
      </c>
      <c r="BI189" s="119" t="s">
        <v>1316</v>
      </c>
      <c r="BJ189" s="119" t="s">
        <v>1316</v>
      </c>
      <c r="BK189" s="119" t="s">
        <v>1316</v>
      </c>
      <c r="BL189" s="119" t="s">
        <v>1316</v>
      </c>
      <c r="BM189" s="119">
        <v>0</v>
      </c>
      <c r="BN189" s="122">
        <v>0</v>
      </c>
      <c r="BO189" s="119">
        <v>0</v>
      </c>
      <c r="BP189" s="122">
        <v>0</v>
      </c>
      <c r="BQ189" s="119">
        <v>0</v>
      </c>
      <c r="BR189" s="122">
        <v>0</v>
      </c>
      <c r="BS189" s="119">
        <v>1</v>
      </c>
      <c r="BT189" s="122">
        <v>100</v>
      </c>
      <c r="BU189" s="119">
        <v>1</v>
      </c>
      <c r="BV189" s="2"/>
      <c r="BW189" s="3"/>
      <c r="BX189" s="3"/>
      <c r="BY189" s="3"/>
      <c r="BZ1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9"/>
    <dataValidation allowBlank="1" showInputMessage="1" promptTitle="Vertex Tooltip" prompt="Enter optional text that will pop up when the mouse is hovered over the vertex." errorTitle="Invalid Vertex Image Key" sqref="L3:L18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9"/>
    <dataValidation allowBlank="1" showInputMessage="1" promptTitle="Vertex Label Fill Color" prompt="To select an optional fill color for the Label shape, right-click and select Select Color on the right-click menu." sqref="J3:J189"/>
    <dataValidation allowBlank="1" showInputMessage="1" promptTitle="Vertex Image File" prompt="Enter the path to an image file.  Hover over the column header for examples." errorTitle="Invalid Vertex Image Key" sqref="G3:G189"/>
    <dataValidation allowBlank="1" showInputMessage="1" promptTitle="Vertex Color" prompt="To select an optional vertex color, right-click and select Select Color on the right-click menu." sqref="C3:C189"/>
    <dataValidation allowBlank="1" showInputMessage="1" promptTitle="Vertex Opacity" prompt="Enter an optional vertex opacity between 0 (transparent) and 100 (opaque)." errorTitle="Invalid Vertex Opacity" error="The optional vertex opacity must be a whole number between 0 and 10." sqref="F3:F189"/>
    <dataValidation type="list" allowBlank="1" showInputMessage="1" showErrorMessage="1" promptTitle="Vertex Shape" prompt="Select an optional vertex shape." errorTitle="Invalid Vertex Shape" error="You have entered an invalid vertex shape.  Try selecting from the drop-down list instead." sqref="D3:D1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9">
      <formula1>ValidVertexLabelPositions</formula1>
    </dataValidation>
    <dataValidation allowBlank="1" showInputMessage="1" showErrorMessage="1" promptTitle="Vertex Name" prompt="Enter the name of the vertex." sqref="A3:A189"/>
  </dataValidations>
  <hyperlinks>
    <hyperlink ref="AN4" r:id="rId1" display="https://t.co/U9fafJzXj4"/>
    <hyperlink ref="AN6" r:id="rId2" display="https://t.co/wDZeL7BvIo"/>
    <hyperlink ref="AN7" r:id="rId3" display="https://t.co/88flec63Ci"/>
    <hyperlink ref="AN18" r:id="rId4" display="https://t.co/xUWiILJHIE"/>
    <hyperlink ref="AN28" r:id="rId5" display="https://t.co/YgGCMbOJr8"/>
    <hyperlink ref="AN36" r:id="rId6" display="https://t.co/e2hw1VyeD5"/>
    <hyperlink ref="AN53" r:id="rId7" display="https://t.co/RvRZspZRac"/>
    <hyperlink ref="AN62" r:id="rId8" display="https://t.co/2S5t8smyZG"/>
    <hyperlink ref="AN64" r:id="rId9" display="https://t.co/PGFoXqYBHy"/>
    <hyperlink ref="AN68" r:id="rId10" display="https://t.co/VdZI2Epwcw"/>
    <hyperlink ref="AN84" r:id="rId11" display="https://t.co/67fVc6RBX6"/>
    <hyperlink ref="AN86" r:id="rId12" display="https://t.co/voD94SOhSa"/>
    <hyperlink ref="AN88" r:id="rId13" display="https://t.co/ZnljOdzrb4"/>
    <hyperlink ref="AN91" r:id="rId14" display="https://t.co/wDZeL7T6zW"/>
    <hyperlink ref="AN93" r:id="rId15" display="https://t.co/U6nULc94AE"/>
    <hyperlink ref="AN98" r:id="rId16" display="https://t.co/FbXQyXdHGb"/>
    <hyperlink ref="AN99" r:id="rId17" display="https://t.co/wpTrXIae3v"/>
    <hyperlink ref="AN103" r:id="rId18" display="https://t.co/WtHGKBjNXi"/>
    <hyperlink ref="AN111" r:id="rId19" display="https://t.co/l3I0zGo1Lh"/>
    <hyperlink ref="AN116" r:id="rId20" display="https://t.co/HsYqhqja6Z"/>
    <hyperlink ref="AN126" r:id="rId21" display="https://t.co/I3mIXoYbuK"/>
    <hyperlink ref="AN130" r:id="rId22" display="https://t.co/raWeYwwrln"/>
    <hyperlink ref="AN134" r:id="rId23" display="https://t.co/AOxTD5GAbC"/>
    <hyperlink ref="AN135" r:id="rId24" display="https://t.co/uREuxVaE6w"/>
    <hyperlink ref="AN136" r:id="rId25" display="https://t.co/MIg8gALyqs"/>
    <hyperlink ref="AN148" r:id="rId26" display="https://t.co/9C1Jyoj7KI"/>
    <hyperlink ref="AN150" r:id="rId27" display="https://t.co/OVJaPjVYnL"/>
    <hyperlink ref="AN152" r:id="rId28" display="https://t.co/pgEo51fYv7"/>
    <hyperlink ref="AN154" r:id="rId29" display="https://t.co/QlOjcMP7K0"/>
    <hyperlink ref="AN155" r:id="rId30" display="https://t.co/fizu94XNl0"/>
    <hyperlink ref="AN157" r:id="rId31" display="https://t.co/2OyNx1HrMv"/>
    <hyperlink ref="AN164" r:id="rId32" display="http://t.co/2a8gRo32tm"/>
    <hyperlink ref="AN166" r:id="rId33" display="https://t.co/wDZeL7T6zW"/>
    <hyperlink ref="AN171" r:id="rId34" display="https://t.co/jztVqrP3x5"/>
    <hyperlink ref="AN172" r:id="rId35" display="https://t.co/wyOVgSLgBV"/>
    <hyperlink ref="AN174" r:id="rId36" display="https://t.co/7x6uMUXw7W"/>
    <hyperlink ref="AN176" r:id="rId37" display="https://t.co/pZ0k9siCPP"/>
    <hyperlink ref="AN179" r:id="rId38" display="https://t.co/7Ct2VXMx64"/>
    <hyperlink ref="AN182" r:id="rId39" display="http://t.co/SADGyshNQo"/>
    <hyperlink ref="AN183" r:id="rId40" display="https://t.co/I3mIXoYbuK"/>
    <hyperlink ref="AQ3" r:id="rId41" display="https://pbs.twimg.com/profile_banners/3237401508/1591227406"/>
    <hyperlink ref="AQ4" r:id="rId42" display="https://pbs.twimg.com/profile_banners/942618447443144709/1588479275"/>
    <hyperlink ref="AQ5" r:id="rId43" display="https://pbs.twimg.com/profile_banners/536826854/1532989130"/>
    <hyperlink ref="AQ6" r:id="rId44" display="https://pbs.twimg.com/profile_banners/1033772711976357888/1590450285"/>
    <hyperlink ref="AQ7" r:id="rId45" display="https://pbs.twimg.com/profile_banners/1115309847778615297/1567444249"/>
    <hyperlink ref="AQ9" r:id="rId46" display="https://pbs.twimg.com/profile_banners/841692239562653697/1589037810"/>
    <hyperlink ref="AQ10" r:id="rId47" display="https://pbs.twimg.com/profile_banners/1087469384342405120/1579635534"/>
    <hyperlink ref="AQ11" r:id="rId48" display="https://pbs.twimg.com/profile_banners/1027567121906249728/1580836105"/>
    <hyperlink ref="AQ13" r:id="rId49" display="https://pbs.twimg.com/profile_banners/780615221299716096/1587096371"/>
    <hyperlink ref="AQ14" r:id="rId50" display="https://pbs.twimg.com/profile_banners/3348453609/1589052450"/>
    <hyperlink ref="AQ15" r:id="rId51" display="https://pbs.twimg.com/profile_banners/78328789/1585496282"/>
    <hyperlink ref="AQ18" r:id="rId52" display="https://pbs.twimg.com/profile_banners/18562179/1362796697"/>
    <hyperlink ref="AQ19" r:id="rId53" display="https://pbs.twimg.com/profile_banners/534978644/1591082653"/>
    <hyperlink ref="AQ20" r:id="rId54" display="https://pbs.twimg.com/profile_banners/1120154416810582017/1585538714"/>
    <hyperlink ref="AQ22" r:id="rId55" display="https://pbs.twimg.com/profile_banners/1151487857686667265/1585742775"/>
    <hyperlink ref="AQ24" r:id="rId56" display="https://pbs.twimg.com/profile_banners/372998325/1547263744"/>
    <hyperlink ref="AQ25" r:id="rId57" display="https://pbs.twimg.com/profile_banners/122295851/1390187329"/>
    <hyperlink ref="AQ26" r:id="rId58" display="https://pbs.twimg.com/profile_banners/1156604621604970496/1564591820"/>
    <hyperlink ref="AQ27" r:id="rId59" display="https://pbs.twimg.com/profile_banners/785094175167361024/1585555911"/>
    <hyperlink ref="AQ28" r:id="rId60" display="https://pbs.twimg.com/profile_banners/1013884873390612480/1588781272"/>
    <hyperlink ref="AQ29" r:id="rId61" display="https://pbs.twimg.com/profile_banners/1074070791099158528/1572895050"/>
    <hyperlink ref="AQ30" r:id="rId62" display="https://pbs.twimg.com/profile_banners/4664059153/1584847672"/>
    <hyperlink ref="AQ31" r:id="rId63" display="https://pbs.twimg.com/profile_banners/540405511/1353876154"/>
    <hyperlink ref="AQ33" r:id="rId64" display="https://pbs.twimg.com/profile_banners/3368523178/1470368750"/>
    <hyperlink ref="AQ34" r:id="rId65" display="https://pbs.twimg.com/profile_banners/514038892/1414436430"/>
    <hyperlink ref="AQ35" r:id="rId66" display="https://pbs.twimg.com/profile_banners/1165650391473774592/1587346639"/>
    <hyperlink ref="AQ36" r:id="rId67" display="https://pbs.twimg.com/profile_banners/1021995144801861633/1569685296"/>
    <hyperlink ref="AQ37" r:id="rId68" display="https://pbs.twimg.com/profile_banners/756222857085157376/1544276688"/>
    <hyperlink ref="AQ38" r:id="rId69" display="https://pbs.twimg.com/profile_banners/1941778850/1394580627"/>
    <hyperlink ref="AQ39" r:id="rId70" display="https://pbs.twimg.com/profile_banners/1215501781817528320/1589842774"/>
    <hyperlink ref="AQ40" r:id="rId71" display="https://pbs.twimg.com/profile_banners/1006739084537221120/1591076095"/>
    <hyperlink ref="AQ41" r:id="rId72" display="https://pbs.twimg.com/profile_banners/2806038415/1557693126"/>
    <hyperlink ref="AQ42" r:id="rId73" display="https://pbs.twimg.com/profile_banners/1119266833880760320/1585509410"/>
    <hyperlink ref="AQ43" r:id="rId74" display="https://pbs.twimg.com/profile_banners/1087556082749317121/1577905065"/>
    <hyperlink ref="AQ44" r:id="rId75" display="https://pbs.twimg.com/profile_banners/747433580/1589648975"/>
    <hyperlink ref="AQ45" r:id="rId76" display="https://pbs.twimg.com/profile_banners/4048442295/1447532271"/>
    <hyperlink ref="AQ46" r:id="rId77" display="https://pbs.twimg.com/profile_banners/242543870/1586354631"/>
    <hyperlink ref="AQ47" r:id="rId78" display="https://pbs.twimg.com/profile_banners/60534757/1590673055"/>
    <hyperlink ref="AQ49" r:id="rId79" display="https://pbs.twimg.com/profile_banners/1158436086793801728/1588864781"/>
    <hyperlink ref="AQ52" r:id="rId80" display="https://pbs.twimg.com/profile_banners/365099538/1412184408"/>
    <hyperlink ref="AQ53" r:id="rId81" display="https://pbs.twimg.com/profile_banners/3184890253/1480623232"/>
    <hyperlink ref="AQ54" r:id="rId82" display="https://pbs.twimg.com/profile_banners/138469308/1585474976"/>
    <hyperlink ref="AQ55" r:id="rId83" display="https://pbs.twimg.com/profile_banners/517107599/1585512634"/>
    <hyperlink ref="AQ56" r:id="rId84" display="https://pbs.twimg.com/profile_banners/21040762/1475292921"/>
    <hyperlink ref="AQ57" r:id="rId85" display="https://pbs.twimg.com/profile_banners/1239286241931202561/1584306051"/>
    <hyperlink ref="AQ58" r:id="rId86" display="https://pbs.twimg.com/profile_banners/882784867/1544290688"/>
    <hyperlink ref="AQ59" r:id="rId87" display="https://pbs.twimg.com/profile_banners/512327871/1523568284"/>
    <hyperlink ref="AQ60" r:id="rId88" display="https://pbs.twimg.com/profile_banners/989767374/1382634696"/>
    <hyperlink ref="AQ61" r:id="rId89" display="https://pbs.twimg.com/profile_banners/2505993487/1479238833"/>
    <hyperlink ref="AQ62" r:id="rId90" display="https://pbs.twimg.com/profile_banners/998713047878336514/1550606088"/>
    <hyperlink ref="AQ64" r:id="rId91" display="https://pbs.twimg.com/profile_banners/2381221861/1561173096"/>
    <hyperlink ref="AQ65" r:id="rId92" display="https://pbs.twimg.com/profile_banners/1080223524231376896/1550888286"/>
    <hyperlink ref="AQ66" r:id="rId93" display="https://pbs.twimg.com/profile_banners/1197967998012809217/1590706910"/>
    <hyperlink ref="AQ68" r:id="rId94" display="https://pbs.twimg.com/profile_banners/14709567/1584937785"/>
    <hyperlink ref="AQ69" r:id="rId95" display="https://pbs.twimg.com/profile_banners/805784393847631873/1550004853"/>
    <hyperlink ref="AQ70" r:id="rId96" display="https://pbs.twimg.com/profile_banners/1146281761233657857/1590637747"/>
    <hyperlink ref="AQ71" r:id="rId97" display="https://pbs.twimg.com/profile_banners/1265632437251395584/1590590449"/>
    <hyperlink ref="AQ72" r:id="rId98" display="https://pbs.twimg.com/profile_banners/1218411420326359040/1587537831"/>
    <hyperlink ref="AQ73" r:id="rId99" display="https://pbs.twimg.com/profile_banners/2558969626/1589813199"/>
    <hyperlink ref="AQ74" r:id="rId100" display="https://pbs.twimg.com/profile_banners/1217267407594688514/1585493865"/>
    <hyperlink ref="AQ75" r:id="rId101" display="https://pbs.twimg.com/profile_banners/962584322011262976/1537643637"/>
    <hyperlink ref="AQ76" r:id="rId102" display="https://pbs.twimg.com/profile_banners/758862971770593280/1587135793"/>
    <hyperlink ref="AQ77" r:id="rId103" display="https://pbs.twimg.com/profile_banners/1252036961889447936/1590891284"/>
    <hyperlink ref="AQ78" r:id="rId104" display="https://pbs.twimg.com/profile_banners/759812148201684992/1585495846"/>
    <hyperlink ref="AQ79" r:id="rId105" display="https://pbs.twimg.com/profile_banners/884974896211795968/1585499411"/>
    <hyperlink ref="AQ80" r:id="rId106" display="https://pbs.twimg.com/profile_banners/1234536255754579968/1590166758"/>
    <hyperlink ref="AQ81" r:id="rId107" display="https://pbs.twimg.com/profile_banners/3302710620/1591143618"/>
    <hyperlink ref="AQ82" r:id="rId108" display="https://pbs.twimg.com/profile_banners/1101202597870940160/1584056696"/>
    <hyperlink ref="AQ83" r:id="rId109" display="https://pbs.twimg.com/profile_banners/829427991004401664/1590639301"/>
    <hyperlink ref="AQ84" r:id="rId110" display="https://pbs.twimg.com/profile_banners/80924518/1574831868"/>
    <hyperlink ref="AQ86" r:id="rId111" display="https://pbs.twimg.com/profile_banners/1255609269157867520/1590600457"/>
    <hyperlink ref="AQ87" r:id="rId112" display="https://pbs.twimg.com/profile_banners/1256299154453590018/1589404439"/>
    <hyperlink ref="AQ88" r:id="rId113" display="https://pbs.twimg.com/profile_banners/984705766945767424/1591069527"/>
    <hyperlink ref="AQ89" r:id="rId114" display="https://pbs.twimg.com/profile_banners/36444122/1588695172"/>
    <hyperlink ref="AQ90" r:id="rId115" display="https://pbs.twimg.com/profile_banners/1255689764528959493/1590863104"/>
    <hyperlink ref="AQ91" r:id="rId116" display="https://pbs.twimg.com/profile_banners/277817081/1586530687"/>
    <hyperlink ref="AQ92" r:id="rId117" display="https://pbs.twimg.com/profile_banners/1151673287203794944/1567801834"/>
    <hyperlink ref="AQ93" r:id="rId118" display="https://pbs.twimg.com/profile_banners/103306252/1589309765"/>
    <hyperlink ref="AQ94" r:id="rId119" display="https://pbs.twimg.com/profile_banners/96747596/1589109569"/>
    <hyperlink ref="AQ95" r:id="rId120" display="https://pbs.twimg.com/profile_banners/1915133366/1545603229"/>
    <hyperlink ref="AQ98" r:id="rId121" display="https://pbs.twimg.com/profile_banners/940430173517811714/1525222890"/>
    <hyperlink ref="AQ99" r:id="rId122" display="https://pbs.twimg.com/profile_banners/1237946074750484480/1587184540"/>
    <hyperlink ref="AQ100" r:id="rId123" display="https://pbs.twimg.com/profile_banners/1059963590692782080/1541556507"/>
    <hyperlink ref="AQ101" r:id="rId124" display="https://pbs.twimg.com/profile_banners/903659154694213632/1591071131"/>
    <hyperlink ref="AQ102" r:id="rId125" display="https://pbs.twimg.com/profile_banners/264188090/1564339385"/>
    <hyperlink ref="AQ103" r:id="rId126" display="https://pbs.twimg.com/profile_banners/3158373066/1565369094"/>
    <hyperlink ref="AQ104" r:id="rId127" display="https://pbs.twimg.com/profile_banners/991753896484786176/1525369743"/>
    <hyperlink ref="AQ105" r:id="rId128" display="https://pbs.twimg.com/profile_banners/1263153449279111168/1590319711"/>
    <hyperlink ref="AQ106" r:id="rId129" display="https://pbs.twimg.com/profile_banners/488030366/1588877844"/>
    <hyperlink ref="AQ107" r:id="rId130" display="https://pbs.twimg.com/profile_banners/1226025669936570370/1581221733"/>
    <hyperlink ref="AQ108" r:id="rId131" display="https://pbs.twimg.com/profile_banners/1181254518379618305/1589208616"/>
    <hyperlink ref="AQ110" r:id="rId132" display="https://pbs.twimg.com/profile_banners/152713736/1588735570"/>
    <hyperlink ref="AQ111" r:id="rId133" display="https://pbs.twimg.com/profile_banners/4517854355/1589244973"/>
    <hyperlink ref="AQ112" r:id="rId134" display="https://pbs.twimg.com/profile_banners/26563525/1587860277"/>
    <hyperlink ref="AQ116" r:id="rId135" display="https://pbs.twimg.com/profile_banners/906714213317435392/1555051324"/>
    <hyperlink ref="AQ119" r:id="rId136" display="https://pbs.twimg.com/profile_banners/1297874544/1413847856"/>
    <hyperlink ref="AQ120" r:id="rId137" display="https://pbs.twimg.com/profile_banners/293445416/1533831353"/>
    <hyperlink ref="AQ121" r:id="rId138" display="https://pbs.twimg.com/profile_banners/1244968325756715010/1586905383"/>
    <hyperlink ref="AQ122" r:id="rId139" display="https://pbs.twimg.com/profile_banners/1235018883616010245/1588482664"/>
    <hyperlink ref="AQ123" r:id="rId140" display="https://pbs.twimg.com/profile_banners/886269224481509376/1500148631"/>
    <hyperlink ref="AQ124" r:id="rId141" display="https://pbs.twimg.com/profile_banners/723312129009283072/1461286375"/>
    <hyperlink ref="AQ125" r:id="rId142" display="https://pbs.twimg.com/profile_banners/1250206256045993989/1588122335"/>
    <hyperlink ref="AQ126" r:id="rId143" display="https://pbs.twimg.com/profile_banners/1136601533141913600/1561776680"/>
    <hyperlink ref="AQ127" r:id="rId144" display="https://pbs.twimg.com/profile_banners/1185654394437668864/1590551136"/>
    <hyperlink ref="AQ128" r:id="rId145" display="https://pbs.twimg.com/profile_banners/1249775809507790853/1588368351"/>
    <hyperlink ref="AQ129" r:id="rId146" display="https://pbs.twimg.com/profile_banners/1144961064989331456/1584794215"/>
    <hyperlink ref="AQ130" r:id="rId147" display="https://pbs.twimg.com/profile_banners/15069023/1559268727"/>
    <hyperlink ref="AQ131" r:id="rId148" display="https://pbs.twimg.com/profile_banners/1012103633427628034/1568129861"/>
    <hyperlink ref="AQ132" r:id="rId149" display="https://pbs.twimg.com/profile_banners/981675607/1588137228"/>
    <hyperlink ref="AQ134" r:id="rId150" display="https://pbs.twimg.com/profile_banners/14659433/1591062955"/>
    <hyperlink ref="AQ135" r:id="rId151" display="https://pbs.twimg.com/profile_banners/1358548758/1536172668"/>
    <hyperlink ref="AQ136" r:id="rId152" display="https://pbs.twimg.com/profile_banners/1257824999722946561/1589058183"/>
    <hyperlink ref="AQ137" r:id="rId153" display="https://pbs.twimg.com/profile_banners/827269043795005441/1585527805"/>
    <hyperlink ref="AQ138" r:id="rId154" display="https://pbs.twimg.com/profile_banners/111252417/1590363693"/>
    <hyperlink ref="AQ139" r:id="rId155" display="https://pbs.twimg.com/profile_banners/426921401/1573563034"/>
    <hyperlink ref="AQ141" r:id="rId156" display="https://pbs.twimg.com/profile_banners/787808816398229504/1591141684"/>
    <hyperlink ref="AQ142" r:id="rId157" display="https://pbs.twimg.com/profile_banners/1071124943327428608/1588011059"/>
    <hyperlink ref="AQ143" r:id="rId158" display="https://pbs.twimg.com/profile_banners/793455263063957504/1494258927"/>
    <hyperlink ref="AQ144" r:id="rId159" display="https://pbs.twimg.com/profile_banners/2532745032/1448063130"/>
    <hyperlink ref="AQ145" r:id="rId160" display="https://pbs.twimg.com/profile_banners/16495811/1589156211"/>
    <hyperlink ref="AQ146" r:id="rId161" display="https://pbs.twimg.com/profile_banners/1170740095965704192/1591067660"/>
    <hyperlink ref="AQ147" r:id="rId162" display="https://pbs.twimg.com/profile_banners/957449460317151232/1584953379"/>
    <hyperlink ref="AQ148" r:id="rId163" display="https://pbs.twimg.com/profile_banners/552362937/1585514706"/>
    <hyperlink ref="AQ149" r:id="rId164" display="https://pbs.twimg.com/profile_banners/1256656362475528193/1588445511"/>
    <hyperlink ref="AQ150" r:id="rId165" display="https://pbs.twimg.com/profile_banners/2604272648/1566519188"/>
    <hyperlink ref="AQ151" r:id="rId166" display="https://pbs.twimg.com/profile_banners/969401143314001921/1589316487"/>
    <hyperlink ref="AQ152" r:id="rId167" display="https://pbs.twimg.com/profile_banners/798581475767681024/1585533173"/>
    <hyperlink ref="AQ153" r:id="rId168" display="https://pbs.twimg.com/profile_banners/958575281375272961/1589957275"/>
    <hyperlink ref="AQ154" r:id="rId169" display="https://pbs.twimg.com/profile_banners/1021875815628324864/1532470619"/>
    <hyperlink ref="AQ155" r:id="rId170" display="https://pbs.twimg.com/profile_banners/285279193/1515962806"/>
    <hyperlink ref="AQ156" r:id="rId171" display="https://pbs.twimg.com/profile_banners/895350282145730568/1591135534"/>
    <hyperlink ref="AQ157" r:id="rId172" display="https://pbs.twimg.com/profile_banners/3087177750/1588046937"/>
    <hyperlink ref="AQ159" r:id="rId173" display="https://pbs.twimg.com/profile_banners/595639531/1591240914"/>
    <hyperlink ref="AQ160" r:id="rId174" display="https://pbs.twimg.com/profile_banners/118952243/1585506362"/>
    <hyperlink ref="AQ162" r:id="rId175" display="https://pbs.twimg.com/profile_banners/1229039533620178944/1581867095"/>
    <hyperlink ref="AQ163" r:id="rId176" display="https://pbs.twimg.com/profile_banners/29081099/1588706076"/>
    <hyperlink ref="AQ164" r:id="rId177" display="https://pbs.twimg.com/profile_banners/1252082678/1588748474"/>
    <hyperlink ref="AQ165" r:id="rId178" display="https://pbs.twimg.com/profile_banners/855441846193053696/1590032835"/>
    <hyperlink ref="AQ166" r:id="rId179" display="https://pbs.twimg.com/profile_banners/1260369146555981824/1589428820"/>
    <hyperlink ref="AQ167" r:id="rId180" display="https://pbs.twimg.com/profile_banners/19465198/1585748441"/>
    <hyperlink ref="AQ169" r:id="rId181" display="https://pbs.twimg.com/profile_banners/1846120176/1588797878"/>
    <hyperlink ref="AQ170" r:id="rId182" display="https://pbs.twimg.com/profile_banners/1253428627154190342/1588131974"/>
    <hyperlink ref="AQ171" r:id="rId183" display="https://pbs.twimg.com/profile_banners/15764644/1572273026"/>
    <hyperlink ref="AQ172" r:id="rId184" display="https://pbs.twimg.com/profile_banners/822215673812119553/1580922287"/>
    <hyperlink ref="AQ173" r:id="rId185" display="https://pbs.twimg.com/profile_banners/836265251150651397/1539823385"/>
    <hyperlink ref="AQ174" r:id="rId186" display="https://pbs.twimg.com/profile_banners/314241402/1568930074"/>
    <hyperlink ref="AQ175" r:id="rId187" display="https://pbs.twimg.com/profile_banners/2696068178/1591218703"/>
    <hyperlink ref="AQ176" r:id="rId188" display="https://pbs.twimg.com/profile_banners/428881969/1580253649"/>
    <hyperlink ref="AQ177" r:id="rId189" display="https://pbs.twimg.com/profile_banners/1235467860924907520/1584992016"/>
    <hyperlink ref="AQ179" r:id="rId190" display="https://pbs.twimg.com/profile_banners/895814938995957760/1512095123"/>
    <hyperlink ref="AQ180" r:id="rId191" display="https://pbs.twimg.com/profile_banners/71534891/1591173962"/>
    <hyperlink ref="AQ181" r:id="rId192" display="https://pbs.twimg.com/profile_banners/1955466174/1586702481"/>
    <hyperlink ref="AQ182" r:id="rId193" display="https://pbs.twimg.com/profile_banners/137552604/1401341255"/>
    <hyperlink ref="AQ183" r:id="rId194" display="https://pbs.twimg.com/profile_banners/811478494844743680/1585636006"/>
    <hyperlink ref="AQ184" r:id="rId195" display="https://pbs.twimg.com/profile_banners/3260949240/1535014052"/>
    <hyperlink ref="AQ185" r:id="rId196" display="https://pbs.twimg.com/profile_banners/2360991529/1588159207"/>
    <hyperlink ref="AQ186" r:id="rId197" display="https://pbs.twimg.com/profile_banners/1247587635096432646/1588447849"/>
    <hyperlink ref="AQ187" r:id="rId198" display="https://pbs.twimg.com/profile_banners/2673444552/1585499088"/>
    <hyperlink ref="AQ188" r:id="rId199" display="https://pbs.twimg.com/profile_banners/1191092238371164160/1577294015"/>
    <hyperlink ref="AQ189" r:id="rId200" display="https://pbs.twimg.com/profile_banners/820744147321626625/1582061553"/>
    <hyperlink ref="AW3" r:id="rId201" display="http://abs.twimg.com/images/themes/theme1/bg.png"/>
    <hyperlink ref="AW4" r:id="rId202" display="http://abs.twimg.com/images/themes/theme1/bg.png"/>
    <hyperlink ref="AW5" r:id="rId203" display="http://abs.twimg.com/images/themes/theme1/bg.png"/>
    <hyperlink ref="AW7" r:id="rId204" display="http://abs.twimg.com/images/themes/theme1/bg.png"/>
    <hyperlink ref="AW12" r:id="rId205" display="http://abs.twimg.com/images/themes/theme1/bg.png"/>
    <hyperlink ref="AW14" r:id="rId206" display="http://abs.twimg.com/images/themes/theme1/bg.png"/>
    <hyperlink ref="AW15" r:id="rId207" display="http://abs.twimg.com/images/themes/theme10/bg.gif"/>
    <hyperlink ref="AW17" r:id="rId208" display="http://abs.twimg.com/images/themes/theme1/bg.png"/>
    <hyperlink ref="AW18" r:id="rId209" display="http://abs.twimg.com/images/themes/theme3/bg.gif"/>
    <hyperlink ref="AW19" r:id="rId210" display="http://abs.twimg.com/images/themes/theme1/bg.png"/>
    <hyperlink ref="AW24" r:id="rId211" display="http://abs.twimg.com/images/themes/theme1/bg.png"/>
    <hyperlink ref="AW25" r:id="rId212" display="http://abs.twimg.com/images/themes/theme1/bg.png"/>
    <hyperlink ref="AW31" r:id="rId213" display="http://abs.twimg.com/images/themes/theme1/bg.png"/>
    <hyperlink ref="AW32" r:id="rId214" display="http://abs.twimg.com/images/themes/theme4/bg.gif"/>
    <hyperlink ref="AW33" r:id="rId215" display="http://abs.twimg.com/images/themes/theme1/bg.png"/>
    <hyperlink ref="AW34" r:id="rId216" display="http://abs.twimg.com/images/themes/theme1/bg.png"/>
    <hyperlink ref="AW38" r:id="rId217" display="http://abs.twimg.com/images/themes/theme1/bg.png"/>
    <hyperlink ref="AW41" r:id="rId218" display="http://abs.twimg.com/images/themes/theme1/bg.png"/>
    <hyperlink ref="AW42" r:id="rId219" display="http://abs.twimg.com/images/themes/theme1/bg.png"/>
    <hyperlink ref="AW44" r:id="rId220" display="http://abs.twimg.com/images/themes/theme1/bg.png"/>
    <hyperlink ref="AW45" r:id="rId221" display="http://abs.twimg.com/images/themes/theme1/bg.png"/>
    <hyperlink ref="AW46" r:id="rId222" display="http://abs.twimg.com/images/themes/theme12/bg.gif"/>
    <hyperlink ref="AW47" r:id="rId223" display="http://abs.twimg.com/images/themes/theme10/bg.gif"/>
    <hyperlink ref="AW50" r:id="rId224" display="http://abs.twimg.com/images/themes/theme1/bg.png"/>
    <hyperlink ref="AW51" r:id="rId225" display="http://abs.twimg.com/images/themes/theme1/bg.png"/>
    <hyperlink ref="AW52" r:id="rId226" display="http://abs.twimg.com/images/themes/theme1/bg.png"/>
    <hyperlink ref="AW53" r:id="rId227" display="http://abs.twimg.com/images/themes/theme1/bg.png"/>
    <hyperlink ref="AW54" r:id="rId228" display="http://abs.twimg.com/images/themes/theme1/bg.png"/>
    <hyperlink ref="AW55" r:id="rId229" display="http://abs.twimg.com/images/themes/theme1/bg.png"/>
    <hyperlink ref="AW56" r:id="rId230" display="http://abs.twimg.com/images/themes/theme1/bg.png"/>
    <hyperlink ref="AW58" r:id="rId231" display="http://abs.twimg.com/images/themes/theme2/bg.gif"/>
    <hyperlink ref="AW59" r:id="rId232" display="http://abs.twimg.com/images/themes/theme16/bg.gif"/>
    <hyperlink ref="AW60" r:id="rId233" display="http://abs.twimg.com/images/themes/theme18/bg.gif"/>
    <hyperlink ref="AW61" r:id="rId234" display="http://abs.twimg.com/images/themes/theme1/bg.png"/>
    <hyperlink ref="AW64" r:id="rId235" display="http://abs.twimg.com/images/themes/theme1/bg.png"/>
    <hyperlink ref="AW68" r:id="rId236" display="http://abs.twimg.com/images/themes/theme1/bg.png"/>
    <hyperlink ref="AW73" r:id="rId237" display="http://abs.twimg.com/images/themes/theme1/bg.png"/>
    <hyperlink ref="AW78" r:id="rId238" display="http://abs.twimg.com/images/themes/theme1/bg.png"/>
    <hyperlink ref="AW81" r:id="rId239" display="http://abs.twimg.com/images/themes/theme1/bg.png"/>
    <hyperlink ref="AW84" r:id="rId240" display="http://abs.twimg.com/images/themes/theme1/bg.png"/>
    <hyperlink ref="AW88" r:id="rId241" display="http://abs.twimg.com/images/themes/theme1/bg.png"/>
    <hyperlink ref="AW89" r:id="rId242" display="http://abs.twimg.com/images/themes/theme1/bg.png"/>
    <hyperlink ref="AW91" r:id="rId243" display="http://abs.twimg.com/images/themes/theme1/bg.png"/>
    <hyperlink ref="AW93" r:id="rId244" display="http://abs.twimg.com/images/themes/theme9/bg.gif"/>
    <hyperlink ref="AW94" r:id="rId245" display="http://abs.twimg.com/images/themes/theme1/bg.png"/>
    <hyperlink ref="AW95" r:id="rId246" display="http://abs.twimg.com/images/themes/theme1/bg.png"/>
    <hyperlink ref="AW96" r:id="rId247" display="http://abs.twimg.com/images/themes/theme1/bg.png"/>
    <hyperlink ref="AW97" r:id="rId248" display="http://abs.twimg.com/images/themes/theme1/bg.png"/>
    <hyperlink ref="AW98" r:id="rId249" display="http://abs.twimg.com/images/themes/theme1/bg.png"/>
    <hyperlink ref="AW102" r:id="rId250" display="http://abs.twimg.com/images/themes/theme1/bg.png"/>
    <hyperlink ref="AW103" r:id="rId251" display="http://abs.twimg.com/images/themes/theme1/bg.png"/>
    <hyperlink ref="AW106" r:id="rId252" display="http://abs.twimg.com/images/themes/theme1/bg.png"/>
    <hyperlink ref="AW110" r:id="rId253" display="http://abs.twimg.com/images/themes/theme14/bg.gif"/>
    <hyperlink ref="AW112" r:id="rId254" display="http://abs.twimg.com/images/themes/theme5/bg.gif"/>
    <hyperlink ref="AW114" r:id="rId255" display="http://abs.twimg.com/images/themes/theme1/bg.png"/>
    <hyperlink ref="AW116" r:id="rId256" display="http://abs.twimg.com/images/themes/theme1/bg.png"/>
    <hyperlink ref="AW117" r:id="rId257" display="http://abs.twimg.com/images/themes/theme1/bg.png"/>
    <hyperlink ref="AW119" r:id="rId258" display="http://abs.twimg.com/images/themes/theme1/bg.png"/>
    <hyperlink ref="AW120" r:id="rId259" display="http://abs.twimg.com/images/themes/theme10/bg.gif"/>
    <hyperlink ref="AW130" r:id="rId260" display="http://abs.twimg.com/images/themes/theme1/bg.png"/>
    <hyperlink ref="AW132" r:id="rId261" display="http://abs.twimg.com/images/themes/theme1/bg.png"/>
    <hyperlink ref="AW133" r:id="rId262" display="http://abs.twimg.com/images/themes/theme18/bg.gif"/>
    <hyperlink ref="AW134" r:id="rId263" display="http://abs.twimg.com/images/themes/theme1/bg.png"/>
    <hyperlink ref="AW135" r:id="rId264" display="http://abs.twimg.com/images/themes/theme1/bg.png"/>
    <hyperlink ref="AW138" r:id="rId265" display="http://abs.twimg.com/images/themes/theme1/bg.png"/>
    <hyperlink ref="AW139" r:id="rId266" display="http://abs.twimg.com/images/themes/theme10/bg.gif"/>
    <hyperlink ref="AW140" r:id="rId267" display="http://abs.twimg.com/images/themes/theme1/bg.png"/>
    <hyperlink ref="AW141" r:id="rId268" display="http://abs.twimg.com/images/themes/theme1/bg.png"/>
    <hyperlink ref="AW142" r:id="rId269" display="http://abs.twimg.com/images/themes/theme1/bg.png"/>
    <hyperlink ref="AW144" r:id="rId270" display="http://abs.twimg.com/images/themes/theme1/bg.png"/>
    <hyperlink ref="AW145" r:id="rId271" display="http://abs.twimg.com/images/themes/theme11/bg.gif"/>
    <hyperlink ref="AW148" r:id="rId272" display="http://abs.twimg.com/images/themes/theme1/bg.png"/>
    <hyperlink ref="AW150" r:id="rId273" display="http://abs.twimg.com/images/themes/theme1/bg.png"/>
    <hyperlink ref="AW155" r:id="rId274" display="http://abs.twimg.com/images/themes/theme1/bg.png"/>
    <hyperlink ref="AW157" r:id="rId275" display="http://abs.twimg.com/images/themes/theme5/bg.gif"/>
    <hyperlink ref="AW159" r:id="rId276" display="http://abs.twimg.com/images/themes/theme1/bg.png"/>
    <hyperlink ref="AW160" r:id="rId277" display="http://abs.twimg.com/images/themes/theme9/bg.gif"/>
    <hyperlink ref="AW163" r:id="rId278" display="http://abs.twimg.com/images/themes/theme2/bg.gif"/>
    <hyperlink ref="AW164" r:id="rId279" display="http://abs.twimg.com/images/themes/theme1/bg.png"/>
    <hyperlink ref="AW167" r:id="rId280" display="http://abs.twimg.com/images/themes/theme4/bg.gif"/>
    <hyperlink ref="AW169" r:id="rId281" display="http://abs.twimg.com/images/themes/theme1/bg.png"/>
    <hyperlink ref="AW171" r:id="rId282" display="http://abs.twimg.com/images/themes/theme1/bg.png"/>
    <hyperlink ref="AW174" r:id="rId283" display="http://abs.twimg.com/images/themes/theme1/bg.png"/>
    <hyperlink ref="AW175" r:id="rId284" display="http://abs.twimg.com/images/themes/theme1/bg.png"/>
    <hyperlink ref="AW176" r:id="rId285" display="http://abs.twimg.com/images/themes/theme1/bg.png"/>
    <hyperlink ref="AW180" r:id="rId286" display="http://abs.twimg.com/images/themes/theme1/bg.png"/>
    <hyperlink ref="AW181" r:id="rId287" display="http://abs.twimg.com/images/themes/theme18/bg.gif"/>
    <hyperlink ref="AW182" r:id="rId288" display="http://abs.twimg.com/images/themes/theme1/bg.png"/>
    <hyperlink ref="AW184" r:id="rId289" display="http://abs.twimg.com/images/themes/theme1/bg.png"/>
    <hyperlink ref="AW185" r:id="rId290" display="http://abs.twimg.com/images/themes/theme9/bg.gif"/>
    <hyperlink ref="AW187" r:id="rId291" display="http://abs.twimg.com/images/themes/theme1/bg.png"/>
    <hyperlink ref="G3" r:id="rId292" display="http://pbs.twimg.com/profile_images/1157934571175870464/cCjFUTG0_normal.jpg"/>
    <hyperlink ref="G4" r:id="rId293" display="http://pbs.twimg.com/profile_images/1258624762986680322/juvtqbMh_normal.jpg"/>
    <hyperlink ref="G5" r:id="rId294" display="http://pbs.twimg.com/profile_images/1239307732500598785/IqfP87yt_normal.jpg"/>
    <hyperlink ref="G6" r:id="rId295" display="http://pbs.twimg.com/profile_images/1046509627586867200/Qq9iV8en_normal.jpg"/>
    <hyperlink ref="G7" r:id="rId296" display="http://pbs.twimg.com/profile_images/1115315014137778176/28FxpRYl_normal.png"/>
    <hyperlink ref="G8" r:id="rId297" display="http://pbs.twimg.com/profile_images/1244407254025228288/sxub50tV_normal.jpg"/>
    <hyperlink ref="G9" r:id="rId298" display="http://pbs.twimg.com/profile_images/1259140676350025732/4Nhxj85V_normal.jpg"/>
    <hyperlink ref="G10" r:id="rId299" display="http://pbs.twimg.com/profile_images/1257034615711322112/ixhmqytb_normal.jpg"/>
    <hyperlink ref="G11" r:id="rId300" display="http://pbs.twimg.com/profile_images/1227828633428881408/0GC9vaix_normal.jpg"/>
    <hyperlink ref="G12" r:id="rId301" display="http://abs.twimg.com/sticky/default_profile_images/default_profile_normal.png"/>
    <hyperlink ref="G13" r:id="rId302" display="http://pbs.twimg.com/profile_images/1251000468500885505/uIom3PQZ_normal.jpg"/>
    <hyperlink ref="G14" r:id="rId303" display="http://pbs.twimg.com/profile_images/1030233131943583745/PKMiNY82_normal.jpg"/>
    <hyperlink ref="G15" r:id="rId304" display="http://pbs.twimg.com/profile_images/1899114405/mardi_gra_2007_normal.jpg"/>
    <hyperlink ref="G16" r:id="rId305" display="http://pbs.twimg.com/profile_images/1253893780836462593/O6rnac2U_normal.jpg"/>
    <hyperlink ref="G17" r:id="rId306" display="http://pbs.twimg.com/profile_images/1030635663203487744/HY1DnnzN_normal.jpg"/>
    <hyperlink ref="G18" r:id="rId307" display="http://pbs.twimg.com/profile_images/94191292/evolve_normal.gif"/>
    <hyperlink ref="G19" r:id="rId308" display="http://pbs.twimg.com/profile_images/1264796325788426242/1YDVW6PV_normal.jpg"/>
    <hyperlink ref="G20" r:id="rId309" display="http://pbs.twimg.com/profile_images/1217995625809117184/MvNawXty_normal.jpg"/>
    <hyperlink ref="G21" r:id="rId310" display="http://pbs.twimg.com/profile_images/1163647527255592960/_eBbqTZH_normal.jpg"/>
    <hyperlink ref="G22" r:id="rId311" display="http://pbs.twimg.com/profile_images/1245321171622641664/MzSv029N_normal.jpg"/>
    <hyperlink ref="G23" r:id="rId312" display="http://abs.twimg.com/sticky/default_profile_images/default_profile_normal.png"/>
    <hyperlink ref="G24" r:id="rId313" display="http://pbs.twimg.com/profile_images/1172697604389527553/bGJ6dJL9_normal.jpg"/>
    <hyperlink ref="G25" r:id="rId314" display="http://pbs.twimg.com/profile_images/805188239875342340/qZfU3JJc_normal.jpg"/>
    <hyperlink ref="G26" r:id="rId315" display="http://pbs.twimg.com/profile_images/1156609939118460928/PCv8S_N1_normal.jpg"/>
    <hyperlink ref="G27" r:id="rId316" display="http://pbs.twimg.com/profile_images/1176023366458925057/4_qG6GzY_normal.jpg"/>
    <hyperlink ref="G28" r:id="rId317" display="http://pbs.twimg.com/profile_images/1145447464876597248/B5Glgx_1_normal.jpg"/>
    <hyperlink ref="G29" r:id="rId318" display="http://pbs.twimg.com/profile_images/1191156591824973826/gdASM5pk_normal.jpg"/>
    <hyperlink ref="G30" r:id="rId319" display="http://pbs.twimg.com/profile_images/892943778943705090/gZL1vaXA_normal.jpg"/>
    <hyperlink ref="G31" r:id="rId320" display="http://pbs.twimg.com/profile_images/570093531835944961/NuOdjlUY_normal.png"/>
    <hyperlink ref="G32" r:id="rId321" display="http://pbs.twimg.com/profile_images/2797385070/cbf414f37d5aeb8a8947a64fba4c7e03_normal.png"/>
    <hyperlink ref="G33" r:id="rId322" display="http://pbs.twimg.com/profile_images/1197940865802678272/J0Re7TBF_normal.jpg"/>
    <hyperlink ref="G34" r:id="rId323" display="http://pbs.twimg.com/profile_images/899259810780241920/zAZVKlZy_normal.jpg"/>
    <hyperlink ref="G35" r:id="rId324" display="http://pbs.twimg.com/profile_images/1193569178722152448/UEZvMClJ_normal.jpg"/>
    <hyperlink ref="G36" r:id="rId325" display="http://pbs.twimg.com/profile_images/1156072485428912128/sE6FBe3N_normal.jpg"/>
    <hyperlink ref="G37" r:id="rId326" display="http://pbs.twimg.com/profile_images/1082809289889193986/qq7kT9x5_normal.jpg"/>
    <hyperlink ref="G38" r:id="rId327" display="http://pbs.twimg.com/profile_images/485115231275061248/sj1KGcK3_normal.jpeg"/>
    <hyperlink ref="G39" r:id="rId328" display="http://pbs.twimg.com/profile_images/1262518350602788865/ez7Fn_e7_normal.jpg"/>
    <hyperlink ref="G40" r:id="rId329" display="http://pbs.twimg.com/profile_images/1211533880618082305/CN4g7K86_normal.jpg"/>
    <hyperlink ref="G41" r:id="rId330" display="http://pbs.twimg.com/profile_images/1224142143956103169/1VTGvmuE_normal.jpg"/>
    <hyperlink ref="G42" r:id="rId331" display="http://pbs.twimg.com/profile_images/1119267052232032257/KQpu7Bb4_normal.jpg"/>
    <hyperlink ref="G43" r:id="rId332" display="http://pbs.twimg.com/profile_images/1212447975752060929/uib5mQlm_normal.jpg"/>
    <hyperlink ref="G44" r:id="rId333" display="http://pbs.twimg.com/profile_images/1264724230169657344/dJNzGtqt_normal.jpg"/>
    <hyperlink ref="G45" r:id="rId334" display="http://pbs.twimg.com/profile_images/1221686159107149824/A7FQKZuB_normal.jpg"/>
    <hyperlink ref="G46" r:id="rId335" display="http://pbs.twimg.com/profile_images/1247900239089913856/AkbboeYz_normal.jpg"/>
    <hyperlink ref="G47" r:id="rId336" display="http://pbs.twimg.com/profile_images/1264771680376946690/uPNGvAoS_normal.jpg"/>
    <hyperlink ref="G48" r:id="rId337" display="http://pbs.twimg.com/profile_images/898950353625915392/uCO270Uv_normal.jpg"/>
    <hyperlink ref="G49" r:id="rId338" display="http://pbs.twimg.com/profile_images/1258571491886673921/QVNGtuVE_normal.jpg"/>
    <hyperlink ref="G50" r:id="rId339" display="http://abs.twimg.com/sticky/default_profile_images/default_profile_normal.png"/>
    <hyperlink ref="G51" r:id="rId340" display="http://pbs.twimg.com/profile_images/221637122/pic_of_me_normal.jpg"/>
    <hyperlink ref="G52" r:id="rId341" display="http://pbs.twimg.com/profile_images/510280533520416768/5zOyvDHG_normal.jpeg"/>
    <hyperlink ref="G53" r:id="rId342" display="http://pbs.twimg.com/profile_images/728683479236382720/Bs1UskWh_normal.jpg"/>
    <hyperlink ref="G54" r:id="rId343" display="http://pbs.twimg.com/profile_images/509718566677917697/3umihLoU_normal.png"/>
    <hyperlink ref="G55" r:id="rId344" display="http://pbs.twimg.com/profile_images/1052751464454660096/sz-KqmDq_normal.jpg"/>
    <hyperlink ref="G56" r:id="rId345" display="http://pbs.twimg.com/profile_images/1102772671769661440/MKonjtHd_normal.jpg"/>
    <hyperlink ref="G57" r:id="rId346" display="http://pbs.twimg.com/profile_images/1239295512848863233/AB3syYPf_normal.jpg"/>
    <hyperlink ref="G58" r:id="rId347" display="http://pbs.twimg.com/profile_images/2725940814/8b6c3e7072320aa80ef680329b6e9f86_normal.jpeg"/>
    <hyperlink ref="G59" r:id="rId348" display="http://pbs.twimg.com/profile_images/1079066972497870849/TiklpkTs_normal.jpg"/>
    <hyperlink ref="G60" r:id="rId349" display="http://pbs.twimg.com/profile_images/378800000642095020/34c017d7bb62c7046b54300add777bae_normal.jpeg"/>
    <hyperlink ref="G61" r:id="rId350" display="http://pbs.twimg.com/profile_images/1186386031358218241/dnVKoBLi_normal.jpg"/>
    <hyperlink ref="G62" r:id="rId351" display="http://pbs.twimg.com/profile_images/1138160876362579969/AsAUcPkP_normal.jpg"/>
    <hyperlink ref="G63" r:id="rId352" display="http://abs.twimg.com/sticky/default_profile_images/default_profile_normal.png"/>
    <hyperlink ref="G64" r:id="rId353" display="http://pbs.twimg.com/profile_images/1061408989290741760/BhRf084X_normal.jpg"/>
    <hyperlink ref="G65" r:id="rId354" display="http://pbs.twimg.com/profile_images/1097329212338274304/l2TGRjgx_normal.jpg"/>
    <hyperlink ref="G66" r:id="rId355" display="http://pbs.twimg.com/profile_images/1256219014608683009/ZajFSsaL_normal.jpg"/>
    <hyperlink ref="G67" r:id="rId356" display="http://pbs.twimg.com/profile_images/1250800608468074497/NqG2TP32_normal.jpg"/>
    <hyperlink ref="G68" r:id="rId357" display="http://pbs.twimg.com/profile_images/53951783/cock_normal.JPG"/>
    <hyperlink ref="G69" r:id="rId358" display="http://pbs.twimg.com/profile_images/1095425867000565760/U6Wffenh_normal.jpg"/>
    <hyperlink ref="G70" r:id="rId359" display="http://pbs.twimg.com/profile_images/1268325217761480704/AYf3qhO6_normal.jpg"/>
    <hyperlink ref="G71" r:id="rId360" display="http://pbs.twimg.com/profile_images/1265642613413036037/x9pqLtkI_normal.jpg"/>
    <hyperlink ref="G72" r:id="rId361" display="http://pbs.twimg.com/profile_images/1218411581974839298/ZglfLyFs_normal.jpg"/>
    <hyperlink ref="G73" r:id="rId362" display="http://pbs.twimg.com/profile_images/1257511454233833473/I19A3xgV_normal.jpg"/>
    <hyperlink ref="G74" r:id="rId363" display="http://pbs.twimg.com/profile_images/1217267616840065024/VF695yln_normal.jpg"/>
    <hyperlink ref="G75" r:id="rId364" display="http://pbs.twimg.com/profile_images/1043579500842213377/C34PKauK_normal.jpg"/>
    <hyperlink ref="G76" r:id="rId365" display="http://pbs.twimg.com/profile_images/1267508334883745792/WubFMYH8_normal.jpg"/>
    <hyperlink ref="G77" r:id="rId366" display="http://pbs.twimg.com/profile_images/1267652068027904003/CsJ68TV7_normal.jpg"/>
    <hyperlink ref="G78" r:id="rId367" display="http://pbs.twimg.com/profile_images/766062700627623938/T13sWrPN_normal.jpg"/>
    <hyperlink ref="G79" r:id="rId368" display="http://pbs.twimg.com/profile_images/885264196606283776/OXEiAX17_normal.jpg"/>
    <hyperlink ref="G80" r:id="rId369" display="http://pbs.twimg.com/profile_images/1234537842371710977/JfR29vaf_normal.jpg"/>
    <hyperlink ref="G81" r:id="rId370" display="http://pbs.twimg.com/profile_images/1267975674754711555/BRSLGJtn_normal.jpg"/>
    <hyperlink ref="G82" r:id="rId371" display="http://pbs.twimg.com/profile_images/1256787047785787393/MBHRekaz_normal.jpg"/>
    <hyperlink ref="G83" r:id="rId372" display="http://pbs.twimg.com/profile_images/1251331109582852097/9QIysB9a_normal.jpg"/>
    <hyperlink ref="G84" r:id="rId373" display="http://pbs.twimg.com/profile_images/1199731968339935232/2j4liIEv_normal.jpg"/>
    <hyperlink ref="G85" r:id="rId374" display="http://abs.twimg.com/sticky/default_profile_images/default_profile_normal.png"/>
    <hyperlink ref="G86" r:id="rId375" display="http://pbs.twimg.com/profile_images/1255610681782657030/vQ8ML27q_normal.jpg"/>
    <hyperlink ref="G87" r:id="rId376" display="http://pbs.twimg.com/profile_images/1260679437160378369/WkRiS9w-_normal.jpg"/>
    <hyperlink ref="G88" r:id="rId377" display="http://pbs.twimg.com/profile_images/1267663585838133248/TerSurEg_normal.jpg"/>
    <hyperlink ref="G89" r:id="rId378" display="http://pbs.twimg.com/profile_images/190926459/2688023_Krahe-Posters_normal.jpg"/>
    <hyperlink ref="G90" r:id="rId379" display="http://pbs.twimg.com/profile_images/1262851281875546119/sfNAZ5po_normal.jpg"/>
    <hyperlink ref="G91" r:id="rId380" display="http://pbs.twimg.com/profile_images/1258205816475095040/ReniX9T0_normal.jpg"/>
    <hyperlink ref="G92" r:id="rId381" display="http://pbs.twimg.com/profile_images/1152659507115364353/2Vern4In_normal.jpg"/>
    <hyperlink ref="G93" r:id="rId382" display="http://pbs.twimg.com/profile_images/829738997983375361/bYmdFBFl_normal.jpg"/>
    <hyperlink ref="G94" r:id="rId383" display="http://pbs.twimg.com/profile_images/1259442918407929857/f-LUvVqE_normal.jpg"/>
    <hyperlink ref="G95" r:id="rId384" display="http://pbs.twimg.com/profile_images/1076534034019151872/jatPLZ5f_normal.jpg"/>
    <hyperlink ref="G96" r:id="rId385" display="http://pbs.twimg.com/profile_images/2593015658/2_normal.jpg"/>
    <hyperlink ref="G97" r:id="rId386" display="http://abs.twimg.com/sticky/default_profile_images/default_profile_normal.png"/>
    <hyperlink ref="G98" r:id="rId387" display="http://pbs.twimg.com/profile_images/1248038391406624771/0fC99YkE_normal.jpg"/>
    <hyperlink ref="G99" r:id="rId388" display="http://pbs.twimg.com/profile_images/1240020328887320580/GAksYbV2_normal.jpg"/>
    <hyperlink ref="G100" r:id="rId389" display="http://pbs.twimg.com/profile_images/1256726163684233221/OriUIUT2_normal.jpg"/>
    <hyperlink ref="G101" r:id="rId390" display="http://pbs.twimg.com/profile_images/1233515780182073347/4MBVNxJJ_normal.jpg"/>
    <hyperlink ref="G102" r:id="rId391" display="http://pbs.twimg.com/profile_images/1264782918867533825/A5YTFvfb_normal.jpg"/>
    <hyperlink ref="G103" r:id="rId392" display="http://pbs.twimg.com/profile_images/1218662319942590464/fafJJnii_normal.jpg"/>
    <hyperlink ref="G104" r:id="rId393" display="http://pbs.twimg.com/profile_images/992098718110371842/rcg3iDtT_normal.jpg"/>
    <hyperlink ref="G105" r:id="rId394" display="http://pbs.twimg.com/profile_images/1263211587835514880/5XmhebdP_normal.jpg"/>
    <hyperlink ref="G106" r:id="rId395" display="http://pbs.twimg.com/profile_images/1244367569630285824/HjT3ACJY_normal.jpg"/>
    <hyperlink ref="G107" r:id="rId396" display="http://pbs.twimg.com/profile_images/1231026099947094016/kOYta6dO_normal.jpg"/>
    <hyperlink ref="G108" r:id="rId397" display="http://pbs.twimg.com/profile_images/1201265299053514752/XaqgYxbV_normal.jpg"/>
    <hyperlink ref="G109" r:id="rId398" display="http://pbs.twimg.com/profile_images/1246498616182820865/gbqaLIkH_normal.jpg"/>
    <hyperlink ref="G110" r:id="rId399" display="http://pbs.twimg.com/profile_images/1258574091327438849/401g16_k_normal.jpg"/>
    <hyperlink ref="G111" r:id="rId400" display="http://pbs.twimg.com/profile_images/1260010854646505472/oPhmSSTk_normal.jpg"/>
    <hyperlink ref="G112" r:id="rId401" display="http://pbs.twimg.com/profile_images/1256212586183483394/dk9bCVbm_normal.jpg"/>
    <hyperlink ref="G113" r:id="rId402" display="http://pbs.twimg.com/profile_images/1247268177425371136/emcHi4z9_normal.jpg"/>
    <hyperlink ref="G114" r:id="rId403" display="http://abs.twimg.com/sticky/default_profile_images/default_profile_normal.png"/>
    <hyperlink ref="G115" r:id="rId404" display="http://abs.twimg.com/sticky/default_profile_images/default_profile_normal.png"/>
    <hyperlink ref="G116" r:id="rId405" display="http://pbs.twimg.com/profile_images/1023062337090015232/H0MZliL3_normal.jpg"/>
    <hyperlink ref="G117" r:id="rId406" display="http://pbs.twimg.com/profile_images/550028842149347329/izgx7-lc_normal.jpeg"/>
    <hyperlink ref="G118" r:id="rId407" display="http://pbs.twimg.com/profile_images/948696948667764736/waOUPSE2_normal.jpg"/>
    <hyperlink ref="G119" r:id="rId408" display="http://pbs.twimg.com/profile_images/524343462573797376/cwpxVPKk_normal.jpeg"/>
    <hyperlink ref="G120" r:id="rId409" display="http://pbs.twimg.com/profile_images/1217471180745166848/WbI33547_normal.jpg"/>
    <hyperlink ref="G121" r:id="rId410" display="http://pbs.twimg.com/profile_images/1247302349045084164/bbZHOjQy_normal.jpg"/>
    <hyperlink ref="G122" r:id="rId411" display="http://pbs.twimg.com/profile_images/1249872868092956672/UFXY0XEZ_normal.jpg"/>
    <hyperlink ref="G123" r:id="rId412" display="http://pbs.twimg.com/profile_images/886314248472678400/NydFAySD_normal.jpg"/>
    <hyperlink ref="G124" r:id="rId413" display="http://pbs.twimg.com/profile_images/1045497335499935744/FPP0_mrs_normal.jpg"/>
    <hyperlink ref="G125" r:id="rId414" display="http://pbs.twimg.com/profile_images/1250249721362464768/9Kpzgqiq_normal.jpg"/>
    <hyperlink ref="G126" r:id="rId415" display="http://pbs.twimg.com/profile_images/1232494578848145409/twT4ocRO_normal.jpg"/>
    <hyperlink ref="G127" r:id="rId416" display="http://pbs.twimg.com/profile_images/1265489296909373441/Fc5lial2_normal.jpg"/>
    <hyperlink ref="G128" r:id="rId417" display="http://pbs.twimg.com/profile_images/1249776202174398466/_t2I5zNz_normal.jpg"/>
    <hyperlink ref="G129" r:id="rId418" display="http://pbs.twimg.com/profile_images/1196094689293848577/0FDD5hLQ_normal.jpg"/>
    <hyperlink ref="G130" r:id="rId419" display="http://pbs.twimg.com/profile_images/1134280703141658625/xZCnsoJa_normal.jpg"/>
    <hyperlink ref="G131" r:id="rId420" display="http://pbs.twimg.com/profile_images/1078653134472392704/gx8-PSyP_normal.jpg"/>
    <hyperlink ref="G132" r:id="rId421" display="http://pbs.twimg.com/profile_images/1231640381185384449/dT1mMe6a_normal.jpg"/>
    <hyperlink ref="G133" r:id="rId422" display="http://pbs.twimg.com/profile_images/1324417028/233733_normal.jpg"/>
    <hyperlink ref="G134" r:id="rId423" display="http://pbs.twimg.com/profile_images/1237956055075713026/HU5Kl2gu_normal.jpg"/>
    <hyperlink ref="G135" r:id="rId424" display="http://pbs.twimg.com/profile_images/1037409478096969729/4RJ7wl9i_normal.jpg"/>
    <hyperlink ref="G136" r:id="rId425" display="http://pbs.twimg.com/profile_images/1258920276487737350/lrG05-OG_normal.jpg"/>
    <hyperlink ref="G137" r:id="rId426" display="http://pbs.twimg.com/profile_images/1251487577942581248/qCLTobZX_normal.jpg"/>
    <hyperlink ref="G138" r:id="rId427" display="http://pbs.twimg.com/profile_images/1255242392707481600/py5iOsiC_normal.jpg"/>
    <hyperlink ref="G139" r:id="rId428" display="http://pbs.twimg.com/profile_images/1234932282747740160/kxV4TS9D_normal.jpg"/>
    <hyperlink ref="G140" r:id="rId429" display="http://pbs.twimg.com/profile_images/1257128108601180162/m-ozVVNU_normal.jpg"/>
    <hyperlink ref="G141" r:id="rId430" display="http://pbs.twimg.com/profile_images/1266824834216005632/q61gVnl8_normal.jpg"/>
    <hyperlink ref="G142" r:id="rId431" display="http://pbs.twimg.com/profile_images/1072880663575973889/_DdEXdlU_normal.jpg"/>
    <hyperlink ref="G143" r:id="rId432" display="http://pbs.twimg.com/profile_images/867069412007915520/EGUtrMXr_normal.jpg"/>
    <hyperlink ref="G144" r:id="rId433" display="http://pbs.twimg.com/profile_images/1261869633184739328/NfbsOnzB_normal.jpg"/>
    <hyperlink ref="G145" r:id="rId434" display="http://pbs.twimg.com/profile_images/1231778695473434626/lv7foYbe_normal.jpg"/>
    <hyperlink ref="G146" r:id="rId435" display="http://pbs.twimg.com/profile_images/1267655760701542402/b9GQqMQB_normal.jpg"/>
    <hyperlink ref="G147" r:id="rId436" display="http://pbs.twimg.com/profile_images/1242010602073133058/dzp8qCn-_normal.jpg"/>
    <hyperlink ref="G148" r:id="rId437" display="http://pbs.twimg.com/profile_images/663827923455967232/N-xiUEH9_normal.jpg"/>
    <hyperlink ref="G149" r:id="rId438" display="http://pbs.twimg.com/profile_images/1256657445189029889/gySqKN-p_normal.jpg"/>
    <hyperlink ref="G150" r:id="rId439" display="http://pbs.twimg.com/profile_images/501487545654730752/G768kSgd_normal.jpeg"/>
    <hyperlink ref="G151" r:id="rId440" display="http://pbs.twimg.com/profile_images/1260311244940034048/ZMZH-JLG_normal.jpg"/>
    <hyperlink ref="G152" r:id="rId441" display="http://pbs.twimg.com/profile_images/1143888101133160453/JSOGM0gY_normal.jpg"/>
    <hyperlink ref="G153" r:id="rId442" display="http://pbs.twimg.com/profile_images/1262998459008708608/ieKdSiTE_normal.jpg"/>
    <hyperlink ref="G154" r:id="rId443" display="http://pbs.twimg.com/profile_images/1021881333960732672/JYM5T3uo_normal.jpg"/>
    <hyperlink ref="G155" r:id="rId444" display="http://pbs.twimg.com/profile_images/1258807118548762626/rP0dRk_u_normal.jpg"/>
    <hyperlink ref="G156" r:id="rId445" display="http://pbs.twimg.com/profile_images/1245048447046164483/eyzDOL6X_normal.jpg"/>
    <hyperlink ref="G157" r:id="rId446" display="http://pbs.twimg.com/profile_images/1005763217023328258/F6RLlgPJ_normal.jpg"/>
    <hyperlink ref="G158" r:id="rId447" display="http://pbs.twimg.com/profile_images/826805145388224512/OpZZ64ju_normal.jpg"/>
    <hyperlink ref="G159" r:id="rId448" display="http://pbs.twimg.com/profile_images/1268382434342563840/wUVsft3Z_normal.jpg"/>
    <hyperlink ref="G160" r:id="rId449" display="http://pbs.twimg.com/profile_images/1244330390187380737/DxxiWYw-_normal.jpg"/>
    <hyperlink ref="G161" r:id="rId450" display="http://pbs.twimg.com/profile_images/1262249684631838720/MwZeZYIB_normal.jpg"/>
    <hyperlink ref="G162" r:id="rId451" display="http://pbs.twimg.com/profile_images/1229065793243090944/4VFo1C5x_normal.jpg"/>
    <hyperlink ref="G163" r:id="rId452" display="http://pbs.twimg.com/profile_images/1263074768992956416/fJ4_Cqri_normal.jpg"/>
    <hyperlink ref="G164" r:id="rId453" display="http://pbs.twimg.com/profile_images/1257928387806531589/W2RFx8kV_normal.jpg"/>
    <hyperlink ref="G165" r:id="rId454" display="http://pbs.twimg.com/profile_images/1263280483410075649/QXP_LQPK_normal.jpg"/>
    <hyperlink ref="G166" r:id="rId455" display="http://pbs.twimg.com/profile_images/1260369660781793280/mPC8Q0DQ_normal.jpg"/>
    <hyperlink ref="G167" r:id="rId456" display="http://pbs.twimg.com/profile_images/1245345326615023618/PDmBcESP_normal.jpg"/>
    <hyperlink ref="G168" r:id="rId457" display="http://pbs.twimg.com/profile_images/1157753661340016640/AwwSbhwS_normal.jpg"/>
    <hyperlink ref="G169" r:id="rId458" display="http://pbs.twimg.com/profile_images/1133557155884392449/RHCrRm3r_normal.jpg"/>
    <hyperlink ref="G170" r:id="rId459" display="http://pbs.twimg.com/profile_images/1253429257004437507/xtfjV9LT_normal.jpg"/>
    <hyperlink ref="G171" r:id="rId460" display="http://pbs.twimg.com/profile_images/1114294290375688193/P9mcJNGb_normal.png"/>
    <hyperlink ref="G172" r:id="rId461" display="http://pbs.twimg.com/profile_images/1059888693945630720/yex0Gcbi_normal.jpg"/>
    <hyperlink ref="G173" r:id="rId462" display="http://pbs.twimg.com/profile_images/1059599287116541952/-1zSCMsg_normal.jpg"/>
    <hyperlink ref="G174" r:id="rId463" display="http://pbs.twimg.com/profile_images/1260022720776949762/AqWs0ENp_normal.jpg"/>
    <hyperlink ref="G175" r:id="rId464" display="http://pbs.twimg.com/profile_images/524548584289497088/uim4iqcL_normal.jpeg"/>
    <hyperlink ref="G176" r:id="rId465" display="http://pbs.twimg.com/profile_images/1222298510067933184/x10sDtxe_normal.jpg"/>
    <hyperlink ref="G177" r:id="rId466" display="http://pbs.twimg.com/profile_images/1242561622431989761/2UOzRBNG_normal.jpg"/>
    <hyperlink ref="G178" r:id="rId467" display="http://abs.twimg.com/sticky/default_profile_images/default_profile_normal.png"/>
    <hyperlink ref="G179" r:id="rId468" display="http://pbs.twimg.com/profile_images/936421015067824134/g_PfzHXA_normal.jpg"/>
    <hyperlink ref="G180" r:id="rId469" display="http://pbs.twimg.com/profile_images/1353536173/AnnHoldenWitch_normal.jpg"/>
    <hyperlink ref="G181" r:id="rId470" display="http://pbs.twimg.com/profile_images/1243531234606821379/ZLAE576__normal.jpg"/>
    <hyperlink ref="G182" r:id="rId471" display="http://pbs.twimg.com/profile_images/856920508/freshshoots_deadtree_normal.jpg"/>
    <hyperlink ref="G183" r:id="rId472" display="http://pbs.twimg.com/profile_images/1259273544380416006/cFhz7cE2_normal.jpg"/>
    <hyperlink ref="G184" r:id="rId473" display="http://pbs.twimg.com/profile_images/829579103258808320/6RbCWJdu_normal.jpg"/>
    <hyperlink ref="G185" r:id="rId474" display="http://pbs.twimg.com/profile_images/1073269618079346689/Eon04dFT_normal.jpg"/>
    <hyperlink ref="G186" r:id="rId475" display="http://pbs.twimg.com/profile_images/1249994325284569089/QLQgvTLG_normal.jpg"/>
    <hyperlink ref="G187" r:id="rId476" display="http://pbs.twimg.com/profile_images/1123940443685888000/MH7VDnBc_normal.jpg"/>
    <hyperlink ref="G188" r:id="rId477" display="http://pbs.twimg.com/profile_images/1209887598459727881/7w1tTQkf_normal.jpg"/>
    <hyperlink ref="G189" r:id="rId478" display="http://pbs.twimg.com/profile_images/1219318490370318336/JEVCwGB2_normal.jpg"/>
    <hyperlink ref="AZ3" r:id="rId479" display="https://twitter.com/hollywdharriet"/>
    <hyperlink ref="AZ4" r:id="rId480" display="https://twitter.com/elenochle"/>
    <hyperlink ref="AZ5" r:id="rId481" display="https://twitter.com/cowgirlcas22"/>
    <hyperlink ref="AZ6" r:id="rId482" display="https://twitter.com/carol51378156"/>
    <hyperlink ref="AZ7" r:id="rId483" display="https://twitter.com/paulmuaddib61"/>
    <hyperlink ref="AZ8" r:id="rId484" display="https://twitter.com/jendlady1"/>
    <hyperlink ref="AZ9" r:id="rId485" display="https://twitter.com/crowntiptoe"/>
    <hyperlink ref="AZ10" r:id="rId486" display="https://twitter.com/linkead"/>
    <hyperlink ref="AZ11" r:id="rId487" display="https://twitter.com/kalanuraven"/>
    <hyperlink ref="AZ12" r:id="rId488" display="https://twitter.com/zoomlilly"/>
    <hyperlink ref="AZ13" r:id="rId489" display="https://twitter.com/birdchirptweet"/>
    <hyperlink ref="AZ14" r:id="rId490" display="https://twitter.com/simpleplananon"/>
    <hyperlink ref="AZ15" r:id="rId491" display="https://twitter.com/gretchenbarton"/>
    <hyperlink ref="AZ16" r:id="rId492" display="https://twitter.com/margarita150264"/>
    <hyperlink ref="AZ17" r:id="rId493" display="https://twitter.com/chakanetzaclive"/>
    <hyperlink ref="AZ18" r:id="rId494" display="https://twitter.com/orangeray3"/>
    <hyperlink ref="AZ19" r:id="rId495" display="https://twitter.com/kwade75"/>
    <hyperlink ref="AZ20" r:id="rId496" display="https://twitter.com/gx4ik76j9yqkhen"/>
    <hyperlink ref="AZ21" r:id="rId497" display="https://twitter.com/kitchenermike"/>
    <hyperlink ref="AZ22" r:id="rId498" display="https://twitter.com/johnsomsheila"/>
    <hyperlink ref="AZ23" r:id="rId499" display="https://twitter.com/8020tizio"/>
    <hyperlink ref="AZ24" r:id="rId500" display="https://twitter.com/bluefishja"/>
    <hyperlink ref="AZ25" r:id="rId501" display="https://twitter.com/wmk1975"/>
    <hyperlink ref="AZ26" r:id="rId502" display="https://twitter.com/bam57581565"/>
    <hyperlink ref="AZ27" r:id="rId503" display="https://twitter.com/texas_trump"/>
    <hyperlink ref="AZ28" r:id="rId504" display="https://twitter.com/me2189251618"/>
    <hyperlink ref="AZ29" r:id="rId505" display="https://twitter.com/remediosbullo19"/>
    <hyperlink ref="AZ30" r:id="rId506" display="https://twitter.com/gobigred4life"/>
    <hyperlink ref="AZ31" r:id="rId507" display="https://twitter.com/dkdk459"/>
    <hyperlink ref="AZ32" r:id="rId508" display="https://twitter.com/asleepingdragon"/>
    <hyperlink ref="AZ33" r:id="rId509" display="https://twitter.com/shupe_laura"/>
    <hyperlink ref="AZ34" r:id="rId510" display="https://twitter.com/turk182_jcp"/>
    <hyperlink ref="AZ35" r:id="rId511" display="https://twitter.com/candace47373967"/>
    <hyperlink ref="AZ36" r:id="rId512" display="https://twitter.com/therealalice333"/>
    <hyperlink ref="AZ37" r:id="rId513" display="https://twitter.com/veteran423"/>
    <hyperlink ref="AZ38" r:id="rId514" display="https://twitter.com/homeofthetitans"/>
    <hyperlink ref="AZ39" r:id="rId515" display="https://twitter.com/cher88582355"/>
    <hyperlink ref="AZ40" r:id="rId516" display="https://twitter.com/timecontrolzero"/>
    <hyperlink ref="AZ41" r:id="rId517" display="https://twitter.com/marcomerlino19"/>
    <hyperlink ref="AZ42" r:id="rId518" display="https://twitter.com/vnotkind"/>
    <hyperlink ref="AZ43" r:id="rId519" display="https://twitter.com/ammendment_2nd"/>
    <hyperlink ref="AZ44" r:id="rId520" display="https://twitter.com/angel46615"/>
    <hyperlink ref="AZ45" r:id="rId521" display="https://twitter.com/gpnavonod"/>
    <hyperlink ref="AZ46" r:id="rId522" display="https://twitter.com/lilhaycraft"/>
    <hyperlink ref="AZ47" r:id="rId523" display="https://twitter.com/pipewrench56"/>
    <hyperlink ref="AZ48" r:id="rId524" display="https://twitter.com/luvmyshitzu"/>
    <hyperlink ref="AZ49" r:id="rId525" display="https://twitter.com/iqdou1"/>
    <hyperlink ref="AZ50" r:id="rId526" display="https://twitter.com/mariancastrover"/>
    <hyperlink ref="AZ51" r:id="rId527" display="https://twitter.com/rhansens"/>
    <hyperlink ref="AZ52" r:id="rId528" display="https://twitter.com/beachgrandma13"/>
    <hyperlink ref="AZ53" r:id="rId529" display="https://twitter.com/tired_n_crabby"/>
    <hyperlink ref="AZ54" r:id="rId530" display="https://twitter.com/candtalan"/>
    <hyperlink ref="AZ55" r:id="rId531" display="https://twitter.com/melissalong12"/>
    <hyperlink ref="AZ56" r:id="rId532" display="https://twitter.com/carenharkins"/>
    <hyperlink ref="AZ57" r:id="rId533" display="https://twitter.com/angellamalet"/>
    <hyperlink ref="AZ58" r:id="rId534" display="https://twitter.com/westietx"/>
    <hyperlink ref="AZ59" r:id="rId535" display="https://twitter.com/theeleanordavis"/>
    <hyperlink ref="AZ60" r:id="rId536" display="https://twitter.com/basketballsoft1"/>
    <hyperlink ref="AZ61" r:id="rId537" display="https://twitter.com/mmwiley204"/>
    <hyperlink ref="AZ62" r:id="rId538" display="https://twitter.com/west1fsu1"/>
    <hyperlink ref="AZ63" r:id="rId539" display="https://twitter.com/jeannedevendor1"/>
    <hyperlink ref="AZ64" r:id="rId540" display="https://twitter.com/mini_wiki"/>
    <hyperlink ref="AZ65" r:id="rId541" display="https://twitter.com/babs25900096"/>
    <hyperlink ref="AZ66" r:id="rId542" display="https://twitter.com/godwins2020"/>
    <hyperlink ref="AZ67" r:id="rId543" display="https://twitter.com/timgrein2"/>
    <hyperlink ref="AZ68" r:id="rId544" display="https://twitter.com/fatlester"/>
    <hyperlink ref="AZ69" r:id="rId545" display="https://twitter.com/enettewigginto1"/>
    <hyperlink ref="AZ70" r:id="rId546" display="https://twitter.com/donna78700883"/>
    <hyperlink ref="AZ71" r:id="rId547" display="https://twitter.com/cornpop2024"/>
    <hyperlink ref="AZ72" r:id="rId548" display="https://twitter.com/iguessitsandrew"/>
    <hyperlink ref="AZ73" r:id="rId549" display="https://twitter.com/therea1dirtydan"/>
    <hyperlink ref="AZ74" r:id="rId550" display="https://twitter.com/mzuk75971756"/>
    <hyperlink ref="AZ75" r:id="rId551" display="https://twitter.com/davidcarneal9"/>
    <hyperlink ref="AZ76" r:id="rId552" display="https://twitter.com/michelecorrao8"/>
    <hyperlink ref="AZ77" r:id="rId553" display="https://twitter.com/magaforever100"/>
    <hyperlink ref="AZ78" r:id="rId554" display="https://twitter.com/smithheddi"/>
    <hyperlink ref="AZ79" r:id="rId555" display="https://twitter.com/moonwalker7344"/>
    <hyperlink ref="AZ80" r:id="rId556" display="https://twitter.com/theessentialbox"/>
    <hyperlink ref="AZ81" r:id="rId557" display="https://twitter.com/redyr_lameno"/>
    <hyperlink ref="AZ82" r:id="rId558" display="https://twitter.com/colforbin3"/>
    <hyperlink ref="AZ83" r:id="rId559" display="https://twitter.com/garyliebler"/>
    <hyperlink ref="AZ84" r:id="rId560" display="https://twitter.com/maryamhenein"/>
    <hyperlink ref="AZ85" r:id="rId561" display="https://twitter.com/pam46085508"/>
    <hyperlink ref="AZ86" r:id="rId562" display="https://twitter.com/libertybell761"/>
    <hyperlink ref="AZ87" r:id="rId563" display="https://twitter.com/classeypatriot1"/>
    <hyperlink ref="AZ88" r:id="rId564" display="https://twitter.com/ipot1776"/>
    <hyperlink ref="AZ89" r:id="rId565" display="https://twitter.com/samm4468"/>
    <hyperlink ref="AZ90" r:id="rId566" display="https://twitter.com/bondfire16"/>
    <hyperlink ref="AZ91" r:id="rId567" display="https://twitter.com/sandytrump2020"/>
    <hyperlink ref="AZ92" r:id="rId568" display="https://twitter.com/bdixiee"/>
    <hyperlink ref="AZ93" r:id="rId569" display="https://twitter.com/timetowakeup90"/>
    <hyperlink ref="AZ94" r:id="rId570" display="https://twitter.com/kaze2005"/>
    <hyperlink ref="AZ95" r:id="rId571" display="https://twitter.com/genies13"/>
    <hyperlink ref="AZ96" r:id="rId572" display="https://twitter.com/s_whole"/>
    <hyperlink ref="AZ97" r:id="rId573" display="https://twitter.com/debbysmith215"/>
    <hyperlink ref="AZ98" r:id="rId574" display="https://twitter.com/inthematrixxx"/>
    <hyperlink ref="AZ99" r:id="rId575" display="https://twitter.com/physics171"/>
    <hyperlink ref="AZ100" r:id="rId576" display="https://twitter.com/awaqe17"/>
    <hyperlink ref="AZ101" r:id="rId577" display="https://twitter.com/steve912017"/>
    <hyperlink ref="AZ102" r:id="rId578" display="https://twitter.com/nicholeskeen"/>
    <hyperlink ref="AZ103" r:id="rId579" display="https://twitter.com/j_the_queenbee"/>
    <hyperlink ref="AZ104" r:id="rId580" display="https://twitter.com/karenre83431645"/>
    <hyperlink ref="AZ105" r:id="rId581" display="https://twitter.com/britoish"/>
    <hyperlink ref="AZ106" r:id="rId582" display="https://twitter.com/markperry98"/>
    <hyperlink ref="AZ107" r:id="rId583" display="https://twitter.com/vmaintainer"/>
    <hyperlink ref="AZ108" r:id="rId584" display="https://twitter.com/foodfortruth1"/>
    <hyperlink ref="AZ109" r:id="rId585" display="https://twitter.com/drkatie2"/>
    <hyperlink ref="AZ110" r:id="rId586" display="https://twitter.com/dreemusa"/>
    <hyperlink ref="AZ111" r:id="rId587" display="https://twitter.com/snowlyn3"/>
    <hyperlink ref="AZ112" r:id="rId588" display="https://twitter.com/dixieland__diva"/>
    <hyperlink ref="AZ113" r:id="rId589" display="https://twitter.com/pennyke41226064"/>
    <hyperlink ref="AZ114" r:id="rId590" display="https://twitter.com/mamere17"/>
    <hyperlink ref="AZ115" r:id="rId591" display="https://twitter.com/luzell29481399"/>
    <hyperlink ref="AZ116" r:id="rId592" display="https://twitter.com/berrydivine77"/>
    <hyperlink ref="AZ117" r:id="rId593" display="https://twitter.com/cwright1500"/>
    <hyperlink ref="AZ118" r:id="rId594" display="https://twitter.com/tatonkadeb"/>
    <hyperlink ref="AZ119" r:id="rId595" display="https://twitter.com/quippingalong"/>
    <hyperlink ref="AZ120" r:id="rId596" display="https://twitter.com/cupton62"/>
    <hyperlink ref="AZ121" r:id="rId597" display="https://twitter.com/wokefellow"/>
    <hyperlink ref="AZ122" r:id="rId598" display="https://twitter.com/bqrumbs"/>
    <hyperlink ref="AZ123" r:id="rId599" display="https://twitter.com/dianemo24012416"/>
    <hyperlink ref="AZ124" r:id="rId600" display="https://twitter.com/emrys4210"/>
    <hyperlink ref="AZ125" r:id="rId601" display="https://twitter.com/patriqtmatt2"/>
    <hyperlink ref="AZ126" r:id="rId602" display="https://twitter.com/jade14190889"/>
    <hyperlink ref="AZ127" r:id="rId603" display="https://twitter.com/888mordecai"/>
    <hyperlink ref="AZ128" r:id="rId604" display="https://twitter.com/sydneywolk4q"/>
    <hyperlink ref="AZ129" r:id="rId605" display="https://twitter.com/punishdem1776"/>
    <hyperlink ref="AZ130" r:id="rId606" display="https://twitter.com/mypetzombie"/>
    <hyperlink ref="AZ131" r:id="rId607" display="https://twitter.com/april_handh"/>
    <hyperlink ref="AZ132" r:id="rId608" display="https://twitter.com/lifejacket4tink"/>
    <hyperlink ref="AZ133" r:id="rId609" display="https://twitter.com/justonepatriot"/>
    <hyperlink ref="AZ134" r:id="rId610" display="https://twitter.com/dugs"/>
    <hyperlink ref="AZ135" r:id="rId611" display="https://twitter.com/johneltwitero"/>
    <hyperlink ref="AZ136" r:id="rId612" display="https://twitter.com/stormmcloak"/>
    <hyperlink ref="AZ137" r:id="rId613" display="https://twitter.com/lizrao4"/>
    <hyperlink ref="AZ138" r:id="rId614" display="https://twitter.com/somgy"/>
    <hyperlink ref="AZ139" r:id="rId615" display="https://twitter.com/smit_anja"/>
    <hyperlink ref="AZ140" r:id="rId616" display="https://twitter.com/gaiusjulii"/>
    <hyperlink ref="AZ141" r:id="rId617" display="https://twitter.com/teacherfanny113"/>
    <hyperlink ref="AZ142" r:id="rId618" display="https://twitter.com/janlm6"/>
    <hyperlink ref="AZ143" r:id="rId619" display="https://twitter.com/arnold_usa1776"/>
    <hyperlink ref="AZ144" r:id="rId620" display="https://twitter.com/mcumming13"/>
    <hyperlink ref="AZ145" r:id="rId621" display="https://twitter.com/lawdog323"/>
    <hyperlink ref="AZ146" r:id="rId622" display="https://twitter.com/eckart_jayme"/>
    <hyperlink ref="AZ147" r:id="rId623" display="https://twitter.com/abundantly_full"/>
    <hyperlink ref="AZ148" r:id="rId624" display="https://twitter.com/flyovercountry2"/>
    <hyperlink ref="AZ149" r:id="rId625" display="https://twitter.com/eyesopenq"/>
    <hyperlink ref="AZ150" r:id="rId626" display="https://twitter.com/theocintric"/>
    <hyperlink ref="AZ151" r:id="rId627" display="https://twitter.com/s_1969z28"/>
    <hyperlink ref="AZ152" r:id="rId628" display="https://twitter.com/maw2600"/>
    <hyperlink ref="AZ153" r:id="rId629" display="https://twitter.com/wontconform11"/>
    <hyperlink ref="AZ154" r:id="rId630" display="https://twitter.com/aerospaceotaku"/>
    <hyperlink ref="AZ155" r:id="rId631" display="https://twitter.com/tumiyukii"/>
    <hyperlink ref="AZ156" r:id="rId632" display="https://twitter.com/hotepmoney"/>
    <hyperlink ref="AZ157" r:id="rId633" display="https://twitter.com/beavdaniel"/>
    <hyperlink ref="AZ158" r:id="rId634" display="https://twitter.com/amandae02423971"/>
    <hyperlink ref="AZ159" r:id="rId635" display="https://twitter.com/jacuzzijoey"/>
    <hyperlink ref="AZ160" r:id="rId636" display="https://twitter.com/angels_of_hope"/>
    <hyperlink ref="AZ161" r:id="rId637" display="https://twitter.com/damondamturn"/>
    <hyperlink ref="AZ162" r:id="rId638" display="https://twitter.com/bwaveresist2020"/>
    <hyperlink ref="AZ163" r:id="rId639" display="https://twitter.com/999amber"/>
    <hyperlink ref="AZ164" r:id="rId640" display="https://twitter.com/sardisgazette"/>
    <hyperlink ref="AZ165" r:id="rId641" display="https://twitter.com/robinstanfill2"/>
    <hyperlink ref="AZ166" r:id="rId642" display="https://twitter.com/j0anofarcx7life"/>
    <hyperlink ref="AZ167" r:id="rId643" display="https://twitter.com/elizabethlw"/>
    <hyperlink ref="AZ168" r:id="rId644" display="https://twitter.com/calichick777"/>
    <hyperlink ref="AZ169" r:id="rId645" display="https://twitter.com/sandsurferhi"/>
    <hyperlink ref="AZ170" r:id="rId646" display="https://twitter.com/schau_tn"/>
    <hyperlink ref="AZ171" r:id="rId647" display="https://twitter.com/speakerpelosi"/>
    <hyperlink ref="AZ172" r:id="rId648" display="https://twitter.com/whitehouse"/>
    <hyperlink ref="AZ173" r:id="rId649" display="https://twitter.com/dianeh15285"/>
    <hyperlink ref="AZ174" r:id="rId650" display="https://twitter.com/the_zannah"/>
    <hyperlink ref="AZ175" r:id="rId651" display="https://twitter.com/teri_carr"/>
    <hyperlink ref="AZ176" r:id="rId652" display="https://twitter.com/datrillstak5"/>
    <hyperlink ref="AZ177" r:id="rId653" display="https://twitter.com/athena03038150"/>
    <hyperlink ref="AZ178" r:id="rId654" display="https://twitter.com/zippys_mamma"/>
    <hyperlink ref="AZ179" r:id="rId655" display="https://twitter.com/threadreaderapp"/>
    <hyperlink ref="AZ180" r:id="rId656" display="https://twitter.com/amandpms"/>
    <hyperlink ref="AZ181" r:id="rId657" display="https://twitter.com/mrchelseaboss"/>
    <hyperlink ref="AZ182" r:id="rId658" display="https://twitter.com/therealbiostate"/>
    <hyperlink ref="AZ183" r:id="rId659" display="https://twitter.com/katekateok"/>
    <hyperlink ref="AZ184" r:id="rId660" display="https://twitter.com/matteofazz"/>
    <hyperlink ref="AZ185" r:id="rId661" display="https://twitter.com/barbsays300"/>
    <hyperlink ref="AZ186" r:id="rId662" display="https://twitter.com/me__myself__and"/>
    <hyperlink ref="AZ187" r:id="rId663" display="https://twitter.com/aspennmax64_l"/>
    <hyperlink ref="AZ188" r:id="rId664" display="https://twitter.com/patriotsarmy2"/>
    <hyperlink ref="AZ189" r:id="rId665" display="https://twitter.com/anon68984938"/>
  </hyperlinks>
  <printOptions/>
  <pageMargins left="0.7" right="0.7" top="0.75" bottom="0.75" header="0.3" footer="0.3"/>
  <pageSetup horizontalDpi="600" verticalDpi="600" orientation="portrait" r:id="rId670"/>
  <drawing r:id="rId669"/>
  <legacyDrawing r:id="rId667"/>
  <tableParts>
    <tablePart r:id="rId66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 min="33" max="33" width="18.28125" style="0" bestFit="1" customWidth="1"/>
    <col min="34" max="34" width="22.57421875" style="0" bestFit="1" customWidth="1"/>
    <col min="35" max="35" width="18.28125" style="0" bestFit="1" customWidth="1"/>
    <col min="36" max="36" width="22.57421875" style="0" bestFit="1" customWidth="1"/>
    <col min="37" max="37" width="18.28125" style="0" bestFit="1" customWidth="1"/>
    <col min="38" max="38" width="22.57421875" style="0" bestFit="1" customWidth="1"/>
    <col min="39" max="39" width="17.28125" style="0" bestFit="1" customWidth="1"/>
    <col min="40" max="40" width="20.57421875" style="0" bestFit="1" customWidth="1"/>
    <col min="41" max="41"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2645</v>
      </c>
      <c r="Z2" s="13" t="s">
        <v>2661</v>
      </c>
      <c r="AA2" s="13" t="s">
        <v>2686</v>
      </c>
      <c r="AB2" s="13" t="s">
        <v>2743</v>
      </c>
      <c r="AC2" s="13" t="s">
        <v>2810</v>
      </c>
      <c r="AD2" s="13" t="s">
        <v>2842</v>
      </c>
      <c r="AE2" s="13" t="s">
        <v>2846</v>
      </c>
      <c r="AF2" s="13" t="s">
        <v>2859</v>
      </c>
      <c r="AG2" s="52" t="s">
        <v>3014</v>
      </c>
      <c r="AH2" s="52" t="s">
        <v>3015</v>
      </c>
      <c r="AI2" s="52" t="s">
        <v>3016</v>
      </c>
      <c r="AJ2" s="52" t="s">
        <v>3017</v>
      </c>
      <c r="AK2" s="52" t="s">
        <v>3018</v>
      </c>
      <c r="AL2" s="52" t="s">
        <v>3019</v>
      </c>
      <c r="AM2" s="52" t="s">
        <v>3020</v>
      </c>
      <c r="AN2" s="52" t="s">
        <v>3021</v>
      </c>
      <c r="AO2" s="52" t="s">
        <v>3024</v>
      </c>
    </row>
    <row r="3" spans="1:41" ht="15">
      <c r="A3" s="90" t="s">
        <v>2588</v>
      </c>
      <c r="B3" s="66" t="s">
        <v>2605</v>
      </c>
      <c r="C3" s="66" t="s">
        <v>56</v>
      </c>
      <c r="D3" s="106"/>
      <c r="E3" s="105"/>
      <c r="F3" s="107" t="s">
        <v>3093</v>
      </c>
      <c r="G3" s="108"/>
      <c r="H3" s="108"/>
      <c r="I3" s="109">
        <v>3</v>
      </c>
      <c r="J3" s="110"/>
      <c r="K3" s="48">
        <v>110</v>
      </c>
      <c r="L3" s="48">
        <v>106</v>
      </c>
      <c r="M3" s="48">
        <v>8</v>
      </c>
      <c r="N3" s="48">
        <v>114</v>
      </c>
      <c r="O3" s="48">
        <v>2</v>
      </c>
      <c r="P3" s="49">
        <v>0</v>
      </c>
      <c r="Q3" s="49">
        <v>0</v>
      </c>
      <c r="R3" s="48">
        <v>1</v>
      </c>
      <c r="S3" s="48">
        <v>0</v>
      </c>
      <c r="T3" s="48">
        <v>110</v>
      </c>
      <c r="U3" s="48">
        <v>114</v>
      </c>
      <c r="V3" s="48">
        <v>2</v>
      </c>
      <c r="W3" s="49">
        <v>1.963802</v>
      </c>
      <c r="X3" s="49">
        <v>0.00909090909090909</v>
      </c>
      <c r="Y3" s="79" t="s">
        <v>518</v>
      </c>
      <c r="Z3" s="79" t="s">
        <v>532</v>
      </c>
      <c r="AA3" s="79" t="s">
        <v>538</v>
      </c>
      <c r="AB3" s="83" t="s">
        <v>2744</v>
      </c>
      <c r="AC3" s="83" t="s">
        <v>2811</v>
      </c>
      <c r="AD3" s="83" t="s">
        <v>405</v>
      </c>
      <c r="AE3" s="83"/>
      <c r="AF3" s="83" t="s">
        <v>2860</v>
      </c>
      <c r="AG3" s="119">
        <v>0</v>
      </c>
      <c r="AH3" s="122">
        <v>0</v>
      </c>
      <c r="AI3" s="119">
        <v>107</v>
      </c>
      <c r="AJ3" s="122">
        <v>2.3215448036450423</v>
      </c>
      <c r="AK3" s="119">
        <v>0</v>
      </c>
      <c r="AL3" s="122">
        <v>0</v>
      </c>
      <c r="AM3" s="119">
        <v>4502</v>
      </c>
      <c r="AN3" s="122">
        <v>97.67845519635496</v>
      </c>
      <c r="AO3" s="119">
        <v>4609</v>
      </c>
    </row>
    <row r="4" spans="1:41" ht="15">
      <c r="A4" s="90" t="s">
        <v>2589</v>
      </c>
      <c r="B4" s="66" t="s">
        <v>2606</v>
      </c>
      <c r="C4" s="66" t="s">
        <v>56</v>
      </c>
      <c r="D4" s="112"/>
      <c r="E4" s="111"/>
      <c r="F4" s="113" t="s">
        <v>3094</v>
      </c>
      <c r="G4" s="114"/>
      <c r="H4" s="114"/>
      <c r="I4" s="115">
        <v>4</v>
      </c>
      <c r="J4" s="116"/>
      <c r="K4" s="48">
        <v>15</v>
      </c>
      <c r="L4" s="48">
        <v>16</v>
      </c>
      <c r="M4" s="48">
        <v>2</v>
      </c>
      <c r="N4" s="48">
        <v>18</v>
      </c>
      <c r="O4" s="48">
        <v>3</v>
      </c>
      <c r="P4" s="49">
        <v>0</v>
      </c>
      <c r="Q4" s="49">
        <v>0</v>
      </c>
      <c r="R4" s="48">
        <v>1</v>
      </c>
      <c r="S4" s="48">
        <v>0</v>
      </c>
      <c r="T4" s="48">
        <v>15</v>
      </c>
      <c r="U4" s="48">
        <v>18</v>
      </c>
      <c r="V4" s="48">
        <v>4</v>
      </c>
      <c r="W4" s="49">
        <v>2.284444</v>
      </c>
      <c r="X4" s="49">
        <v>0.07142857142857142</v>
      </c>
      <c r="Y4" s="79" t="s">
        <v>2646</v>
      </c>
      <c r="Z4" s="79" t="s">
        <v>533</v>
      </c>
      <c r="AA4" s="79" t="s">
        <v>2687</v>
      </c>
      <c r="AB4" s="83" t="s">
        <v>2745</v>
      </c>
      <c r="AC4" s="83" t="s">
        <v>2812</v>
      </c>
      <c r="AD4" s="83" t="s">
        <v>405</v>
      </c>
      <c r="AE4" s="83" t="s">
        <v>417</v>
      </c>
      <c r="AF4" s="83" t="s">
        <v>2861</v>
      </c>
      <c r="AG4" s="119">
        <v>4</v>
      </c>
      <c r="AH4" s="122">
        <v>0.9925558312655087</v>
      </c>
      <c r="AI4" s="119">
        <v>5</v>
      </c>
      <c r="AJ4" s="122">
        <v>1.2406947890818858</v>
      </c>
      <c r="AK4" s="119">
        <v>0</v>
      </c>
      <c r="AL4" s="122">
        <v>0</v>
      </c>
      <c r="AM4" s="119">
        <v>394</v>
      </c>
      <c r="AN4" s="122">
        <v>97.76674937965261</v>
      </c>
      <c r="AO4" s="119">
        <v>403</v>
      </c>
    </row>
    <row r="5" spans="1:41" ht="15">
      <c r="A5" s="90" t="s">
        <v>2590</v>
      </c>
      <c r="B5" s="66" t="s">
        <v>2607</v>
      </c>
      <c r="C5" s="66" t="s">
        <v>56</v>
      </c>
      <c r="D5" s="112"/>
      <c r="E5" s="111"/>
      <c r="F5" s="113" t="s">
        <v>3095</v>
      </c>
      <c r="G5" s="114"/>
      <c r="H5" s="114"/>
      <c r="I5" s="115">
        <v>5</v>
      </c>
      <c r="J5" s="116"/>
      <c r="K5" s="48">
        <v>12</v>
      </c>
      <c r="L5" s="48">
        <v>11</v>
      </c>
      <c r="M5" s="48">
        <v>6</v>
      </c>
      <c r="N5" s="48">
        <v>17</v>
      </c>
      <c r="O5" s="48">
        <v>17</v>
      </c>
      <c r="P5" s="49" t="s">
        <v>2620</v>
      </c>
      <c r="Q5" s="49" t="s">
        <v>2620</v>
      </c>
      <c r="R5" s="48">
        <v>12</v>
      </c>
      <c r="S5" s="48">
        <v>12</v>
      </c>
      <c r="T5" s="48">
        <v>1</v>
      </c>
      <c r="U5" s="48">
        <v>6</v>
      </c>
      <c r="V5" s="48">
        <v>0</v>
      </c>
      <c r="W5" s="49">
        <v>0</v>
      </c>
      <c r="X5" s="49">
        <v>0</v>
      </c>
      <c r="Y5" s="79" t="s">
        <v>2647</v>
      </c>
      <c r="Z5" s="79" t="s">
        <v>533</v>
      </c>
      <c r="AA5" s="79" t="s">
        <v>546</v>
      </c>
      <c r="AB5" s="83" t="s">
        <v>440</v>
      </c>
      <c r="AC5" s="83" t="s">
        <v>1316</v>
      </c>
      <c r="AD5" s="83"/>
      <c r="AE5" s="83"/>
      <c r="AF5" s="83" t="s">
        <v>2862</v>
      </c>
      <c r="AG5" s="119">
        <v>1</v>
      </c>
      <c r="AH5" s="122">
        <v>1.5873015873015872</v>
      </c>
      <c r="AI5" s="119">
        <v>0</v>
      </c>
      <c r="AJ5" s="122">
        <v>0</v>
      </c>
      <c r="AK5" s="119">
        <v>0</v>
      </c>
      <c r="AL5" s="122">
        <v>0</v>
      </c>
      <c r="AM5" s="119">
        <v>62</v>
      </c>
      <c r="AN5" s="122">
        <v>98.41269841269842</v>
      </c>
      <c r="AO5" s="119">
        <v>63</v>
      </c>
    </row>
    <row r="6" spans="1:41" ht="15">
      <c r="A6" s="90" t="s">
        <v>2591</v>
      </c>
      <c r="B6" s="66" t="s">
        <v>2608</v>
      </c>
      <c r="C6" s="66" t="s">
        <v>56</v>
      </c>
      <c r="D6" s="112"/>
      <c r="E6" s="111"/>
      <c r="F6" s="113" t="s">
        <v>3096</v>
      </c>
      <c r="G6" s="114"/>
      <c r="H6" s="114"/>
      <c r="I6" s="115">
        <v>6</v>
      </c>
      <c r="J6" s="116"/>
      <c r="K6" s="48">
        <v>8</v>
      </c>
      <c r="L6" s="48">
        <v>12</v>
      </c>
      <c r="M6" s="48">
        <v>0</v>
      </c>
      <c r="N6" s="48">
        <v>12</v>
      </c>
      <c r="O6" s="48">
        <v>3</v>
      </c>
      <c r="P6" s="49">
        <v>0</v>
      </c>
      <c r="Q6" s="49">
        <v>0</v>
      </c>
      <c r="R6" s="48">
        <v>1</v>
      </c>
      <c r="S6" s="48">
        <v>0</v>
      </c>
      <c r="T6" s="48">
        <v>8</v>
      </c>
      <c r="U6" s="48">
        <v>12</v>
      </c>
      <c r="V6" s="48">
        <v>3</v>
      </c>
      <c r="W6" s="49">
        <v>1.71875</v>
      </c>
      <c r="X6" s="49">
        <v>0.16071428571428573</v>
      </c>
      <c r="Y6" s="79"/>
      <c r="Z6" s="79"/>
      <c r="AA6" s="79" t="s">
        <v>538</v>
      </c>
      <c r="AB6" s="83" t="s">
        <v>2746</v>
      </c>
      <c r="AC6" s="83" t="s">
        <v>2813</v>
      </c>
      <c r="AD6" s="83" t="s">
        <v>412</v>
      </c>
      <c r="AE6" s="83" t="s">
        <v>411</v>
      </c>
      <c r="AF6" s="83" t="s">
        <v>2863</v>
      </c>
      <c r="AG6" s="119">
        <v>0</v>
      </c>
      <c r="AH6" s="122">
        <v>0</v>
      </c>
      <c r="AI6" s="119">
        <v>1</v>
      </c>
      <c r="AJ6" s="122">
        <v>1.7241379310344827</v>
      </c>
      <c r="AK6" s="119">
        <v>0</v>
      </c>
      <c r="AL6" s="122">
        <v>0</v>
      </c>
      <c r="AM6" s="119">
        <v>57</v>
      </c>
      <c r="AN6" s="122">
        <v>98.27586206896552</v>
      </c>
      <c r="AO6" s="119">
        <v>58</v>
      </c>
    </row>
    <row r="7" spans="1:41" ht="15">
      <c r="A7" s="90" t="s">
        <v>2592</v>
      </c>
      <c r="B7" s="66" t="s">
        <v>2609</v>
      </c>
      <c r="C7" s="66" t="s">
        <v>56</v>
      </c>
      <c r="D7" s="112"/>
      <c r="E7" s="111"/>
      <c r="F7" s="113" t="s">
        <v>3097</v>
      </c>
      <c r="G7" s="114"/>
      <c r="H7" s="114"/>
      <c r="I7" s="115">
        <v>7</v>
      </c>
      <c r="J7" s="116"/>
      <c r="K7" s="48">
        <v>7</v>
      </c>
      <c r="L7" s="48">
        <v>6</v>
      </c>
      <c r="M7" s="48">
        <v>0</v>
      </c>
      <c r="N7" s="48">
        <v>6</v>
      </c>
      <c r="O7" s="48">
        <v>0</v>
      </c>
      <c r="P7" s="49">
        <v>0</v>
      </c>
      <c r="Q7" s="49">
        <v>0</v>
      </c>
      <c r="R7" s="48">
        <v>1</v>
      </c>
      <c r="S7" s="48">
        <v>0</v>
      </c>
      <c r="T7" s="48">
        <v>7</v>
      </c>
      <c r="U7" s="48">
        <v>6</v>
      </c>
      <c r="V7" s="48">
        <v>2</v>
      </c>
      <c r="W7" s="49">
        <v>1.469388</v>
      </c>
      <c r="X7" s="49">
        <v>0.14285714285714285</v>
      </c>
      <c r="Y7" s="79"/>
      <c r="Z7" s="79"/>
      <c r="AA7" s="79" t="s">
        <v>537</v>
      </c>
      <c r="AB7" s="83" t="s">
        <v>2747</v>
      </c>
      <c r="AC7" s="83" t="s">
        <v>2814</v>
      </c>
      <c r="AD7" s="83" t="s">
        <v>405</v>
      </c>
      <c r="AE7" s="83"/>
      <c r="AF7" s="83" t="s">
        <v>2864</v>
      </c>
      <c r="AG7" s="119">
        <v>7</v>
      </c>
      <c r="AH7" s="122">
        <v>4.794520547945205</v>
      </c>
      <c r="AI7" s="119">
        <v>0</v>
      </c>
      <c r="AJ7" s="122">
        <v>0</v>
      </c>
      <c r="AK7" s="119">
        <v>0</v>
      </c>
      <c r="AL7" s="122">
        <v>0</v>
      </c>
      <c r="AM7" s="119">
        <v>139</v>
      </c>
      <c r="AN7" s="122">
        <v>95.20547945205479</v>
      </c>
      <c r="AO7" s="119">
        <v>146</v>
      </c>
    </row>
    <row r="8" spans="1:41" ht="15">
      <c r="A8" s="90" t="s">
        <v>2593</v>
      </c>
      <c r="B8" s="66" t="s">
        <v>2610</v>
      </c>
      <c r="C8" s="66" t="s">
        <v>56</v>
      </c>
      <c r="D8" s="112"/>
      <c r="E8" s="111"/>
      <c r="F8" s="113" t="s">
        <v>3098</v>
      </c>
      <c r="G8" s="114"/>
      <c r="H8" s="114"/>
      <c r="I8" s="115">
        <v>8</v>
      </c>
      <c r="J8" s="116"/>
      <c r="K8" s="48">
        <v>7</v>
      </c>
      <c r="L8" s="48">
        <v>6</v>
      </c>
      <c r="M8" s="48">
        <v>2</v>
      </c>
      <c r="N8" s="48">
        <v>8</v>
      </c>
      <c r="O8" s="48">
        <v>2</v>
      </c>
      <c r="P8" s="49">
        <v>0</v>
      </c>
      <c r="Q8" s="49">
        <v>0</v>
      </c>
      <c r="R8" s="48">
        <v>1</v>
      </c>
      <c r="S8" s="48">
        <v>0</v>
      </c>
      <c r="T8" s="48">
        <v>7</v>
      </c>
      <c r="U8" s="48">
        <v>8</v>
      </c>
      <c r="V8" s="48">
        <v>3</v>
      </c>
      <c r="W8" s="49">
        <v>1.632653</v>
      </c>
      <c r="X8" s="49">
        <v>0.14285714285714285</v>
      </c>
      <c r="Y8" s="79" t="s">
        <v>529</v>
      </c>
      <c r="Z8" s="79" t="s">
        <v>535</v>
      </c>
      <c r="AA8" s="79" t="s">
        <v>2688</v>
      </c>
      <c r="AB8" s="83" t="s">
        <v>2748</v>
      </c>
      <c r="AC8" s="83" t="s">
        <v>2815</v>
      </c>
      <c r="AD8" s="83" t="s">
        <v>2843</v>
      </c>
      <c r="AE8" s="83" t="s">
        <v>2847</v>
      </c>
      <c r="AF8" s="83" t="s">
        <v>2865</v>
      </c>
      <c r="AG8" s="119">
        <v>1</v>
      </c>
      <c r="AH8" s="122">
        <v>1.36986301369863</v>
      </c>
      <c r="AI8" s="119">
        <v>3</v>
      </c>
      <c r="AJ8" s="122">
        <v>4.109589041095891</v>
      </c>
      <c r="AK8" s="119">
        <v>0</v>
      </c>
      <c r="AL8" s="122">
        <v>0</v>
      </c>
      <c r="AM8" s="119">
        <v>69</v>
      </c>
      <c r="AN8" s="122">
        <v>94.52054794520548</v>
      </c>
      <c r="AO8" s="119">
        <v>73</v>
      </c>
    </row>
    <row r="9" spans="1:41" ht="15">
      <c r="A9" s="90" t="s">
        <v>2594</v>
      </c>
      <c r="B9" s="66" t="s">
        <v>2611</v>
      </c>
      <c r="C9" s="66" t="s">
        <v>56</v>
      </c>
      <c r="D9" s="112"/>
      <c r="E9" s="111"/>
      <c r="F9" s="113" t="s">
        <v>3099</v>
      </c>
      <c r="G9" s="114"/>
      <c r="H9" s="114"/>
      <c r="I9" s="115">
        <v>9</v>
      </c>
      <c r="J9" s="116"/>
      <c r="K9" s="48">
        <v>6</v>
      </c>
      <c r="L9" s="48">
        <v>9</v>
      </c>
      <c r="M9" s="48">
        <v>0</v>
      </c>
      <c r="N9" s="48">
        <v>9</v>
      </c>
      <c r="O9" s="48">
        <v>3</v>
      </c>
      <c r="P9" s="49">
        <v>0</v>
      </c>
      <c r="Q9" s="49">
        <v>0</v>
      </c>
      <c r="R9" s="48">
        <v>1</v>
      </c>
      <c r="S9" s="48">
        <v>0</v>
      </c>
      <c r="T9" s="48">
        <v>6</v>
      </c>
      <c r="U9" s="48">
        <v>9</v>
      </c>
      <c r="V9" s="48">
        <v>3</v>
      </c>
      <c r="W9" s="49">
        <v>1.5</v>
      </c>
      <c r="X9" s="49">
        <v>0.2</v>
      </c>
      <c r="Y9" s="79" t="s">
        <v>2648</v>
      </c>
      <c r="Z9" s="79" t="s">
        <v>533</v>
      </c>
      <c r="AA9" s="79" t="s">
        <v>546</v>
      </c>
      <c r="AB9" s="83" t="s">
        <v>2749</v>
      </c>
      <c r="AC9" s="83" t="s">
        <v>2816</v>
      </c>
      <c r="AD9" s="83" t="s">
        <v>2844</v>
      </c>
      <c r="AE9" s="83"/>
      <c r="AF9" s="83" t="s">
        <v>2866</v>
      </c>
      <c r="AG9" s="119">
        <v>3</v>
      </c>
      <c r="AH9" s="122">
        <v>3.3707865168539324</v>
      </c>
      <c r="AI9" s="119">
        <v>5</v>
      </c>
      <c r="AJ9" s="122">
        <v>5.617977528089888</v>
      </c>
      <c r="AK9" s="119">
        <v>0</v>
      </c>
      <c r="AL9" s="122">
        <v>0</v>
      </c>
      <c r="AM9" s="119">
        <v>81</v>
      </c>
      <c r="AN9" s="122">
        <v>91.01123595505618</v>
      </c>
      <c r="AO9" s="119">
        <v>89</v>
      </c>
    </row>
    <row r="10" spans="1:41" ht="14.25" customHeight="1">
      <c r="A10" s="90" t="s">
        <v>2595</v>
      </c>
      <c r="B10" s="66" t="s">
        <v>2612</v>
      </c>
      <c r="C10" s="66" t="s">
        <v>56</v>
      </c>
      <c r="D10" s="112"/>
      <c r="E10" s="111"/>
      <c r="F10" s="113" t="s">
        <v>3100</v>
      </c>
      <c r="G10" s="114"/>
      <c r="H10" s="114"/>
      <c r="I10" s="115">
        <v>10</v>
      </c>
      <c r="J10" s="116"/>
      <c r="K10" s="48">
        <v>3</v>
      </c>
      <c r="L10" s="48">
        <v>1</v>
      </c>
      <c r="M10" s="48">
        <v>2</v>
      </c>
      <c r="N10" s="48">
        <v>3</v>
      </c>
      <c r="O10" s="48">
        <v>0</v>
      </c>
      <c r="P10" s="49">
        <v>0</v>
      </c>
      <c r="Q10" s="49">
        <v>0</v>
      </c>
      <c r="R10" s="48">
        <v>1</v>
      </c>
      <c r="S10" s="48">
        <v>0</v>
      </c>
      <c r="T10" s="48">
        <v>3</v>
      </c>
      <c r="U10" s="48">
        <v>3</v>
      </c>
      <c r="V10" s="48">
        <v>2</v>
      </c>
      <c r="W10" s="49">
        <v>0.888889</v>
      </c>
      <c r="X10" s="49">
        <v>0.3333333333333333</v>
      </c>
      <c r="Y10" s="79"/>
      <c r="Z10" s="79"/>
      <c r="AA10" s="79" t="s">
        <v>537</v>
      </c>
      <c r="AB10" s="83" t="s">
        <v>2750</v>
      </c>
      <c r="AC10" s="83" t="s">
        <v>2797</v>
      </c>
      <c r="AD10" s="83" t="s">
        <v>2845</v>
      </c>
      <c r="AE10" s="83" t="s">
        <v>414</v>
      </c>
      <c r="AF10" s="83" t="s">
        <v>2867</v>
      </c>
      <c r="AG10" s="119">
        <v>0</v>
      </c>
      <c r="AH10" s="122">
        <v>0</v>
      </c>
      <c r="AI10" s="119">
        <v>0</v>
      </c>
      <c r="AJ10" s="122">
        <v>0</v>
      </c>
      <c r="AK10" s="119">
        <v>0</v>
      </c>
      <c r="AL10" s="122">
        <v>0</v>
      </c>
      <c r="AM10" s="119">
        <v>5</v>
      </c>
      <c r="AN10" s="122">
        <v>100</v>
      </c>
      <c r="AO10" s="119">
        <v>5</v>
      </c>
    </row>
    <row r="11" spans="1:41" ht="15">
      <c r="A11" s="90" t="s">
        <v>2596</v>
      </c>
      <c r="B11" s="66" t="s">
        <v>2613</v>
      </c>
      <c r="C11" s="66" t="s">
        <v>56</v>
      </c>
      <c r="D11" s="112"/>
      <c r="E11" s="111"/>
      <c r="F11" s="113" t="s">
        <v>2596</v>
      </c>
      <c r="G11" s="114"/>
      <c r="H11" s="114"/>
      <c r="I11" s="115">
        <v>11</v>
      </c>
      <c r="J11" s="116"/>
      <c r="K11" s="48">
        <v>3</v>
      </c>
      <c r="L11" s="48">
        <v>2</v>
      </c>
      <c r="M11" s="48">
        <v>0</v>
      </c>
      <c r="N11" s="48">
        <v>2</v>
      </c>
      <c r="O11" s="48">
        <v>0</v>
      </c>
      <c r="P11" s="49">
        <v>0</v>
      </c>
      <c r="Q11" s="49">
        <v>0</v>
      </c>
      <c r="R11" s="48">
        <v>1</v>
      </c>
      <c r="S11" s="48">
        <v>0</v>
      </c>
      <c r="T11" s="48">
        <v>3</v>
      </c>
      <c r="U11" s="48">
        <v>2</v>
      </c>
      <c r="V11" s="48">
        <v>2</v>
      </c>
      <c r="W11" s="49">
        <v>0.888889</v>
      </c>
      <c r="X11" s="49">
        <v>0.3333333333333333</v>
      </c>
      <c r="Y11" s="79"/>
      <c r="Z11" s="79"/>
      <c r="AA11" s="79" t="s">
        <v>537</v>
      </c>
      <c r="AB11" s="83" t="s">
        <v>1316</v>
      </c>
      <c r="AC11" s="83" t="s">
        <v>1316</v>
      </c>
      <c r="AD11" s="83" t="s">
        <v>409</v>
      </c>
      <c r="AE11" s="83" t="s">
        <v>408</v>
      </c>
      <c r="AF11" s="83" t="s">
        <v>2868</v>
      </c>
      <c r="AG11" s="119">
        <v>0</v>
      </c>
      <c r="AH11" s="122">
        <v>0</v>
      </c>
      <c r="AI11" s="119">
        <v>0</v>
      </c>
      <c r="AJ11" s="122">
        <v>0</v>
      </c>
      <c r="AK11" s="119">
        <v>0</v>
      </c>
      <c r="AL11" s="122">
        <v>0</v>
      </c>
      <c r="AM11" s="119">
        <v>3</v>
      </c>
      <c r="AN11" s="122">
        <v>100</v>
      </c>
      <c r="AO11" s="119">
        <v>3</v>
      </c>
    </row>
    <row r="12" spans="1:41" ht="15">
      <c r="A12" s="90" t="s">
        <v>2597</v>
      </c>
      <c r="B12" s="66" t="s">
        <v>2614</v>
      </c>
      <c r="C12" s="66" t="s">
        <v>56</v>
      </c>
      <c r="D12" s="112"/>
      <c r="E12" s="111"/>
      <c r="F12" s="113" t="s">
        <v>3101</v>
      </c>
      <c r="G12" s="114"/>
      <c r="H12" s="114"/>
      <c r="I12" s="115">
        <v>12</v>
      </c>
      <c r="J12" s="116"/>
      <c r="K12" s="48">
        <v>2</v>
      </c>
      <c r="L12" s="48">
        <v>2</v>
      </c>
      <c r="M12" s="48">
        <v>0</v>
      </c>
      <c r="N12" s="48">
        <v>2</v>
      </c>
      <c r="O12" s="48">
        <v>0</v>
      </c>
      <c r="P12" s="49">
        <v>1</v>
      </c>
      <c r="Q12" s="49">
        <v>1</v>
      </c>
      <c r="R12" s="48">
        <v>1</v>
      </c>
      <c r="S12" s="48">
        <v>0</v>
      </c>
      <c r="T12" s="48">
        <v>2</v>
      </c>
      <c r="U12" s="48">
        <v>2</v>
      </c>
      <c r="V12" s="48">
        <v>1</v>
      </c>
      <c r="W12" s="49">
        <v>0.5</v>
      </c>
      <c r="X12" s="49">
        <v>1</v>
      </c>
      <c r="Y12" s="79" t="s">
        <v>518</v>
      </c>
      <c r="Z12" s="79" t="s">
        <v>532</v>
      </c>
      <c r="AA12" s="79" t="s">
        <v>537</v>
      </c>
      <c r="AB12" s="83" t="s">
        <v>2751</v>
      </c>
      <c r="AC12" s="83" t="s">
        <v>2817</v>
      </c>
      <c r="AD12" s="83" t="s">
        <v>395</v>
      </c>
      <c r="AE12" s="83" t="s">
        <v>405</v>
      </c>
      <c r="AF12" s="83" t="s">
        <v>2869</v>
      </c>
      <c r="AG12" s="119">
        <v>0</v>
      </c>
      <c r="AH12" s="122">
        <v>0</v>
      </c>
      <c r="AI12" s="119">
        <v>0</v>
      </c>
      <c r="AJ12" s="122">
        <v>0</v>
      </c>
      <c r="AK12" s="119">
        <v>0</v>
      </c>
      <c r="AL12" s="122">
        <v>0</v>
      </c>
      <c r="AM12" s="119">
        <v>52</v>
      </c>
      <c r="AN12" s="122">
        <v>100</v>
      </c>
      <c r="AO12" s="119">
        <v>52</v>
      </c>
    </row>
    <row r="13" spans="1:41" ht="15">
      <c r="A13" s="90" t="s">
        <v>2598</v>
      </c>
      <c r="B13" s="66" t="s">
        <v>2615</v>
      </c>
      <c r="C13" s="66" t="s">
        <v>56</v>
      </c>
      <c r="D13" s="112"/>
      <c r="E13" s="111"/>
      <c r="F13" s="113" t="s">
        <v>2598</v>
      </c>
      <c r="G13" s="114"/>
      <c r="H13" s="114"/>
      <c r="I13" s="115">
        <v>13</v>
      </c>
      <c r="J13" s="116"/>
      <c r="K13" s="48">
        <v>2</v>
      </c>
      <c r="L13" s="48">
        <v>1</v>
      </c>
      <c r="M13" s="48">
        <v>0</v>
      </c>
      <c r="N13" s="48">
        <v>1</v>
      </c>
      <c r="O13" s="48">
        <v>0</v>
      </c>
      <c r="P13" s="49">
        <v>0</v>
      </c>
      <c r="Q13" s="49">
        <v>0</v>
      </c>
      <c r="R13" s="48">
        <v>1</v>
      </c>
      <c r="S13" s="48">
        <v>0</v>
      </c>
      <c r="T13" s="48">
        <v>2</v>
      </c>
      <c r="U13" s="48">
        <v>1</v>
      </c>
      <c r="V13" s="48">
        <v>1</v>
      </c>
      <c r="W13" s="49">
        <v>0.5</v>
      </c>
      <c r="X13" s="49">
        <v>0.5</v>
      </c>
      <c r="Y13" s="79"/>
      <c r="Z13" s="79"/>
      <c r="AA13" s="79" t="s">
        <v>537</v>
      </c>
      <c r="AB13" s="83" t="s">
        <v>1316</v>
      </c>
      <c r="AC13" s="83" t="s">
        <v>1316</v>
      </c>
      <c r="AD13" s="83" t="s">
        <v>418</v>
      </c>
      <c r="AE13" s="83"/>
      <c r="AF13" s="83" t="s">
        <v>2870</v>
      </c>
      <c r="AG13" s="119">
        <v>0</v>
      </c>
      <c r="AH13" s="122">
        <v>0</v>
      </c>
      <c r="AI13" s="119">
        <v>1</v>
      </c>
      <c r="AJ13" s="122">
        <v>6.666666666666667</v>
      </c>
      <c r="AK13" s="119">
        <v>0</v>
      </c>
      <c r="AL13" s="122">
        <v>0</v>
      </c>
      <c r="AM13" s="119">
        <v>14</v>
      </c>
      <c r="AN13" s="122">
        <v>93.33333333333333</v>
      </c>
      <c r="AO13" s="119">
        <v>15</v>
      </c>
    </row>
    <row r="14" spans="1:41" ht="15">
      <c r="A14" s="90" t="s">
        <v>2599</v>
      </c>
      <c r="B14" s="66" t="s">
        <v>2616</v>
      </c>
      <c r="C14" s="66" t="s">
        <v>56</v>
      </c>
      <c r="D14" s="112"/>
      <c r="E14" s="111"/>
      <c r="F14" s="113" t="s">
        <v>3102</v>
      </c>
      <c r="G14" s="114"/>
      <c r="H14" s="114"/>
      <c r="I14" s="115">
        <v>14</v>
      </c>
      <c r="J14" s="116"/>
      <c r="K14" s="48">
        <v>2</v>
      </c>
      <c r="L14" s="48">
        <v>1</v>
      </c>
      <c r="M14" s="48">
        <v>0</v>
      </c>
      <c r="N14" s="48">
        <v>1</v>
      </c>
      <c r="O14" s="48">
        <v>0</v>
      </c>
      <c r="P14" s="49">
        <v>0</v>
      </c>
      <c r="Q14" s="49">
        <v>0</v>
      </c>
      <c r="R14" s="48">
        <v>1</v>
      </c>
      <c r="S14" s="48">
        <v>0</v>
      </c>
      <c r="T14" s="48">
        <v>2</v>
      </c>
      <c r="U14" s="48">
        <v>1</v>
      </c>
      <c r="V14" s="48">
        <v>1</v>
      </c>
      <c r="W14" s="49">
        <v>0.5</v>
      </c>
      <c r="X14" s="49">
        <v>0.5</v>
      </c>
      <c r="Y14" s="79"/>
      <c r="Z14" s="79"/>
      <c r="AA14" s="79" t="s">
        <v>537</v>
      </c>
      <c r="AB14" s="83" t="s">
        <v>2752</v>
      </c>
      <c r="AC14" s="83" t="s">
        <v>2818</v>
      </c>
      <c r="AD14" s="83" t="s">
        <v>405</v>
      </c>
      <c r="AE14" s="83"/>
      <c r="AF14" s="83" t="s">
        <v>2871</v>
      </c>
      <c r="AG14" s="119">
        <v>4</v>
      </c>
      <c r="AH14" s="122">
        <v>16.666666666666668</v>
      </c>
      <c r="AI14" s="119">
        <v>0</v>
      </c>
      <c r="AJ14" s="122">
        <v>0</v>
      </c>
      <c r="AK14" s="119">
        <v>0</v>
      </c>
      <c r="AL14" s="122">
        <v>0</v>
      </c>
      <c r="AM14" s="119">
        <v>20</v>
      </c>
      <c r="AN14" s="122">
        <v>83.33333333333333</v>
      </c>
      <c r="AO14" s="119">
        <v>24</v>
      </c>
    </row>
    <row r="15" spans="1:41" ht="15">
      <c r="A15" s="90" t="s">
        <v>2600</v>
      </c>
      <c r="B15" s="66" t="s">
        <v>2605</v>
      </c>
      <c r="C15" s="66" t="s">
        <v>59</v>
      </c>
      <c r="D15" s="112"/>
      <c r="E15" s="111"/>
      <c r="F15" s="113" t="s">
        <v>3103</v>
      </c>
      <c r="G15" s="114"/>
      <c r="H15" s="114"/>
      <c r="I15" s="115">
        <v>15</v>
      </c>
      <c r="J15" s="116"/>
      <c r="K15" s="48">
        <v>2</v>
      </c>
      <c r="L15" s="48">
        <v>2</v>
      </c>
      <c r="M15" s="48">
        <v>0</v>
      </c>
      <c r="N15" s="48">
        <v>2</v>
      </c>
      <c r="O15" s="48">
        <v>1</v>
      </c>
      <c r="P15" s="49">
        <v>0</v>
      </c>
      <c r="Q15" s="49">
        <v>0</v>
      </c>
      <c r="R15" s="48">
        <v>1</v>
      </c>
      <c r="S15" s="48">
        <v>0</v>
      </c>
      <c r="T15" s="48">
        <v>2</v>
      </c>
      <c r="U15" s="48">
        <v>2</v>
      </c>
      <c r="V15" s="48">
        <v>1</v>
      </c>
      <c r="W15" s="49">
        <v>0.5</v>
      </c>
      <c r="X15" s="49">
        <v>0.5</v>
      </c>
      <c r="Y15" s="79"/>
      <c r="Z15" s="79"/>
      <c r="AA15" s="79" t="s">
        <v>537</v>
      </c>
      <c r="AB15" s="83" t="s">
        <v>440</v>
      </c>
      <c r="AC15" s="83" t="s">
        <v>1316</v>
      </c>
      <c r="AD15" s="83"/>
      <c r="AE15" s="83"/>
      <c r="AF15" s="83" t="s">
        <v>2872</v>
      </c>
      <c r="AG15" s="119">
        <v>0</v>
      </c>
      <c r="AH15" s="122">
        <v>0</v>
      </c>
      <c r="AI15" s="119">
        <v>0</v>
      </c>
      <c r="AJ15" s="122">
        <v>0</v>
      </c>
      <c r="AK15" s="119">
        <v>0</v>
      </c>
      <c r="AL15" s="122">
        <v>0</v>
      </c>
      <c r="AM15" s="119">
        <v>2</v>
      </c>
      <c r="AN15" s="122">
        <v>100</v>
      </c>
      <c r="AO15" s="119">
        <v>2</v>
      </c>
    </row>
    <row r="16" spans="1:41" ht="15">
      <c r="A16" s="90" t="s">
        <v>2601</v>
      </c>
      <c r="B16" s="66" t="s">
        <v>2606</v>
      </c>
      <c r="C16" s="66" t="s">
        <v>59</v>
      </c>
      <c r="D16" s="112"/>
      <c r="E16" s="111"/>
      <c r="F16" s="113" t="s">
        <v>3104</v>
      </c>
      <c r="G16" s="114"/>
      <c r="H16" s="114"/>
      <c r="I16" s="115">
        <v>16</v>
      </c>
      <c r="J16" s="116"/>
      <c r="K16" s="48">
        <v>2</v>
      </c>
      <c r="L16" s="48">
        <v>2</v>
      </c>
      <c r="M16" s="48">
        <v>0</v>
      </c>
      <c r="N16" s="48">
        <v>2</v>
      </c>
      <c r="O16" s="48">
        <v>1</v>
      </c>
      <c r="P16" s="49">
        <v>0</v>
      </c>
      <c r="Q16" s="49">
        <v>0</v>
      </c>
      <c r="R16" s="48">
        <v>1</v>
      </c>
      <c r="S16" s="48">
        <v>0</v>
      </c>
      <c r="T16" s="48">
        <v>2</v>
      </c>
      <c r="U16" s="48">
        <v>2</v>
      </c>
      <c r="V16" s="48">
        <v>1</v>
      </c>
      <c r="W16" s="49">
        <v>0.5</v>
      </c>
      <c r="X16" s="49">
        <v>0.5</v>
      </c>
      <c r="Y16" s="79" t="s">
        <v>524</v>
      </c>
      <c r="Z16" s="79" t="s">
        <v>533</v>
      </c>
      <c r="AA16" s="79" t="s">
        <v>537</v>
      </c>
      <c r="AB16" s="83" t="s">
        <v>440</v>
      </c>
      <c r="AC16" s="83" t="s">
        <v>1316</v>
      </c>
      <c r="AD16" s="83"/>
      <c r="AE16" s="83"/>
      <c r="AF16" s="83" t="s">
        <v>2873</v>
      </c>
      <c r="AG16" s="119">
        <v>0</v>
      </c>
      <c r="AH16" s="122">
        <v>0</v>
      </c>
      <c r="AI16" s="119">
        <v>0</v>
      </c>
      <c r="AJ16" s="122">
        <v>0</v>
      </c>
      <c r="AK16" s="119">
        <v>0</v>
      </c>
      <c r="AL16" s="122">
        <v>0</v>
      </c>
      <c r="AM16" s="119">
        <v>2</v>
      </c>
      <c r="AN16" s="122">
        <v>100</v>
      </c>
      <c r="AO16" s="119">
        <v>2</v>
      </c>
    </row>
    <row r="17" spans="1:41" ht="15">
      <c r="A17" s="90" t="s">
        <v>2602</v>
      </c>
      <c r="B17" s="66" t="s">
        <v>2607</v>
      </c>
      <c r="C17" s="66" t="s">
        <v>59</v>
      </c>
      <c r="D17" s="112"/>
      <c r="E17" s="111"/>
      <c r="F17" s="113" t="s">
        <v>3105</v>
      </c>
      <c r="G17" s="114"/>
      <c r="H17" s="114"/>
      <c r="I17" s="115">
        <v>17</v>
      </c>
      <c r="J17" s="116"/>
      <c r="K17" s="48">
        <v>2</v>
      </c>
      <c r="L17" s="48">
        <v>2</v>
      </c>
      <c r="M17" s="48">
        <v>0</v>
      </c>
      <c r="N17" s="48">
        <v>2</v>
      </c>
      <c r="O17" s="48">
        <v>1</v>
      </c>
      <c r="P17" s="49">
        <v>0</v>
      </c>
      <c r="Q17" s="49">
        <v>0</v>
      </c>
      <c r="R17" s="48">
        <v>1</v>
      </c>
      <c r="S17" s="48">
        <v>0</v>
      </c>
      <c r="T17" s="48">
        <v>2</v>
      </c>
      <c r="U17" s="48">
        <v>2</v>
      </c>
      <c r="V17" s="48">
        <v>1</v>
      </c>
      <c r="W17" s="49">
        <v>0.5</v>
      </c>
      <c r="X17" s="49">
        <v>0.5</v>
      </c>
      <c r="Y17" s="79" t="s">
        <v>2649</v>
      </c>
      <c r="Z17" s="79" t="s">
        <v>2662</v>
      </c>
      <c r="AA17" s="79" t="s">
        <v>537</v>
      </c>
      <c r="AB17" s="83" t="s">
        <v>440</v>
      </c>
      <c r="AC17" s="83" t="s">
        <v>1316</v>
      </c>
      <c r="AD17" s="83" t="s">
        <v>413</v>
      </c>
      <c r="AE17" s="83"/>
      <c r="AF17" s="83" t="s">
        <v>2874</v>
      </c>
      <c r="AG17" s="119">
        <v>1</v>
      </c>
      <c r="AH17" s="122">
        <v>9.090909090909092</v>
      </c>
      <c r="AI17" s="119">
        <v>0</v>
      </c>
      <c r="AJ17" s="122">
        <v>0</v>
      </c>
      <c r="AK17" s="119">
        <v>0</v>
      </c>
      <c r="AL17" s="122">
        <v>0</v>
      </c>
      <c r="AM17" s="119">
        <v>10</v>
      </c>
      <c r="AN17" s="122">
        <v>90.9090909090909</v>
      </c>
      <c r="AO17" s="119">
        <v>11</v>
      </c>
    </row>
    <row r="18" spans="1:41" ht="15">
      <c r="A18" s="90" t="s">
        <v>2603</v>
      </c>
      <c r="B18" s="66" t="s">
        <v>2608</v>
      </c>
      <c r="C18" s="66" t="s">
        <v>59</v>
      </c>
      <c r="D18" s="112"/>
      <c r="E18" s="111"/>
      <c r="F18" s="113" t="s">
        <v>3106</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9" t="s">
        <v>519</v>
      </c>
      <c r="Z18" s="79" t="s">
        <v>533</v>
      </c>
      <c r="AA18" s="79" t="s">
        <v>539</v>
      </c>
      <c r="AB18" s="83" t="s">
        <v>2753</v>
      </c>
      <c r="AC18" s="83" t="s">
        <v>1316</v>
      </c>
      <c r="AD18" s="83" t="s">
        <v>410</v>
      </c>
      <c r="AE18" s="83" t="s">
        <v>405</v>
      </c>
      <c r="AF18" s="83" t="s">
        <v>2875</v>
      </c>
      <c r="AG18" s="119">
        <v>0</v>
      </c>
      <c r="AH18" s="122">
        <v>0</v>
      </c>
      <c r="AI18" s="119">
        <v>0</v>
      </c>
      <c r="AJ18" s="122">
        <v>0</v>
      </c>
      <c r="AK18" s="119">
        <v>0</v>
      </c>
      <c r="AL18" s="122">
        <v>0</v>
      </c>
      <c r="AM18" s="119">
        <v>32</v>
      </c>
      <c r="AN18" s="122">
        <v>100</v>
      </c>
      <c r="AO18" s="119">
        <v>32</v>
      </c>
    </row>
    <row r="19" spans="1:41" ht="15">
      <c r="A19" s="90" t="s">
        <v>2604</v>
      </c>
      <c r="B19" s="66" t="s">
        <v>2609</v>
      </c>
      <c r="C19" s="66" t="s">
        <v>59</v>
      </c>
      <c r="D19" s="112"/>
      <c r="E19" s="111"/>
      <c r="F19" s="113" t="s">
        <v>3107</v>
      </c>
      <c r="G19" s="114"/>
      <c r="H19" s="114"/>
      <c r="I19" s="115">
        <v>19</v>
      </c>
      <c r="J19" s="116"/>
      <c r="K19" s="48">
        <v>2</v>
      </c>
      <c r="L19" s="48">
        <v>2</v>
      </c>
      <c r="M19" s="48">
        <v>0</v>
      </c>
      <c r="N19" s="48">
        <v>2</v>
      </c>
      <c r="O19" s="48">
        <v>0</v>
      </c>
      <c r="P19" s="49">
        <v>1</v>
      </c>
      <c r="Q19" s="49">
        <v>1</v>
      </c>
      <c r="R19" s="48">
        <v>1</v>
      </c>
      <c r="S19" s="48">
        <v>0</v>
      </c>
      <c r="T19" s="48">
        <v>2</v>
      </c>
      <c r="U19" s="48">
        <v>2</v>
      </c>
      <c r="V19" s="48">
        <v>1</v>
      </c>
      <c r="W19" s="49">
        <v>0.5</v>
      </c>
      <c r="X19" s="49">
        <v>1</v>
      </c>
      <c r="Y19" s="79"/>
      <c r="Z19" s="79"/>
      <c r="AA19" s="79" t="s">
        <v>538</v>
      </c>
      <c r="AB19" s="83" t="s">
        <v>2754</v>
      </c>
      <c r="AC19" s="83" t="s">
        <v>2819</v>
      </c>
      <c r="AD19" s="83" t="s">
        <v>405</v>
      </c>
      <c r="AE19" s="83" t="s">
        <v>266</v>
      </c>
      <c r="AF19" s="83" t="s">
        <v>2876</v>
      </c>
      <c r="AG19" s="119">
        <v>0</v>
      </c>
      <c r="AH19" s="122">
        <v>0</v>
      </c>
      <c r="AI19" s="119">
        <v>1</v>
      </c>
      <c r="AJ19" s="122">
        <v>2.0408163265306123</v>
      </c>
      <c r="AK19" s="119">
        <v>0</v>
      </c>
      <c r="AL19" s="122">
        <v>0</v>
      </c>
      <c r="AM19" s="119">
        <v>48</v>
      </c>
      <c r="AN19" s="122">
        <v>97.95918367346938</v>
      </c>
      <c r="AO19" s="119">
        <v>49</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2588</v>
      </c>
      <c r="B2" s="83" t="s">
        <v>406</v>
      </c>
      <c r="C2" s="79">
        <f>VLOOKUP(GroupVertices[[#This Row],[Vertex]],Vertices[],MATCH("ID",Vertices[[#Headers],[Vertex]:[Vertex Content Word Count]],0),FALSE)</f>
        <v>188</v>
      </c>
    </row>
    <row r="3" spans="1:3" ht="15">
      <c r="A3" s="79" t="s">
        <v>2588</v>
      </c>
      <c r="B3" s="83" t="s">
        <v>405</v>
      </c>
      <c r="C3" s="79">
        <f>VLOOKUP(GroupVertices[[#This Row],[Vertex]],Vertices[],MATCH("ID",Vertices[[#Headers],[Vertex]:[Vertex Content Word Count]],0),FALSE)</f>
        <v>7</v>
      </c>
    </row>
    <row r="4" spans="1:3" ht="15">
      <c r="A4" s="79" t="s">
        <v>2588</v>
      </c>
      <c r="B4" s="83" t="s">
        <v>404</v>
      </c>
      <c r="C4" s="79">
        <f>VLOOKUP(GroupVertices[[#This Row],[Vertex]],Vertices[],MATCH("ID",Vertices[[#Headers],[Vertex]:[Vertex Content Word Count]],0),FALSE)</f>
        <v>187</v>
      </c>
    </row>
    <row r="5" spans="1:3" ht="15">
      <c r="A5" s="79" t="s">
        <v>2588</v>
      </c>
      <c r="B5" s="83" t="s">
        <v>397</v>
      </c>
      <c r="C5" s="79">
        <f>VLOOKUP(GroupVertices[[#This Row],[Vertex]],Vertices[],MATCH("ID",Vertices[[#Headers],[Vertex]:[Vertex Content Word Count]],0),FALSE)</f>
        <v>182</v>
      </c>
    </row>
    <row r="6" spans="1:3" ht="15">
      <c r="A6" s="79" t="s">
        <v>2588</v>
      </c>
      <c r="B6" s="83" t="s">
        <v>396</v>
      </c>
      <c r="C6" s="79">
        <f>VLOOKUP(GroupVertices[[#This Row],[Vertex]],Vertices[],MATCH("ID",Vertices[[#Headers],[Vertex]:[Vertex Content Word Count]],0),FALSE)</f>
        <v>181</v>
      </c>
    </row>
    <row r="7" spans="1:3" ht="15">
      <c r="A7" s="79" t="s">
        <v>2588</v>
      </c>
      <c r="B7" s="83" t="s">
        <v>393</v>
      </c>
      <c r="C7" s="79">
        <f>VLOOKUP(GroupVertices[[#This Row],[Vertex]],Vertices[],MATCH("ID",Vertices[[#Headers],[Vertex]:[Vertex Content Word Count]],0),FALSE)</f>
        <v>178</v>
      </c>
    </row>
    <row r="8" spans="1:3" ht="15">
      <c r="A8" s="79" t="s">
        <v>2588</v>
      </c>
      <c r="B8" s="83" t="s">
        <v>391</v>
      </c>
      <c r="C8" s="79">
        <f>VLOOKUP(GroupVertices[[#This Row],[Vertex]],Vertices[],MATCH("ID",Vertices[[#Headers],[Vertex]:[Vertex Content Word Count]],0),FALSE)</f>
        <v>175</v>
      </c>
    </row>
    <row r="9" spans="1:3" ht="15">
      <c r="A9" s="79" t="s">
        <v>2588</v>
      </c>
      <c r="B9" s="83" t="s">
        <v>389</v>
      </c>
      <c r="C9" s="79">
        <f>VLOOKUP(GroupVertices[[#This Row],[Vertex]],Vertices[],MATCH("ID",Vertices[[#Headers],[Vertex]:[Vertex Content Word Count]],0),FALSE)</f>
        <v>169</v>
      </c>
    </row>
    <row r="10" spans="1:3" ht="15">
      <c r="A10" s="79" t="s">
        <v>2588</v>
      </c>
      <c r="B10" s="83" t="s">
        <v>388</v>
      </c>
      <c r="C10" s="79">
        <f>VLOOKUP(GroupVertices[[#This Row],[Vertex]],Vertices[],MATCH("ID",Vertices[[#Headers],[Vertex]:[Vertex Content Word Count]],0),FALSE)</f>
        <v>168</v>
      </c>
    </row>
    <row r="11" spans="1:3" ht="15">
      <c r="A11" s="79" t="s">
        <v>2588</v>
      </c>
      <c r="B11" s="83" t="s">
        <v>387</v>
      </c>
      <c r="C11" s="79">
        <f>VLOOKUP(GroupVertices[[#This Row],[Vertex]],Vertices[],MATCH("ID",Vertices[[#Headers],[Vertex]:[Vertex Content Word Count]],0),FALSE)</f>
        <v>167</v>
      </c>
    </row>
    <row r="12" spans="1:3" ht="15">
      <c r="A12" s="79" t="s">
        <v>2588</v>
      </c>
      <c r="B12" s="83" t="s">
        <v>386</v>
      </c>
      <c r="C12" s="79">
        <f>VLOOKUP(GroupVertices[[#This Row],[Vertex]],Vertices[],MATCH("ID",Vertices[[#Headers],[Vertex]:[Vertex Content Word Count]],0),FALSE)</f>
        <v>166</v>
      </c>
    </row>
    <row r="13" spans="1:3" ht="15">
      <c r="A13" s="79" t="s">
        <v>2588</v>
      </c>
      <c r="B13" s="83" t="s">
        <v>384</v>
      </c>
      <c r="C13" s="79">
        <f>VLOOKUP(GroupVertices[[#This Row],[Vertex]],Vertices[],MATCH("ID",Vertices[[#Headers],[Vertex]:[Vertex Content Word Count]],0),FALSE)</f>
        <v>163</v>
      </c>
    </row>
    <row r="14" spans="1:3" ht="15">
      <c r="A14" s="79" t="s">
        <v>2588</v>
      </c>
      <c r="B14" s="83" t="s">
        <v>382</v>
      </c>
      <c r="C14" s="79">
        <f>VLOOKUP(GroupVertices[[#This Row],[Vertex]],Vertices[],MATCH("ID",Vertices[[#Headers],[Vertex]:[Vertex Content Word Count]],0),FALSE)</f>
        <v>161</v>
      </c>
    </row>
    <row r="15" spans="1:3" ht="15">
      <c r="A15" s="79" t="s">
        <v>2588</v>
      </c>
      <c r="B15" s="83" t="s">
        <v>378</v>
      </c>
      <c r="C15" s="79">
        <f>VLOOKUP(GroupVertices[[#This Row],[Vertex]],Vertices[],MATCH("ID",Vertices[[#Headers],[Vertex]:[Vertex Content Word Count]],0),FALSE)</f>
        <v>158</v>
      </c>
    </row>
    <row r="16" spans="1:3" ht="15">
      <c r="A16" s="79" t="s">
        <v>2588</v>
      </c>
      <c r="B16" s="83" t="s">
        <v>375</v>
      </c>
      <c r="C16" s="79">
        <f>VLOOKUP(GroupVertices[[#This Row],[Vertex]],Vertices[],MATCH("ID",Vertices[[#Headers],[Vertex]:[Vertex Content Word Count]],0),FALSE)</f>
        <v>154</v>
      </c>
    </row>
    <row r="17" spans="1:3" ht="15">
      <c r="A17" s="79" t="s">
        <v>2588</v>
      </c>
      <c r="B17" s="83" t="s">
        <v>374</v>
      </c>
      <c r="C17" s="79">
        <f>VLOOKUP(GroupVertices[[#This Row],[Vertex]],Vertices[],MATCH("ID",Vertices[[#Headers],[Vertex]:[Vertex Content Word Count]],0),FALSE)</f>
        <v>153</v>
      </c>
    </row>
    <row r="18" spans="1:3" ht="15">
      <c r="A18" s="79" t="s">
        <v>2588</v>
      </c>
      <c r="B18" s="83" t="s">
        <v>373</v>
      </c>
      <c r="C18" s="79">
        <f>VLOOKUP(GroupVertices[[#This Row],[Vertex]],Vertices[],MATCH("ID",Vertices[[#Headers],[Vertex]:[Vertex Content Word Count]],0),FALSE)</f>
        <v>152</v>
      </c>
    </row>
    <row r="19" spans="1:3" ht="15">
      <c r="A19" s="79" t="s">
        <v>2588</v>
      </c>
      <c r="B19" s="83" t="s">
        <v>370</v>
      </c>
      <c r="C19" s="79">
        <f>VLOOKUP(GroupVertices[[#This Row],[Vertex]],Vertices[],MATCH("ID",Vertices[[#Headers],[Vertex]:[Vertex Content Word Count]],0),FALSE)</f>
        <v>150</v>
      </c>
    </row>
    <row r="20" spans="1:3" ht="15">
      <c r="A20" s="79" t="s">
        <v>2588</v>
      </c>
      <c r="B20" s="83" t="s">
        <v>369</v>
      </c>
      <c r="C20" s="79">
        <f>VLOOKUP(GroupVertices[[#This Row],[Vertex]],Vertices[],MATCH("ID",Vertices[[#Headers],[Vertex]:[Vertex Content Word Count]],0),FALSE)</f>
        <v>149</v>
      </c>
    </row>
    <row r="21" spans="1:3" ht="15">
      <c r="A21" s="79" t="s">
        <v>2588</v>
      </c>
      <c r="B21" s="83" t="s">
        <v>357</v>
      </c>
      <c r="C21" s="79">
        <f>VLOOKUP(GroupVertices[[#This Row],[Vertex]],Vertices[],MATCH("ID",Vertices[[#Headers],[Vertex]:[Vertex Content Word Count]],0),FALSE)</f>
        <v>137</v>
      </c>
    </row>
    <row r="22" spans="1:3" ht="15">
      <c r="A22" s="79" t="s">
        <v>2588</v>
      </c>
      <c r="B22" s="83" t="s">
        <v>355</v>
      </c>
      <c r="C22" s="79">
        <f>VLOOKUP(GroupVertices[[#This Row],[Vertex]],Vertices[],MATCH("ID",Vertices[[#Headers],[Vertex]:[Vertex Content Word Count]],0),FALSE)</f>
        <v>134</v>
      </c>
    </row>
    <row r="23" spans="1:3" ht="15">
      <c r="A23" s="79" t="s">
        <v>2588</v>
      </c>
      <c r="B23" s="83" t="s">
        <v>354</v>
      </c>
      <c r="C23" s="79">
        <f>VLOOKUP(GroupVertices[[#This Row],[Vertex]],Vertices[],MATCH("ID",Vertices[[#Headers],[Vertex]:[Vertex Content Word Count]],0),FALSE)</f>
        <v>133</v>
      </c>
    </row>
    <row r="24" spans="1:3" ht="15">
      <c r="A24" s="79" t="s">
        <v>2588</v>
      </c>
      <c r="B24" s="83" t="s">
        <v>353</v>
      </c>
      <c r="C24" s="79">
        <f>VLOOKUP(GroupVertices[[#This Row],[Vertex]],Vertices[],MATCH("ID",Vertices[[#Headers],[Vertex]:[Vertex Content Word Count]],0),FALSE)</f>
        <v>132</v>
      </c>
    </row>
    <row r="25" spans="1:3" ht="15">
      <c r="A25" s="79" t="s">
        <v>2588</v>
      </c>
      <c r="B25" s="83" t="s">
        <v>352</v>
      </c>
      <c r="C25" s="79">
        <f>VLOOKUP(GroupVertices[[#This Row],[Vertex]],Vertices[],MATCH("ID",Vertices[[#Headers],[Vertex]:[Vertex Content Word Count]],0),FALSE)</f>
        <v>131</v>
      </c>
    </row>
    <row r="26" spans="1:3" ht="15">
      <c r="A26" s="79" t="s">
        <v>2588</v>
      </c>
      <c r="B26" s="83" t="s">
        <v>351</v>
      </c>
      <c r="C26" s="79">
        <f>VLOOKUP(GroupVertices[[#This Row],[Vertex]],Vertices[],MATCH("ID",Vertices[[#Headers],[Vertex]:[Vertex Content Word Count]],0),FALSE)</f>
        <v>130</v>
      </c>
    </row>
    <row r="27" spans="1:3" ht="15">
      <c r="A27" s="79" t="s">
        <v>2588</v>
      </c>
      <c r="B27" s="83" t="s">
        <v>347</v>
      </c>
      <c r="C27" s="79">
        <f>VLOOKUP(GroupVertices[[#This Row],[Vertex]],Vertices[],MATCH("ID",Vertices[[#Headers],[Vertex]:[Vertex Content Word Count]],0),FALSE)</f>
        <v>125</v>
      </c>
    </row>
    <row r="28" spans="1:3" ht="15">
      <c r="A28" s="79" t="s">
        <v>2588</v>
      </c>
      <c r="B28" s="83" t="s">
        <v>346</v>
      </c>
      <c r="C28" s="79">
        <f>VLOOKUP(GroupVertices[[#This Row],[Vertex]],Vertices[],MATCH("ID",Vertices[[#Headers],[Vertex]:[Vertex Content Word Count]],0),FALSE)</f>
        <v>124</v>
      </c>
    </row>
    <row r="29" spans="1:3" ht="15">
      <c r="A29" s="79" t="s">
        <v>2588</v>
      </c>
      <c r="B29" s="83" t="s">
        <v>345</v>
      </c>
      <c r="C29" s="79">
        <f>VLOOKUP(GroupVertices[[#This Row],[Vertex]],Vertices[],MATCH("ID",Vertices[[#Headers],[Vertex]:[Vertex Content Word Count]],0),FALSE)</f>
        <v>123</v>
      </c>
    </row>
    <row r="30" spans="1:3" ht="15">
      <c r="A30" s="79" t="s">
        <v>2588</v>
      </c>
      <c r="B30" s="83" t="s">
        <v>343</v>
      </c>
      <c r="C30" s="79">
        <f>VLOOKUP(GroupVertices[[#This Row],[Vertex]],Vertices[],MATCH("ID",Vertices[[#Headers],[Vertex]:[Vertex Content Word Count]],0),FALSE)</f>
        <v>120</v>
      </c>
    </row>
    <row r="31" spans="1:3" ht="15">
      <c r="A31" s="79" t="s">
        <v>2588</v>
      </c>
      <c r="B31" s="83" t="s">
        <v>342</v>
      </c>
      <c r="C31" s="79">
        <f>VLOOKUP(GroupVertices[[#This Row],[Vertex]],Vertices[],MATCH("ID",Vertices[[#Headers],[Vertex]:[Vertex Content Word Count]],0),FALSE)</f>
        <v>119</v>
      </c>
    </row>
    <row r="32" spans="1:3" ht="15">
      <c r="A32" s="79" t="s">
        <v>2588</v>
      </c>
      <c r="B32" s="83" t="s">
        <v>341</v>
      </c>
      <c r="C32" s="79">
        <f>VLOOKUP(GroupVertices[[#This Row],[Vertex]],Vertices[],MATCH("ID",Vertices[[#Headers],[Vertex]:[Vertex Content Word Count]],0),FALSE)</f>
        <v>118</v>
      </c>
    </row>
    <row r="33" spans="1:3" ht="15">
      <c r="A33" s="79" t="s">
        <v>2588</v>
      </c>
      <c r="B33" s="83" t="s">
        <v>340</v>
      </c>
      <c r="C33" s="79">
        <f>VLOOKUP(GroupVertices[[#This Row],[Vertex]],Vertices[],MATCH("ID",Vertices[[#Headers],[Vertex]:[Vertex Content Word Count]],0),FALSE)</f>
        <v>117</v>
      </c>
    </row>
    <row r="34" spans="1:3" ht="15">
      <c r="A34" s="79" t="s">
        <v>2588</v>
      </c>
      <c r="B34" s="83" t="s">
        <v>339</v>
      </c>
      <c r="C34" s="79">
        <f>VLOOKUP(GroupVertices[[#This Row],[Vertex]],Vertices[],MATCH("ID",Vertices[[#Headers],[Vertex]:[Vertex Content Word Count]],0),FALSE)</f>
        <v>116</v>
      </c>
    </row>
    <row r="35" spans="1:3" ht="15">
      <c r="A35" s="79" t="s">
        <v>2588</v>
      </c>
      <c r="B35" s="83" t="s">
        <v>337</v>
      </c>
      <c r="C35" s="79">
        <f>VLOOKUP(GroupVertices[[#This Row],[Vertex]],Vertices[],MATCH("ID",Vertices[[#Headers],[Vertex]:[Vertex Content Word Count]],0),FALSE)</f>
        <v>114</v>
      </c>
    </row>
    <row r="36" spans="1:3" ht="15">
      <c r="A36" s="79" t="s">
        <v>2588</v>
      </c>
      <c r="B36" s="83" t="s">
        <v>336</v>
      </c>
      <c r="C36" s="79">
        <f>VLOOKUP(GroupVertices[[#This Row],[Vertex]],Vertices[],MATCH("ID",Vertices[[#Headers],[Vertex]:[Vertex Content Word Count]],0),FALSE)</f>
        <v>113</v>
      </c>
    </row>
    <row r="37" spans="1:3" ht="15">
      <c r="A37" s="79" t="s">
        <v>2588</v>
      </c>
      <c r="B37" s="83" t="s">
        <v>335</v>
      </c>
      <c r="C37" s="79">
        <f>VLOOKUP(GroupVertices[[#This Row],[Vertex]],Vertices[],MATCH("ID",Vertices[[#Headers],[Vertex]:[Vertex Content Word Count]],0),FALSE)</f>
        <v>112</v>
      </c>
    </row>
    <row r="38" spans="1:3" ht="15">
      <c r="A38" s="79" t="s">
        <v>2588</v>
      </c>
      <c r="B38" s="83" t="s">
        <v>334</v>
      </c>
      <c r="C38" s="79">
        <f>VLOOKUP(GroupVertices[[#This Row],[Vertex]],Vertices[],MATCH("ID",Vertices[[#Headers],[Vertex]:[Vertex Content Word Count]],0),FALSE)</f>
        <v>111</v>
      </c>
    </row>
    <row r="39" spans="1:3" ht="15">
      <c r="A39" s="79" t="s">
        <v>2588</v>
      </c>
      <c r="B39" s="83" t="s">
        <v>332</v>
      </c>
      <c r="C39" s="79">
        <f>VLOOKUP(GroupVertices[[#This Row],[Vertex]],Vertices[],MATCH("ID",Vertices[[#Headers],[Vertex]:[Vertex Content Word Count]],0),FALSE)</f>
        <v>109</v>
      </c>
    </row>
    <row r="40" spans="1:3" ht="15">
      <c r="A40" s="79" t="s">
        <v>2588</v>
      </c>
      <c r="B40" s="83" t="s">
        <v>331</v>
      </c>
      <c r="C40" s="79">
        <f>VLOOKUP(GroupVertices[[#This Row],[Vertex]],Vertices[],MATCH("ID",Vertices[[#Headers],[Vertex]:[Vertex Content Word Count]],0),FALSE)</f>
        <v>108</v>
      </c>
    </row>
    <row r="41" spans="1:3" ht="15">
      <c r="A41" s="79" t="s">
        <v>2588</v>
      </c>
      <c r="B41" s="83" t="s">
        <v>330</v>
      </c>
      <c r="C41" s="79">
        <f>VLOOKUP(GroupVertices[[#This Row],[Vertex]],Vertices[],MATCH("ID",Vertices[[#Headers],[Vertex]:[Vertex Content Word Count]],0),FALSE)</f>
        <v>107</v>
      </c>
    </row>
    <row r="42" spans="1:3" ht="15">
      <c r="A42" s="79" t="s">
        <v>2588</v>
      </c>
      <c r="B42" s="83" t="s">
        <v>327</v>
      </c>
      <c r="C42" s="79">
        <f>VLOOKUP(GroupVertices[[#This Row],[Vertex]],Vertices[],MATCH("ID",Vertices[[#Headers],[Vertex]:[Vertex Content Word Count]],0),FALSE)</f>
        <v>104</v>
      </c>
    </row>
    <row r="43" spans="1:3" ht="15">
      <c r="A43" s="79" t="s">
        <v>2588</v>
      </c>
      <c r="B43" s="83" t="s">
        <v>326</v>
      </c>
      <c r="C43" s="79">
        <f>VLOOKUP(GroupVertices[[#This Row],[Vertex]],Vertices[],MATCH("ID",Vertices[[#Headers],[Vertex]:[Vertex Content Word Count]],0),FALSE)</f>
        <v>103</v>
      </c>
    </row>
    <row r="44" spans="1:3" ht="15">
      <c r="A44" s="79" t="s">
        <v>2588</v>
      </c>
      <c r="B44" s="83" t="s">
        <v>324</v>
      </c>
      <c r="C44" s="79">
        <f>VLOOKUP(GroupVertices[[#This Row],[Vertex]],Vertices[],MATCH("ID",Vertices[[#Headers],[Vertex]:[Vertex Content Word Count]],0),FALSE)</f>
        <v>101</v>
      </c>
    </row>
    <row r="45" spans="1:3" ht="15">
      <c r="A45" s="79" t="s">
        <v>2588</v>
      </c>
      <c r="B45" s="83" t="s">
        <v>323</v>
      </c>
      <c r="C45" s="79">
        <f>VLOOKUP(GroupVertices[[#This Row],[Vertex]],Vertices[],MATCH("ID",Vertices[[#Headers],[Vertex]:[Vertex Content Word Count]],0),FALSE)</f>
        <v>100</v>
      </c>
    </row>
    <row r="46" spans="1:3" ht="15">
      <c r="A46" s="79" t="s">
        <v>2588</v>
      </c>
      <c r="B46" s="83" t="s">
        <v>322</v>
      </c>
      <c r="C46" s="79">
        <f>VLOOKUP(GroupVertices[[#This Row],[Vertex]],Vertices[],MATCH("ID",Vertices[[#Headers],[Vertex]:[Vertex Content Word Count]],0),FALSE)</f>
        <v>99</v>
      </c>
    </row>
    <row r="47" spans="1:3" ht="15">
      <c r="A47" s="79" t="s">
        <v>2588</v>
      </c>
      <c r="B47" s="83" t="s">
        <v>320</v>
      </c>
      <c r="C47" s="79">
        <f>VLOOKUP(GroupVertices[[#This Row],[Vertex]],Vertices[],MATCH("ID",Vertices[[#Headers],[Vertex]:[Vertex Content Word Count]],0),FALSE)</f>
        <v>95</v>
      </c>
    </row>
    <row r="48" spans="1:3" ht="15">
      <c r="A48" s="79" t="s">
        <v>2588</v>
      </c>
      <c r="B48" s="83" t="s">
        <v>318</v>
      </c>
      <c r="C48" s="79">
        <f>VLOOKUP(GroupVertices[[#This Row],[Vertex]],Vertices[],MATCH("ID",Vertices[[#Headers],[Vertex]:[Vertex Content Word Count]],0),FALSE)</f>
        <v>93</v>
      </c>
    </row>
    <row r="49" spans="1:3" ht="15">
      <c r="A49" s="79" t="s">
        <v>2588</v>
      </c>
      <c r="B49" s="83" t="s">
        <v>317</v>
      </c>
      <c r="C49" s="79">
        <f>VLOOKUP(GroupVertices[[#This Row],[Vertex]],Vertices[],MATCH("ID",Vertices[[#Headers],[Vertex]:[Vertex Content Word Count]],0),FALSE)</f>
        <v>92</v>
      </c>
    </row>
    <row r="50" spans="1:3" ht="15">
      <c r="A50" s="79" t="s">
        <v>2588</v>
      </c>
      <c r="B50" s="83" t="s">
        <v>316</v>
      </c>
      <c r="C50" s="79">
        <f>VLOOKUP(GroupVertices[[#This Row],[Vertex]],Vertices[],MATCH("ID",Vertices[[#Headers],[Vertex]:[Vertex Content Word Count]],0),FALSE)</f>
        <v>91</v>
      </c>
    </row>
    <row r="51" spans="1:3" ht="15">
      <c r="A51" s="79" t="s">
        <v>2588</v>
      </c>
      <c r="B51" s="83" t="s">
        <v>308</v>
      </c>
      <c r="C51" s="79">
        <f>VLOOKUP(GroupVertices[[#This Row],[Vertex]],Vertices[],MATCH("ID",Vertices[[#Headers],[Vertex]:[Vertex Content Word Count]],0),FALSE)</f>
        <v>79</v>
      </c>
    </row>
    <row r="52" spans="1:3" ht="15">
      <c r="A52" s="79" t="s">
        <v>2588</v>
      </c>
      <c r="B52" s="83" t="s">
        <v>307</v>
      </c>
      <c r="C52" s="79">
        <f>VLOOKUP(GroupVertices[[#This Row],[Vertex]],Vertices[],MATCH("ID",Vertices[[#Headers],[Vertex]:[Vertex Content Word Count]],0),FALSE)</f>
        <v>78</v>
      </c>
    </row>
    <row r="53" spans="1:3" ht="15">
      <c r="A53" s="79" t="s">
        <v>2588</v>
      </c>
      <c r="B53" s="83" t="s">
        <v>306</v>
      </c>
      <c r="C53" s="79">
        <f>VLOOKUP(GroupVertices[[#This Row],[Vertex]],Vertices[],MATCH("ID",Vertices[[#Headers],[Vertex]:[Vertex Content Word Count]],0),FALSE)</f>
        <v>77</v>
      </c>
    </row>
    <row r="54" spans="1:3" ht="15">
      <c r="A54" s="79" t="s">
        <v>2588</v>
      </c>
      <c r="B54" s="83" t="s">
        <v>305</v>
      </c>
      <c r="C54" s="79">
        <f>VLOOKUP(GroupVertices[[#This Row],[Vertex]],Vertices[],MATCH("ID",Vertices[[#Headers],[Vertex]:[Vertex Content Word Count]],0),FALSE)</f>
        <v>76</v>
      </c>
    </row>
    <row r="55" spans="1:3" ht="15">
      <c r="A55" s="79" t="s">
        <v>2588</v>
      </c>
      <c r="B55" s="83" t="s">
        <v>303</v>
      </c>
      <c r="C55" s="79">
        <f>VLOOKUP(GroupVertices[[#This Row],[Vertex]],Vertices[],MATCH("ID",Vertices[[#Headers],[Vertex]:[Vertex Content Word Count]],0),FALSE)</f>
        <v>74</v>
      </c>
    </row>
    <row r="56" spans="1:3" ht="15">
      <c r="A56" s="79" t="s">
        <v>2588</v>
      </c>
      <c r="B56" s="83" t="s">
        <v>302</v>
      </c>
      <c r="C56" s="79">
        <f>VLOOKUP(GroupVertices[[#This Row],[Vertex]],Vertices[],MATCH("ID",Vertices[[#Headers],[Vertex]:[Vertex Content Word Count]],0),FALSE)</f>
        <v>73</v>
      </c>
    </row>
    <row r="57" spans="1:3" ht="15">
      <c r="A57" s="79" t="s">
        <v>2588</v>
      </c>
      <c r="B57" s="83" t="s">
        <v>301</v>
      </c>
      <c r="C57" s="79">
        <f>VLOOKUP(GroupVertices[[#This Row],[Vertex]],Vertices[],MATCH("ID",Vertices[[#Headers],[Vertex]:[Vertex Content Word Count]],0),FALSE)</f>
        <v>72</v>
      </c>
    </row>
    <row r="58" spans="1:3" ht="15">
      <c r="A58" s="79" t="s">
        <v>2588</v>
      </c>
      <c r="B58" s="83" t="s">
        <v>300</v>
      </c>
      <c r="C58" s="79">
        <f>VLOOKUP(GroupVertices[[#This Row],[Vertex]],Vertices[],MATCH("ID",Vertices[[#Headers],[Vertex]:[Vertex Content Word Count]],0),FALSE)</f>
        <v>71</v>
      </c>
    </row>
    <row r="59" spans="1:3" ht="15">
      <c r="A59" s="79" t="s">
        <v>2588</v>
      </c>
      <c r="B59" s="83" t="s">
        <v>299</v>
      </c>
      <c r="C59" s="79">
        <f>VLOOKUP(GroupVertices[[#This Row],[Vertex]],Vertices[],MATCH("ID",Vertices[[#Headers],[Vertex]:[Vertex Content Word Count]],0),FALSE)</f>
        <v>70</v>
      </c>
    </row>
    <row r="60" spans="1:3" ht="15">
      <c r="A60" s="79" t="s">
        <v>2588</v>
      </c>
      <c r="B60" s="83" t="s">
        <v>295</v>
      </c>
      <c r="C60" s="79">
        <f>VLOOKUP(GroupVertices[[#This Row],[Vertex]],Vertices[],MATCH("ID",Vertices[[#Headers],[Vertex]:[Vertex Content Word Count]],0),FALSE)</f>
        <v>66</v>
      </c>
    </row>
    <row r="61" spans="1:3" ht="15">
      <c r="A61" s="79" t="s">
        <v>2588</v>
      </c>
      <c r="B61" s="83" t="s">
        <v>294</v>
      </c>
      <c r="C61" s="79">
        <f>VLOOKUP(GroupVertices[[#This Row],[Vertex]],Vertices[],MATCH("ID",Vertices[[#Headers],[Vertex]:[Vertex Content Word Count]],0),FALSE)</f>
        <v>65</v>
      </c>
    </row>
    <row r="62" spans="1:3" ht="15">
      <c r="A62" s="79" t="s">
        <v>2588</v>
      </c>
      <c r="B62" s="83" t="s">
        <v>292</v>
      </c>
      <c r="C62" s="79">
        <f>VLOOKUP(GroupVertices[[#This Row],[Vertex]],Vertices[],MATCH("ID",Vertices[[#Headers],[Vertex]:[Vertex Content Word Count]],0),FALSE)</f>
        <v>62</v>
      </c>
    </row>
    <row r="63" spans="1:3" ht="15">
      <c r="A63" s="79" t="s">
        <v>2588</v>
      </c>
      <c r="B63" s="83" t="s">
        <v>291</v>
      </c>
      <c r="C63" s="79">
        <f>VLOOKUP(GroupVertices[[#This Row],[Vertex]],Vertices[],MATCH("ID",Vertices[[#Headers],[Vertex]:[Vertex Content Word Count]],0),FALSE)</f>
        <v>61</v>
      </c>
    </row>
    <row r="64" spans="1:3" ht="15">
      <c r="A64" s="79" t="s">
        <v>2588</v>
      </c>
      <c r="B64" s="83" t="s">
        <v>290</v>
      </c>
      <c r="C64" s="79">
        <f>VLOOKUP(GroupVertices[[#This Row],[Vertex]],Vertices[],MATCH("ID",Vertices[[#Headers],[Vertex]:[Vertex Content Word Count]],0),FALSE)</f>
        <v>60</v>
      </c>
    </row>
    <row r="65" spans="1:3" ht="15">
      <c r="A65" s="79" t="s">
        <v>2588</v>
      </c>
      <c r="B65" s="83" t="s">
        <v>289</v>
      </c>
      <c r="C65" s="79">
        <f>VLOOKUP(GroupVertices[[#This Row],[Vertex]],Vertices[],MATCH("ID",Vertices[[#Headers],[Vertex]:[Vertex Content Word Count]],0),FALSE)</f>
        <v>59</v>
      </c>
    </row>
    <row r="66" spans="1:3" ht="15">
      <c r="A66" s="79" t="s">
        <v>2588</v>
      </c>
      <c r="B66" s="83" t="s">
        <v>288</v>
      </c>
      <c r="C66" s="79">
        <f>VLOOKUP(GroupVertices[[#This Row],[Vertex]],Vertices[],MATCH("ID",Vertices[[#Headers],[Vertex]:[Vertex Content Word Count]],0),FALSE)</f>
        <v>58</v>
      </c>
    </row>
    <row r="67" spans="1:3" ht="15">
      <c r="A67" s="79" t="s">
        <v>2588</v>
      </c>
      <c r="B67" s="83" t="s">
        <v>287</v>
      </c>
      <c r="C67" s="79">
        <f>VLOOKUP(GroupVertices[[#This Row],[Vertex]],Vertices[],MATCH("ID",Vertices[[#Headers],[Vertex]:[Vertex Content Word Count]],0),FALSE)</f>
        <v>57</v>
      </c>
    </row>
    <row r="68" spans="1:3" ht="15">
      <c r="A68" s="79" t="s">
        <v>2588</v>
      </c>
      <c r="B68" s="83" t="s">
        <v>286</v>
      </c>
      <c r="C68" s="79">
        <f>VLOOKUP(GroupVertices[[#This Row],[Vertex]],Vertices[],MATCH("ID",Vertices[[#Headers],[Vertex]:[Vertex Content Word Count]],0),FALSE)</f>
        <v>56</v>
      </c>
    </row>
    <row r="69" spans="1:3" ht="15">
      <c r="A69" s="79" t="s">
        <v>2588</v>
      </c>
      <c r="B69" s="83" t="s">
        <v>285</v>
      </c>
      <c r="C69" s="79">
        <f>VLOOKUP(GroupVertices[[#This Row],[Vertex]],Vertices[],MATCH("ID",Vertices[[#Headers],[Vertex]:[Vertex Content Word Count]],0),FALSE)</f>
        <v>55</v>
      </c>
    </row>
    <row r="70" spans="1:3" ht="15">
      <c r="A70" s="79" t="s">
        <v>2588</v>
      </c>
      <c r="B70" s="83" t="s">
        <v>284</v>
      </c>
      <c r="C70" s="79">
        <f>VLOOKUP(GroupVertices[[#This Row],[Vertex]],Vertices[],MATCH("ID",Vertices[[#Headers],[Vertex]:[Vertex Content Word Count]],0),FALSE)</f>
        <v>54</v>
      </c>
    </row>
    <row r="71" spans="1:3" ht="15">
      <c r="A71" s="79" t="s">
        <v>2588</v>
      </c>
      <c r="B71" s="83" t="s">
        <v>283</v>
      </c>
      <c r="C71" s="79">
        <f>VLOOKUP(GroupVertices[[#This Row],[Vertex]],Vertices[],MATCH("ID",Vertices[[#Headers],[Vertex]:[Vertex Content Word Count]],0),FALSE)</f>
        <v>53</v>
      </c>
    </row>
    <row r="72" spans="1:3" ht="15">
      <c r="A72" s="79" t="s">
        <v>2588</v>
      </c>
      <c r="B72" s="83" t="s">
        <v>282</v>
      </c>
      <c r="C72" s="79">
        <f>VLOOKUP(GroupVertices[[#This Row],[Vertex]],Vertices[],MATCH("ID",Vertices[[#Headers],[Vertex]:[Vertex Content Word Count]],0),FALSE)</f>
        <v>52</v>
      </c>
    </row>
    <row r="73" spans="1:3" ht="15">
      <c r="A73" s="79" t="s">
        <v>2588</v>
      </c>
      <c r="B73" s="83" t="s">
        <v>281</v>
      </c>
      <c r="C73" s="79">
        <f>VLOOKUP(GroupVertices[[#This Row],[Vertex]],Vertices[],MATCH("ID",Vertices[[#Headers],[Vertex]:[Vertex Content Word Count]],0),FALSE)</f>
        <v>51</v>
      </c>
    </row>
    <row r="74" spans="1:3" ht="15">
      <c r="A74" s="79" t="s">
        <v>2588</v>
      </c>
      <c r="B74" s="83" t="s">
        <v>280</v>
      </c>
      <c r="C74" s="79">
        <f>VLOOKUP(GroupVertices[[#This Row],[Vertex]],Vertices[],MATCH("ID",Vertices[[#Headers],[Vertex]:[Vertex Content Word Count]],0),FALSE)</f>
        <v>50</v>
      </c>
    </row>
    <row r="75" spans="1:3" ht="15">
      <c r="A75" s="79" t="s">
        <v>2588</v>
      </c>
      <c r="B75" s="83" t="s">
        <v>279</v>
      </c>
      <c r="C75" s="79">
        <f>VLOOKUP(GroupVertices[[#This Row],[Vertex]],Vertices[],MATCH("ID",Vertices[[#Headers],[Vertex]:[Vertex Content Word Count]],0),FALSE)</f>
        <v>49</v>
      </c>
    </row>
    <row r="76" spans="1:3" ht="15">
      <c r="A76" s="79" t="s">
        <v>2588</v>
      </c>
      <c r="B76" s="83" t="s">
        <v>278</v>
      </c>
      <c r="C76" s="79">
        <f>VLOOKUP(GroupVertices[[#This Row],[Vertex]],Vertices[],MATCH("ID",Vertices[[#Headers],[Vertex]:[Vertex Content Word Count]],0),FALSE)</f>
        <v>48</v>
      </c>
    </row>
    <row r="77" spans="1:3" ht="15">
      <c r="A77" s="79" t="s">
        <v>2588</v>
      </c>
      <c r="B77" s="83" t="s">
        <v>277</v>
      </c>
      <c r="C77" s="79">
        <f>VLOOKUP(GroupVertices[[#This Row],[Vertex]],Vertices[],MATCH("ID",Vertices[[#Headers],[Vertex]:[Vertex Content Word Count]],0),FALSE)</f>
        <v>47</v>
      </c>
    </row>
    <row r="78" spans="1:3" ht="15">
      <c r="A78" s="79" t="s">
        <v>2588</v>
      </c>
      <c r="B78" s="83" t="s">
        <v>276</v>
      </c>
      <c r="C78" s="79">
        <f>VLOOKUP(GroupVertices[[#This Row],[Vertex]],Vertices[],MATCH("ID",Vertices[[#Headers],[Vertex]:[Vertex Content Word Count]],0),FALSE)</f>
        <v>46</v>
      </c>
    </row>
    <row r="79" spans="1:3" ht="15">
      <c r="A79" s="79" t="s">
        <v>2588</v>
      </c>
      <c r="B79" s="83" t="s">
        <v>275</v>
      </c>
      <c r="C79" s="79">
        <f>VLOOKUP(GroupVertices[[#This Row],[Vertex]],Vertices[],MATCH("ID",Vertices[[#Headers],[Vertex]:[Vertex Content Word Count]],0),FALSE)</f>
        <v>45</v>
      </c>
    </row>
    <row r="80" spans="1:3" ht="15">
      <c r="A80" s="79" t="s">
        <v>2588</v>
      </c>
      <c r="B80" s="83" t="s">
        <v>274</v>
      </c>
      <c r="C80" s="79">
        <f>VLOOKUP(GroupVertices[[#This Row],[Vertex]],Vertices[],MATCH("ID",Vertices[[#Headers],[Vertex]:[Vertex Content Word Count]],0),FALSE)</f>
        <v>44</v>
      </c>
    </row>
    <row r="81" spans="1:3" ht="15">
      <c r="A81" s="79" t="s">
        <v>2588</v>
      </c>
      <c r="B81" s="83" t="s">
        <v>270</v>
      </c>
      <c r="C81" s="79">
        <f>VLOOKUP(GroupVertices[[#This Row],[Vertex]],Vertices[],MATCH("ID",Vertices[[#Headers],[Vertex]:[Vertex Content Word Count]],0),FALSE)</f>
        <v>39</v>
      </c>
    </row>
    <row r="82" spans="1:3" ht="15">
      <c r="A82" s="79" t="s">
        <v>2588</v>
      </c>
      <c r="B82" s="83" t="s">
        <v>269</v>
      </c>
      <c r="C82" s="79">
        <f>VLOOKUP(GroupVertices[[#This Row],[Vertex]],Vertices[],MATCH("ID",Vertices[[#Headers],[Vertex]:[Vertex Content Word Count]],0),FALSE)</f>
        <v>38</v>
      </c>
    </row>
    <row r="83" spans="1:3" ht="15">
      <c r="A83" s="79" t="s">
        <v>2588</v>
      </c>
      <c r="B83" s="83" t="s">
        <v>268</v>
      </c>
      <c r="C83" s="79">
        <f>VLOOKUP(GroupVertices[[#This Row],[Vertex]],Vertices[],MATCH("ID",Vertices[[#Headers],[Vertex]:[Vertex Content Word Count]],0),FALSE)</f>
        <v>37</v>
      </c>
    </row>
    <row r="84" spans="1:3" ht="15">
      <c r="A84" s="79" t="s">
        <v>2588</v>
      </c>
      <c r="B84" s="83" t="s">
        <v>267</v>
      </c>
      <c r="C84" s="79">
        <f>VLOOKUP(GroupVertices[[#This Row],[Vertex]],Vertices[],MATCH("ID",Vertices[[#Headers],[Vertex]:[Vertex Content Word Count]],0),FALSE)</f>
        <v>36</v>
      </c>
    </row>
    <row r="85" spans="1:3" ht="15">
      <c r="A85" s="79" t="s">
        <v>2588</v>
      </c>
      <c r="B85" s="83" t="s">
        <v>264</v>
      </c>
      <c r="C85" s="79">
        <f>VLOOKUP(GroupVertices[[#This Row],[Vertex]],Vertices[],MATCH("ID",Vertices[[#Headers],[Vertex]:[Vertex Content Word Count]],0),FALSE)</f>
        <v>33</v>
      </c>
    </row>
    <row r="86" spans="1:3" ht="15">
      <c r="A86" s="79" t="s">
        <v>2588</v>
      </c>
      <c r="B86" s="83" t="s">
        <v>263</v>
      </c>
      <c r="C86" s="79">
        <f>VLOOKUP(GroupVertices[[#This Row],[Vertex]],Vertices[],MATCH("ID",Vertices[[#Headers],[Vertex]:[Vertex Content Word Count]],0),FALSE)</f>
        <v>32</v>
      </c>
    </row>
    <row r="87" spans="1:3" ht="15">
      <c r="A87" s="79" t="s">
        <v>2588</v>
      </c>
      <c r="B87" s="83" t="s">
        <v>262</v>
      </c>
      <c r="C87" s="79">
        <f>VLOOKUP(GroupVertices[[#This Row],[Vertex]],Vertices[],MATCH("ID",Vertices[[#Headers],[Vertex]:[Vertex Content Word Count]],0),FALSE)</f>
        <v>31</v>
      </c>
    </row>
    <row r="88" spans="1:3" ht="15">
      <c r="A88" s="79" t="s">
        <v>2588</v>
      </c>
      <c r="B88" s="83" t="s">
        <v>261</v>
      </c>
      <c r="C88" s="79">
        <f>VLOOKUP(GroupVertices[[#This Row],[Vertex]],Vertices[],MATCH("ID",Vertices[[#Headers],[Vertex]:[Vertex Content Word Count]],0),FALSE)</f>
        <v>30</v>
      </c>
    </row>
    <row r="89" spans="1:3" ht="15">
      <c r="A89" s="79" t="s">
        <v>2588</v>
      </c>
      <c r="B89" s="83" t="s">
        <v>260</v>
      </c>
      <c r="C89" s="79">
        <f>VLOOKUP(GroupVertices[[#This Row],[Vertex]],Vertices[],MATCH("ID",Vertices[[#Headers],[Vertex]:[Vertex Content Word Count]],0),FALSE)</f>
        <v>29</v>
      </c>
    </row>
    <row r="90" spans="1:3" ht="15">
      <c r="A90" s="79" t="s">
        <v>2588</v>
      </c>
      <c r="B90" s="83" t="s">
        <v>259</v>
      </c>
      <c r="C90" s="79">
        <f>VLOOKUP(GroupVertices[[#This Row],[Vertex]],Vertices[],MATCH("ID",Vertices[[#Headers],[Vertex]:[Vertex Content Word Count]],0),FALSE)</f>
        <v>28</v>
      </c>
    </row>
    <row r="91" spans="1:3" ht="15">
      <c r="A91" s="79" t="s">
        <v>2588</v>
      </c>
      <c r="B91" s="83" t="s">
        <v>258</v>
      </c>
      <c r="C91" s="79">
        <f>VLOOKUP(GroupVertices[[#This Row],[Vertex]],Vertices[],MATCH("ID",Vertices[[#Headers],[Vertex]:[Vertex Content Word Count]],0),FALSE)</f>
        <v>27</v>
      </c>
    </row>
    <row r="92" spans="1:3" ht="15">
      <c r="A92" s="79" t="s">
        <v>2588</v>
      </c>
      <c r="B92" s="83" t="s">
        <v>257</v>
      </c>
      <c r="C92" s="79">
        <f>VLOOKUP(GroupVertices[[#This Row],[Vertex]],Vertices[],MATCH("ID",Vertices[[#Headers],[Vertex]:[Vertex Content Word Count]],0),FALSE)</f>
        <v>26</v>
      </c>
    </row>
    <row r="93" spans="1:3" ht="15">
      <c r="A93" s="79" t="s">
        <v>2588</v>
      </c>
      <c r="B93" s="83" t="s">
        <v>256</v>
      </c>
      <c r="C93" s="79">
        <f>VLOOKUP(GroupVertices[[#This Row],[Vertex]],Vertices[],MATCH("ID",Vertices[[#Headers],[Vertex]:[Vertex Content Word Count]],0),FALSE)</f>
        <v>25</v>
      </c>
    </row>
    <row r="94" spans="1:3" ht="15">
      <c r="A94" s="79" t="s">
        <v>2588</v>
      </c>
      <c r="B94" s="83" t="s">
        <v>255</v>
      </c>
      <c r="C94" s="79">
        <f>VLOOKUP(GroupVertices[[#This Row],[Vertex]],Vertices[],MATCH("ID",Vertices[[#Headers],[Vertex]:[Vertex Content Word Count]],0),FALSE)</f>
        <v>24</v>
      </c>
    </row>
    <row r="95" spans="1:3" ht="15">
      <c r="A95" s="79" t="s">
        <v>2588</v>
      </c>
      <c r="B95" s="83" t="s">
        <v>254</v>
      </c>
      <c r="C95" s="79">
        <f>VLOOKUP(GroupVertices[[#This Row],[Vertex]],Vertices[],MATCH("ID",Vertices[[#Headers],[Vertex]:[Vertex Content Word Count]],0),FALSE)</f>
        <v>23</v>
      </c>
    </row>
    <row r="96" spans="1:3" ht="15">
      <c r="A96" s="79" t="s">
        <v>2588</v>
      </c>
      <c r="B96" s="83" t="s">
        <v>253</v>
      </c>
      <c r="C96" s="79">
        <f>VLOOKUP(GroupVertices[[#This Row],[Vertex]],Vertices[],MATCH("ID",Vertices[[#Headers],[Vertex]:[Vertex Content Word Count]],0),FALSE)</f>
        <v>22</v>
      </c>
    </row>
    <row r="97" spans="1:3" ht="15">
      <c r="A97" s="79" t="s">
        <v>2588</v>
      </c>
      <c r="B97" s="83" t="s">
        <v>252</v>
      </c>
      <c r="C97" s="79">
        <f>VLOOKUP(GroupVertices[[#This Row],[Vertex]],Vertices[],MATCH("ID",Vertices[[#Headers],[Vertex]:[Vertex Content Word Count]],0),FALSE)</f>
        <v>21</v>
      </c>
    </row>
    <row r="98" spans="1:3" ht="15">
      <c r="A98" s="79" t="s">
        <v>2588</v>
      </c>
      <c r="B98" s="83" t="s">
        <v>251</v>
      </c>
      <c r="C98" s="79">
        <f>VLOOKUP(GroupVertices[[#This Row],[Vertex]],Vertices[],MATCH("ID",Vertices[[#Headers],[Vertex]:[Vertex Content Word Count]],0),FALSE)</f>
        <v>20</v>
      </c>
    </row>
    <row r="99" spans="1:3" ht="15">
      <c r="A99" s="79" t="s">
        <v>2588</v>
      </c>
      <c r="B99" s="83" t="s">
        <v>250</v>
      </c>
      <c r="C99" s="79">
        <f>VLOOKUP(GroupVertices[[#This Row],[Vertex]],Vertices[],MATCH("ID",Vertices[[#Headers],[Vertex]:[Vertex Content Word Count]],0),FALSE)</f>
        <v>19</v>
      </c>
    </row>
    <row r="100" spans="1:3" ht="15">
      <c r="A100" s="79" t="s">
        <v>2588</v>
      </c>
      <c r="B100" s="83" t="s">
        <v>249</v>
      </c>
      <c r="C100" s="79">
        <f>VLOOKUP(GroupVertices[[#This Row],[Vertex]],Vertices[],MATCH("ID",Vertices[[#Headers],[Vertex]:[Vertex Content Word Count]],0),FALSE)</f>
        <v>18</v>
      </c>
    </row>
    <row r="101" spans="1:3" ht="15">
      <c r="A101" s="79" t="s">
        <v>2588</v>
      </c>
      <c r="B101" s="83" t="s">
        <v>248</v>
      </c>
      <c r="C101" s="79">
        <f>VLOOKUP(GroupVertices[[#This Row],[Vertex]],Vertices[],MATCH("ID",Vertices[[#Headers],[Vertex]:[Vertex Content Word Count]],0),FALSE)</f>
        <v>17</v>
      </c>
    </row>
    <row r="102" spans="1:3" ht="15">
      <c r="A102" s="79" t="s">
        <v>2588</v>
      </c>
      <c r="B102" s="83" t="s">
        <v>247</v>
      </c>
      <c r="C102" s="79">
        <f>VLOOKUP(GroupVertices[[#This Row],[Vertex]],Vertices[],MATCH("ID",Vertices[[#Headers],[Vertex]:[Vertex Content Word Count]],0),FALSE)</f>
        <v>16</v>
      </c>
    </row>
    <row r="103" spans="1:3" ht="15">
      <c r="A103" s="79" t="s">
        <v>2588</v>
      </c>
      <c r="B103" s="83" t="s">
        <v>246</v>
      </c>
      <c r="C103" s="79">
        <f>VLOOKUP(GroupVertices[[#This Row],[Vertex]],Vertices[],MATCH("ID",Vertices[[#Headers],[Vertex]:[Vertex Content Word Count]],0),FALSE)</f>
        <v>15</v>
      </c>
    </row>
    <row r="104" spans="1:3" ht="15">
      <c r="A104" s="79" t="s">
        <v>2588</v>
      </c>
      <c r="B104" s="83" t="s">
        <v>245</v>
      </c>
      <c r="C104" s="79">
        <f>VLOOKUP(GroupVertices[[#This Row],[Vertex]],Vertices[],MATCH("ID",Vertices[[#Headers],[Vertex]:[Vertex Content Word Count]],0),FALSE)</f>
        <v>14</v>
      </c>
    </row>
    <row r="105" spans="1:3" ht="15">
      <c r="A105" s="79" t="s">
        <v>2588</v>
      </c>
      <c r="B105" s="83" t="s">
        <v>244</v>
      </c>
      <c r="C105" s="79">
        <f>VLOOKUP(GroupVertices[[#This Row],[Vertex]],Vertices[],MATCH("ID",Vertices[[#Headers],[Vertex]:[Vertex Content Word Count]],0),FALSE)</f>
        <v>13</v>
      </c>
    </row>
    <row r="106" spans="1:3" ht="15">
      <c r="A106" s="79" t="s">
        <v>2588</v>
      </c>
      <c r="B106" s="83" t="s">
        <v>243</v>
      </c>
      <c r="C106" s="79">
        <f>VLOOKUP(GroupVertices[[#This Row],[Vertex]],Vertices[],MATCH("ID",Vertices[[#Headers],[Vertex]:[Vertex Content Word Count]],0),FALSE)</f>
        <v>12</v>
      </c>
    </row>
    <row r="107" spans="1:3" ht="15">
      <c r="A107" s="79" t="s">
        <v>2588</v>
      </c>
      <c r="B107" s="83" t="s">
        <v>242</v>
      </c>
      <c r="C107" s="79">
        <f>VLOOKUP(GroupVertices[[#This Row],[Vertex]],Vertices[],MATCH("ID",Vertices[[#Headers],[Vertex]:[Vertex Content Word Count]],0),FALSE)</f>
        <v>11</v>
      </c>
    </row>
    <row r="108" spans="1:3" ht="15">
      <c r="A108" s="79" t="s">
        <v>2588</v>
      </c>
      <c r="B108" s="83" t="s">
        <v>241</v>
      </c>
      <c r="C108" s="79">
        <f>VLOOKUP(GroupVertices[[#This Row],[Vertex]],Vertices[],MATCH("ID",Vertices[[#Headers],[Vertex]:[Vertex Content Word Count]],0),FALSE)</f>
        <v>10</v>
      </c>
    </row>
    <row r="109" spans="1:3" ht="15">
      <c r="A109" s="79" t="s">
        <v>2588</v>
      </c>
      <c r="B109" s="83" t="s">
        <v>240</v>
      </c>
      <c r="C109" s="79">
        <f>VLOOKUP(GroupVertices[[#This Row],[Vertex]],Vertices[],MATCH("ID",Vertices[[#Headers],[Vertex]:[Vertex Content Word Count]],0),FALSE)</f>
        <v>9</v>
      </c>
    </row>
    <row r="110" spans="1:3" ht="15">
      <c r="A110" s="79" t="s">
        <v>2588</v>
      </c>
      <c r="B110" s="83" t="s">
        <v>239</v>
      </c>
      <c r="C110" s="79">
        <f>VLOOKUP(GroupVertices[[#This Row],[Vertex]],Vertices[],MATCH("ID",Vertices[[#Headers],[Vertex]:[Vertex Content Word Count]],0),FALSE)</f>
        <v>8</v>
      </c>
    </row>
    <row r="111" spans="1:3" ht="15">
      <c r="A111" s="79" t="s">
        <v>2588</v>
      </c>
      <c r="B111" s="83" t="s">
        <v>238</v>
      </c>
      <c r="C111" s="79">
        <f>VLOOKUP(GroupVertices[[#This Row],[Vertex]],Vertices[],MATCH("ID",Vertices[[#Headers],[Vertex]:[Vertex Content Word Count]],0),FALSE)</f>
        <v>6</v>
      </c>
    </row>
    <row r="112" spans="1:3" ht="15">
      <c r="A112" s="79" t="s">
        <v>2589</v>
      </c>
      <c r="B112" s="83" t="s">
        <v>402</v>
      </c>
      <c r="C112" s="79">
        <f>VLOOKUP(GroupVertices[[#This Row],[Vertex]],Vertices[],MATCH("ID",Vertices[[#Headers],[Vertex]:[Vertex Content Word Count]],0),FALSE)</f>
        <v>185</v>
      </c>
    </row>
    <row r="113" spans="1:3" ht="15">
      <c r="A113" s="79" t="s">
        <v>2589</v>
      </c>
      <c r="B113" s="83" t="s">
        <v>401</v>
      </c>
      <c r="C113" s="79">
        <f>VLOOKUP(GroupVertices[[#This Row],[Vertex]],Vertices[],MATCH("ID",Vertices[[#Headers],[Vertex]:[Vertex Content Word Count]],0),FALSE)</f>
        <v>64</v>
      </c>
    </row>
    <row r="114" spans="1:3" ht="15">
      <c r="A114" s="79" t="s">
        <v>2589</v>
      </c>
      <c r="B114" s="83" t="s">
        <v>398</v>
      </c>
      <c r="C114" s="79">
        <f>VLOOKUP(GroupVertices[[#This Row],[Vertex]],Vertices[],MATCH("ID",Vertices[[#Headers],[Vertex]:[Vertex Content Word Count]],0),FALSE)</f>
        <v>183</v>
      </c>
    </row>
    <row r="115" spans="1:3" ht="15">
      <c r="A115" s="79" t="s">
        <v>2589</v>
      </c>
      <c r="B115" s="83" t="s">
        <v>383</v>
      </c>
      <c r="C115" s="79">
        <f>VLOOKUP(GroupVertices[[#This Row],[Vertex]],Vertices[],MATCH("ID",Vertices[[#Headers],[Vertex]:[Vertex Content Word Count]],0),FALSE)</f>
        <v>162</v>
      </c>
    </row>
    <row r="116" spans="1:3" ht="15">
      <c r="A116" s="79" t="s">
        <v>2589</v>
      </c>
      <c r="B116" s="83" t="s">
        <v>377</v>
      </c>
      <c r="C116" s="79">
        <f>VLOOKUP(GroupVertices[[#This Row],[Vertex]],Vertices[],MATCH("ID",Vertices[[#Headers],[Vertex]:[Vertex Content Word Count]],0),FALSE)</f>
        <v>157</v>
      </c>
    </row>
    <row r="117" spans="1:3" ht="15">
      <c r="A117" s="79" t="s">
        <v>2589</v>
      </c>
      <c r="B117" s="83" t="s">
        <v>372</v>
      </c>
      <c r="C117" s="79">
        <f>VLOOKUP(GroupVertices[[#This Row],[Vertex]],Vertices[],MATCH("ID",Vertices[[#Headers],[Vertex]:[Vertex Content Word Count]],0),FALSE)</f>
        <v>151</v>
      </c>
    </row>
    <row r="118" spans="1:3" ht="15">
      <c r="A118" s="79" t="s">
        <v>2589</v>
      </c>
      <c r="B118" s="83" t="s">
        <v>371</v>
      </c>
      <c r="C118" s="79">
        <f>VLOOKUP(GroupVertices[[#This Row],[Vertex]],Vertices[],MATCH("ID",Vertices[[#Headers],[Vertex]:[Vertex Content Word Count]],0),FALSE)</f>
        <v>136</v>
      </c>
    </row>
    <row r="119" spans="1:3" ht="15">
      <c r="A119" s="79" t="s">
        <v>2589</v>
      </c>
      <c r="B119" s="83" t="s">
        <v>359</v>
      </c>
      <c r="C119" s="79">
        <f>VLOOKUP(GroupVertices[[#This Row],[Vertex]],Vertices[],MATCH("ID",Vertices[[#Headers],[Vertex]:[Vertex Content Word Count]],0),FALSE)</f>
        <v>140</v>
      </c>
    </row>
    <row r="120" spans="1:3" ht="15">
      <c r="A120" s="79" t="s">
        <v>2589</v>
      </c>
      <c r="B120" s="83" t="s">
        <v>358</v>
      </c>
      <c r="C120" s="79">
        <f>VLOOKUP(GroupVertices[[#This Row],[Vertex]],Vertices[],MATCH("ID",Vertices[[#Headers],[Vertex]:[Vertex Content Word Count]],0),FALSE)</f>
        <v>138</v>
      </c>
    </row>
    <row r="121" spans="1:3" ht="15">
      <c r="A121" s="79" t="s">
        <v>2589</v>
      </c>
      <c r="B121" s="83" t="s">
        <v>417</v>
      </c>
      <c r="C121" s="79">
        <f>VLOOKUP(GroupVertices[[#This Row],[Vertex]],Vertices[],MATCH("ID",Vertices[[#Headers],[Vertex]:[Vertex Content Word Count]],0),FALSE)</f>
        <v>139</v>
      </c>
    </row>
    <row r="122" spans="1:3" ht="15">
      <c r="A122" s="79" t="s">
        <v>2589</v>
      </c>
      <c r="B122" s="83" t="s">
        <v>356</v>
      </c>
      <c r="C122" s="79">
        <f>VLOOKUP(GroupVertices[[#This Row],[Vertex]],Vertices[],MATCH("ID",Vertices[[#Headers],[Vertex]:[Vertex Content Word Count]],0),FALSE)</f>
        <v>135</v>
      </c>
    </row>
    <row r="123" spans="1:3" ht="15">
      <c r="A123" s="79" t="s">
        <v>2589</v>
      </c>
      <c r="B123" s="83" t="s">
        <v>338</v>
      </c>
      <c r="C123" s="79">
        <f>VLOOKUP(GroupVertices[[#This Row],[Vertex]],Vertices[],MATCH("ID",Vertices[[#Headers],[Vertex]:[Vertex Content Word Count]],0),FALSE)</f>
        <v>115</v>
      </c>
    </row>
    <row r="124" spans="1:3" ht="15">
      <c r="A124" s="79" t="s">
        <v>2589</v>
      </c>
      <c r="B124" s="83" t="s">
        <v>328</v>
      </c>
      <c r="C124" s="79">
        <f>VLOOKUP(GroupVertices[[#This Row],[Vertex]],Vertices[],MATCH("ID",Vertices[[#Headers],[Vertex]:[Vertex Content Word Count]],0),FALSE)</f>
        <v>105</v>
      </c>
    </row>
    <row r="125" spans="1:3" ht="15">
      <c r="A125" s="79" t="s">
        <v>2589</v>
      </c>
      <c r="B125" s="83" t="s">
        <v>297</v>
      </c>
      <c r="C125" s="79">
        <f>VLOOKUP(GroupVertices[[#This Row],[Vertex]],Vertices[],MATCH("ID",Vertices[[#Headers],[Vertex]:[Vertex Content Word Count]],0),FALSE)</f>
        <v>68</v>
      </c>
    </row>
    <row r="126" spans="1:3" ht="15">
      <c r="A126" s="79" t="s">
        <v>2589</v>
      </c>
      <c r="B126" s="83" t="s">
        <v>293</v>
      </c>
      <c r="C126" s="79">
        <f>VLOOKUP(GroupVertices[[#This Row],[Vertex]],Vertices[],MATCH("ID",Vertices[[#Headers],[Vertex]:[Vertex Content Word Count]],0),FALSE)</f>
        <v>63</v>
      </c>
    </row>
    <row r="127" spans="1:3" ht="15">
      <c r="A127" s="79" t="s">
        <v>2590</v>
      </c>
      <c r="B127" s="83" t="s">
        <v>271</v>
      </c>
      <c r="C127" s="79">
        <f>VLOOKUP(GroupVertices[[#This Row],[Vertex]],Vertices[],MATCH("ID",Vertices[[#Headers],[Vertex]:[Vertex Content Word Count]],0),FALSE)</f>
        <v>40</v>
      </c>
    </row>
    <row r="128" spans="1:3" ht="15">
      <c r="A128" s="79" t="s">
        <v>2590</v>
      </c>
      <c r="B128" s="83" t="s">
        <v>273</v>
      </c>
      <c r="C128" s="79">
        <f>VLOOKUP(GroupVertices[[#This Row],[Vertex]],Vertices[],MATCH("ID",Vertices[[#Headers],[Vertex]:[Vertex Content Word Count]],0),FALSE)</f>
        <v>43</v>
      </c>
    </row>
    <row r="129" spans="1:3" ht="15">
      <c r="A129" s="79" t="s">
        <v>2590</v>
      </c>
      <c r="B129" s="83" t="s">
        <v>296</v>
      </c>
      <c r="C129" s="79">
        <f>VLOOKUP(GroupVertices[[#This Row],[Vertex]],Vertices[],MATCH("ID",Vertices[[#Headers],[Vertex]:[Vertex Content Word Count]],0),FALSE)</f>
        <v>67</v>
      </c>
    </row>
    <row r="130" spans="1:3" ht="15">
      <c r="A130" s="79" t="s">
        <v>2590</v>
      </c>
      <c r="B130" s="83" t="s">
        <v>298</v>
      </c>
      <c r="C130" s="79">
        <f>VLOOKUP(GroupVertices[[#This Row],[Vertex]],Vertices[],MATCH("ID",Vertices[[#Headers],[Vertex]:[Vertex Content Word Count]],0),FALSE)</f>
        <v>69</v>
      </c>
    </row>
    <row r="131" spans="1:3" ht="15">
      <c r="A131" s="79" t="s">
        <v>2590</v>
      </c>
      <c r="B131" s="83" t="s">
        <v>304</v>
      </c>
      <c r="C131" s="79">
        <f>VLOOKUP(GroupVertices[[#This Row],[Vertex]],Vertices[],MATCH("ID",Vertices[[#Headers],[Vertex]:[Vertex Content Word Count]],0),FALSE)</f>
        <v>75</v>
      </c>
    </row>
    <row r="132" spans="1:3" ht="15">
      <c r="A132" s="79" t="s">
        <v>2590</v>
      </c>
      <c r="B132" s="83" t="s">
        <v>312</v>
      </c>
      <c r="C132" s="79">
        <f>VLOOKUP(GroupVertices[[#This Row],[Vertex]],Vertices[],MATCH("ID",Vertices[[#Headers],[Vertex]:[Vertex Content Word Count]],0),FALSE)</f>
        <v>86</v>
      </c>
    </row>
    <row r="133" spans="1:3" ht="15">
      <c r="A133" s="79" t="s">
        <v>2590</v>
      </c>
      <c r="B133" s="83" t="s">
        <v>319</v>
      </c>
      <c r="C133" s="79">
        <f>VLOOKUP(GroupVertices[[#This Row],[Vertex]],Vertices[],MATCH("ID",Vertices[[#Headers],[Vertex]:[Vertex Content Word Count]],0),FALSE)</f>
        <v>94</v>
      </c>
    </row>
    <row r="134" spans="1:3" ht="15">
      <c r="A134" s="79" t="s">
        <v>2590</v>
      </c>
      <c r="B134" s="83" t="s">
        <v>325</v>
      </c>
      <c r="C134" s="79">
        <f>VLOOKUP(GroupVertices[[#This Row],[Vertex]],Vertices[],MATCH("ID",Vertices[[#Headers],[Vertex]:[Vertex Content Word Count]],0),FALSE)</f>
        <v>102</v>
      </c>
    </row>
    <row r="135" spans="1:3" ht="15">
      <c r="A135" s="79" t="s">
        <v>2590</v>
      </c>
      <c r="B135" s="83" t="s">
        <v>329</v>
      </c>
      <c r="C135" s="79">
        <f>VLOOKUP(GroupVertices[[#This Row],[Vertex]],Vertices[],MATCH("ID",Vertices[[#Headers],[Vertex]:[Vertex Content Word Count]],0),FALSE)</f>
        <v>106</v>
      </c>
    </row>
    <row r="136" spans="1:3" ht="15">
      <c r="A136" s="79" t="s">
        <v>2590</v>
      </c>
      <c r="B136" s="83" t="s">
        <v>364</v>
      </c>
      <c r="C136" s="79">
        <f>VLOOKUP(GroupVertices[[#This Row],[Vertex]],Vertices[],MATCH("ID",Vertices[[#Headers],[Vertex]:[Vertex Content Word Count]],0),FALSE)</f>
        <v>144</v>
      </c>
    </row>
    <row r="137" spans="1:3" ht="15">
      <c r="A137" s="79" t="s">
        <v>2590</v>
      </c>
      <c r="B137" s="83" t="s">
        <v>403</v>
      </c>
      <c r="C137" s="79">
        <f>VLOOKUP(GroupVertices[[#This Row],[Vertex]],Vertices[],MATCH("ID",Vertices[[#Headers],[Vertex]:[Vertex Content Word Count]],0),FALSE)</f>
        <v>186</v>
      </c>
    </row>
    <row r="138" spans="1:3" ht="15">
      <c r="A138" s="79" t="s">
        <v>2590</v>
      </c>
      <c r="B138" s="83" t="s">
        <v>407</v>
      </c>
      <c r="C138" s="79">
        <f>VLOOKUP(GroupVertices[[#This Row],[Vertex]],Vertices[],MATCH("ID",Vertices[[#Headers],[Vertex]:[Vertex Content Word Count]],0),FALSE)</f>
        <v>189</v>
      </c>
    </row>
    <row r="139" spans="1:3" ht="15">
      <c r="A139" s="79" t="s">
        <v>2591</v>
      </c>
      <c r="B139" s="83" t="s">
        <v>361</v>
      </c>
      <c r="C139" s="79">
        <f>VLOOKUP(GroupVertices[[#This Row],[Vertex]],Vertices[],MATCH("ID",Vertices[[#Headers],[Vertex]:[Vertex Content Word Count]],0),FALSE)</f>
        <v>141</v>
      </c>
    </row>
    <row r="140" spans="1:3" ht="15">
      <c r="A140" s="79" t="s">
        <v>2591</v>
      </c>
      <c r="B140" s="83" t="s">
        <v>360</v>
      </c>
      <c r="C140" s="79">
        <f>VLOOKUP(GroupVertices[[#This Row],[Vertex]],Vertices[],MATCH("ID",Vertices[[#Headers],[Vertex]:[Vertex Content Word Count]],0),FALSE)</f>
        <v>85</v>
      </c>
    </row>
    <row r="141" spans="1:3" ht="15">
      <c r="A141" s="79" t="s">
        <v>2591</v>
      </c>
      <c r="B141" s="83" t="s">
        <v>333</v>
      </c>
      <c r="C141" s="79">
        <f>VLOOKUP(GroupVertices[[#This Row],[Vertex]],Vertices[],MATCH("ID",Vertices[[#Headers],[Vertex]:[Vertex Content Word Count]],0),FALSE)</f>
        <v>110</v>
      </c>
    </row>
    <row r="142" spans="1:3" ht="15">
      <c r="A142" s="79" t="s">
        <v>2591</v>
      </c>
      <c r="B142" s="83" t="s">
        <v>310</v>
      </c>
      <c r="C142" s="79">
        <f>VLOOKUP(GroupVertices[[#This Row],[Vertex]],Vertices[],MATCH("ID",Vertices[[#Headers],[Vertex]:[Vertex Content Word Count]],0),FALSE)</f>
        <v>81</v>
      </c>
    </row>
    <row r="143" spans="1:3" ht="15">
      <c r="A143" s="79" t="s">
        <v>2591</v>
      </c>
      <c r="B143" s="83" t="s">
        <v>412</v>
      </c>
      <c r="C143" s="79">
        <f>VLOOKUP(GroupVertices[[#This Row],[Vertex]],Vertices[],MATCH("ID",Vertices[[#Headers],[Vertex]:[Vertex Content Word Count]],0),FALSE)</f>
        <v>84</v>
      </c>
    </row>
    <row r="144" spans="1:3" ht="15">
      <c r="A144" s="79" t="s">
        <v>2591</v>
      </c>
      <c r="B144" s="83" t="s">
        <v>311</v>
      </c>
      <c r="C144" s="79">
        <f>VLOOKUP(GroupVertices[[#This Row],[Vertex]],Vertices[],MATCH("ID",Vertices[[#Headers],[Vertex]:[Vertex Content Word Count]],0),FALSE)</f>
        <v>82</v>
      </c>
    </row>
    <row r="145" spans="1:3" ht="15">
      <c r="A145" s="79" t="s">
        <v>2591</v>
      </c>
      <c r="B145" s="83" t="s">
        <v>411</v>
      </c>
      <c r="C145" s="79">
        <f>VLOOKUP(GroupVertices[[#This Row],[Vertex]],Vertices[],MATCH("ID",Vertices[[#Headers],[Vertex]:[Vertex Content Word Count]],0),FALSE)</f>
        <v>83</v>
      </c>
    </row>
    <row r="146" spans="1:3" ht="15">
      <c r="A146" s="79" t="s">
        <v>2591</v>
      </c>
      <c r="B146" s="83" t="s">
        <v>309</v>
      </c>
      <c r="C146" s="79">
        <f>VLOOKUP(GroupVertices[[#This Row],[Vertex]],Vertices[],MATCH("ID",Vertices[[#Headers],[Vertex]:[Vertex Content Word Count]],0),FALSE)</f>
        <v>80</v>
      </c>
    </row>
    <row r="147" spans="1:3" ht="15">
      <c r="A147" s="79" t="s">
        <v>2592</v>
      </c>
      <c r="B147" s="83" t="s">
        <v>400</v>
      </c>
      <c r="C147" s="79">
        <f>VLOOKUP(GroupVertices[[#This Row],[Vertex]],Vertices[],MATCH("ID",Vertices[[#Headers],[Vertex]:[Vertex Content Word Count]],0),FALSE)</f>
        <v>184</v>
      </c>
    </row>
    <row r="148" spans="1:3" ht="15">
      <c r="A148" s="79" t="s">
        <v>2592</v>
      </c>
      <c r="B148" s="83" t="s">
        <v>399</v>
      </c>
      <c r="C148" s="79">
        <f>VLOOKUP(GroupVertices[[#This Row],[Vertex]],Vertices[],MATCH("ID",Vertices[[#Headers],[Vertex]:[Vertex Content Word Count]],0),FALSE)</f>
        <v>122</v>
      </c>
    </row>
    <row r="149" spans="1:3" ht="15">
      <c r="A149" s="79" t="s">
        <v>2592</v>
      </c>
      <c r="B149" s="83" t="s">
        <v>368</v>
      </c>
      <c r="C149" s="79">
        <f>VLOOKUP(GroupVertices[[#This Row],[Vertex]],Vertices[],MATCH("ID",Vertices[[#Headers],[Vertex]:[Vertex Content Word Count]],0),FALSE)</f>
        <v>148</v>
      </c>
    </row>
    <row r="150" spans="1:3" ht="15">
      <c r="A150" s="79" t="s">
        <v>2592</v>
      </c>
      <c r="B150" s="83" t="s">
        <v>367</v>
      </c>
      <c r="C150" s="79">
        <f>VLOOKUP(GroupVertices[[#This Row],[Vertex]],Vertices[],MATCH("ID",Vertices[[#Headers],[Vertex]:[Vertex Content Word Count]],0),FALSE)</f>
        <v>147</v>
      </c>
    </row>
    <row r="151" spans="1:3" ht="15">
      <c r="A151" s="79" t="s">
        <v>2592</v>
      </c>
      <c r="B151" s="83" t="s">
        <v>366</v>
      </c>
      <c r="C151" s="79">
        <f>VLOOKUP(GroupVertices[[#This Row],[Vertex]],Vertices[],MATCH("ID",Vertices[[#Headers],[Vertex]:[Vertex Content Word Count]],0),FALSE)</f>
        <v>146</v>
      </c>
    </row>
    <row r="152" spans="1:3" ht="15">
      <c r="A152" s="79" t="s">
        <v>2592</v>
      </c>
      <c r="B152" s="83" t="s">
        <v>365</v>
      </c>
      <c r="C152" s="79">
        <f>VLOOKUP(GroupVertices[[#This Row],[Vertex]],Vertices[],MATCH("ID",Vertices[[#Headers],[Vertex]:[Vertex Content Word Count]],0),FALSE)</f>
        <v>145</v>
      </c>
    </row>
    <row r="153" spans="1:3" ht="15">
      <c r="A153" s="79" t="s">
        <v>2592</v>
      </c>
      <c r="B153" s="83" t="s">
        <v>344</v>
      </c>
      <c r="C153" s="79">
        <f>VLOOKUP(GroupVertices[[#This Row],[Vertex]],Vertices[],MATCH("ID",Vertices[[#Headers],[Vertex]:[Vertex Content Word Count]],0),FALSE)</f>
        <v>121</v>
      </c>
    </row>
    <row r="154" spans="1:3" ht="15">
      <c r="A154" s="79" t="s">
        <v>2593</v>
      </c>
      <c r="B154" s="83" t="s">
        <v>390</v>
      </c>
      <c r="C154" s="79">
        <f>VLOOKUP(GroupVertices[[#This Row],[Vertex]],Vertices[],MATCH("ID",Vertices[[#Headers],[Vertex]:[Vertex Content Word Count]],0),FALSE)</f>
        <v>170</v>
      </c>
    </row>
    <row r="155" spans="1:3" ht="15">
      <c r="A155" s="79" t="s">
        <v>2593</v>
      </c>
      <c r="B155" s="83" t="s">
        <v>422</v>
      </c>
      <c r="C155" s="79">
        <f>VLOOKUP(GroupVertices[[#This Row],[Vertex]],Vertices[],MATCH("ID",Vertices[[#Headers],[Vertex]:[Vertex Content Word Count]],0),FALSE)</f>
        <v>174</v>
      </c>
    </row>
    <row r="156" spans="1:3" ht="15">
      <c r="A156" s="79" t="s">
        <v>2593</v>
      </c>
      <c r="B156" s="83" t="s">
        <v>421</v>
      </c>
      <c r="C156" s="79">
        <f>VLOOKUP(GroupVertices[[#This Row],[Vertex]],Vertices[],MATCH("ID",Vertices[[#Headers],[Vertex]:[Vertex Content Word Count]],0),FALSE)</f>
        <v>173</v>
      </c>
    </row>
    <row r="157" spans="1:3" ht="15">
      <c r="A157" s="79" t="s">
        <v>2593</v>
      </c>
      <c r="B157" s="83" t="s">
        <v>420</v>
      </c>
      <c r="C157" s="79">
        <f>VLOOKUP(GroupVertices[[#This Row],[Vertex]],Vertices[],MATCH("ID",Vertices[[#Headers],[Vertex]:[Vertex Content Word Count]],0),FALSE)</f>
        <v>172</v>
      </c>
    </row>
    <row r="158" spans="1:3" ht="15">
      <c r="A158" s="79" t="s">
        <v>2593</v>
      </c>
      <c r="B158" s="83" t="s">
        <v>419</v>
      </c>
      <c r="C158" s="79">
        <f>VLOOKUP(GroupVertices[[#This Row],[Vertex]],Vertices[],MATCH("ID",Vertices[[#Headers],[Vertex]:[Vertex Content Word Count]],0),FALSE)</f>
        <v>171</v>
      </c>
    </row>
    <row r="159" spans="1:3" ht="15">
      <c r="A159" s="79" t="s">
        <v>2593</v>
      </c>
      <c r="B159" s="83" t="s">
        <v>416</v>
      </c>
      <c r="C159" s="79">
        <f>VLOOKUP(GroupVertices[[#This Row],[Vertex]],Vertices[],MATCH("ID",Vertices[[#Headers],[Vertex]:[Vertex Content Word Count]],0),FALSE)</f>
        <v>129</v>
      </c>
    </row>
    <row r="160" spans="1:3" ht="15">
      <c r="A160" s="79" t="s">
        <v>2593</v>
      </c>
      <c r="B160" s="83" t="s">
        <v>350</v>
      </c>
      <c r="C160" s="79">
        <f>VLOOKUP(GroupVertices[[#This Row],[Vertex]],Vertices[],MATCH("ID",Vertices[[#Headers],[Vertex]:[Vertex Content Word Count]],0),FALSE)</f>
        <v>128</v>
      </c>
    </row>
    <row r="161" spans="1:3" ht="15">
      <c r="A161" s="79" t="s">
        <v>2594</v>
      </c>
      <c r="B161" s="83" t="s">
        <v>392</v>
      </c>
      <c r="C161" s="79">
        <f>VLOOKUP(GroupVertices[[#This Row],[Vertex]],Vertices[],MATCH("ID",Vertices[[#Headers],[Vertex]:[Vertex Content Word Count]],0),FALSE)</f>
        <v>177</v>
      </c>
    </row>
    <row r="162" spans="1:3" ht="15">
      <c r="A162" s="79" t="s">
        <v>2594</v>
      </c>
      <c r="B162" s="83" t="s">
        <v>423</v>
      </c>
      <c r="C162" s="79">
        <f>VLOOKUP(GroupVertices[[#This Row],[Vertex]],Vertices[],MATCH("ID",Vertices[[#Headers],[Vertex]:[Vertex Content Word Count]],0),FALSE)</f>
        <v>176</v>
      </c>
    </row>
    <row r="163" spans="1:3" ht="15">
      <c r="A163" s="79" t="s">
        <v>2594</v>
      </c>
      <c r="B163" s="83" t="s">
        <v>380</v>
      </c>
      <c r="C163" s="79">
        <f>VLOOKUP(GroupVertices[[#This Row],[Vertex]],Vertices[],MATCH("ID",Vertices[[#Headers],[Vertex]:[Vertex Content Word Count]],0),FALSE)</f>
        <v>159</v>
      </c>
    </row>
    <row r="164" spans="1:3" ht="15">
      <c r="A164" s="79" t="s">
        <v>2594</v>
      </c>
      <c r="B164" s="83" t="s">
        <v>381</v>
      </c>
      <c r="C164" s="79">
        <f>VLOOKUP(GroupVertices[[#This Row],[Vertex]],Vertices[],MATCH("ID",Vertices[[#Headers],[Vertex]:[Vertex Content Word Count]],0),FALSE)</f>
        <v>160</v>
      </c>
    </row>
    <row r="165" spans="1:3" ht="15">
      <c r="A165" s="79" t="s">
        <v>2594</v>
      </c>
      <c r="B165" s="83" t="s">
        <v>379</v>
      </c>
      <c r="C165" s="79">
        <f>VLOOKUP(GroupVertices[[#This Row],[Vertex]],Vertices[],MATCH("ID",Vertices[[#Headers],[Vertex]:[Vertex Content Word Count]],0),FALSE)</f>
        <v>156</v>
      </c>
    </row>
    <row r="166" spans="1:3" ht="15">
      <c r="A166" s="79" t="s">
        <v>2594</v>
      </c>
      <c r="B166" s="83" t="s">
        <v>376</v>
      </c>
      <c r="C166" s="79">
        <f>VLOOKUP(GroupVertices[[#This Row],[Vertex]],Vertices[],MATCH("ID",Vertices[[#Headers],[Vertex]:[Vertex Content Word Count]],0),FALSE)</f>
        <v>155</v>
      </c>
    </row>
    <row r="167" spans="1:3" ht="15">
      <c r="A167" s="79" t="s">
        <v>2595</v>
      </c>
      <c r="B167" s="83" t="s">
        <v>321</v>
      </c>
      <c r="C167" s="79">
        <f>VLOOKUP(GroupVertices[[#This Row],[Vertex]],Vertices[],MATCH("ID",Vertices[[#Headers],[Vertex]:[Vertex Content Word Count]],0),FALSE)</f>
        <v>96</v>
      </c>
    </row>
    <row r="168" spans="1:3" ht="15">
      <c r="A168" s="79" t="s">
        <v>2595</v>
      </c>
      <c r="B168" s="83" t="s">
        <v>415</v>
      </c>
      <c r="C168" s="79">
        <f>VLOOKUP(GroupVertices[[#This Row],[Vertex]],Vertices[],MATCH("ID",Vertices[[#Headers],[Vertex]:[Vertex Content Word Count]],0),FALSE)</f>
        <v>98</v>
      </c>
    </row>
    <row r="169" spans="1:3" ht="15">
      <c r="A169" s="79" t="s">
        <v>2595</v>
      </c>
      <c r="B169" s="83" t="s">
        <v>414</v>
      </c>
      <c r="C169" s="79">
        <f>VLOOKUP(GroupVertices[[#This Row],[Vertex]],Vertices[],MATCH("ID",Vertices[[#Headers],[Vertex]:[Vertex Content Word Count]],0),FALSE)</f>
        <v>97</v>
      </c>
    </row>
    <row r="170" spans="1:3" ht="15">
      <c r="A170" s="79" t="s">
        <v>2596</v>
      </c>
      <c r="B170" s="83" t="s">
        <v>237</v>
      </c>
      <c r="C170" s="79">
        <f>VLOOKUP(GroupVertices[[#This Row],[Vertex]],Vertices[],MATCH("ID",Vertices[[#Headers],[Vertex]:[Vertex Content Word Count]],0),FALSE)</f>
        <v>3</v>
      </c>
    </row>
    <row r="171" spans="1:3" ht="15">
      <c r="A171" s="79" t="s">
        <v>2596</v>
      </c>
      <c r="B171" s="83" t="s">
        <v>409</v>
      </c>
      <c r="C171" s="79">
        <f>VLOOKUP(GroupVertices[[#This Row],[Vertex]],Vertices[],MATCH("ID",Vertices[[#Headers],[Vertex]:[Vertex Content Word Count]],0),FALSE)</f>
        <v>5</v>
      </c>
    </row>
    <row r="172" spans="1:3" ht="15">
      <c r="A172" s="79" t="s">
        <v>2596</v>
      </c>
      <c r="B172" s="83" t="s">
        <v>408</v>
      </c>
      <c r="C172" s="79">
        <f>VLOOKUP(GroupVertices[[#This Row],[Vertex]],Vertices[],MATCH("ID",Vertices[[#Headers],[Vertex]:[Vertex Content Word Count]],0),FALSE)</f>
        <v>4</v>
      </c>
    </row>
    <row r="173" spans="1:3" ht="15">
      <c r="A173" s="79" t="s">
        <v>2597</v>
      </c>
      <c r="B173" s="83" t="s">
        <v>395</v>
      </c>
      <c r="C173" s="79">
        <f>VLOOKUP(GroupVertices[[#This Row],[Vertex]],Vertices[],MATCH("ID",Vertices[[#Headers],[Vertex]:[Vertex Content Word Count]],0),FALSE)</f>
        <v>180</v>
      </c>
    </row>
    <row r="174" spans="1:3" ht="15">
      <c r="A174" s="79" t="s">
        <v>2597</v>
      </c>
      <c r="B174" s="83" t="s">
        <v>394</v>
      </c>
      <c r="C174" s="79">
        <f>VLOOKUP(GroupVertices[[#This Row],[Vertex]],Vertices[],MATCH("ID",Vertices[[#Headers],[Vertex]:[Vertex Content Word Count]],0),FALSE)</f>
        <v>179</v>
      </c>
    </row>
    <row r="175" spans="1:3" ht="15">
      <c r="A175" s="79" t="s">
        <v>2598</v>
      </c>
      <c r="B175" s="83" t="s">
        <v>385</v>
      </c>
      <c r="C175" s="79">
        <f>VLOOKUP(GroupVertices[[#This Row],[Vertex]],Vertices[],MATCH("ID",Vertices[[#Headers],[Vertex]:[Vertex Content Word Count]],0),FALSE)</f>
        <v>164</v>
      </c>
    </row>
    <row r="176" spans="1:3" ht="15">
      <c r="A176" s="79" t="s">
        <v>2598</v>
      </c>
      <c r="B176" s="83" t="s">
        <v>418</v>
      </c>
      <c r="C176" s="79">
        <f>VLOOKUP(GroupVertices[[#This Row],[Vertex]],Vertices[],MATCH("ID",Vertices[[#Headers],[Vertex]:[Vertex Content Word Count]],0),FALSE)</f>
        <v>165</v>
      </c>
    </row>
    <row r="177" spans="1:3" ht="15">
      <c r="A177" s="79" t="s">
        <v>2599</v>
      </c>
      <c r="B177" s="83" t="s">
        <v>363</v>
      </c>
      <c r="C177" s="79">
        <f>VLOOKUP(GroupVertices[[#This Row],[Vertex]],Vertices[],MATCH("ID",Vertices[[#Headers],[Vertex]:[Vertex Content Word Count]],0),FALSE)</f>
        <v>143</v>
      </c>
    </row>
    <row r="178" spans="1:3" ht="15">
      <c r="A178" s="79" t="s">
        <v>2599</v>
      </c>
      <c r="B178" s="83" t="s">
        <v>362</v>
      </c>
      <c r="C178" s="79">
        <f>VLOOKUP(GroupVertices[[#This Row],[Vertex]],Vertices[],MATCH("ID",Vertices[[#Headers],[Vertex]:[Vertex Content Word Count]],0),FALSE)</f>
        <v>142</v>
      </c>
    </row>
    <row r="179" spans="1:3" ht="15">
      <c r="A179" s="79" t="s">
        <v>2600</v>
      </c>
      <c r="B179" s="83" t="s">
        <v>349</v>
      </c>
      <c r="C179" s="79">
        <f>VLOOKUP(GroupVertices[[#This Row],[Vertex]],Vertices[],MATCH("ID",Vertices[[#Headers],[Vertex]:[Vertex Content Word Count]],0),FALSE)</f>
        <v>127</v>
      </c>
    </row>
    <row r="180" spans="1:3" ht="15">
      <c r="A180" s="79" t="s">
        <v>2600</v>
      </c>
      <c r="B180" s="83" t="s">
        <v>348</v>
      </c>
      <c r="C180" s="79">
        <f>VLOOKUP(GroupVertices[[#This Row],[Vertex]],Vertices[],MATCH("ID",Vertices[[#Headers],[Vertex]:[Vertex Content Word Count]],0),FALSE)</f>
        <v>126</v>
      </c>
    </row>
    <row r="181" spans="1:3" ht="15">
      <c r="A181" s="79" t="s">
        <v>2601</v>
      </c>
      <c r="B181" s="83" t="s">
        <v>315</v>
      </c>
      <c r="C181" s="79">
        <f>VLOOKUP(GroupVertices[[#This Row],[Vertex]],Vertices[],MATCH("ID",Vertices[[#Headers],[Vertex]:[Vertex Content Word Count]],0),FALSE)</f>
        <v>90</v>
      </c>
    </row>
    <row r="182" spans="1:3" ht="15">
      <c r="A182" s="79" t="s">
        <v>2601</v>
      </c>
      <c r="B182" s="83" t="s">
        <v>314</v>
      </c>
      <c r="C182" s="79">
        <f>VLOOKUP(GroupVertices[[#This Row],[Vertex]],Vertices[],MATCH("ID",Vertices[[#Headers],[Vertex]:[Vertex Content Word Count]],0),FALSE)</f>
        <v>89</v>
      </c>
    </row>
    <row r="183" spans="1:3" ht="15">
      <c r="A183" s="79" t="s">
        <v>2602</v>
      </c>
      <c r="B183" s="83" t="s">
        <v>313</v>
      </c>
      <c r="C183" s="79">
        <f>VLOOKUP(GroupVertices[[#This Row],[Vertex]],Vertices[],MATCH("ID",Vertices[[#Headers],[Vertex]:[Vertex Content Word Count]],0),FALSE)</f>
        <v>87</v>
      </c>
    </row>
    <row r="184" spans="1:3" ht="15">
      <c r="A184" s="79" t="s">
        <v>2602</v>
      </c>
      <c r="B184" s="83" t="s">
        <v>413</v>
      </c>
      <c r="C184" s="79">
        <f>VLOOKUP(GroupVertices[[#This Row],[Vertex]],Vertices[],MATCH("ID",Vertices[[#Headers],[Vertex]:[Vertex Content Word Count]],0),FALSE)</f>
        <v>88</v>
      </c>
    </row>
    <row r="185" spans="1:3" ht="15">
      <c r="A185" s="79" t="s">
        <v>2603</v>
      </c>
      <c r="B185" s="83" t="s">
        <v>272</v>
      </c>
      <c r="C185" s="79">
        <f>VLOOKUP(GroupVertices[[#This Row],[Vertex]],Vertices[],MATCH("ID",Vertices[[#Headers],[Vertex]:[Vertex Content Word Count]],0),FALSE)</f>
        <v>41</v>
      </c>
    </row>
    <row r="186" spans="1:3" ht="15">
      <c r="A186" s="79" t="s">
        <v>2603</v>
      </c>
      <c r="B186" s="83" t="s">
        <v>410</v>
      </c>
      <c r="C186" s="79">
        <f>VLOOKUP(GroupVertices[[#This Row],[Vertex]],Vertices[],MATCH("ID",Vertices[[#Headers],[Vertex]:[Vertex Content Word Count]],0),FALSE)</f>
        <v>42</v>
      </c>
    </row>
    <row r="187" spans="1:3" ht="15">
      <c r="A187" s="79" t="s">
        <v>2604</v>
      </c>
      <c r="B187" s="83" t="s">
        <v>266</v>
      </c>
      <c r="C187" s="79">
        <f>VLOOKUP(GroupVertices[[#This Row],[Vertex]],Vertices[],MATCH("ID",Vertices[[#Headers],[Vertex]:[Vertex Content Word Count]],0),FALSE)</f>
        <v>35</v>
      </c>
    </row>
    <row r="188" spans="1:3" ht="15">
      <c r="A188" s="79" t="s">
        <v>2604</v>
      </c>
      <c r="B188" s="83" t="s">
        <v>265</v>
      </c>
      <c r="C188" s="79">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A188"/>
    <dataValidation allowBlank="1" showInputMessage="1" showErrorMessage="1" promptTitle="Vertex Name" prompt="Enter the name of a vertex to include in the group." sqref="B2:B188"/>
    <dataValidation allowBlank="1" showInputMessage="1" promptTitle="Vertex ID" prompt="This is the value of the hidden ID cell in the Vertices worksheet.  It gets filled in by the items on the NodeXL, Analysis, Groups menu." sqref="C2:C1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3028</v>
      </c>
      <c r="B2" s="34" t="s">
        <v>191</v>
      </c>
      <c r="D2" s="31">
        <f>MIN(Vertices[Degree])</f>
        <v>0</v>
      </c>
      <c r="E2" s="3">
        <f>COUNTIF(Vertices[Degree],"&gt;= "&amp;D2)-COUNTIF(Vertices[Degree],"&gt;="&amp;D3)</f>
        <v>0</v>
      </c>
      <c r="F2" s="37">
        <f>MIN(Vertices[In-Degree])</f>
        <v>0</v>
      </c>
      <c r="G2" s="38">
        <f>COUNTIF(Vertices[In-Degree],"&gt;= "&amp;F2)-COUNTIF(Vertices[In-Degree],"&gt;="&amp;F3)</f>
        <v>181</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179</v>
      </c>
      <c r="L2" s="37">
        <f>MIN(Vertices[Closeness Centrality])</f>
        <v>0</v>
      </c>
      <c r="M2" s="38">
        <f>COUNTIF(Vertices[Closeness Centrality],"&gt;= "&amp;L2)-COUNTIF(Vertices[Closeness Centrality],"&gt;="&amp;L3)</f>
        <v>160</v>
      </c>
      <c r="N2" s="37">
        <f>MIN(Vertices[Eigenvector Centrality])</f>
        <v>0</v>
      </c>
      <c r="O2" s="38">
        <f>COUNTIF(Vertices[Eigenvector Centrality],"&gt;= "&amp;N2)-COUNTIF(Vertices[Eigenvector Centrality],"&gt;="&amp;N3)</f>
        <v>58</v>
      </c>
      <c r="P2" s="37">
        <f>MIN(Vertices[PageRank])</f>
        <v>0.493117</v>
      </c>
      <c r="Q2" s="38">
        <f>COUNTIF(Vertices[PageRank],"&gt;= "&amp;P2)-COUNTIF(Vertices[PageRank],"&gt;="&amp;P3)</f>
        <v>179</v>
      </c>
      <c r="R2" s="37">
        <f>MIN(Vertices[Clustering Coefficient])</f>
        <v>0</v>
      </c>
      <c r="S2" s="43">
        <f>COUNTIF(Vertices[Clustering Coefficient],"&gt;= "&amp;R2)-COUNTIF(Vertices[Clustering Coefficient],"&gt;="&amp;R3)</f>
        <v>164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2.6666666666666665</v>
      </c>
      <c r="G3" s="40">
        <f>COUNTIF(Vertices[In-Degree],"&gt;= "&amp;F3)-COUNTIF(Vertices[In-Degree],"&gt;="&amp;F4)</f>
        <v>3</v>
      </c>
      <c r="H3" s="39">
        <f aca="true" t="shared" si="3" ref="H3:H26">H2+($H$50-$H$2)/BinDivisor</f>
        <v>0.14583333333333334</v>
      </c>
      <c r="I3" s="40">
        <f>COUNTIF(Vertices[Out-Degree],"&gt;= "&amp;H3)-COUNTIF(Vertices[Out-Degree],"&gt;="&amp;H4)</f>
        <v>0</v>
      </c>
      <c r="J3" s="39">
        <f aca="true" t="shared" si="4" ref="J3:J26">J2+($J$50-$J$2)/BinDivisor</f>
        <v>439.80555556250005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0.0017347083333333335</v>
      </c>
      <c r="O3" s="40">
        <f>COUNTIF(Vertices[Eigenvector Centrality],"&gt;= "&amp;N3)-COUNTIF(Vertices[Eigenvector Centrality],"&gt;="&amp;N4)</f>
        <v>1</v>
      </c>
      <c r="P3" s="39">
        <f aca="true" t="shared" si="7" ref="P3:P26">P2+($P$50-$P$2)/BinDivisor</f>
        <v>1.6085373958333333</v>
      </c>
      <c r="Q3" s="40">
        <f>COUNTIF(Vertices[PageRank],"&gt;= "&amp;P3)-COUNTIF(Vertices[PageRank],"&gt;="&amp;P4)</f>
        <v>5</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187</v>
      </c>
      <c r="D4" s="32">
        <f t="shared" si="1"/>
        <v>0</v>
      </c>
      <c r="E4" s="3">
        <f>COUNTIF(Vertices[Degree],"&gt;= "&amp;D4)-COUNTIF(Vertices[Degree],"&gt;="&amp;D5)</f>
        <v>0</v>
      </c>
      <c r="F4" s="37">
        <f t="shared" si="2"/>
        <v>5.333333333333333</v>
      </c>
      <c r="G4" s="38">
        <f>COUNTIF(Vertices[In-Degree],"&gt;= "&amp;F4)-COUNTIF(Vertices[In-Degree],"&gt;="&amp;F5)</f>
        <v>1</v>
      </c>
      <c r="H4" s="37">
        <f t="shared" si="3"/>
        <v>0.2916666666666667</v>
      </c>
      <c r="I4" s="38">
        <f>COUNTIF(Vertices[Out-Degree],"&gt;= "&amp;H4)-COUNTIF(Vertices[Out-Degree],"&gt;="&amp;H5)</f>
        <v>0</v>
      </c>
      <c r="J4" s="37">
        <f t="shared" si="4"/>
        <v>879.6111111250001</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0.003469416666666667</v>
      </c>
      <c r="O4" s="38">
        <f>COUNTIF(Vertices[Eigenvector Centrality],"&gt;= "&amp;N4)-COUNTIF(Vertices[Eigenvector Centrality],"&gt;="&amp;N5)</f>
        <v>0</v>
      </c>
      <c r="P4" s="37">
        <f t="shared" si="7"/>
        <v>2.723957791666667</v>
      </c>
      <c r="Q4" s="38">
        <f>COUNTIF(Vertices[PageRank],"&gt;= "&amp;P4)-COUNTIF(Vertices[PageRank],"&gt;="&amp;P5)</f>
        <v>1</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8</v>
      </c>
      <c r="G5" s="40">
        <f>COUNTIF(Vertices[In-Degree],"&gt;= "&amp;F5)-COUNTIF(Vertices[In-Degree],"&gt;="&amp;F6)</f>
        <v>0</v>
      </c>
      <c r="H5" s="39">
        <f t="shared" si="3"/>
        <v>0.4375</v>
      </c>
      <c r="I5" s="40">
        <f>COUNTIF(Vertices[Out-Degree],"&gt;= "&amp;H5)-COUNTIF(Vertices[Out-Degree],"&gt;="&amp;H6)</f>
        <v>0</v>
      </c>
      <c r="J5" s="39">
        <f t="shared" si="4"/>
        <v>1319.4166666875</v>
      </c>
      <c r="K5" s="40">
        <f>COUNTIF(Vertices[Betweenness Centrality],"&gt;= "&amp;J5)-COUNTIF(Vertices[Betweenness Centrality],"&gt;="&amp;J6)</f>
        <v>1</v>
      </c>
      <c r="L5" s="39">
        <f t="shared" si="5"/>
        <v>0.0625</v>
      </c>
      <c r="M5" s="40">
        <f>COUNTIF(Vertices[Closeness Centrality],"&gt;= "&amp;L5)-COUNTIF(Vertices[Closeness Centrality],"&gt;="&amp;L6)</f>
        <v>6</v>
      </c>
      <c r="N5" s="39">
        <f t="shared" si="6"/>
        <v>0.005204125</v>
      </c>
      <c r="O5" s="40">
        <f>COUNTIF(Vertices[Eigenvector Centrality],"&gt;= "&amp;N5)-COUNTIF(Vertices[Eigenvector Centrality],"&gt;="&amp;N6)</f>
        <v>0</v>
      </c>
      <c r="P5" s="39">
        <f t="shared" si="7"/>
        <v>3.8393781875000004</v>
      </c>
      <c r="Q5" s="40">
        <f>COUNTIF(Vertices[PageRank],"&gt;= "&amp;P5)-COUNTIF(Vertices[PageRank],"&gt;="&amp;P6)</f>
        <v>1</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200</v>
      </c>
      <c r="D6" s="32">
        <f t="shared" si="1"/>
        <v>0</v>
      </c>
      <c r="E6" s="3">
        <f>COUNTIF(Vertices[Degree],"&gt;= "&amp;D6)-COUNTIF(Vertices[Degree],"&gt;="&amp;D7)</f>
        <v>0</v>
      </c>
      <c r="F6" s="37">
        <f t="shared" si="2"/>
        <v>10.666666666666666</v>
      </c>
      <c r="G6" s="38">
        <f>COUNTIF(Vertices[In-Degree],"&gt;= "&amp;F6)-COUNTIF(Vertices[In-Degree],"&gt;="&amp;F7)</f>
        <v>1</v>
      </c>
      <c r="H6" s="37">
        <f t="shared" si="3"/>
        <v>0.5833333333333334</v>
      </c>
      <c r="I6" s="38">
        <f>COUNTIF(Vertices[Out-Degree],"&gt;= "&amp;H6)-COUNTIF(Vertices[Out-Degree],"&gt;="&amp;H7)</f>
        <v>0</v>
      </c>
      <c r="J6" s="37">
        <f t="shared" si="4"/>
        <v>1759.2222222500002</v>
      </c>
      <c r="K6" s="38">
        <f>COUNTIF(Vertices[Betweenness Centrality],"&gt;= "&amp;J6)-COUNTIF(Vertices[Betweenness Centrality],"&gt;="&amp;J7)</f>
        <v>2</v>
      </c>
      <c r="L6" s="37">
        <f t="shared" si="5"/>
        <v>0.08333333333333333</v>
      </c>
      <c r="M6" s="38">
        <f>COUNTIF(Vertices[Closeness Centrality],"&gt;= "&amp;L6)-COUNTIF(Vertices[Closeness Centrality],"&gt;="&amp;L7)</f>
        <v>2</v>
      </c>
      <c r="N6" s="37">
        <f t="shared" si="6"/>
        <v>0.006938833333333334</v>
      </c>
      <c r="O6" s="38">
        <f>COUNTIF(Vertices[Eigenvector Centrality],"&gt;= "&amp;N6)-COUNTIF(Vertices[Eigenvector Centrality],"&gt;="&amp;N7)</f>
        <v>126</v>
      </c>
      <c r="P6" s="37">
        <f t="shared" si="7"/>
        <v>4.954798583333334</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22</v>
      </c>
      <c r="D7" s="32">
        <f t="shared" si="1"/>
        <v>0</v>
      </c>
      <c r="E7" s="3">
        <f>COUNTIF(Vertices[Degree],"&gt;= "&amp;D7)-COUNTIF(Vertices[Degree],"&gt;="&amp;D8)</f>
        <v>0</v>
      </c>
      <c r="F7" s="39">
        <f t="shared" si="2"/>
        <v>13.333333333333332</v>
      </c>
      <c r="G7" s="40">
        <f>COUNTIF(Vertices[In-Degree],"&gt;= "&amp;F7)-COUNTIF(Vertices[In-Degree],"&gt;="&amp;F8)</f>
        <v>0</v>
      </c>
      <c r="H7" s="39">
        <f t="shared" si="3"/>
        <v>0.7291666666666667</v>
      </c>
      <c r="I7" s="40">
        <f>COUNTIF(Vertices[Out-Degree],"&gt;= "&amp;H7)-COUNTIF(Vertices[Out-Degree],"&gt;="&amp;H8)</f>
        <v>0</v>
      </c>
      <c r="J7" s="39">
        <f t="shared" si="4"/>
        <v>2199.0277778125</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0.008673541666666668</v>
      </c>
      <c r="O7" s="40">
        <f>COUNTIF(Vertices[Eigenvector Centrality],"&gt;= "&amp;N7)-COUNTIF(Vertices[Eigenvector Centrality],"&gt;="&amp;N8)</f>
        <v>0</v>
      </c>
      <c r="P7" s="39">
        <f t="shared" si="7"/>
        <v>6.070218979166667</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222</v>
      </c>
      <c r="D8" s="32">
        <f t="shared" si="1"/>
        <v>0</v>
      </c>
      <c r="E8" s="3">
        <f>COUNTIF(Vertices[Degree],"&gt;= "&amp;D8)-COUNTIF(Vertices[Degree],"&gt;="&amp;D9)</f>
        <v>0</v>
      </c>
      <c r="F8" s="37">
        <f t="shared" si="2"/>
        <v>15.999999999999998</v>
      </c>
      <c r="G8" s="38">
        <f>COUNTIF(Vertices[In-Degree],"&gt;= "&amp;F8)-COUNTIF(Vertices[In-Degree],"&gt;="&amp;F9)</f>
        <v>0</v>
      </c>
      <c r="H8" s="37">
        <f t="shared" si="3"/>
        <v>0.8750000000000001</v>
      </c>
      <c r="I8" s="38">
        <f>COUNTIF(Vertices[Out-Degree],"&gt;= "&amp;H8)-COUNTIF(Vertices[Out-Degree],"&gt;="&amp;H9)</f>
        <v>148</v>
      </c>
      <c r="J8" s="37">
        <f t="shared" si="4"/>
        <v>2638.833333375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0.01040825</v>
      </c>
      <c r="O8" s="38">
        <f>COUNTIF(Vertices[Eigenvector Centrality],"&gt;= "&amp;N8)-COUNTIF(Vertices[Eigenvector Centrality],"&gt;="&amp;N9)</f>
        <v>1</v>
      </c>
      <c r="P8" s="37">
        <f t="shared" si="7"/>
        <v>7.185639375000001</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18.666666666666664</v>
      </c>
      <c r="G9" s="40">
        <f>COUNTIF(Vertices[In-Degree],"&gt;= "&amp;F9)-COUNTIF(Vertices[In-Degree],"&gt;="&amp;F10)</f>
        <v>0</v>
      </c>
      <c r="H9" s="39">
        <f t="shared" si="3"/>
        <v>1.0208333333333335</v>
      </c>
      <c r="I9" s="40">
        <f>COUNTIF(Vertices[Out-Degree],"&gt;= "&amp;H9)-COUNTIF(Vertices[Out-Degree],"&gt;="&amp;H10)</f>
        <v>0</v>
      </c>
      <c r="J9" s="39">
        <f t="shared" si="4"/>
        <v>3078.6388889375003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0.012142958333333334</v>
      </c>
      <c r="O9" s="40">
        <f>COUNTIF(Vertices[Eigenvector Centrality],"&gt;= "&amp;N9)-COUNTIF(Vertices[Eigenvector Centrality],"&gt;="&amp;N10)</f>
        <v>0</v>
      </c>
      <c r="P9" s="39">
        <f t="shared" si="7"/>
        <v>8.301059770833334</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3029</v>
      </c>
      <c r="B10" s="34">
        <v>5</v>
      </c>
      <c r="D10" s="32">
        <f t="shared" si="1"/>
        <v>0</v>
      </c>
      <c r="E10" s="3">
        <f>COUNTIF(Vertices[Degree],"&gt;= "&amp;D10)-COUNTIF(Vertices[Degree],"&gt;="&amp;D11)</f>
        <v>0</v>
      </c>
      <c r="F10" s="37">
        <f t="shared" si="2"/>
        <v>21.333333333333332</v>
      </c>
      <c r="G10" s="38">
        <f>COUNTIF(Vertices[In-Degree],"&gt;= "&amp;F10)-COUNTIF(Vertices[In-Degree],"&gt;="&amp;F11)</f>
        <v>0</v>
      </c>
      <c r="H10" s="37">
        <f t="shared" si="3"/>
        <v>1.1666666666666667</v>
      </c>
      <c r="I10" s="38">
        <f>COUNTIF(Vertices[Out-Degree],"&gt;= "&amp;H10)-COUNTIF(Vertices[Out-Degree],"&gt;="&amp;H11)</f>
        <v>0</v>
      </c>
      <c r="J10" s="37">
        <f t="shared" si="4"/>
        <v>3518.4444445000004</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0.013877666666666667</v>
      </c>
      <c r="O10" s="38">
        <f>COUNTIF(Vertices[Eigenvector Centrality],"&gt;= "&amp;N10)-COUNTIF(Vertices[Eigenvector Centrality],"&gt;="&amp;N11)</f>
        <v>0</v>
      </c>
      <c r="P10" s="37">
        <f t="shared" si="7"/>
        <v>9.416480166666666</v>
      </c>
      <c r="Q10" s="38">
        <f>COUNTIF(Vertices[PageRank],"&gt;= "&amp;P10)-COUNTIF(Vertices[PageRank],"&gt;="&amp;P11)</f>
        <v>0</v>
      </c>
      <c r="R10" s="37">
        <f t="shared" si="8"/>
        <v>0.08333333333333333</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24</v>
      </c>
      <c r="G11" s="40">
        <f>COUNTIF(Vertices[In-Degree],"&gt;= "&amp;F11)-COUNTIF(Vertices[In-Degree],"&gt;="&amp;F12)</f>
        <v>0</v>
      </c>
      <c r="H11" s="39">
        <f t="shared" si="3"/>
        <v>1.3125</v>
      </c>
      <c r="I11" s="40">
        <f>COUNTIF(Vertices[Out-Degree],"&gt;= "&amp;H11)-COUNTIF(Vertices[Out-Degree],"&gt;="&amp;H12)</f>
        <v>0</v>
      </c>
      <c r="J11" s="39">
        <f t="shared" si="4"/>
        <v>3958.2500000625005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0.015612375</v>
      </c>
      <c r="O11" s="40">
        <f>COUNTIF(Vertices[Eigenvector Centrality],"&gt;= "&amp;N11)-COUNTIF(Vertices[Eigenvector Centrality],"&gt;="&amp;N12)</f>
        <v>0</v>
      </c>
      <c r="P11" s="39">
        <f t="shared" si="7"/>
        <v>10.531900562499999</v>
      </c>
      <c r="Q11" s="40">
        <f>COUNTIF(Vertices[PageRank],"&gt;= "&amp;P11)-COUNTIF(Vertices[PageRank],"&gt;="&amp;P12)</f>
        <v>0</v>
      </c>
      <c r="R11" s="39">
        <f t="shared" si="8"/>
        <v>0.09375</v>
      </c>
      <c r="S11" s="44">
        <f>COUNTIF(Vertices[Clustering Coefficient],"&gt;= "&amp;R11)-COUNTIF(Vertices[Clustering Coefficient],"&gt;="&amp;R12)</f>
        <v>1</v>
      </c>
      <c r="T11" s="39" t="e">
        <f ca="1" t="shared" si="9"/>
        <v>#REF!</v>
      </c>
      <c r="U11" s="40" t="e">
        <f ca="1" t="shared" si="0"/>
        <v>#REF!</v>
      </c>
    </row>
    <row r="12" spans="1:21" ht="15">
      <c r="A12" s="34" t="s">
        <v>198</v>
      </c>
      <c r="B12" s="34">
        <v>30</v>
      </c>
      <c r="D12" s="32">
        <f t="shared" si="1"/>
        <v>0</v>
      </c>
      <c r="E12" s="3">
        <f>COUNTIF(Vertices[Degree],"&gt;= "&amp;D12)-COUNTIF(Vertices[Degree],"&gt;="&amp;D13)</f>
        <v>0</v>
      </c>
      <c r="F12" s="37">
        <f t="shared" si="2"/>
        <v>26.666666666666668</v>
      </c>
      <c r="G12" s="38">
        <f>COUNTIF(Vertices[In-Degree],"&gt;= "&amp;F12)-COUNTIF(Vertices[In-Degree],"&gt;="&amp;F13)</f>
        <v>0</v>
      </c>
      <c r="H12" s="37">
        <f t="shared" si="3"/>
        <v>1.4583333333333333</v>
      </c>
      <c r="I12" s="38">
        <f>COUNTIF(Vertices[Out-Degree],"&gt;= "&amp;H12)-COUNTIF(Vertices[Out-Degree],"&gt;="&amp;H13)</f>
        <v>0</v>
      </c>
      <c r="J12" s="37">
        <f t="shared" si="4"/>
        <v>4398.055555625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0.017347083333333332</v>
      </c>
      <c r="O12" s="38">
        <f>COUNTIF(Vertices[Eigenvector Centrality],"&gt;= "&amp;N12)-COUNTIF(Vertices[Eigenvector Centrality],"&gt;="&amp;N13)</f>
        <v>0</v>
      </c>
      <c r="P12" s="37">
        <f t="shared" si="7"/>
        <v>11.647320958333331</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426</v>
      </c>
      <c r="B13" s="34">
        <v>147</v>
      </c>
      <c r="D13" s="32">
        <f t="shared" si="1"/>
        <v>0</v>
      </c>
      <c r="E13" s="3">
        <f>COUNTIF(Vertices[Degree],"&gt;= "&amp;D13)-COUNTIF(Vertices[Degree],"&gt;="&amp;D14)</f>
        <v>0</v>
      </c>
      <c r="F13" s="39">
        <f t="shared" si="2"/>
        <v>29.333333333333336</v>
      </c>
      <c r="G13" s="40">
        <f>COUNTIF(Vertices[In-Degree],"&gt;= "&amp;F13)-COUNTIF(Vertices[In-Degree],"&gt;="&amp;F14)</f>
        <v>0</v>
      </c>
      <c r="H13" s="39">
        <f t="shared" si="3"/>
        <v>1.6041666666666665</v>
      </c>
      <c r="I13" s="40">
        <f>COUNTIF(Vertices[Out-Degree],"&gt;= "&amp;H13)-COUNTIF(Vertices[Out-Degree],"&gt;="&amp;H14)</f>
        <v>0</v>
      </c>
      <c r="J13" s="39">
        <f t="shared" si="4"/>
        <v>4837.8611111875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0.019081791666666667</v>
      </c>
      <c r="O13" s="40">
        <f>COUNTIF(Vertices[Eigenvector Centrality],"&gt;= "&amp;N13)-COUNTIF(Vertices[Eigenvector Centrality],"&gt;="&amp;N14)</f>
        <v>0</v>
      </c>
      <c r="P13" s="39">
        <f t="shared" si="7"/>
        <v>12.762741354166664</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425</v>
      </c>
      <c r="B14" s="34">
        <v>33</v>
      </c>
      <c r="D14" s="32">
        <f t="shared" si="1"/>
        <v>0</v>
      </c>
      <c r="E14" s="3">
        <f>COUNTIF(Vertices[Degree],"&gt;= "&amp;D14)-COUNTIF(Vertices[Degree],"&gt;="&amp;D15)</f>
        <v>0</v>
      </c>
      <c r="F14" s="37">
        <f t="shared" si="2"/>
        <v>32</v>
      </c>
      <c r="G14" s="38">
        <f>COUNTIF(Vertices[In-Degree],"&gt;= "&amp;F14)-COUNTIF(Vertices[In-Degree],"&gt;="&amp;F15)</f>
        <v>0</v>
      </c>
      <c r="H14" s="37">
        <f t="shared" si="3"/>
        <v>1.7499999999999998</v>
      </c>
      <c r="I14" s="38">
        <f>COUNTIF(Vertices[Out-Degree],"&gt;= "&amp;H14)-COUNTIF(Vertices[Out-Degree],"&gt;="&amp;H15)</f>
        <v>0</v>
      </c>
      <c r="J14" s="37">
        <f t="shared" si="4"/>
        <v>5277.666666749999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0.0208165</v>
      </c>
      <c r="O14" s="38">
        <f>COUNTIF(Vertices[Eigenvector Centrality],"&gt;= "&amp;N14)-COUNTIF(Vertices[Eigenvector Centrality],"&gt;="&amp;N15)</f>
        <v>0</v>
      </c>
      <c r="P14" s="37">
        <f t="shared" si="7"/>
        <v>13.878161749999997</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427</v>
      </c>
      <c r="B15" s="34">
        <v>3</v>
      </c>
      <c r="D15" s="32">
        <f t="shared" si="1"/>
        <v>0</v>
      </c>
      <c r="E15" s="3">
        <f>COUNTIF(Vertices[Degree],"&gt;= "&amp;D15)-COUNTIF(Vertices[Degree],"&gt;="&amp;D16)</f>
        <v>0</v>
      </c>
      <c r="F15" s="39">
        <f t="shared" si="2"/>
        <v>34.666666666666664</v>
      </c>
      <c r="G15" s="40">
        <f>COUNTIF(Vertices[In-Degree],"&gt;= "&amp;F15)-COUNTIF(Vertices[In-Degree],"&gt;="&amp;F16)</f>
        <v>0</v>
      </c>
      <c r="H15" s="39">
        <f t="shared" si="3"/>
        <v>1.895833333333333</v>
      </c>
      <c r="I15" s="40">
        <f>COUNTIF(Vertices[Out-Degree],"&gt;= "&amp;H15)-COUNTIF(Vertices[Out-Degree],"&gt;="&amp;H16)</f>
        <v>17</v>
      </c>
      <c r="J15" s="39">
        <f t="shared" si="4"/>
        <v>5717.472222312499</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0.022551208333333336</v>
      </c>
      <c r="O15" s="40">
        <f>COUNTIF(Vertices[Eigenvector Centrality],"&gt;= "&amp;N15)-COUNTIF(Vertices[Eigenvector Centrality],"&gt;="&amp;N16)</f>
        <v>0</v>
      </c>
      <c r="P15" s="39">
        <f t="shared" si="7"/>
        <v>14.99358214583333</v>
      </c>
      <c r="Q15" s="40">
        <f>COUNTIF(Vertices[PageRank],"&gt;= "&amp;P15)-COUNTIF(Vertices[PageRank],"&gt;="&amp;P16)</f>
        <v>0</v>
      </c>
      <c r="R15" s="39">
        <f t="shared" si="8"/>
        <v>0.13541666666666666</v>
      </c>
      <c r="S15" s="44">
        <f>COUNTIF(Vertices[Clustering Coefficient],"&gt;= "&amp;R15)-COUNTIF(Vertices[Clustering Coefficient],"&gt;="&amp;R16)</f>
        <v>1</v>
      </c>
      <c r="T15" s="39" t="e">
        <f ca="1" t="shared" si="9"/>
        <v>#REF!</v>
      </c>
      <c r="U15" s="40" t="e">
        <f ca="1" t="shared" si="0"/>
        <v>#REF!</v>
      </c>
    </row>
    <row r="16" spans="1:21" ht="15">
      <c r="A16" s="34" t="s">
        <v>424</v>
      </c>
      <c r="B16" s="34">
        <v>9</v>
      </c>
      <c r="D16" s="32">
        <f t="shared" si="1"/>
        <v>0</v>
      </c>
      <c r="E16" s="3">
        <f>COUNTIF(Vertices[Degree],"&gt;= "&amp;D16)-COUNTIF(Vertices[Degree],"&gt;="&amp;D17)</f>
        <v>0</v>
      </c>
      <c r="F16" s="37">
        <f t="shared" si="2"/>
        <v>37.33333333333333</v>
      </c>
      <c r="G16" s="38">
        <f>COUNTIF(Vertices[In-Degree],"&gt;= "&amp;F16)-COUNTIF(Vertices[In-Degree],"&gt;="&amp;F17)</f>
        <v>0</v>
      </c>
      <c r="H16" s="37">
        <f t="shared" si="3"/>
        <v>2.0416666666666665</v>
      </c>
      <c r="I16" s="38">
        <f>COUNTIF(Vertices[Out-Degree],"&gt;= "&amp;H16)-COUNTIF(Vertices[Out-Degree],"&gt;="&amp;H17)</f>
        <v>0</v>
      </c>
      <c r="J16" s="37">
        <f t="shared" si="4"/>
        <v>6157.277777874999</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0.02428591666666667</v>
      </c>
      <c r="O16" s="38">
        <f>COUNTIF(Vertices[Eigenvector Centrality],"&gt;= "&amp;N16)-COUNTIF(Vertices[Eigenvector Centrality],"&gt;="&amp;N17)</f>
        <v>0</v>
      </c>
      <c r="P16" s="37">
        <f t="shared" si="7"/>
        <v>16.109002541666662</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39.99999999999999</v>
      </c>
      <c r="G17" s="40">
        <f>COUNTIF(Vertices[In-Degree],"&gt;= "&amp;F17)-COUNTIF(Vertices[In-Degree],"&gt;="&amp;F18)</f>
        <v>0</v>
      </c>
      <c r="H17" s="39">
        <f t="shared" si="3"/>
        <v>2.1875</v>
      </c>
      <c r="I17" s="40">
        <f>COUNTIF(Vertices[Out-Degree],"&gt;= "&amp;H17)-COUNTIF(Vertices[Out-Degree],"&gt;="&amp;H18)</f>
        <v>0</v>
      </c>
      <c r="J17" s="39">
        <f t="shared" si="4"/>
        <v>6597.083333437498</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0.026020625000000006</v>
      </c>
      <c r="O17" s="40">
        <f>COUNTIF(Vertices[Eigenvector Centrality],"&gt;= "&amp;N17)-COUNTIF(Vertices[Eigenvector Centrality],"&gt;="&amp;N18)</f>
        <v>0</v>
      </c>
      <c r="P17" s="39">
        <f t="shared" si="7"/>
        <v>17.224422937499995</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33</v>
      </c>
      <c r="D18" s="32">
        <f t="shared" si="1"/>
        <v>0</v>
      </c>
      <c r="E18" s="3">
        <f>COUNTIF(Vertices[Degree],"&gt;= "&amp;D18)-COUNTIF(Vertices[Degree],"&gt;="&amp;D19)</f>
        <v>0</v>
      </c>
      <c r="F18" s="37">
        <f t="shared" si="2"/>
        <v>42.66666666666666</v>
      </c>
      <c r="G18" s="38">
        <f>COUNTIF(Vertices[In-Degree],"&gt;= "&amp;F18)-COUNTIF(Vertices[In-Degree],"&gt;="&amp;F19)</f>
        <v>0</v>
      </c>
      <c r="H18" s="37">
        <f t="shared" si="3"/>
        <v>2.3333333333333335</v>
      </c>
      <c r="I18" s="38">
        <f>COUNTIF(Vertices[Out-Degree],"&gt;= "&amp;H18)-COUNTIF(Vertices[Out-Degree],"&gt;="&amp;H19)</f>
        <v>0</v>
      </c>
      <c r="J18" s="37">
        <f t="shared" si="4"/>
        <v>7036.888888999998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0.02775533333333334</v>
      </c>
      <c r="O18" s="38">
        <f>COUNTIF(Vertices[Eigenvector Centrality],"&gt;= "&amp;N18)-COUNTIF(Vertices[Eigenvector Centrality],"&gt;="&amp;N19)</f>
        <v>0</v>
      </c>
      <c r="P18" s="37">
        <f t="shared" si="7"/>
        <v>18.339843333333327</v>
      </c>
      <c r="Q18" s="38">
        <f>COUNTIF(Vertices[PageRank],"&gt;= "&amp;P18)-COUNTIF(Vertices[PageRank],"&gt;="&amp;P19)</f>
        <v>0</v>
      </c>
      <c r="R18" s="37">
        <f t="shared" si="8"/>
        <v>0.16666666666666663</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45.33333333333332</v>
      </c>
      <c r="G19" s="40">
        <f>COUNTIF(Vertices[In-Degree],"&gt;= "&amp;F19)-COUNTIF(Vertices[In-Degree],"&gt;="&amp;F20)</f>
        <v>0</v>
      </c>
      <c r="H19" s="39">
        <f t="shared" si="3"/>
        <v>2.479166666666667</v>
      </c>
      <c r="I19" s="40">
        <f>COUNTIF(Vertices[Out-Degree],"&gt;= "&amp;H19)-COUNTIF(Vertices[Out-Degree],"&gt;="&amp;H20)</f>
        <v>0</v>
      </c>
      <c r="J19" s="39">
        <f t="shared" si="4"/>
        <v>7476.694444562498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0.029490041666666675</v>
      </c>
      <c r="O19" s="40">
        <f>COUNTIF(Vertices[Eigenvector Centrality],"&gt;= "&amp;N19)-COUNTIF(Vertices[Eigenvector Centrality],"&gt;="&amp;N20)</f>
        <v>0</v>
      </c>
      <c r="P19" s="39">
        <f t="shared" si="7"/>
        <v>19.45526372916666</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0.01098901098901099</v>
      </c>
      <c r="D20" s="32">
        <f t="shared" si="1"/>
        <v>0</v>
      </c>
      <c r="E20" s="3">
        <f>COUNTIF(Vertices[Degree],"&gt;= "&amp;D20)-COUNTIF(Vertices[Degree],"&gt;="&amp;D21)</f>
        <v>0</v>
      </c>
      <c r="F20" s="37">
        <f t="shared" si="2"/>
        <v>47.999999999999986</v>
      </c>
      <c r="G20" s="38">
        <f>COUNTIF(Vertices[In-Degree],"&gt;= "&amp;F20)-COUNTIF(Vertices[In-Degree],"&gt;="&amp;F21)</f>
        <v>0</v>
      </c>
      <c r="H20" s="37">
        <f t="shared" si="3"/>
        <v>2.6250000000000004</v>
      </c>
      <c r="I20" s="38">
        <f>COUNTIF(Vertices[Out-Degree],"&gt;= "&amp;H20)-COUNTIF(Vertices[Out-Degree],"&gt;="&amp;H21)</f>
        <v>0</v>
      </c>
      <c r="J20" s="37">
        <f t="shared" si="4"/>
        <v>7916.500000124997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0.03122475000000001</v>
      </c>
      <c r="O20" s="38">
        <f>COUNTIF(Vertices[Eigenvector Centrality],"&gt;= "&amp;N20)-COUNTIF(Vertices[Eigenvector Centrality],"&gt;="&amp;N21)</f>
        <v>0</v>
      </c>
      <c r="P20" s="37">
        <f t="shared" si="7"/>
        <v>20.570684124999993</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0.021739130434782608</v>
      </c>
      <c r="D21" s="32">
        <f t="shared" si="1"/>
        <v>0</v>
      </c>
      <c r="E21" s="3">
        <f>COUNTIF(Vertices[Degree],"&gt;= "&amp;D21)-COUNTIF(Vertices[Degree],"&gt;="&amp;D22)</f>
        <v>0</v>
      </c>
      <c r="F21" s="39">
        <f t="shared" si="2"/>
        <v>50.66666666666665</v>
      </c>
      <c r="G21" s="40">
        <f>COUNTIF(Vertices[In-Degree],"&gt;= "&amp;F21)-COUNTIF(Vertices[In-Degree],"&gt;="&amp;F22)</f>
        <v>0</v>
      </c>
      <c r="H21" s="39">
        <f t="shared" si="3"/>
        <v>2.770833333333334</v>
      </c>
      <c r="I21" s="40">
        <f>COUNTIF(Vertices[Out-Degree],"&gt;= "&amp;H21)-COUNTIF(Vertices[Out-Degree],"&gt;="&amp;H22)</f>
        <v>0</v>
      </c>
      <c r="J21" s="39">
        <f t="shared" si="4"/>
        <v>8356.305555687497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0.032959458333333344</v>
      </c>
      <c r="O21" s="40">
        <f>COUNTIF(Vertices[Eigenvector Centrality],"&gt;= "&amp;N21)-COUNTIF(Vertices[Eigenvector Centrality],"&gt;="&amp;N22)</f>
        <v>0</v>
      </c>
      <c r="P21" s="39">
        <f t="shared" si="7"/>
        <v>21.686104520833325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53.333333333333314</v>
      </c>
      <c r="G22" s="38">
        <f>COUNTIF(Vertices[In-Degree],"&gt;= "&amp;F22)-COUNTIF(Vertices[In-Degree],"&gt;="&amp;F23)</f>
        <v>0</v>
      </c>
      <c r="H22" s="37">
        <f t="shared" si="3"/>
        <v>2.9166666666666674</v>
      </c>
      <c r="I22" s="38">
        <f>COUNTIF(Vertices[Out-Degree],"&gt;= "&amp;H22)-COUNTIF(Vertices[Out-Degree],"&gt;="&amp;H23)</f>
        <v>3</v>
      </c>
      <c r="J22" s="37">
        <f t="shared" si="4"/>
        <v>8796.111111249997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0.03469416666666668</v>
      </c>
      <c r="O22" s="38">
        <f>COUNTIF(Vertices[Eigenvector Centrality],"&gt;= "&amp;N22)-COUNTIF(Vertices[Eigenvector Centrality],"&gt;="&amp;N23)</f>
        <v>0</v>
      </c>
      <c r="P22" s="37">
        <f t="shared" si="7"/>
        <v>22.801524916666658</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21</v>
      </c>
      <c r="D23" s="32">
        <f t="shared" si="1"/>
        <v>0</v>
      </c>
      <c r="E23" s="3">
        <f>COUNTIF(Vertices[Degree],"&gt;= "&amp;D23)-COUNTIF(Vertices[Degree],"&gt;="&amp;D24)</f>
        <v>0</v>
      </c>
      <c r="F23" s="39">
        <f t="shared" si="2"/>
        <v>55.99999999999998</v>
      </c>
      <c r="G23" s="40">
        <f>COUNTIF(Vertices[In-Degree],"&gt;= "&amp;F23)-COUNTIF(Vertices[In-Degree],"&gt;="&amp;F24)</f>
        <v>0</v>
      </c>
      <c r="H23" s="39">
        <f t="shared" si="3"/>
        <v>3.062500000000001</v>
      </c>
      <c r="I23" s="40">
        <f>COUNTIF(Vertices[Out-Degree],"&gt;= "&amp;H23)-COUNTIF(Vertices[Out-Degree],"&gt;="&amp;H24)</f>
        <v>0</v>
      </c>
      <c r="J23" s="39">
        <f t="shared" si="4"/>
        <v>9235.916666812496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0.03642887500000001</v>
      </c>
      <c r="O23" s="40">
        <f>COUNTIF(Vertices[Eigenvector Centrality],"&gt;= "&amp;N23)-COUNTIF(Vertices[Eigenvector Centrality],"&gt;="&amp;N24)</f>
        <v>0</v>
      </c>
      <c r="P23" s="39">
        <f t="shared" si="7"/>
        <v>23.91694531249999</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12</v>
      </c>
      <c r="D24" s="32">
        <f t="shared" si="1"/>
        <v>0</v>
      </c>
      <c r="E24" s="3">
        <f>COUNTIF(Vertices[Degree],"&gt;= "&amp;D24)-COUNTIF(Vertices[Degree],"&gt;="&amp;D25)</f>
        <v>0</v>
      </c>
      <c r="F24" s="37">
        <f t="shared" si="2"/>
        <v>58.66666666666664</v>
      </c>
      <c r="G24" s="38">
        <f>COUNTIF(Vertices[In-Degree],"&gt;= "&amp;F24)-COUNTIF(Vertices[In-Degree],"&gt;="&amp;F25)</f>
        <v>0</v>
      </c>
      <c r="H24" s="37">
        <f t="shared" si="3"/>
        <v>3.2083333333333344</v>
      </c>
      <c r="I24" s="38">
        <f>COUNTIF(Vertices[Out-Degree],"&gt;= "&amp;H24)-COUNTIF(Vertices[Out-Degree],"&gt;="&amp;H25)</f>
        <v>0</v>
      </c>
      <c r="J24" s="37">
        <f t="shared" si="4"/>
        <v>9675.722222374996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0.03816358333333335</v>
      </c>
      <c r="O24" s="38">
        <f>COUNTIF(Vertices[Eigenvector Centrality],"&gt;= "&amp;N24)-COUNTIF(Vertices[Eigenvector Centrality],"&gt;="&amp;N25)</f>
        <v>0</v>
      </c>
      <c r="P24" s="37">
        <f t="shared" si="7"/>
        <v>25.032365708333323</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148</v>
      </c>
      <c r="D25" s="32">
        <f t="shared" si="1"/>
        <v>0</v>
      </c>
      <c r="E25" s="3">
        <f>COUNTIF(Vertices[Degree],"&gt;= "&amp;D25)-COUNTIF(Vertices[Degree],"&gt;="&amp;D26)</f>
        <v>0</v>
      </c>
      <c r="F25" s="39">
        <f t="shared" si="2"/>
        <v>61.33333333333331</v>
      </c>
      <c r="G25" s="40">
        <f>COUNTIF(Vertices[In-Degree],"&gt;= "&amp;F25)-COUNTIF(Vertices[In-Degree],"&gt;="&amp;F26)</f>
        <v>0</v>
      </c>
      <c r="H25" s="39">
        <f t="shared" si="3"/>
        <v>3.354166666666668</v>
      </c>
      <c r="I25" s="40">
        <f>COUNTIF(Vertices[Out-Degree],"&gt;= "&amp;H25)-COUNTIF(Vertices[Out-Degree],"&gt;="&amp;H26)</f>
        <v>0</v>
      </c>
      <c r="J25" s="39">
        <f t="shared" si="4"/>
        <v>10115.527777937496</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0.03989829166666668</v>
      </c>
      <c r="O25" s="40">
        <f>COUNTIF(Vertices[Eigenvector Centrality],"&gt;= "&amp;N25)-COUNTIF(Vertices[Eigenvector Centrality],"&gt;="&amp;N26)</f>
        <v>0</v>
      </c>
      <c r="P25" s="39">
        <f t="shared" si="7"/>
        <v>26.147786104166656</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176</v>
      </c>
      <c r="D26" s="32">
        <f t="shared" si="1"/>
        <v>0</v>
      </c>
      <c r="E26" s="3">
        <f>COUNTIF(Vertices[Degree],"&gt;= "&amp;D26)-COUNTIF(Vertices[Degree],"&gt;="&amp;D28)</f>
        <v>0</v>
      </c>
      <c r="F26" s="37">
        <f t="shared" si="2"/>
        <v>63.99999999999997</v>
      </c>
      <c r="G26" s="38">
        <f>COUNTIF(Vertices[In-Degree],"&gt;= "&amp;F26)-COUNTIF(Vertices[In-Degree],"&gt;="&amp;F28)</f>
        <v>0</v>
      </c>
      <c r="H26" s="37">
        <f t="shared" si="3"/>
        <v>3.5000000000000013</v>
      </c>
      <c r="I26" s="38">
        <f>COUNTIF(Vertices[Out-Degree],"&gt;= "&amp;H26)-COUNTIF(Vertices[Out-Degree],"&gt;="&amp;H28)</f>
        <v>0</v>
      </c>
      <c r="J26" s="37">
        <f t="shared" si="4"/>
        <v>10555.333333499995</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0.04163300000000002</v>
      </c>
      <c r="O26" s="38">
        <f>COUNTIF(Vertices[Eigenvector Centrality],"&gt;= "&amp;N26)-COUNTIF(Vertices[Eigenvector Centrality],"&gt;="&amp;N28)</f>
        <v>0</v>
      </c>
      <c r="P26" s="37">
        <f t="shared" si="7"/>
        <v>27.26320649999999</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v>
      </c>
      <c r="H27" s="62"/>
      <c r="I27" s="63">
        <f>COUNTIF(Vertices[Out-Degree],"&gt;= "&amp;H27)-COUNTIF(Vertices[Out-Degree],"&gt;="&amp;H28)</f>
        <v>-3</v>
      </c>
      <c r="J27" s="62"/>
      <c r="K27" s="63">
        <f>COUNTIF(Vertices[Betweenness Centrality],"&gt;= "&amp;J27)-COUNTIF(Vertices[Betweenness Centrality],"&gt;="&amp;J28)</f>
        <v>-1</v>
      </c>
      <c r="L27" s="62"/>
      <c r="M27" s="63">
        <f>COUNTIF(Vertices[Closeness Centrality],"&gt;= "&amp;L27)-COUNTIF(Vertices[Closeness Centrality],"&gt;="&amp;L28)</f>
        <v>-8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-18</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66.66666666666664</v>
      </c>
      <c r="G28" s="40">
        <f>COUNTIF(Vertices[In-Degree],"&gt;= "&amp;F28)-COUNTIF(Vertices[In-Degree],"&gt;="&amp;F42)</f>
        <v>0</v>
      </c>
      <c r="H28" s="39">
        <f>H26+($H$50-$H$2)/BinDivisor</f>
        <v>3.645833333333335</v>
      </c>
      <c r="I28" s="40">
        <f>COUNTIF(Vertices[Out-Degree],"&gt;= "&amp;H28)-COUNTIF(Vertices[Out-Degree],"&gt;="&amp;H42)</f>
        <v>0</v>
      </c>
      <c r="J28" s="39">
        <f>J26+($J$50-$J$2)/BinDivisor</f>
        <v>10995.138889062495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0.04336770833333335</v>
      </c>
      <c r="O28" s="40">
        <f>COUNTIF(Vertices[Eigenvector Centrality],"&gt;= "&amp;N28)-COUNTIF(Vertices[Eigenvector Centrality],"&gt;="&amp;N42)</f>
        <v>0</v>
      </c>
      <c r="P28" s="39">
        <f>P26+($P$50-$P$2)/BinDivisor</f>
        <v>28.37862689583332</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2.350624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0.005290092576620091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3030</v>
      </c>
      <c r="B32" s="34">
        <v>0.491219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3031</v>
      </c>
      <c r="B34" s="34" t="s">
        <v>3045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3032</v>
      </c>
      <c r="B36" s="34" t="s">
        <v>3131</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3033</v>
      </c>
      <c r="B38" s="34" t="s">
        <v>3127</v>
      </c>
      <c r="D38" s="32"/>
      <c r="E38" s="3">
        <f>COUNTIF(Vertices[Degree],"&gt;= "&amp;D38)-COUNTIF(Vertices[Degree],"&gt;="&amp;D42)</f>
        <v>0</v>
      </c>
      <c r="F38" s="62"/>
      <c r="G38" s="63">
        <f>COUNTIF(Vertices[In-Degree],"&gt;= "&amp;F38)-COUNTIF(Vertices[In-Degree],"&gt;="&amp;F42)</f>
        <v>-1</v>
      </c>
      <c r="H38" s="62"/>
      <c r="I38" s="63">
        <f>COUNTIF(Vertices[Out-Degree],"&gt;= "&amp;H38)-COUNTIF(Vertices[Out-Degree],"&gt;="&amp;H42)</f>
        <v>-3</v>
      </c>
      <c r="J38" s="62"/>
      <c r="K38" s="63">
        <f>COUNTIF(Vertices[Betweenness Centrality],"&gt;= "&amp;J38)-COUNTIF(Vertices[Betweenness Centrality],"&gt;="&amp;J42)</f>
        <v>-1</v>
      </c>
      <c r="L38" s="62"/>
      <c r="M38" s="63">
        <f>COUNTIF(Vertices[Closeness Centrality],"&gt;= "&amp;L38)-COUNTIF(Vertices[Closeness Centrality],"&gt;="&amp;L42)</f>
        <v>-8</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-18</v>
      </c>
      <c r="T38" s="62"/>
      <c r="U38" s="63">
        <f ca="1">COUNTIF(Vertices[Clustering Coefficient],"&gt;= "&amp;T38)-COUNTIF(Vertices[Clustering Coefficient],"&gt;="&amp;T42)</f>
        <v>0</v>
      </c>
    </row>
    <row r="39" spans="1:21" ht="15">
      <c r="A39" s="34" t="s">
        <v>3034</v>
      </c>
      <c r="B39" s="34" t="s">
        <v>436</v>
      </c>
      <c r="D39" s="32"/>
      <c r="E39" s="3">
        <f>COUNTIF(Vertices[Degree],"&gt;= "&amp;D39)-COUNTIF(Vertices[Degree],"&gt;="&amp;D42)</f>
        <v>0</v>
      </c>
      <c r="F39" s="62"/>
      <c r="G39" s="63">
        <f>COUNTIF(Vertices[In-Degree],"&gt;= "&amp;F39)-COUNTIF(Vertices[In-Degree],"&gt;="&amp;F42)</f>
        <v>-1</v>
      </c>
      <c r="H39" s="62"/>
      <c r="I39" s="63">
        <f>COUNTIF(Vertices[Out-Degree],"&gt;= "&amp;H39)-COUNTIF(Vertices[Out-Degree],"&gt;="&amp;H42)</f>
        <v>-3</v>
      </c>
      <c r="J39" s="62"/>
      <c r="K39" s="63">
        <f>COUNTIF(Vertices[Betweenness Centrality],"&gt;= "&amp;J39)-COUNTIF(Vertices[Betweenness Centrality],"&gt;="&amp;J42)</f>
        <v>-1</v>
      </c>
      <c r="L39" s="62"/>
      <c r="M39" s="63">
        <f>COUNTIF(Vertices[Closeness Centrality],"&gt;= "&amp;L39)-COUNTIF(Vertices[Closeness Centrality],"&gt;="&amp;L42)</f>
        <v>-8</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-18</v>
      </c>
      <c r="T39" s="62"/>
      <c r="U39" s="63">
        <f ca="1">COUNTIF(Vertices[Clustering Coefficient],"&gt;= "&amp;T39)-COUNTIF(Vertices[Clustering Coefficient],"&gt;="&amp;T42)</f>
        <v>0</v>
      </c>
    </row>
    <row r="40" spans="1:21" ht="409.6">
      <c r="A40" s="34" t="s">
        <v>3035</v>
      </c>
      <c r="B40" s="52" t="s">
        <v>3128</v>
      </c>
      <c r="D40" s="32"/>
      <c r="E40" s="3">
        <f>COUNTIF(Vertices[Degree],"&gt;= "&amp;D40)-COUNTIF(Vertices[Degree],"&gt;="&amp;D42)</f>
        <v>0</v>
      </c>
      <c r="F40" s="62"/>
      <c r="G40" s="63">
        <f>COUNTIF(Vertices[In-Degree],"&gt;= "&amp;F40)-COUNTIF(Vertices[In-Degree],"&gt;="&amp;F42)</f>
        <v>-1</v>
      </c>
      <c r="H40" s="62"/>
      <c r="I40" s="63">
        <f>COUNTIF(Vertices[Out-Degree],"&gt;= "&amp;H40)-COUNTIF(Vertices[Out-Degree],"&gt;="&amp;H42)</f>
        <v>-3</v>
      </c>
      <c r="J40" s="62"/>
      <c r="K40" s="63">
        <f>COUNTIF(Vertices[Betweenness Centrality],"&gt;= "&amp;J40)-COUNTIF(Vertices[Betweenness Centrality],"&gt;="&amp;J42)</f>
        <v>-1</v>
      </c>
      <c r="L40" s="62"/>
      <c r="M40" s="63">
        <f>COUNTIF(Vertices[Closeness Centrality],"&gt;= "&amp;L40)-COUNTIF(Vertices[Closeness Centrality],"&gt;="&amp;L42)</f>
        <v>-8</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-18</v>
      </c>
      <c r="T40" s="62"/>
      <c r="U40" s="63">
        <f ca="1">COUNTIF(Vertices[Clustering Coefficient],"&gt;= "&amp;T40)-COUNTIF(Vertices[Clustering Coefficient],"&gt;="&amp;T42)</f>
        <v>0</v>
      </c>
    </row>
    <row r="41" spans="1:21" ht="15">
      <c r="A41" s="34" t="s">
        <v>3036</v>
      </c>
      <c r="B41" s="34" t="s">
        <v>3129</v>
      </c>
      <c r="D41" s="32"/>
      <c r="E41" s="3">
        <f>COUNTIF(Vertices[Degree],"&gt;= "&amp;D41)-COUNTIF(Vertices[Degree],"&gt;="&amp;D42)</f>
        <v>0</v>
      </c>
      <c r="F41" s="62"/>
      <c r="G41" s="63">
        <f>COUNTIF(Vertices[In-Degree],"&gt;= "&amp;F41)-COUNTIF(Vertices[In-Degree],"&gt;="&amp;F42)</f>
        <v>-1</v>
      </c>
      <c r="H41" s="62"/>
      <c r="I41" s="63">
        <f>COUNTIF(Vertices[Out-Degree],"&gt;= "&amp;H41)-COUNTIF(Vertices[Out-Degree],"&gt;="&amp;H42)</f>
        <v>-3</v>
      </c>
      <c r="J41" s="62"/>
      <c r="K41" s="63">
        <f>COUNTIF(Vertices[Betweenness Centrality],"&gt;= "&amp;J41)-COUNTIF(Vertices[Betweenness Centrality],"&gt;="&amp;J42)</f>
        <v>-1</v>
      </c>
      <c r="L41" s="62"/>
      <c r="M41" s="63">
        <f>COUNTIF(Vertices[Closeness Centrality],"&gt;= "&amp;L41)-COUNTIF(Vertices[Closeness Centrality],"&gt;="&amp;L42)</f>
        <v>-8</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-18</v>
      </c>
      <c r="T41" s="62"/>
      <c r="U41" s="63">
        <f ca="1">COUNTIF(Vertices[Clustering Coefficient],"&gt;= "&amp;T41)-COUNTIF(Vertices[Clustering Coefficient],"&gt;="&amp;T42)</f>
        <v>0</v>
      </c>
    </row>
    <row r="42" spans="1:21" ht="15">
      <c r="A42" s="34" t="s">
        <v>3037</v>
      </c>
      <c r="B42" s="34" t="s">
        <v>3130</v>
      </c>
      <c r="D42" s="32">
        <f>D28+($D$50-$D$2)/BinDivisor</f>
        <v>0</v>
      </c>
      <c r="E42" s="3">
        <f>COUNTIF(Vertices[Degree],"&gt;= "&amp;D42)-COUNTIF(Vertices[Degree],"&gt;="&amp;D43)</f>
        <v>0</v>
      </c>
      <c r="F42" s="37">
        <f>F28+($F$50-$F$2)/BinDivisor</f>
        <v>69.33333333333331</v>
      </c>
      <c r="G42" s="38">
        <f>COUNTIF(Vertices[In-Degree],"&gt;= "&amp;F42)-COUNTIF(Vertices[In-Degree],"&gt;="&amp;F43)</f>
        <v>0</v>
      </c>
      <c r="H42" s="37">
        <f>H28+($H$50-$H$2)/BinDivisor</f>
        <v>3.7916666666666683</v>
      </c>
      <c r="I42" s="38">
        <f>COUNTIF(Vertices[Out-Degree],"&gt;= "&amp;H42)-COUNTIF(Vertices[Out-Degree],"&gt;="&amp;H43)</f>
        <v>0</v>
      </c>
      <c r="J42" s="37">
        <f>J28+($J$50-$J$2)/BinDivisor</f>
        <v>11434.944444624995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0.045102416666666686</v>
      </c>
      <c r="O42" s="38">
        <f>COUNTIF(Vertices[Eigenvector Centrality],"&gt;= "&amp;N42)-COUNTIF(Vertices[Eigenvector Centrality],"&gt;="&amp;N43)</f>
        <v>0</v>
      </c>
      <c r="P42" s="37">
        <f>P28+($P$50-$P$2)/BinDivisor</f>
        <v>29.494047291666654</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3038</v>
      </c>
      <c r="B43" s="34" t="s">
        <v>2587</v>
      </c>
      <c r="D43" s="32">
        <f aca="true" t="shared" si="10" ref="D43:D49">D42+($D$50-$D$2)/BinDivisor</f>
        <v>0</v>
      </c>
      <c r="E43" s="3">
        <f>COUNTIF(Vertices[Degree],"&gt;= "&amp;D43)-COUNTIF(Vertices[Degree],"&gt;="&amp;D44)</f>
        <v>0</v>
      </c>
      <c r="F43" s="39">
        <f aca="true" t="shared" si="11" ref="F43:F49">F42+($F$50-$F$2)/BinDivisor</f>
        <v>71.99999999999999</v>
      </c>
      <c r="G43" s="40">
        <f>COUNTIF(Vertices[In-Degree],"&gt;= "&amp;F43)-COUNTIF(Vertices[In-Degree],"&gt;="&amp;F44)</f>
        <v>0</v>
      </c>
      <c r="H43" s="39">
        <f aca="true" t="shared" si="12" ref="H43:H49">H42+($H$50-$H$2)/BinDivisor</f>
        <v>3.9375000000000018</v>
      </c>
      <c r="I43" s="40">
        <f>COUNTIF(Vertices[Out-Degree],"&gt;= "&amp;H43)-COUNTIF(Vertices[Out-Degree],"&gt;="&amp;H44)</f>
        <v>0</v>
      </c>
      <c r="J43" s="39">
        <f aca="true" t="shared" si="13" ref="J43:J49">J42+($J$50-$J$2)/BinDivisor</f>
        <v>11874.750000187494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0.04683712500000002</v>
      </c>
      <c r="O43" s="40">
        <f>COUNTIF(Vertices[Eigenvector Centrality],"&gt;= "&amp;N43)-COUNTIF(Vertices[Eigenvector Centrality],"&gt;="&amp;N44)</f>
        <v>0</v>
      </c>
      <c r="P43" s="39">
        <f aca="true" t="shared" si="16" ref="P43:P49">P42+($P$50-$P$2)/BinDivisor</f>
        <v>30.609467687499986</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3039</v>
      </c>
      <c r="B44" s="34" t="s">
        <v>2587</v>
      </c>
      <c r="D44" s="32">
        <f t="shared" si="10"/>
        <v>0</v>
      </c>
      <c r="E44" s="3">
        <f>COUNTIF(Vertices[Degree],"&gt;= "&amp;D44)-COUNTIF(Vertices[Degree],"&gt;="&amp;D45)</f>
        <v>0</v>
      </c>
      <c r="F44" s="37">
        <f t="shared" si="11"/>
        <v>74.66666666666666</v>
      </c>
      <c r="G44" s="38">
        <f>COUNTIF(Vertices[In-Degree],"&gt;= "&amp;F44)-COUNTIF(Vertices[In-Degree],"&gt;="&amp;F45)</f>
        <v>0</v>
      </c>
      <c r="H44" s="37">
        <f t="shared" si="12"/>
        <v>4.083333333333335</v>
      </c>
      <c r="I44" s="38">
        <f>COUNTIF(Vertices[Out-Degree],"&gt;= "&amp;H44)-COUNTIF(Vertices[Out-Degree],"&gt;="&amp;H45)</f>
        <v>0</v>
      </c>
      <c r="J44" s="37">
        <f t="shared" si="13"/>
        <v>12314.555555749994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0.048571833333333356</v>
      </c>
      <c r="O44" s="38">
        <f>COUNTIF(Vertices[Eigenvector Centrality],"&gt;= "&amp;N44)-COUNTIF(Vertices[Eigenvector Centrality],"&gt;="&amp;N45)</f>
        <v>0</v>
      </c>
      <c r="P44" s="37">
        <f t="shared" si="16"/>
        <v>31.72488808333332</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3040</v>
      </c>
      <c r="B45" s="34" t="s">
        <v>2587</v>
      </c>
      <c r="D45" s="32">
        <f t="shared" si="10"/>
        <v>0</v>
      </c>
      <c r="E45" s="3">
        <f>COUNTIF(Vertices[Degree],"&gt;= "&amp;D45)-COUNTIF(Vertices[Degree],"&gt;="&amp;D46)</f>
        <v>0</v>
      </c>
      <c r="F45" s="39">
        <f t="shared" si="11"/>
        <v>77.33333333333333</v>
      </c>
      <c r="G45" s="40">
        <f>COUNTIF(Vertices[In-Degree],"&gt;= "&amp;F45)-COUNTIF(Vertices[In-Degree],"&gt;="&amp;F46)</f>
        <v>0</v>
      </c>
      <c r="H45" s="39">
        <f t="shared" si="12"/>
        <v>4.229166666666668</v>
      </c>
      <c r="I45" s="40">
        <f>COUNTIF(Vertices[Out-Degree],"&gt;= "&amp;H45)-COUNTIF(Vertices[Out-Degree],"&gt;="&amp;H46)</f>
        <v>0</v>
      </c>
      <c r="J45" s="39">
        <f t="shared" si="13"/>
        <v>12754.361111312493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0.05030654166666669</v>
      </c>
      <c r="O45" s="40">
        <f>COUNTIF(Vertices[Eigenvector Centrality],"&gt;= "&amp;N45)-COUNTIF(Vertices[Eigenvector Centrality],"&gt;="&amp;N46)</f>
        <v>0</v>
      </c>
      <c r="P45" s="39">
        <f t="shared" si="16"/>
        <v>32.84030847916665</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3041</v>
      </c>
      <c r="B46" s="34"/>
      <c r="D46" s="32">
        <f t="shared" si="10"/>
        <v>0</v>
      </c>
      <c r="E46" s="3">
        <f>COUNTIF(Vertices[Degree],"&gt;= "&amp;D46)-COUNTIF(Vertices[Degree],"&gt;="&amp;D47)</f>
        <v>0</v>
      </c>
      <c r="F46" s="37">
        <f t="shared" si="11"/>
        <v>80</v>
      </c>
      <c r="G46" s="38">
        <f>COUNTIF(Vertices[In-Degree],"&gt;= "&amp;F46)-COUNTIF(Vertices[In-Degree],"&gt;="&amp;F47)</f>
        <v>0</v>
      </c>
      <c r="H46" s="37">
        <f t="shared" si="12"/>
        <v>4.375000000000001</v>
      </c>
      <c r="I46" s="38">
        <f>COUNTIF(Vertices[Out-Degree],"&gt;= "&amp;H46)-COUNTIF(Vertices[Out-Degree],"&gt;="&amp;H47)</f>
        <v>0</v>
      </c>
      <c r="J46" s="37">
        <f t="shared" si="13"/>
        <v>13194.166666874993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0.052041250000000025</v>
      </c>
      <c r="O46" s="38">
        <f>COUNTIF(Vertices[Eigenvector Centrality],"&gt;= "&amp;N46)-COUNTIF(Vertices[Eigenvector Centrality],"&gt;="&amp;N47)</f>
        <v>0</v>
      </c>
      <c r="P46" s="37">
        <f t="shared" si="16"/>
        <v>33.955728874999984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82.66666666666667</v>
      </c>
      <c r="G47" s="40">
        <f>COUNTIF(Vertices[In-Degree],"&gt;= "&amp;F47)-COUNTIF(Vertices[In-Degree],"&gt;="&amp;F48)</f>
        <v>0</v>
      </c>
      <c r="H47" s="39">
        <f t="shared" si="12"/>
        <v>4.520833333333334</v>
      </c>
      <c r="I47" s="40">
        <f>COUNTIF(Vertices[Out-Degree],"&gt;= "&amp;H47)-COUNTIF(Vertices[Out-Degree],"&gt;="&amp;H48)</f>
        <v>0</v>
      </c>
      <c r="J47" s="39">
        <f t="shared" si="13"/>
        <v>13633.972222437493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0.05377595833333336</v>
      </c>
      <c r="O47" s="40">
        <f>COUNTIF(Vertices[Eigenvector Centrality],"&gt;= "&amp;N47)-COUNTIF(Vertices[Eigenvector Centrality],"&gt;="&amp;N48)</f>
        <v>0</v>
      </c>
      <c r="P47" s="39">
        <f t="shared" si="16"/>
        <v>35.07114927083332</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3042</v>
      </c>
      <c r="B48" s="34" t="s">
        <v>1353</v>
      </c>
      <c r="D48" s="32">
        <f t="shared" si="10"/>
        <v>0</v>
      </c>
      <c r="E48" s="3">
        <f>COUNTIF(Vertices[Degree],"&gt;= "&amp;D48)-COUNTIF(Vertices[Degree],"&gt;="&amp;D49)</f>
        <v>0</v>
      </c>
      <c r="F48" s="37">
        <f t="shared" si="11"/>
        <v>85.33333333333334</v>
      </c>
      <c r="G48" s="38">
        <f>COUNTIF(Vertices[In-Degree],"&gt;= "&amp;F48)-COUNTIF(Vertices[In-Degree],"&gt;="&amp;F49)</f>
        <v>0</v>
      </c>
      <c r="H48" s="37">
        <f t="shared" si="12"/>
        <v>4.666666666666667</v>
      </c>
      <c r="I48" s="38">
        <f>COUNTIF(Vertices[Out-Degree],"&gt;= "&amp;H48)-COUNTIF(Vertices[Out-Degree],"&gt;="&amp;H49)</f>
        <v>0</v>
      </c>
      <c r="J48" s="37">
        <f t="shared" si="13"/>
        <v>14073.777777999992</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0.055510666666666694</v>
      </c>
      <c r="O48" s="38">
        <f>COUNTIF(Vertices[Eigenvector Centrality],"&gt;= "&amp;N48)-COUNTIF(Vertices[Eigenvector Centrality],"&gt;="&amp;N49)</f>
        <v>0</v>
      </c>
      <c r="P48" s="37">
        <f t="shared" si="16"/>
        <v>36.18656966666665</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3043</v>
      </c>
      <c r="B49" s="34"/>
      <c r="D49" s="32">
        <f t="shared" si="10"/>
        <v>0</v>
      </c>
      <c r="E49" s="3">
        <f>COUNTIF(Vertices[Degree],"&gt;= "&amp;D49)-COUNTIF(Vertices[Degree],"&gt;="&amp;#REF!)</f>
        <v>0</v>
      </c>
      <c r="F49" s="39">
        <f t="shared" si="11"/>
        <v>88.00000000000001</v>
      </c>
      <c r="G49" s="40">
        <f>COUNTIF(Vertices[In-Degree],"&gt;= "&amp;F49)-COUNTIF(Vertices[In-Degree],"&gt;="&amp;#REF!)</f>
        <v>1</v>
      </c>
      <c r="H49" s="39">
        <f t="shared" si="12"/>
        <v>4.8125</v>
      </c>
      <c r="I49" s="40">
        <f>COUNTIF(Vertices[Out-Degree],"&gt;= "&amp;H49)-COUNTIF(Vertices[Out-Degree],"&gt;="&amp;#REF!)</f>
        <v>3</v>
      </c>
      <c r="J49" s="39">
        <f t="shared" si="13"/>
        <v>14513.583333562492</v>
      </c>
      <c r="K49" s="40">
        <f>COUNTIF(Vertices[Betweenness Centrality],"&gt;= "&amp;J49)-COUNTIF(Vertices[Betweenness Centrality],"&gt;="&amp;#REF!)</f>
        <v>1</v>
      </c>
      <c r="L49" s="39">
        <f t="shared" si="14"/>
        <v>0.6875000000000001</v>
      </c>
      <c r="M49" s="40">
        <f>COUNTIF(Vertices[Closeness Centrality],"&gt;= "&amp;L49)-COUNTIF(Vertices[Closeness Centrality],"&gt;="&amp;#REF!)</f>
        <v>8</v>
      </c>
      <c r="N49" s="39">
        <f t="shared" si="15"/>
        <v>0.05724537500000003</v>
      </c>
      <c r="O49" s="40">
        <f>COUNTIF(Vertices[Eigenvector Centrality],"&gt;= "&amp;N49)-COUNTIF(Vertices[Eigenvector Centrality],"&gt;="&amp;#REF!)</f>
        <v>1</v>
      </c>
      <c r="P49" s="39">
        <f t="shared" si="16"/>
        <v>37.30199006249998</v>
      </c>
      <c r="Q49" s="40">
        <f>COUNTIF(Vertices[PageRank],"&gt;= "&amp;P49)-COUNTIF(Vertices[PageRank],"&gt;="&amp;#REF!)</f>
        <v>1</v>
      </c>
      <c r="R49" s="39">
        <f t="shared" si="17"/>
        <v>0.34375000000000006</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1:21" ht="15">
      <c r="A50" s="34" t="s">
        <v>3044</v>
      </c>
      <c r="B50" s="34"/>
      <c r="D50" s="32">
        <f>MAX(Vertices[Degree])</f>
        <v>0</v>
      </c>
      <c r="E50" s="3">
        <f>COUNTIF(Vertices[Degree],"&gt;= "&amp;D50)-COUNTIF(Vertices[Degree],"&gt;="&amp;#REF!)</f>
        <v>0</v>
      </c>
      <c r="F50" s="41">
        <f>MAX(Vertices[In-Degree])</f>
        <v>128</v>
      </c>
      <c r="G50" s="42">
        <f>COUNTIF(Vertices[In-Degree],"&gt;= "&amp;F50)-COUNTIF(Vertices[In-Degree],"&gt;="&amp;#REF!)</f>
        <v>1</v>
      </c>
      <c r="H50" s="41">
        <f>MAX(Vertices[Out-Degree])</f>
        <v>7</v>
      </c>
      <c r="I50" s="42">
        <f>COUNTIF(Vertices[Out-Degree],"&gt;= "&amp;H50)-COUNTIF(Vertices[Out-Degree],"&gt;="&amp;#REF!)</f>
        <v>1</v>
      </c>
      <c r="J50" s="41">
        <f>MAX(Vertices[Betweenness Centrality])</f>
        <v>21110.666667</v>
      </c>
      <c r="K50" s="42">
        <f>COUNTIF(Vertices[Betweenness Centrality],"&gt;= "&amp;J50)-COUNTIF(Vertices[Betweenness Centrality],"&gt;="&amp;#REF!)</f>
        <v>1</v>
      </c>
      <c r="L50" s="41">
        <f>MAX(Vertices[Closeness Centrality])</f>
        <v>1</v>
      </c>
      <c r="M50" s="42">
        <f>COUNTIF(Vertices[Closeness Centrality],"&gt;= "&amp;L50)-COUNTIF(Vertices[Closeness Centrality],"&gt;="&amp;#REF!)</f>
        <v>8</v>
      </c>
      <c r="N50" s="41">
        <f>MAX(Vertices[Eigenvector Centrality])</f>
        <v>0.083266</v>
      </c>
      <c r="O50" s="42">
        <f>COUNTIF(Vertices[Eigenvector Centrality],"&gt;= "&amp;N50)-COUNTIF(Vertices[Eigenvector Centrality],"&gt;="&amp;#REF!)</f>
        <v>1</v>
      </c>
      <c r="P50" s="41">
        <f>MAX(Vertices[PageRank])</f>
        <v>54.033296</v>
      </c>
      <c r="Q50" s="42">
        <f>COUNTIF(Vertices[PageRank],"&gt;= "&amp;P50)-COUNTIF(Vertices[PageRank],"&gt;="&amp;#REF!)</f>
        <v>1</v>
      </c>
      <c r="R50" s="41">
        <f>MAX(Vertices[Clustering Coefficient])</f>
        <v>0.5</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128</v>
      </c>
    </row>
    <row r="82" spans="1:2" ht="15">
      <c r="A82" s="33" t="s">
        <v>90</v>
      </c>
      <c r="B82" s="47">
        <f>_xlfn.IFERROR(AVERAGE(Vertices[In-Degree]),NoMetricMessage)</f>
        <v>1.1176470588235294</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7</v>
      </c>
    </row>
    <row r="96" spans="1:2" ht="15">
      <c r="A96" s="33" t="s">
        <v>96</v>
      </c>
      <c r="B96" s="47">
        <f>_xlfn.IFERROR(AVERAGE(Vertices[Out-Degree]),NoMetricMessage)</f>
        <v>1.1176470588235294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21110.666667</v>
      </c>
    </row>
    <row r="110" spans="1:2" ht="15">
      <c r="A110" s="33" t="s">
        <v>102</v>
      </c>
      <c r="B110" s="47">
        <f>_xlfn.IFERROR(AVERAGE(Vertices[Betweenness Centrality]),NoMetricMessage)</f>
        <v>160.14973262032086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0.0647651657754009</v>
      </c>
    </row>
    <row r="125" spans="1:2" ht="15">
      <c r="A125" s="33" t="s">
        <v>109</v>
      </c>
      <c r="B125" s="47">
        <f>_xlfn.IFERROR(MEDIAN(Vertices[Closeness Centrality]),NoMetricMessage)</f>
        <v>0.003086</v>
      </c>
    </row>
    <row r="136" spans="1:2" ht="15">
      <c r="A136" s="33" t="s">
        <v>112</v>
      </c>
      <c r="B136" s="47">
        <f>IF(COUNT(Vertices[Eigenvector Centrality])&gt;0,N2,NoMetricMessage)</f>
        <v>0</v>
      </c>
    </row>
    <row r="137" spans="1:2" ht="15">
      <c r="A137" s="33" t="s">
        <v>113</v>
      </c>
      <c r="B137" s="47">
        <f>IF(COUNT(Vertices[Eigenvector Centrality])&gt;0,N50,NoMetricMessage)</f>
        <v>0.083266</v>
      </c>
    </row>
    <row r="138" spans="1:2" ht="15">
      <c r="A138" s="33" t="s">
        <v>114</v>
      </c>
      <c r="B138" s="47">
        <f>_xlfn.IFERROR(AVERAGE(Vertices[Eigenvector Centrality]),NoMetricMessage)</f>
        <v>0.005347588235294112</v>
      </c>
    </row>
    <row r="139" spans="1:2" ht="15">
      <c r="A139" s="33" t="s">
        <v>115</v>
      </c>
      <c r="B139" s="47">
        <f>_xlfn.IFERROR(MEDIAN(Vertices[Eigenvector Centrality]),NoMetricMessage)</f>
        <v>0.007006</v>
      </c>
    </row>
    <row r="150" spans="1:2" ht="15">
      <c r="A150" s="33" t="s">
        <v>140</v>
      </c>
      <c r="B150" s="47">
        <f>IF(COUNT(Vertices[PageRank])&gt;0,P2,NoMetricMessage)</f>
        <v>0.493117</v>
      </c>
    </row>
    <row r="151" spans="1:2" ht="15">
      <c r="A151" s="33" t="s">
        <v>141</v>
      </c>
      <c r="B151" s="47">
        <f>IF(COUNT(Vertices[PageRank])&gt;0,P50,NoMetricMessage)</f>
        <v>54.033296</v>
      </c>
    </row>
    <row r="152" spans="1:2" ht="15">
      <c r="A152" s="33" t="s">
        <v>142</v>
      </c>
      <c r="B152" s="47">
        <f>_xlfn.IFERROR(AVERAGE(Vertices[PageRank]),NoMetricMessage)</f>
        <v>0.9999975133689832</v>
      </c>
    </row>
    <row r="153" spans="1:2" ht="15">
      <c r="A153" s="33" t="s">
        <v>143</v>
      </c>
      <c r="B153" s="47">
        <f>_xlfn.IFERROR(MEDIAN(Vertices[PageRank]),NoMetricMessage)</f>
        <v>0.508815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0.04934192717888874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13" t="s">
        <v>193</v>
      </c>
      <c r="R6" t="s">
        <v>129</v>
      </c>
    </row>
    <row r="7" spans="1:11" ht="409.6">
      <c r="A7">
        <v>2</v>
      </c>
      <c r="B7">
        <v>1</v>
      </c>
      <c r="C7">
        <v>0</v>
      </c>
      <c r="D7" t="s">
        <v>60</v>
      </c>
      <c r="E7" t="s">
        <v>60</v>
      </c>
      <c r="F7">
        <v>2</v>
      </c>
      <c r="H7" t="s">
        <v>72</v>
      </c>
      <c r="J7" t="s">
        <v>174</v>
      </c>
      <c r="K7" s="13" t="s">
        <v>3111</v>
      </c>
    </row>
    <row r="8" spans="1:11" ht="409.6">
      <c r="A8"/>
      <c r="B8">
        <v>2</v>
      </c>
      <c r="C8">
        <v>2</v>
      </c>
      <c r="D8" t="s">
        <v>61</v>
      </c>
      <c r="E8" t="s">
        <v>61</v>
      </c>
      <c r="H8" t="s">
        <v>73</v>
      </c>
      <c r="J8" t="s">
        <v>175</v>
      </c>
      <c r="K8" s="13" t="s">
        <v>3112</v>
      </c>
    </row>
    <row r="9" spans="1:11" ht="409.6">
      <c r="A9"/>
      <c r="B9">
        <v>3</v>
      </c>
      <c r="C9">
        <v>4</v>
      </c>
      <c r="D9" t="s">
        <v>62</v>
      </c>
      <c r="E9" t="s">
        <v>62</v>
      </c>
      <c r="H9" t="s">
        <v>74</v>
      </c>
      <c r="J9" t="s">
        <v>176</v>
      </c>
      <c r="K9" s="13" t="s">
        <v>3113</v>
      </c>
    </row>
    <row r="10" spans="1:11" ht="15">
      <c r="A10"/>
      <c r="B10">
        <v>4</v>
      </c>
      <c r="D10" t="s">
        <v>63</v>
      </c>
      <c r="E10" t="s">
        <v>63</v>
      </c>
      <c r="H10" t="s">
        <v>75</v>
      </c>
      <c r="J10" t="s">
        <v>177</v>
      </c>
      <c r="K10" t="s">
        <v>3114</v>
      </c>
    </row>
    <row r="11" spans="1:11" ht="15">
      <c r="A11"/>
      <c r="B11">
        <v>5</v>
      </c>
      <c r="D11" t="s">
        <v>46</v>
      </c>
      <c r="E11">
        <v>1</v>
      </c>
      <c r="H11" t="s">
        <v>76</v>
      </c>
      <c r="J11" t="s">
        <v>178</v>
      </c>
      <c r="K11" t="s">
        <v>3115</v>
      </c>
    </row>
    <row r="12" spans="1:11" ht="15">
      <c r="A12"/>
      <c r="B12"/>
      <c r="D12" t="s">
        <v>64</v>
      </c>
      <c r="E12">
        <v>2</v>
      </c>
      <c r="H12">
        <v>0</v>
      </c>
      <c r="J12" t="s">
        <v>179</v>
      </c>
      <c r="K12" t="s">
        <v>3116</v>
      </c>
    </row>
    <row r="13" spans="1:11" ht="15">
      <c r="A13"/>
      <c r="B13"/>
      <c r="D13">
        <v>1</v>
      </c>
      <c r="E13">
        <v>3</v>
      </c>
      <c r="H13">
        <v>1</v>
      </c>
      <c r="J13" t="s">
        <v>180</v>
      </c>
      <c r="K13" t="s">
        <v>3117</v>
      </c>
    </row>
    <row r="14" spans="4:11" ht="15">
      <c r="D14">
        <v>2</v>
      </c>
      <c r="E14">
        <v>4</v>
      </c>
      <c r="H14">
        <v>2</v>
      </c>
      <c r="J14" t="s">
        <v>181</v>
      </c>
      <c r="K14" t="s">
        <v>3118</v>
      </c>
    </row>
    <row r="15" spans="4:11" ht="15">
      <c r="D15">
        <v>3</v>
      </c>
      <c r="E15">
        <v>5</v>
      </c>
      <c r="H15">
        <v>3</v>
      </c>
      <c r="J15" t="s">
        <v>182</v>
      </c>
      <c r="K15" t="s">
        <v>3119</v>
      </c>
    </row>
    <row r="16" spans="4:11" ht="15">
      <c r="D16">
        <v>4</v>
      </c>
      <c r="E16">
        <v>6</v>
      </c>
      <c r="H16">
        <v>4</v>
      </c>
      <c r="J16" t="s">
        <v>183</v>
      </c>
      <c r="K16" t="s">
        <v>3120</v>
      </c>
    </row>
    <row r="17" spans="4:11" ht="15">
      <c r="D17">
        <v>5</v>
      </c>
      <c r="E17">
        <v>7</v>
      </c>
      <c r="H17">
        <v>5</v>
      </c>
      <c r="J17" t="s">
        <v>184</v>
      </c>
      <c r="K17" t="s">
        <v>3121</v>
      </c>
    </row>
    <row r="18" spans="4:11" ht="15">
      <c r="D18">
        <v>6</v>
      </c>
      <c r="E18">
        <v>8</v>
      </c>
      <c r="H18">
        <v>6</v>
      </c>
      <c r="J18" t="s">
        <v>185</v>
      </c>
      <c r="K18" t="s">
        <v>3122</v>
      </c>
    </row>
    <row r="19" spans="4:11" ht="15">
      <c r="D19">
        <v>7</v>
      </c>
      <c r="E19">
        <v>9</v>
      </c>
      <c r="H19">
        <v>7</v>
      </c>
      <c r="J19" t="s">
        <v>186</v>
      </c>
      <c r="K19" t="s">
        <v>3123</v>
      </c>
    </row>
    <row r="20" spans="4:11" ht="409.6">
      <c r="D20">
        <v>8</v>
      </c>
      <c r="H20">
        <v>8</v>
      </c>
      <c r="J20" t="s">
        <v>187</v>
      </c>
      <c r="K20" s="13" t="s">
        <v>3124</v>
      </c>
    </row>
    <row r="21" spans="4:11" ht="409.6">
      <c r="D21">
        <v>9</v>
      </c>
      <c r="H21">
        <v>9</v>
      </c>
      <c r="J21" t="s">
        <v>188</v>
      </c>
      <c r="K21" s="13" t="s">
        <v>3125</v>
      </c>
    </row>
    <row r="22" spans="4:11" ht="409.6">
      <c r="D22">
        <v>10</v>
      </c>
      <c r="J22" t="s">
        <v>189</v>
      </c>
      <c r="K22" s="13" t="s">
        <v>3126</v>
      </c>
    </row>
    <row r="23" spans="4:11" ht="15">
      <c r="D23">
        <v>11</v>
      </c>
      <c r="J23" t="s">
        <v>190</v>
      </c>
      <c r="K23">
        <v>18</v>
      </c>
    </row>
    <row r="24" spans="10:11" ht="15">
      <c r="J24" t="s">
        <v>194</v>
      </c>
      <c r="K24" t="s">
        <v>3108</v>
      </c>
    </row>
    <row r="25" spans="10:11" ht="409.6">
      <c r="J25" t="s">
        <v>195</v>
      </c>
      <c r="K25" s="13" t="s">
        <v>3110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9A2A-E9BB-4FD5-9B4B-26BB20593F04}">
  <dimension ref="A1:V93"/>
  <sheetViews>
    <sheetView workbookViewId="0" topLeftCell="A1"/>
  </sheetViews>
  <sheetFormatPr defaultColWidth="9.140625" defaultRowHeight="15"/>
  <cols>
    <col min="1" max="1" width="39.7109375" style="0" customWidth="1"/>
    <col min="2" max="2" width="28.140625" style="0" bestFit="1" customWidth="1"/>
    <col min="3" max="3" width="29.7109375" style="0" customWidth="1"/>
    <col min="4" max="4" width="28.140625" style="0" bestFit="1" customWidth="1"/>
    <col min="5" max="5" width="29.7109375" style="0" customWidth="1"/>
    <col min="6" max="6" width="28.140625" style="0" bestFit="1" customWidth="1"/>
    <col min="7" max="7" width="29.7109375" style="0" customWidth="1"/>
    <col min="8" max="8" width="28.140625" style="0" bestFit="1" customWidth="1"/>
    <col min="9" max="9" width="29.7109375" style="0" customWidth="1"/>
    <col min="10" max="10" width="28.140625" style="0" bestFit="1" customWidth="1"/>
    <col min="11" max="11" width="29.7109375" style="0" customWidth="1"/>
    <col min="12" max="12" width="28.140625" style="0" bestFit="1" customWidth="1"/>
    <col min="13" max="13" width="29.7109375" style="0" customWidth="1"/>
    <col min="14" max="14" width="36.7109375" style="0" bestFit="1" customWidth="1"/>
    <col min="15" max="15" width="29.7109375" style="0" customWidth="1"/>
    <col min="16" max="16" width="28.140625" style="0" bestFit="1" customWidth="1"/>
    <col min="17" max="17" width="29.7109375" style="0" customWidth="1"/>
    <col min="18" max="18" width="36.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2621</v>
      </c>
      <c r="B1" s="13" t="s">
        <v>2622</v>
      </c>
      <c r="C1" s="13" t="s">
        <v>2623</v>
      </c>
      <c r="D1" s="13" t="s">
        <v>2625</v>
      </c>
      <c r="E1" s="13" t="s">
        <v>2624</v>
      </c>
      <c r="F1" s="13" t="s">
        <v>2629</v>
      </c>
      <c r="G1" s="13" t="s">
        <v>2628</v>
      </c>
      <c r="H1" s="13" t="s">
        <v>2631</v>
      </c>
      <c r="I1" s="79" t="s">
        <v>2630</v>
      </c>
      <c r="J1" s="79" t="s">
        <v>2633</v>
      </c>
      <c r="K1" s="79" t="s">
        <v>2632</v>
      </c>
      <c r="L1" s="79" t="s">
        <v>2635</v>
      </c>
      <c r="M1" s="13" t="s">
        <v>2634</v>
      </c>
      <c r="N1" s="13" t="s">
        <v>2637</v>
      </c>
      <c r="O1" s="13" t="s">
        <v>2636</v>
      </c>
      <c r="P1" s="13" t="s">
        <v>2639</v>
      </c>
      <c r="Q1" s="79" t="s">
        <v>2638</v>
      </c>
      <c r="R1" s="79" t="s">
        <v>2641</v>
      </c>
      <c r="S1" s="79" t="s">
        <v>2640</v>
      </c>
      <c r="T1" s="79" t="s">
        <v>2643</v>
      </c>
      <c r="U1" s="13" t="s">
        <v>2642</v>
      </c>
      <c r="V1" s="13" t="s">
        <v>2644</v>
      </c>
    </row>
    <row r="2" spans="1:22" ht="15">
      <c r="A2" s="86" t="s">
        <v>520</v>
      </c>
      <c r="B2" s="79">
        <v>7</v>
      </c>
      <c r="C2" s="86" t="s">
        <v>518</v>
      </c>
      <c r="D2" s="79">
        <v>4</v>
      </c>
      <c r="E2" s="86" t="s">
        <v>520</v>
      </c>
      <c r="F2" s="79">
        <v>2</v>
      </c>
      <c r="G2" s="86" t="s">
        <v>520</v>
      </c>
      <c r="H2" s="79">
        <v>5</v>
      </c>
      <c r="I2" s="79"/>
      <c r="J2" s="79"/>
      <c r="K2" s="79"/>
      <c r="L2" s="79"/>
      <c r="M2" s="86" t="s">
        <v>529</v>
      </c>
      <c r="N2" s="79">
        <v>1</v>
      </c>
      <c r="O2" s="86" t="s">
        <v>530</v>
      </c>
      <c r="P2" s="79">
        <v>1</v>
      </c>
      <c r="Q2" s="79"/>
      <c r="R2" s="79"/>
      <c r="S2" s="79"/>
      <c r="T2" s="79"/>
      <c r="U2" s="86" t="s">
        <v>518</v>
      </c>
      <c r="V2" s="79">
        <v>1</v>
      </c>
    </row>
    <row r="3" spans="1:22" ht="15">
      <c r="A3" s="86" t="s">
        <v>518</v>
      </c>
      <c r="B3" s="79">
        <v>5</v>
      </c>
      <c r="C3" s="79"/>
      <c r="D3" s="79"/>
      <c r="E3" s="86" t="s">
        <v>2626</v>
      </c>
      <c r="F3" s="79">
        <v>1</v>
      </c>
      <c r="G3" s="86" t="s">
        <v>525</v>
      </c>
      <c r="H3" s="79">
        <v>2</v>
      </c>
      <c r="I3" s="79"/>
      <c r="J3" s="79"/>
      <c r="K3" s="79"/>
      <c r="L3" s="79"/>
      <c r="M3" s="79"/>
      <c r="N3" s="79"/>
      <c r="O3" s="86" t="s">
        <v>528</v>
      </c>
      <c r="P3" s="79">
        <v>1</v>
      </c>
      <c r="Q3" s="79"/>
      <c r="R3" s="79"/>
      <c r="S3" s="79"/>
      <c r="T3" s="79"/>
      <c r="U3" s="79"/>
      <c r="V3" s="79"/>
    </row>
    <row r="4" spans="1:22" ht="15">
      <c r="A4" s="86" t="s">
        <v>524</v>
      </c>
      <c r="B4" s="79">
        <v>2</v>
      </c>
      <c r="C4" s="79"/>
      <c r="D4" s="79"/>
      <c r="E4" s="86" t="s">
        <v>2627</v>
      </c>
      <c r="F4" s="79">
        <v>1</v>
      </c>
      <c r="G4" s="86" t="s">
        <v>526</v>
      </c>
      <c r="H4" s="79">
        <v>2</v>
      </c>
      <c r="I4" s="79"/>
      <c r="J4" s="79"/>
      <c r="K4" s="79"/>
      <c r="L4" s="79"/>
      <c r="M4" s="79"/>
      <c r="N4" s="79"/>
      <c r="O4" s="79"/>
      <c r="P4" s="79"/>
      <c r="Q4" s="79"/>
      <c r="R4" s="79"/>
      <c r="S4" s="79"/>
      <c r="T4" s="79"/>
      <c r="U4" s="79"/>
      <c r="V4" s="79"/>
    </row>
    <row r="5" spans="1:22" ht="15">
      <c r="A5" s="86" t="s">
        <v>525</v>
      </c>
      <c r="B5" s="79">
        <v>2</v>
      </c>
      <c r="C5" s="79"/>
      <c r="D5" s="79"/>
      <c r="E5" s="86" t="s">
        <v>527</v>
      </c>
      <c r="F5" s="79">
        <v>1</v>
      </c>
      <c r="G5" s="86" t="s">
        <v>521</v>
      </c>
      <c r="H5" s="79">
        <v>1</v>
      </c>
      <c r="I5" s="79"/>
      <c r="J5" s="79"/>
      <c r="K5" s="79"/>
      <c r="L5" s="79"/>
      <c r="M5" s="79"/>
      <c r="N5" s="79"/>
      <c r="O5" s="79"/>
      <c r="P5" s="79"/>
      <c r="Q5" s="79"/>
      <c r="R5" s="79"/>
      <c r="S5" s="79"/>
      <c r="T5" s="79"/>
      <c r="U5" s="79"/>
      <c r="V5" s="79"/>
    </row>
    <row r="6" spans="1:22" ht="15">
      <c r="A6" s="86" t="s">
        <v>526</v>
      </c>
      <c r="B6" s="79">
        <v>2</v>
      </c>
      <c r="C6" s="79"/>
      <c r="D6" s="79"/>
      <c r="E6" s="79"/>
      <c r="F6" s="79"/>
      <c r="G6" s="86" t="s">
        <v>524</v>
      </c>
      <c r="H6" s="79">
        <v>1</v>
      </c>
      <c r="I6" s="79"/>
      <c r="J6" s="79"/>
      <c r="K6" s="79"/>
      <c r="L6" s="79"/>
      <c r="M6" s="79"/>
      <c r="N6" s="79"/>
      <c r="O6" s="79"/>
      <c r="P6" s="79"/>
      <c r="Q6" s="79"/>
      <c r="R6" s="79"/>
      <c r="S6" s="79"/>
      <c r="T6" s="79"/>
      <c r="U6" s="79"/>
      <c r="V6" s="79"/>
    </row>
    <row r="7" spans="1:22" ht="15">
      <c r="A7" s="86" t="s">
        <v>530</v>
      </c>
      <c r="B7" s="79">
        <v>1</v>
      </c>
      <c r="C7" s="79"/>
      <c r="D7" s="79"/>
      <c r="E7" s="79"/>
      <c r="F7" s="79"/>
      <c r="G7" s="79"/>
      <c r="H7" s="79"/>
      <c r="I7" s="79"/>
      <c r="J7" s="79"/>
      <c r="K7" s="79"/>
      <c r="L7" s="79"/>
      <c r="M7" s="79"/>
      <c r="N7" s="79"/>
      <c r="O7" s="79"/>
      <c r="P7" s="79"/>
      <c r="Q7" s="79"/>
      <c r="R7" s="79"/>
      <c r="S7" s="79"/>
      <c r="T7" s="79"/>
      <c r="U7" s="79"/>
      <c r="V7" s="79"/>
    </row>
    <row r="8" spans="1:22" ht="15">
      <c r="A8" s="86" t="s">
        <v>529</v>
      </c>
      <c r="B8" s="79">
        <v>1</v>
      </c>
      <c r="C8" s="79"/>
      <c r="D8" s="79"/>
      <c r="E8" s="79"/>
      <c r="F8" s="79"/>
      <c r="G8" s="79"/>
      <c r="H8" s="79"/>
      <c r="I8" s="79"/>
      <c r="J8" s="79"/>
      <c r="K8" s="79"/>
      <c r="L8" s="79"/>
      <c r="M8" s="79"/>
      <c r="N8" s="79"/>
      <c r="O8" s="79"/>
      <c r="P8" s="79"/>
      <c r="Q8" s="79"/>
      <c r="R8" s="79"/>
      <c r="S8" s="79"/>
      <c r="T8" s="79"/>
      <c r="U8" s="79"/>
      <c r="V8" s="79"/>
    </row>
    <row r="9" spans="1:22" ht="15">
      <c r="A9" s="86" t="s">
        <v>528</v>
      </c>
      <c r="B9" s="79">
        <v>1</v>
      </c>
      <c r="C9" s="79"/>
      <c r="D9" s="79"/>
      <c r="E9" s="79"/>
      <c r="F9" s="79"/>
      <c r="G9" s="79"/>
      <c r="H9" s="79"/>
      <c r="I9" s="79"/>
      <c r="J9" s="79"/>
      <c r="K9" s="79"/>
      <c r="L9" s="79"/>
      <c r="M9" s="79"/>
      <c r="N9" s="79"/>
      <c r="O9" s="79"/>
      <c r="P9" s="79"/>
      <c r="Q9" s="79"/>
      <c r="R9" s="79"/>
      <c r="S9" s="79"/>
      <c r="T9" s="79"/>
      <c r="U9" s="79"/>
      <c r="V9" s="79"/>
    </row>
    <row r="10" spans="1:22" ht="15">
      <c r="A10" s="86" t="s">
        <v>527</v>
      </c>
      <c r="B10" s="79">
        <v>1</v>
      </c>
      <c r="C10" s="79"/>
      <c r="D10" s="79"/>
      <c r="E10" s="79"/>
      <c r="F10" s="79"/>
      <c r="G10" s="79"/>
      <c r="H10" s="79"/>
      <c r="I10" s="79"/>
      <c r="J10" s="79"/>
      <c r="K10" s="79"/>
      <c r="L10" s="79"/>
      <c r="M10" s="79"/>
      <c r="N10" s="79"/>
      <c r="O10" s="79"/>
      <c r="P10" s="79"/>
      <c r="Q10" s="79"/>
      <c r="R10" s="79"/>
      <c r="S10" s="79"/>
      <c r="T10" s="79"/>
      <c r="U10" s="79"/>
      <c r="V10" s="79"/>
    </row>
    <row r="11" spans="1:22" ht="15">
      <c r="A11" s="86" t="s">
        <v>522</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2650</v>
      </c>
      <c r="B14" s="13" t="s">
        <v>2622</v>
      </c>
      <c r="C14" s="13" t="s">
        <v>2651</v>
      </c>
      <c r="D14" s="13" t="s">
        <v>2625</v>
      </c>
      <c r="E14" s="13" t="s">
        <v>2652</v>
      </c>
      <c r="F14" s="13" t="s">
        <v>2629</v>
      </c>
      <c r="G14" s="13" t="s">
        <v>2653</v>
      </c>
      <c r="H14" s="13" t="s">
        <v>2631</v>
      </c>
      <c r="I14" s="79" t="s">
        <v>2654</v>
      </c>
      <c r="J14" s="79" t="s">
        <v>2633</v>
      </c>
      <c r="K14" s="79" t="s">
        <v>2655</v>
      </c>
      <c r="L14" s="79" t="s">
        <v>2635</v>
      </c>
      <c r="M14" s="13" t="s">
        <v>2656</v>
      </c>
      <c r="N14" s="13" t="s">
        <v>2637</v>
      </c>
      <c r="O14" s="13" t="s">
        <v>2657</v>
      </c>
      <c r="P14" s="13" t="s">
        <v>2639</v>
      </c>
      <c r="Q14" s="79" t="s">
        <v>2658</v>
      </c>
      <c r="R14" s="79" t="s">
        <v>2641</v>
      </c>
      <c r="S14" s="79" t="s">
        <v>2659</v>
      </c>
      <c r="T14" s="79" t="s">
        <v>2643</v>
      </c>
      <c r="U14" s="13" t="s">
        <v>2660</v>
      </c>
      <c r="V14" s="13" t="s">
        <v>2644</v>
      </c>
    </row>
    <row r="15" spans="1:22" ht="15">
      <c r="A15" s="79" t="s">
        <v>533</v>
      </c>
      <c r="B15" s="79">
        <v>21</v>
      </c>
      <c r="C15" s="79" t="s">
        <v>532</v>
      </c>
      <c r="D15" s="79">
        <v>4</v>
      </c>
      <c r="E15" s="79" t="s">
        <v>533</v>
      </c>
      <c r="F15" s="79">
        <v>5</v>
      </c>
      <c r="G15" s="79" t="s">
        <v>533</v>
      </c>
      <c r="H15" s="79">
        <v>11</v>
      </c>
      <c r="I15" s="79"/>
      <c r="J15" s="79"/>
      <c r="K15" s="79"/>
      <c r="L15" s="79"/>
      <c r="M15" s="79" t="s">
        <v>535</v>
      </c>
      <c r="N15" s="79">
        <v>1</v>
      </c>
      <c r="O15" s="79" t="s">
        <v>533</v>
      </c>
      <c r="P15" s="79">
        <v>2</v>
      </c>
      <c r="Q15" s="79"/>
      <c r="R15" s="79"/>
      <c r="S15" s="79"/>
      <c r="T15" s="79"/>
      <c r="U15" s="79" t="s">
        <v>532</v>
      </c>
      <c r="V15" s="79">
        <v>1</v>
      </c>
    </row>
    <row r="16" spans="1:22" ht="15">
      <c r="A16" s="79" t="s">
        <v>532</v>
      </c>
      <c r="B16" s="79">
        <v>5</v>
      </c>
      <c r="C16" s="79"/>
      <c r="D16" s="79"/>
      <c r="E16" s="79"/>
      <c r="F16" s="79"/>
      <c r="G16" s="79"/>
      <c r="H16" s="79"/>
      <c r="I16" s="79"/>
      <c r="J16" s="79"/>
      <c r="K16" s="79"/>
      <c r="L16" s="79"/>
      <c r="M16" s="79"/>
      <c r="N16" s="79"/>
      <c r="O16" s="79"/>
      <c r="P16" s="79"/>
      <c r="Q16" s="79"/>
      <c r="R16" s="79"/>
      <c r="S16" s="79"/>
      <c r="T16" s="79"/>
      <c r="U16" s="79"/>
      <c r="V16" s="79"/>
    </row>
    <row r="17" spans="1:22" ht="15">
      <c r="A17" s="79" t="s">
        <v>535</v>
      </c>
      <c r="B17" s="79">
        <v>1</v>
      </c>
      <c r="C17" s="79"/>
      <c r="D17" s="79"/>
      <c r="E17" s="79"/>
      <c r="F17" s="79"/>
      <c r="G17" s="79"/>
      <c r="H17" s="79"/>
      <c r="I17" s="79"/>
      <c r="J17" s="79"/>
      <c r="K17" s="79"/>
      <c r="L17" s="79"/>
      <c r="M17" s="79"/>
      <c r="N17" s="79"/>
      <c r="O17" s="79"/>
      <c r="P17" s="79"/>
      <c r="Q17" s="79"/>
      <c r="R17" s="79"/>
      <c r="S17" s="79"/>
      <c r="T17" s="79"/>
      <c r="U17" s="79"/>
      <c r="V17" s="79"/>
    </row>
    <row r="18" spans="1:22" ht="15">
      <c r="A18" s="79" t="s">
        <v>534</v>
      </c>
      <c r="B18" s="79">
        <v>1</v>
      </c>
      <c r="C18" s="79"/>
      <c r="D18" s="79"/>
      <c r="E18" s="79"/>
      <c r="F18" s="79"/>
      <c r="G18" s="79"/>
      <c r="H18" s="79"/>
      <c r="I18" s="79"/>
      <c r="J18" s="79"/>
      <c r="K18" s="79"/>
      <c r="L18" s="79"/>
      <c r="M18" s="79"/>
      <c r="N18" s="79"/>
      <c r="O18" s="79"/>
      <c r="P18" s="79"/>
      <c r="Q18" s="79"/>
      <c r="R18" s="79"/>
      <c r="S18" s="79"/>
      <c r="T18" s="79"/>
      <c r="U18" s="79"/>
      <c r="V18" s="79"/>
    </row>
    <row r="21" spans="1:22" ht="14.4" customHeight="1">
      <c r="A21" s="13" t="s">
        <v>2663</v>
      </c>
      <c r="B21" s="13" t="s">
        <v>2622</v>
      </c>
      <c r="C21" s="13" t="s">
        <v>2673</v>
      </c>
      <c r="D21" s="13" t="s">
        <v>2625</v>
      </c>
      <c r="E21" s="13" t="s">
        <v>2674</v>
      </c>
      <c r="F21" s="13" t="s">
        <v>2629</v>
      </c>
      <c r="G21" s="13" t="s">
        <v>2676</v>
      </c>
      <c r="H21" s="13" t="s">
        <v>2631</v>
      </c>
      <c r="I21" s="13" t="s">
        <v>2677</v>
      </c>
      <c r="J21" s="13" t="s">
        <v>2633</v>
      </c>
      <c r="K21" s="13" t="s">
        <v>2678</v>
      </c>
      <c r="L21" s="13" t="s">
        <v>2635</v>
      </c>
      <c r="M21" s="13" t="s">
        <v>2679</v>
      </c>
      <c r="N21" s="13" t="s">
        <v>2637</v>
      </c>
      <c r="O21" s="13" t="s">
        <v>2682</v>
      </c>
      <c r="P21" s="13" t="s">
        <v>2639</v>
      </c>
      <c r="Q21" s="13" t="s">
        <v>2683</v>
      </c>
      <c r="R21" s="13" t="s">
        <v>2641</v>
      </c>
      <c r="S21" s="13" t="s">
        <v>2684</v>
      </c>
      <c r="T21" s="13" t="s">
        <v>2643</v>
      </c>
      <c r="U21" s="13" t="s">
        <v>2685</v>
      </c>
      <c r="V21" s="13" t="s">
        <v>2644</v>
      </c>
    </row>
    <row r="22" spans="1:22" ht="15">
      <c r="A22" s="79" t="s">
        <v>537</v>
      </c>
      <c r="B22" s="79">
        <v>184</v>
      </c>
      <c r="C22" s="79" t="s">
        <v>537</v>
      </c>
      <c r="D22" s="79">
        <v>111</v>
      </c>
      <c r="E22" s="79" t="s">
        <v>537</v>
      </c>
      <c r="F22" s="79">
        <v>7</v>
      </c>
      <c r="G22" s="79" t="s">
        <v>537</v>
      </c>
      <c r="H22" s="79">
        <v>17</v>
      </c>
      <c r="I22" s="79" t="s">
        <v>537</v>
      </c>
      <c r="J22" s="79">
        <v>10</v>
      </c>
      <c r="K22" s="79" t="s">
        <v>537</v>
      </c>
      <c r="L22" s="79">
        <v>7</v>
      </c>
      <c r="M22" s="79" t="s">
        <v>537</v>
      </c>
      <c r="N22" s="79">
        <v>6</v>
      </c>
      <c r="O22" s="79" t="s">
        <v>537</v>
      </c>
      <c r="P22" s="79">
        <v>8</v>
      </c>
      <c r="Q22" s="79" t="s">
        <v>537</v>
      </c>
      <c r="R22" s="79">
        <v>2</v>
      </c>
      <c r="S22" s="79" t="s">
        <v>537</v>
      </c>
      <c r="T22" s="79">
        <v>1</v>
      </c>
      <c r="U22" s="79" t="s">
        <v>537</v>
      </c>
      <c r="V22" s="79">
        <v>2</v>
      </c>
    </row>
    <row r="23" spans="1:22" ht="15">
      <c r="A23" s="79" t="s">
        <v>2664</v>
      </c>
      <c r="B23" s="79">
        <v>110</v>
      </c>
      <c r="C23" s="79" t="s">
        <v>2664</v>
      </c>
      <c r="D23" s="79">
        <v>107</v>
      </c>
      <c r="E23" s="79" t="s">
        <v>2665</v>
      </c>
      <c r="F23" s="79">
        <v>3</v>
      </c>
      <c r="G23" s="79" t="s">
        <v>2668</v>
      </c>
      <c r="H23" s="79">
        <v>1</v>
      </c>
      <c r="I23" s="79" t="s">
        <v>2664</v>
      </c>
      <c r="J23" s="79">
        <v>1</v>
      </c>
      <c r="K23" s="79"/>
      <c r="L23" s="79"/>
      <c r="M23" s="79" t="s">
        <v>2666</v>
      </c>
      <c r="N23" s="79">
        <v>3</v>
      </c>
      <c r="O23" s="79" t="s">
        <v>2668</v>
      </c>
      <c r="P23" s="79">
        <v>1</v>
      </c>
      <c r="Q23" s="79"/>
      <c r="R23" s="79"/>
      <c r="S23" s="79"/>
      <c r="T23" s="79"/>
      <c r="U23" s="79"/>
      <c r="V23" s="79"/>
    </row>
    <row r="24" spans="1:22" ht="15">
      <c r="A24" s="79" t="s">
        <v>2665</v>
      </c>
      <c r="B24" s="79">
        <v>6</v>
      </c>
      <c r="C24" s="79"/>
      <c r="D24" s="79"/>
      <c r="E24" s="79" t="s">
        <v>2667</v>
      </c>
      <c r="F24" s="79">
        <v>3</v>
      </c>
      <c r="G24" s="79"/>
      <c r="H24" s="79"/>
      <c r="I24" s="79"/>
      <c r="J24" s="79"/>
      <c r="K24" s="79"/>
      <c r="L24" s="79"/>
      <c r="M24" s="79" t="s">
        <v>2665</v>
      </c>
      <c r="N24" s="79">
        <v>3</v>
      </c>
      <c r="O24" s="79"/>
      <c r="P24" s="79"/>
      <c r="Q24" s="79"/>
      <c r="R24" s="79"/>
      <c r="S24" s="79"/>
      <c r="T24" s="79"/>
      <c r="U24" s="79"/>
      <c r="V24" s="79"/>
    </row>
    <row r="25" spans="1:22" ht="15">
      <c r="A25" s="79" t="s">
        <v>2666</v>
      </c>
      <c r="B25" s="79">
        <v>3</v>
      </c>
      <c r="C25" s="79"/>
      <c r="D25" s="79"/>
      <c r="E25" s="79" t="s">
        <v>2675</v>
      </c>
      <c r="F25" s="79">
        <v>1</v>
      </c>
      <c r="G25" s="79"/>
      <c r="H25" s="79"/>
      <c r="I25" s="79"/>
      <c r="J25" s="79"/>
      <c r="K25" s="79"/>
      <c r="L25" s="79"/>
      <c r="M25" s="79" t="s">
        <v>2670</v>
      </c>
      <c r="N25" s="79">
        <v>2</v>
      </c>
      <c r="O25" s="79"/>
      <c r="P25" s="79"/>
      <c r="Q25" s="79"/>
      <c r="R25" s="79"/>
      <c r="S25" s="79"/>
      <c r="T25" s="79"/>
      <c r="U25" s="79"/>
      <c r="V25" s="79"/>
    </row>
    <row r="26" spans="1:22" ht="15">
      <c r="A26" s="79" t="s">
        <v>2667</v>
      </c>
      <c r="B26" s="79">
        <v>3</v>
      </c>
      <c r="C26" s="79"/>
      <c r="D26" s="79"/>
      <c r="E26" s="79" t="s">
        <v>2664</v>
      </c>
      <c r="F26" s="79">
        <v>1</v>
      </c>
      <c r="G26" s="79"/>
      <c r="H26" s="79"/>
      <c r="I26" s="79"/>
      <c r="J26" s="79"/>
      <c r="K26" s="79"/>
      <c r="L26" s="79"/>
      <c r="M26" s="79" t="s">
        <v>2669</v>
      </c>
      <c r="N26" s="79">
        <v>2</v>
      </c>
      <c r="O26" s="79"/>
      <c r="P26" s="79"/>
      <c r="Q26" s="79"/>
      <c r="R26" s="79"/>
      <c r="S26" s="79"/>
      <c r="T26" s="79"/>
      <c r="U26" s="79"/>
      <c r="V26" s="79"/>
    </row>
    <row r="27" spans="1:22" ht="15">
      <c r="A27" s="79" t="s">
        <v>2668</v>
      </c>
      <c r="B27" s="79">
        <v>2</v>
      </c>
      <c r="C27" s="79"/>
      <c r="D27" s="79"/>
      <c r="E27" s="79"/>
      <c r="F27" s="79"/>
      <c r="G27" s="79"/>
      <c r="H27" s="79"/>
      <c r="I27" s="79"/>
      <c r="J27" s="79"/>
      <c r="K27" s="79"/>
      <c r="L27" s="79"/>
      <c r="M27" s="79" t="s">
        <v>2680</v>
      </c>
      <c r="N27" s="79">
        <v>1</v>
      </c>
      <c r="O27" s="79"/>
      <c r="P27" s="79"/>
      <c r="Q27" s="79"/>
      <c r="R27" s="79"/>
      <c r="S27" s="79"/>
      <c r="T27" s="79"/>
      <c r="U27" s="79"/>
      <c r="V27" s="79"/>
    </row>
    <row r="28" spans="1:22" ht="15">
      <c r="A28" s="79" t="s">
        <v>2669</v>
      </c>
      <c r="B28" s="79">
        <v>2</v>
      </c>
      <c r="C28" s="79"/>
      <c r="D28" s="79"/>
      <c r="E28" s="79"/>
      <c r="F28" s="79"/>
      <c r="G28" s="79"/>
      <c r="H28" s="79"/>
      <c r="I28" s="79"/>
      <c r="J28" s="79"/>
      <c r="K28" s="79"/>
      <c r="L28" s="79"/>
      <c r="M28" s="79" t="s">
        <v>2681</v>
      </c>
      <c r="N28" s="79">
        <v>1</v>
      </c>
      <c r="O28" s="79"/>
      <c r="P28" s="79"/>
      <c r="Q28" s="79"/>
      <c r="R28" s="79"/>
      <c r="S28" s="79"/>
      <c r="T28" s="79"/>
      <c r="U28" s="79"/>
      <c r="V28" s="79"/>
    </row>
    <row r="29" spans="1:22" ht="15">
      <c r="A29" s="79" t="s">
        <v>2670</v>
      </c>
      <c r="B29" s="79">
        <v>2</v>
      </c>
      <c r="C29" s="79"/>
      <c r="D29" s="79"/>
      <c r="E29" s="79"/>
      <c r="F29" s="79"/>
      <c r="G29" s="79"/>
      <c r="H29" s="79"/>
      <c r="I29" s="79"/>
      <c r="J29" s="79"/>
      <c r="K29" s="79"/>
      <c r="L29" s="79"/>
      <c r="M29" s="79" t="s">
        <v>2671</v>
      </c>
      <c r="N29" s="79">
        <v>1</v>
      </c>
      <c r="O29" s="79"/>
      <c r="P29" s="79"/>
      <c r="Q29" s="79"/>
      <c r="R29" s="79"/>
      <c r="S29" s="79"/>
      <c r="T29" s="79"/>
      <c r="U29" s="79"/>
      <c r="V29" s="79"/>
    </row>
    <row r="30" spans="1:22" ht="15">
      <c r="A30" s="79" t="s">
        <v>2671</v>
      </c>
      <c r="B30" s="79">
        <v>1</v>
      </c>
      <c r="C30" s="79"/>
      <c r="D30" s="79"/>
      <c r="E30" s="79"/>
      <c r="F30" s="79"/>
      <c r="G30" s="79"/>
      <c r="H30" s="79"/>
      <c r="I30" s="79"/>
      <c r="J30" s="79"/>
      <c r="K30" s="79"/>
      <c r="L30" s="79"/>
      <c r="M30" s="79" t="s">
        <v>2672</v>
      </c>
      <c r="N30" s="79">
        <v>1</v>
      </c>
      <c r="O30" s="79"/>
      <c r="P30" s="79"/>
      <c r="Q30" s="79"/>
      <c r="R30" s="79"/>
      <c r="S30" s="79"/>
      <c r="T30" s="79"/>
      <c r="U30" s="79"/>
      <c r="V30" s="79"/>
    </row>
    <row r="31" spans="1:22" ht="15">
      <c r="A31" s="79" t="s">
        <v>2672</v>
      </c>
      <c r="B31" s="79">
        <v>1</v>
      </c>
      <c r="C31" s="79"/>
      <c r="D31" s="79"/>
      <c r="E31" s="79"/>
      <c r="F31" s="79"/>
      <c r="G31" s="79"/>
      <c r="H31" s="79"/>
      <c r="I31" s="79"/>
      <c r="J31" s="79"/>
      <c r="K31" s="79"/>
      <c r="L31" s="79"/>
      <c r="M31" s="79"/>
      <c r="N31" s="79"/>
      <c r="O31" s="79"/>
      <c r="P31" s="79"/>
      <c r="Q31" s="79"/>
      <c r="R31" s="79"/>
      <c r="S31" s="79"/>
      <c r="T31" s="79"/>
      <c r="U31" s="79"/>
      <c r="V31" s="79"/>
    </row>
    <row r="34" spans="1:22" ht="14.4" customHeight="1">
      <c r="A34" s="79" t="s">
        <v>2689</v>
      </c>
      <c r="B34" s="79" t="s">
        <v>2622</v>
      </c>
      <c r="C34" s="13" t="s">
        <v>2690</v>
      </c>
      <c r="D34" s="13" t="s">
        <v>2625</v>
      </c>
      <c r="E34" s="13" t="s">
        <v>2700</v>
      </c>
      <c r="F34" s="13" t="s">
        <v>2629</v>
      </c>
      <c r="G34" s="13" t="s">
        <v>2710</v>
      </c>
      <c r="H34" s="13" t="s">
        <v>2631</v>
      </c>
      <c r="I34" s="13" t="s">
        <v>2711</v>
      </c>
      <c r="J34" s="13" t="s">
        <v>2633</v>
      </c>
      <c r="K34" s="13" t="s">
        <v>2713</v>
      </c>
      <c r="L34" s="13" t="s">
        <v>2635</v>
      </c>
      <c r="M34" s="13" t="s">
        <v>2721</v>
      </c>
      <c r="N34" s="13" t="s">
        <v>2637</v>
      </c>
      <c r="O34" s="13" t="s">
        <v>2728</v>
      </c>
      <c r="P34" s="13" t="s">
        <v>2639</v>
      </c>
      <c r="Q34" s="13" t="s">
        <v>2736</v>
      </c>
      <c r="R34" s="13" t="s">
        <v>2641</v>
      </c>
      <c r="S34" s="79" t="s">
        <v>2737</v>
      </c>
      <c r="T34" s="79" t="s">
        <v>2643</v>
      </c>
      <c r="U34" s="13" t="s">
        <v>2738</v>
      </c>
      <c r="V34" s="13" t="s">
        <v>2644</v>
      </c>
    </row>
    <row r="35" spans="1:22" ht="15">
      <c r="A35" s="79"/>
      <c r="B35" s="79"/>
      <c r="C35" s="83" t="s">
        <v>440</v>
      </c>
      <c r="D35" s="83">
        <v>111</v>
      </c>
      <c r="E35" s="83" t="s">
        <v>440</v>
      </c>
      <c r="F35" s="83">
        <v>18</v>
      </c>
      <c r="G35" s="83" t="s">
        <v>440</v>
      </c>
      <c r="H35" s="83">
        <v>17</v>
      </c>
      <c r="I35" s="83" t="s">
        <v>440</v>
      </c>
      <c r="J35" s="83">
        <v>10</v>
      </c>
      <c r="K35" s="83" t="s">
        <v>440</v>
      </c>
      <c r="L35" s="83">
        <v>8</v>
      </c>
      <c r="M35" s="83" t="s">
        <v>440</v>
      </c>
      <c r="N35" s="83">
        <v>6</v>
      </c>
      <c r="O35" s="83" t="s">
        <v>440</v>
      </c>
      <c r="P35" s="83">
        <v>8</v>
      </c>
      <c r="Q35" s="83" t="s">
        <v>414</v>
      </c>
      <c r="R35" s="83">
        <v>2</v>
      </c>
      <c r="S35" s="83"/>
      <c r="T35" s="83"/>
      <c r="U35" s="83" t="s">
        <v>395</v>
      </c>
      <c r="V35" s="83">
        <v>2</v>
      </c>
    </row>
    <row r="36" spans="1:22" ht="15">
      <c r="A36" s="80"/>
      <c r="B36" s="80"/>
      <c r="C36" s="83" t="s">
        <v>2691</v>
      </c>
      <c r="D36" s="83">
        <v>107</v>
      </c>
      <c r="E36" s="83" t="s">
        <v>2701</v>
      </c>
      <c r="F36" s="83">
        <v>12</v>
      </c>
      <c r="G36" s="83"/>
      <c r="H36" s="83"/>
      <c r="I36" s="83" t="s">
        <v>412</v>
      </c>
      <c r="J36" s="83">
        <v>2</v>
      </c>
      <c r="K36" s="83" t="s">
        <v>405</v>
      </c>
      <c r="L36" s="83">
        <v>7</v>
      </c>
      <c r="M36" s="83" t="s">
        <v>2722</v>
      </c>
      <c r="N36" s="83">
        <v>3</v>
      </c>
      <c r="O36" s="83" t="s">
        <v>2729</v>
      </c>
      <c r="P36" s="83">
        <v>3</v>
      </c>
      <c r="Q36" s="83" t="s">
        <v>440</v>
      </c>
      <c r="R36" s="83">
        <v>2</v>
      </c>
      <c r="S36" s="83"/>
      <c r="T36" s="83"/>
      <c r="U36" s="83" t="s">
        <v>2739</v>
      </c>
      <c r="V36" s="83">
        <v>2</v>
      </c>
    </row>
    <row r="37" spans="1:22" ht="15">
      <c r="A37" s="80" t="s">
        <v>2755</v>
      </c>
      <c r="B37" s="80"/>
      <c r="C37" s="83" t="s">
        <v>2692</v>
      </c>
      <c r="D37" s="83">
        <v>107</v>
      </c>
      <c r="E37" s="83" t="s">
        <v>2702</v>
      </c>
      <c r="F37" s="83">
        <v>10</v>
      </c>
      <c r="G37" s="83"/>
      <c r="H37" s="83"/>
      <c r="I37" s="83" t="s">
        <v>411</v>
      </c>
      <c r="J37" s="83">
        <v>2</v>
      </c>
      <c r="K37" s="83" t="s">
        <v>2714</v>
      </c>
      <c r="L37" s="83">
        <v>7</v>
      </c>
      <c r="M37" s="83" t="s">
        <v>2723</v>
      </c>
      <c r="N37" s="83">
        <v>3</v>
      </c>
      <c r="O37" s="83" t="s">
        <v>2730</v>
      </c>
      <c r="P37" s="83">
        <v>3</v>
      </c>
      <c r="Q37" s="83"/>
      <c r="R37" s="83"/>
      <c r="S37" s="83"/>
      <c r="T37" s="83"/>
      <c r="U37" s="83" t="s">
        <v>2740</v>
      </c>
      <c r="V37" s="83">
        <v>2</v>
      </c>
    </row>
    <row r="38" spans="1:22" ht="15">
      <c r="A38" s="80"/>
      <c r="B38" s="80"/>
      <c r="C38" s="83" t="s">
        <v>2693</v>
      </c>
      <c r="D38" s="83">
        <v>107</v>
      </c>
      <c r="E38" s="83" t="s">
        <v>2703</v>
      </c>
      <c r="F38" s="83">
        <v>10</v>
      </c>
      <c r="G38" s="83"/>
      <c r="H38" s="83"/>
      <c r="I38" s="83" t="s">
        <v>2712</v>
      </c>
      <c r="J38" s="83">
        <v>2</v>
      </c>
      <c r="K38" s="83" t="s">
        <v>2715</v>
      </c>
      <c r="L38" s="83">
        <v>7</v>
      </c>
      <c r="M38" s="83" t="s">
        <v>416</v>
      </c>
      <c r="N38" s="83">
        <v>2</v>
      </c>
      <c r="O38" s="83" t="s">
        <v>423</v>
      </c>
      <c r="P38" s="83">
        <v>2</v>
      </c>
      <c r="Q38" s="83"/>
      <c r="R38" s="83"/>
      <c r="S38" s="83"/>
      <c r="T38" s="83"/>
      <c r="U38" s="83" t="s">
        <v>2741</v>
      </c>
      <c r="V38" s="83">
        <v>2</v>
      </c>
    </row>
    <row r="39" spans="1:22" ht="15">
      <c r="A39" s="80"/>
      <c r="B39" s="80"/>
      <c r="C39" s="83" t="s">
        <v>2694</v>
      </c>
      <c r="D39" s="83">
        <v>107</v>
      </c>
      <c r="E39" s="83" t="s">
        <v>2704</v>
      </c>
      <c r="F39" s="83">
        <v>10</v>
      </c>
      <c r="G39" s="83"/>
      <c r="H39" s="83"/>
      <c r="I39" s="83"/>
      <c r="J39" s="83"/>
      <c r="K39" s="83" t="s">
        <v>2716</v>
      </c>
      <c r="L39" s="83">
        <v>7</v>
      </c>
      <c r="M39" s="83" t="s">
        <v>2724</v>
      </c>
      <c r="N39" s="83">
        <v>2</v>
      </c>
      <c r="O39" s="83" t="s">
        <v>2731</v>
      </c>
      <c r="P39" s="83">
        <v>2</v>
      </c>
      <c r="Q39" s="83"/>
      <c r="R39" s="83"/>
      <c r="S39" s="83"/>
      <c r="T39" s="83"/>
      <c r="U39" s="83" t="s">
        <v>405</v>
      </c>
      <c r="V39" s="83">
        <v>2</v>
      </c>
    </row>
    <row r="40" spans="1:22" ht="15">
      <c r="A40" s="80" t="s">
        <v>2622</v>
      </c>
      <c r="B40" s="80"/>
      <c r="C40" s="83" t="s">
        <v>2695</v>
      </c>
      <c r="D40" s="83">
        <v>107</v>
      </c>
      <c r="E40" s="83" t="s">
        <v>2705</v>
      </c>
      <c r="F40" s="83">
        <v>10</v>
      </c>
      <c r="G40" s="83"/>
      <c r="H40" s="83"/>
      <c r="I40" s="83"/>
      <c r="J40" s="83"/>
      <c r="K40" s="83" t="s">
        <v>2717</v>
      </c>
      <c r="L40" s="83">
        <v>7</v>
      </c>
      <c r="M40" s="83" t="s">
        <v>2725</v>
      </c>
      <c r="N40" s="83">
        <v>2</v>
      </c>
      <c r="O40" s="83" t="s">
        <v>2732</v>
      </c>
      <c r="P40" s="83">
        <v>2</v>
      </c>
      <c r="Q40" s="83"/>
      <c r="R40" s="83"/>
      <c r="S40" s="83"/>
      <c r="T40" s="83"/>
      <c r="U40" s="83" t="s">
        <v>440</v>
      </c>
      <c r="V40" s="83">
        <v>2</v>
      </c>
    </row>
    <row r="41" spans="1:22" ht="15">
      <c r="A41" s="80"/>
      <c r="B41" s="80"/>
      <c r="C41" s="83" t="s">
        <v>2696</v>
      </c>
      <c r="D41" s="83">
        <v>107</v>
      </c>
      <c r="E41" s="83" t="s">
        <v>2706</v>
      </c>
      <c r="F41" s="83">
        <v>10</v>
      </c>
      <c r="G41" s="83"/>
      <c r="H41" s="83"/>
      <c r="I41" s="83"/>
      <c r="J41" s="83"/>
      <c r="K41" s="83" t="s">
        <v>2718</v>
      </c>
      <c r="L41" s="83">
        <v>7</v>
      </c>
      <c r="M41" s="83" t="s">
        <v>419</v>
      </c>
      <c r="N41" s="83">
        <v>2</v>
      </c>
      <c r="O41" s="83" t="s">
        <v>2733</v>
      </c>
      <c r="P41" s="83">
        <v>2</v>
      </c>
      <c r="Q41" s="83"/>
      <c r="R41" s="83"/>
      <c r="S41" s="83"/>
      <c r="T41" s="83"/>
      <c r="U41" s="83" t="s">
        <v>2691</v>
      </c>
      <c r="V41" s="83">
        <v>2</v>
      </c>
    </row>
    <row r="42" spans="1:22" ht="15">
      <c r="A42" s="80"/>
      <c r="B42" s="80"/>
      <c r="C42" s="83" t="s">
        <v>2697</v>
      </c>
      <c r="D42" s="83">
        <v>107</v>
      </c>
      <c r="E42" s="83" t="s">
        <v>2707</v>
      </c>
      <c r="F42" s="83">
        <v>10</v>
      </c>
      <c r="G42" s="83"/>
      <c r="H42" s="83"/>
      <c r="I42" s="83"/>
      <c r="J42" s="83"/>
      <c r="K42" s="83" t="s">
        <v>2719</v>
      </c>
      <c r="L42" s="83">
        <v>7</v>
      </c>
      <c r="M42" s="83" t="s">
        <v>2726</v>
      </c>
      <c r="N42" s="83">
        <v>2</v>
      </c>
      <c r="O42" s="83" t="s">
        <v>2734</v>
      </c>
      <c r="P42" s="83">
        <v>2</v>
      </c>
      <c r="Q42" s="83"/>
      <c r="R42" s="83"/>
      <c r="S42" s="83"/>
      <c r="T42" s="83"/>
      <c r="U42" s="83" t="s">
        <v>2692</v>
      </c>
      <c r="V42" s="83">
        <v>2</v>
      </c>
    </row>
    <row r="43" spans="1:22" ht="15">
      <c r="A43" s="80" t="s">
        <v>2756</v>
      </c>
      <c r="B43" s="80"/>
      <c r="C43" s="83" t="s">
        <v>2698</v>
      </c>
      <c r="D43" s="83">
        <v>107</v>
      </c>
      <c r="E43" s="83" t="s">
        <v>2708</v>
      </c>
      <c r="F43" s="83">
        <v>10</v>
      </c>
      <c r="G43" s="83"/>
      <c r="H43" s="83"/>
      <c r="I43" s="83"/>
      <c r="J43" s="83"/>
      <c r="K43" s="83" t="s">
        <v>2720</v>
      </c>
      <c r="L43" s="83">
        <v>7</v>
      </c>
      <c r="M43" s="83" t="s">
        <v>2727</v>
      </c>
      <c r="N43" s="83">
        <v>2</v>
      </c>
      <c r="O43" s="83" t="s">
        <v>2735</v>
      </c>
      <c r="P43" s="83">
        <v>2</v>
      </c>
      <c r="Q43" s="83"/>
      <c r="R43" s="83"/>
      <c r="S43" s="83"/>
      <c r="T43" s="83"/>
      <c r="U43" s="83" t="s">
        <v>2742</v>
      </c>
      <c r="V43" s="83">
        <v>2</v>
      </c>
    </row>
    <row r="44" spans="1:22" ht="15">
      <c r="A44" s="80"/>
      <c r="B44" s="80"/>
      <c r="C44" s="83" t="s">
        <v>2699</v>
      </c>
      <c r="D44" s="83">
        <v>107</v>
      </c>
      <c r="E44" s="83" t="s">
        <v>2709</v>
      </c>
      <c r="F44" s="83">
        <v>10</v>
      </c>
      <c r="G44" s="83"/>
      <c r="H44" s="83"/>
      <c r="I44" s="83"/>
      <c r="J44" s="83"/>
      <c r="K44" s="83"/>
      <c r="L44" s="83"/>
      <c r="M44" s="83"/>
      <c r="N44" s="83"/>
      <c r="O44" s="83" t="s">
        <v>2704</v>
      </c>
      <c r="P44" s="83">
        <v>2</v>
      </c>
      <c r="Q44" s="83"/>
      <c r="R44" s="83"/>
      <c r="S44" s="83"/>
      <c r="T44" s="83"/>
      <c r="U44" s="83" t="s">
        <v>2701</v>
      </c>
      <c r="V44" s="83">
        <v>2</v>
      </c>
    </row>
    <row r="46" spans="1:19" ht="14.4" customHeight="1">
      <c r="A46" s="13" t="s">
        <v>2625</v>
      </c>
      <c r="B46" s="13" t="s">
        <v>2757</v>
      </c>
      <c r="C46" s="13" t="s">
        <v>2629</v>
      </c>
      <c r="D46" s="79" t="s">
        <v>2768</v>
      </c>
      <c r="E46" s="79" t="s">
        <v>2631</v>
      </c>
      <c r="F46" s="13" t="s">
        <v>2769</v>
      </c>
      <c r="G46" s="13" t="s">
        <v>2633</v>
      </c>
      <c r="H46" s="13" t="s">
        <v>2773</v>
      </c>
      <c r="I46" s="13" t="s">
        <v>2635</v>
      </c>
      <c r="J46" s="13" t="s">
        <v>2782</v>
      </c>
      <c r="K46" s="13" t="s">
        <v>2637</v>
      </c>
      <c r="L46" s="13" t="s">
        <v>2785</v>
      </c>
      <c r="M46" s="13" t="s">
        <v>2639</v>
      </c>
      <c r="N46" s="13" t="s">
        <v>2796</v>
      </c>
      <c r="O46" s="13" t="s">
        <v>2641</v>
      </c>
      <c r="P46" s="79" t="s">
        <v>2798</v>
      </c>
      <c r="Q46" s="79" t="s">
        <v>2643</v>
      </c>
      <c r="R46" s="13" t="s">
        <v>2799</v>
      </c>
      <c r="S46" s="13" t="s">
        <v>2644</v>
      </c>
    </row>
    <row r="47" spans="1:19" ht="15">
      <c r="A47" s="79">
        <v>107</v>
      </c>
      <c r="B47" s="83" t="s">
        <v>2758</v>
      </c>
      <c r="C47" s="83">
        <v>10</v>
      </c>
      <c r="D47" s="83"/>
      <c r="E47" s="83"/>
      <c r="F47" s="83" t="s">
        <v>2770</v>
      </c>
      <c r="G47" s="83">
        <v>2</v>
      </c>
      <c r="H47" s="83" t="s">
        <v>2774</v>
      </c>
      <c r="I47" s="83">
        <v>7</v>
      </c>
      <c r="J47" s="83" t="s">
        <v>2783</v>
      </c>
      <c r="K47" s="83">
        <v>2</v>
      </c>
      <c r="L47" s="83" t="s">
        <v>2786</v>
      </c>
      <c r="M47" s="83">
        <v>2</v>
      </c>
      <c r="N47" s="83" t="s">
        <v>2797</v>
      </c>
      <c r="O47" s="83">
        <v>2</v>
      </c>
      <c r="P47" s="83"/>
      <c r="Q47" s="83"/>
      <c r="R47" s="83" t="s">
        <v>2800</v>
      </c>
      <c r="S47" s="83">
        <v>2</v>
      </c>
    </row>
    <row r="48" spans="1:19" ht="15">
      <c r="A48" s="79">
        <v>107</v>
      </c>
      <c r="B48" s="83" t="s">
        <v>2759</v>
      </c>
      <c r="C48" s="83">
        <v>10</v>
      </c>
      <c r="D48" s="83"/>
      <c r="E48" s="83"/>
      <c r="F48" s="83" t="s">
        <v>2771</v>
      </c>
      <c r="G48" s="83">
        <v>2</v>
      </c>
      <c r="H48" s="83" t="s">
        <v>2775</v>
      </c>
      <c r="I48" s="83">
        <v>7</v>
      </c>
      <c r="J48" s="83" t="s">
        <v>2784</v>
      </c>
      <c r="K48" s="83">
        <v>2</v>
      </c>
      <c r="L48" s="83" t="s">
        <v>2787</v>
      </c>
      <c r="M48" s="83">
        <v>2</v>
      </c>
      <c r="N48" s="83"/>
      <c r="O48" s="83"/>
      <c r="P48" s="83"/>
      <c r="Q48" s="83"/>
      <c r="R48" s="83" t="s">
        <v>2801</v>
      </c>
      <c r="S48" s="83">
        <v>2</v>
      </c>
    </row>
    <row r="49" spans="1:19" ht="15">
      <c r="A49" s="79">
        <v>107</v>
      </c>
      <c r="B49" s="83" t="s">
        <v>2760</v>
      </c>
      <c r="C49" s="83">
        <v>10</v>
      </c>
      <c r="D49" s="83"/>
      <c r="E49" s="83"/>
      <c r="F49" s="83" t="s">
        <v>2772</v>
      </c>
      <c r="G49" s="83">
        <v>2</v>
      </c>
      <c r="H49" s="83" t="s">
        <v>2776</v>
      </c>
      <c r="I49" s="83">
        <v>7</v>
      </c>
      <c r="J49" s="83"/>
      <c r="K49" s="83"/>
      <c r="L49" s="83" t="s">
        <v>2788</v>
      </c>
      <c r="M49" s="83">
        <v>2</v>
      </c>
      <c r="N49" s="83"/>
      <c r="O49" s="83"/>
      <c r="P49" s="83"/>
      <c r="Q49" s="83"/>
      <c r="R49" s="83" t="s">
        <v>2802</v>
      </c>
      <c r="S49" s="83">
        <v>2</v>
      </c>
    </row>
    <row r="50" spans="1:19" ht="15">
      <c r="A50" s="79">
        <v>107</v>
      </c>
      <c r="B50" s="83" t="s">
        <v>2761</v>
      </c>
      <c r="C50" s="83">
        <v>10</v>
      </c>
      <c r="D50" s="83"/>
      <c r="E50" s="83"/>
      <c r="F50" s="83"/>
      <c r="G50" s="83"/>
      <c r="H50" s="83" t="s">
        <v>2777</v>
      </c>
      <c r="I50" s="83">
        <v>7</v>
      </c>
      <c r="J50" s="83"/>
      <c r="K50" s="83"/>
      <c r="L50" s="83" t="s">
        <v>2789</v>
      </c>
      <c r="M50" s="83">
        <v>2</v>
      </c>
      <c r="N50" s="83"/>
      <c r="O50" s="83"/>
      <c r="P50" s="83"/>
      <c r="Q50" s="83"/>
      <c r="R50" s="83" t="s">
        <v>2803</v>
      </c>
      <c r="S50" s="83">
        <v>2</v>
      </c>
    </row>
    <row r="51" spans="1:19" ht="15">
      <c r="A51" s="79">
        <v>107</v>
      </c>
      <c r="B51" s="83" t="s">
        <v>2762</v>
      </c>
      <c r="C51" s="83">
        <v>10</v>
      </c>
      <c r="D51" s="83"/>
      <c r="E51" s="83"/>
      <c r="F51" s="83"/>
      <c r="G51" s="83"/>
      <c r="H51" s="83" t="s">
        <v>2778</v>
      </c>
      <c r="I51" s="83">
        <v>7</v>
      </c>
      <c r="J51" s="83"/>
      <c r="K51" s="83"/>
      <c r="L51" s="83" t="s">
        <v>2790</v>
      </c>
      <c r="M51" s="83">
        <v>2</v>
      </c>
      <c r="N51" s="83"/>
      <c r="O51" s="83"/>
      <c r="P51" s="83"/>
      <c r="Q51" s="83"/>
      <c r="R51" s="83" t="s">
        <v>2804</v>
      </c>
      <c r="S51" s="83">
        <v>2</v>
      </c>
    </row>
    <row r="52" spans="1:19" ht="15">
      <c r="A52" s="79">
        <v>107</v>
      </c>
      <c r="B52" s="83" t="s">
        <v>2763</v>
      </c>
      <c r="C52" s="83">
        <v>10</v>
      </c>
      <c r="D52" s="83"/>
      <c r="E52" s="83"/>
      <c r="F52" s="83"/>
      <c r="G52" s="83"/>
      <c r="H52" s="83" t="s">
        <v>2779</v>
      </c>
      <c r="I52" s="83">
        <v>7</v>
      </c>
      <c r="J52" s="83"/>
      <c r="K52" s="83"/>
      <c r="L52" s="83" t="s">
        <v>2791</v>
      </c>
      <c r="M52" s="83">
        <v>2</v>
      </c>
      <c r="N52" s="83"/>
      <c r="O52" s="83"/>
      <c r="P52" s="83"/>
      <c r="Q52" s="83"/>
      <c r="R52" s="83" t="s">
        <v>2805</v>
      </c>
      <c r="S52" s="83">
        <v>2</v>
      </c>
    </row>
    <row r="53" spans="1:19" ht="15">
      <c r="A53" s="79">
        <v>107</v>
      </c>
      <c r="B53" s="83" t="s">
        <v>2764</v>
      </c>
      <c r="C53" s="83">
        <v>10</v>
      </c>
      <c r="D53" s="83"/>
      <c r="E53" s="83"/>
      <c r="F53" s="83"/>
      <c r="G53" s="83"/>
      <c r="H53" s="83" t="s">
        <v>2780</v>
      </c>
      <c r="I53" s="83">
        <v>7</v>
      </c>
      <c r="J53" s="83"/>
      <c r="K53" s="83"/>
      <c r="L53" s="83" t="s">
        <v>2792</v>
      </c>
      <c r="M53" s="83">
        <v>2</v>
      </c>
      <c r="N53" s="83"/>
      <c r="O53" s="83"/>
      <c r="P53" s="83"/>
      <c r="Q53" s="83"/>
      <c r="R53" s="83" t="s">
        <v>2806</v>
      </c>
      <c r="S53" s="83">
        <v>2</v>
      </c>
    </row>
    <row r="54" spans="1:19" ht="15">
      <c r="A54" s="79">
        <v>107</v>
      </c>
      <c r="B54" s="83" t="s">
        <v>2765</v>
      </c>
      <c r="C54" s="83">
        <v>10</v>
      </c>
      <c r="D54" s="83"/>
      <c r="E54" s="83"/>
      <c r="F54" s="83"/>
      <c r="G54" s="83"/>
      <c r="H54" s="83" t="s">
        <v>2781</v>
      </c>
      <c r="I54" s="83">
        <v>7</v>
      </c>
      <c r="J54" s="83"/>
      <c r="K54" s="83"/>
      <c r="L54" s="83" t="s">
        <v>2793</v>
      </c>
      <c r="M54" s="83">
        <v>2</v>
      </c>
      <c r="N54" s="83"/>
      <c r="O54" s="83"/>
      <c r="P54" s="83"/>
      <c r="Q54" s="83"/>
      <c r="R54" s="83" t="s">
        <v>2807</v>
      </c>
      <c r="S54" s="83">
        <v>2</v>
      </c>
    </row>
    <row r="55" spans="1:19" ht="15">
      <c r="A55" s="79">
        <v>107</v>
      </c>
      <c r="B55" s="83" t="s">
        <v>2766</v>
      </c>
      <c r="C55" s="83">
        <v>10</v>
      </c>
      <c r="D55" s="83"/>
      <c r="E55" s="83"/>
      <c r="F55" s="83"/>
      <c r="G55" s="83"/>
      <c r="H55" s="83"/>
      <c r="I55" s="83"/>
      <c r="J55" s="83"/>
      <c r="K55" s="83"/>
      <c r="L55" s="83" t="s">
        <v>2794</v>
      </c>
      <c r="M55" s="83">
        <v>2</v>
      </c>
      <c r="N55" s="83"/>
      <c r="O55" s="83"/>
      <c r="P55" s="83"/>
      <c r="Q55" s="83"/>
      <c r="R55" s="83" t="s">
        <v>2808</v>
      </c>
      <c r="S55" s="83">
        <v>2</v>
      </c>
    </row>
    <row r="56" spans="1:19" ht="15">
      <c r="A56" s="79">
        <v>107</v>
      </c>
      <c r="B56" s="83" t="s">
        <v>2767</v>
      </c>
      <c r="C56" s="83">
        <v>10</v>
      </c>
      <c r="D56" s="83"/>
      <c r="E56" s="83"/>
      <c r="F56" s="83"/>
      <c r="G56" s="83"/>
      <c r="H56" s="83"/>
      <c r="I56" s="83"/>
      <c r="J56" s="83"/>
      <c r="K56" s="83"/>
      <c r="L56" s="83" t="s">
        <v>2795</v>
      </c>
      <c r="M56" s="83">
        <v>2</v>
      </c>
      <c r="N56" s="83"/>
      <c r="O56" s="83"/>
      <c r="P56" s="83"/>
      <c r="Q56" s="83"/>
      <c r="R56" s="83" t="s">
        <v>2809</v>
      </c>
      <c r="S56" s="83">
        <v>2</v>
      </c>
    </row>
    <row r="59" spans="1:22" ht="14.4" customHeight="1">
      <c r="A59" s="13" t="s">
        <v>2820</v>
      </c>
      <c r="B59" s="13" t="s">
        <v>2622</v>
      </c>
      <c r="C59" s="13" t="s">
        <v>2822</v>
      </c>
      <c r="D59" s="13" t="s">
        <v>2625</v>
      </c>
      <c r="E59" s="13" t="s">
        <v>2823</v>
      </c>
      <c r="F59" s="13" t="s">
        <v>2629</v>
      </c>
      <c r="G59" s="79" t="s">
        <v>2826</v>
      </c>
      <c r="H59" s="79" t="s">
        <v>2631</v>
      </c>
      <c r="I59" s="13" t="s">
        <v>2828</v>
      </c>
      <c r="J59" s="13" t="s">
        <v>2633</v>
      </c>
      <c r="K59" s="13" t="s">
        <v>2830</v>
      </c>
      <c r="L59" s="13" t="s">
        <v>2635</v>
      </c>
      <c r="M59" s="13" t="s">
        <v>2832</v>
      </c>
      <c r="N59" s="13" t="s">
        <v>2637</v>
      </c>
      <c r="O59" s="13" t="s">
        <v>2834</v>
      </c>
      <c r="P59" s="13" t="s">
        <v>2639</v>
      </c>
      <c r="Q59" s="13" t="s">
        <v>2836</v>
      </c>
      <c r="R59" s="13" t="s">
        <v>2641</v>
      </c>
      <c r="S59" s="13" t="s">
        <v>2838</v>
      </c>
      <c r="T59" s="13" t="s">
        <v>2643</v>
      </c>
      <c r="U59" s="13" t="s">
        <v>2840</v>
      </c>
      <c r="V59" s="13" t="s">
        <v>2644</v>
      </c>
    </row>
    <row r="60" spans="1:22" ht="15">
      <c r="A60" s="79" t="s">
        <v>405</v>
      </c>
      <c r="B60" s="79">
        <v>17</v>
      </c>
      <c r="C60" s="79" t="s">
        <v>405</v>
      </c>
      <c r="D60" s="79">
        <v>4</v>
      </c>
      <c r="E60" s="79" t="s">
        <v>405</v>
      </c>
      <c r="F60" s="79">
        <v>2</v>
      </c>
      <c r="G60" s="79"/>
      <c r="H60" s="79"/>
      <c r="I60" s="79" t="s">
        <v>412</v>
      </c>
      <c r="J60" s="79">
        <v>2</v>
      </c>
      <c r="K60" s="79" t="s">
        <v>405</v>
      </c>
      <c r="L60" s="79">
        <v>7</v>
      </c>
      <c r="M60" s="79" t="s">
        <v>416</v>
      </c>
      <c r="N60" s="79">
        <v>2</v>
      </c>
      <c r="O60" s="79" t="s">
        <v>423</v>
      </c>
      <c r="P60" s="79">
        <v>2</v>
      </c>
      <c r="Q60" s="79" t="s">
        <v>415</v>
      </c>
      <c r="R60" s="79">
        <v>1</v>
      </c>
      <c r="S60" s="79" t="s">
        <v>409</v>
      </c>
      <c r="T60" s="79">
        <v>1</v>
      </c>
      <c r="U60" s="79" t="s">
        <v>395</v>
      </c>
      <c r="V60" s="79">
        <v>2</v>
      </c>
    </row>
    <row r="61" spans="1:22" ht="15">
      <c r="A61" s="79" t="s">
        <v>395</v>
      </c>
      <c r="B61" s="79">
        <v>2</v>
      </c>
      <c r="C61" s="79"/>
      <c r="D61" s="79"/>
      <c r="E61" s="79"/>
      <c r="F61" s="79"/>
      <c r="G61" s="79"/>
      <c r="H61" s="79"/>
      <c r="I61" s="79"/>
      <c r="J61" s="79"/>
      <c r="K61" s="79"/>
      <c r="L61" s="79"/>
      <c r="M61" s="79" t="s">
        <v>422</v>
      </c>
      <c r="N61" s="79">
        <v>1</v>
      </c>
      <c r="O61" s="79" t="s">
        <v>379</v>
      </c>
      <c r="P61" s="79">
        <v>1</v>
      </c>
      <c r="Q61" s="79" t="s">
        <v>414</v>
      </c>
      <c r="R61" s="79">
        <v>1</v>
      </c>
      <c r="S61" s="79"/>
      <c r="T61" s="79"/>
      <c r="U61" s="79"/>
      <c r="V61" s="79"/>
    </row>
    <row r="62" spans="1:22" ht="15">
      <c r="A62" s="79" t="s">
        <v>423</v>
      </c>
      <c r="B62" s="79">
        <v>2</v>
      </c>
      <c r="C62" s="79"/>
      <c r="D62" s="79"/>
      <c r="E62" s="79"/>
      <c r="F62" s="79"/>
      <c r="G62" s="79"/>
      <c r="H62" s="79"/>
      <c r="I62" s="79"/>
      <c r="J62" s="79"/>
      <c r="K62" s="79"/>
      <c r="L62" s="79"/>
      <c r="M62" s="79" t="s">
        <v>421</v>
      </c>
      <c r="N62" s="79">
        <v>1</v>
      </c>
      <c r="O62" s="79" t="s">
        <v>381</v>
      </c>
      <c r="P62" s="79">
        <v>1</v>
      </c>
      <c r="Q62" s="79"/>
      <c r="R62" s="79"/>
      <c r="S62" s="79"/>
      <c r="T62" s="79"/>
      <c r="U62" s="79"/>
      <c r="V62" s="79"/>
    </row>
    <row r="63" spans="1:22" ht="15">
      <c r="A63" s="79" t="s">
        <v>416</v>
      </c>
      <c r="B63" s="79">
        <v>2</v>
      </c>
      <c r="C63" s="79"/>
      <c r="D63" s="79"/>
      <c r="E63" s="79"/>
      <c r="F63" s="79"/>
      <c r="G63" s="79"/>
      <c r="H63" s="79"/>
      <c r="I63" s="79"/>
      <c r="J63" s="79"/>
      <c r="K63" s="79"/>
      <c r="L63" s="79"/>
      <c r="M63" s="79"/>
      <c r="N63" s="79"/>
      <c r="O63" s="79"/>
      <c r="P63" s="79"/>
      <c r="Q63" s="79"/>
      <c r="R63" s="79"/>
      <c r="S63" s="79"/>
      <c r="T63" s="79"/>
      <c r="U63" s="79"/>
      <c r="V63" s="79"/>
    </row>
    <row r="64" spans="1:22" ht="15">
      <c r="A64" s="79" t="s">
        <v>412</v>
      </c>
      <c r="B64" s="79">
        <v>2</v>
      </c>
      <c r="C64" s="79"/>
      <c r="D64" s="79"/>
      <c r="E64" s="79"/>
      <c r="F64" s="79"/>
      <c r="G64" s="79"/>
      <c r="H64" s="79"/>
      <c r="I64" s="79"/>
      <c r="J64" s="79"/>
      <c r="K64" s="79"/>
      <c r="L64" s="79"/>
      <c r="M64" s="79"/>
      <c r="N64" s="79"/>
      <c r="O64" s="79"/>
      <c r="P64" s="79"/>
      <c r="Q64" s="79"/>
      <c r="R64" s="79"/>
      <c r="S64" s="79"/>
      <c r="T64" s="79"/>
      <c r="U64" s="79"/>
      <c r="V64" s="79"/>
    </row>
    <row r="65" spans="1:22" ht="15">
      <c r="A65" s="79" t="s">
        <v>422</v>
      </c>
      <c r="B65" s="79">
        <v>1</v>
      </c>
      <c r="C65" s="79"/>
      <c r="D65" s="79"/>
      <c r="E65" s="79"/>
      <c r="F65" s="79"/>
      <c r="G65" s="79"/>
      <c r="H65" s="79"/>
      <c r="I65" s="79"/>
      <c r="J65" s="79"/>
      <c r="K65" s="79"/>
      <c r="L65" s="79"/>
      <c r="M65" s="79"/>
      <c r="N65" s="79"/>
      <c r="O65" s="79"/>
      <c r="P65" s="79"/>
      <c r="Q65" s="79"/>
      <c r="R65" s="79"/>
      <c r="S65" s="79"/>
      <c r="T65" s="79"/>
      <c r="U65" s="79"/>
      <c r="V65" s="79"/>
    </row>
    <row r="66" spans="1:22" ht="15">
      <c r="A66" s="79" t="s">
        <v>421</v>
      </c>
      <c r="B66" s="79">
        <v>1</v>
      </c>
      <c r="C66" s="79"/>
      <c r="D66" s="79"/>
      <c r="E66" s="79"/>
      <c r="F66" s="79"/>
      <c r="G66" s="79"/>
      <c r="H66" s="79"/>
      <c r="I66" s="79"/>
      <c r="J66" s="79"/>
      <c r="K66" s="79"/>
      <c r="L66" s="79"/>
      <c r="M66" s="79"/>
      <c r="N66" s="79"/>
      <c r="O66" s="79"/>
      <c r="P66" s="79"/>
      <c r="Q66" s="79"/>
      <c r="R66" s="79"/>
      <c r="S66" s="79"/>
      <c r="T66" s="79"/>
      <c r="U66" s="79"/>
      <c r="V66" s="79"/>
    </row>
    <row r="67" spans="1:22" ht="15">
      <c r="A67" s="79" t="s">
        <v>418</v>
      </c>
      <c r="B67" s="79">
        <v>1</v>
      </c>
      <c r="C67" s="79"/>
      <c r="D67" s="79"/>
      <c r="E67" s="79"/>
      <c r="F67" s="79"/>
      <c r="G67" s="79"/>
      <c r="H67" s="79"/>
      <c r="I67" s="79"/>
      <c r="J67" s="79"/>
      <c r="K67" s="79"/>
      <c r="L67" s="79"/>
      <c r="M67" s="79"/>
      <c r="N67" s="79"/>
      <c r="O67" s="79"/>
      <c r="P67" s="79"/>
      <c r="Q67" s="79"/>
      <c r="R67" s="79"/>
      <c r="S67" s="79"/>
      <c r="T67" s="79"/>
      <c r="U67" s="79"/>
      <c r="V67" s="79"/>
    </row>
    <row r="68" spans="1:22" ht="15">
      <c r="A68" s="79" t="s">
        <v>381</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379</v>
      </c>
      <c r="B69" s="79">
        <v>1</v>
      </c>
      <c r="C69" s="79"/>
      <c r="D69" s="79"/>
      <c r="E69" s="79"/>
      <c r="F69" s="79"/>
      <c r="G69" s="79"/>
      <c r="H69" s="79"/>
      <c r="I69" s="79"/>
      <c r="J69" s="79"/>
      <c r="K69" s="79"/>
      <c r="L69" s="79"/>
      <c r="M69" s="79"/>
      <c r="N69" s="79"/>
      <c r="O69" s="79"/>
      <c r="P69" s="79"/>
      <c r="Q69" s="79"/>
      <c r="R69" s="79"/>
      <c r="S69" s="79"/>
      <c r="T69" s="79"/>
      <c r="U69" s="79"/>
      <c r="V69" s="79"/>
    </row>
    <row r="72" spans="1:22" ht="14.4" customHeight="1">
      <c r="A72" s="13" t="s">
        <v>2821</v>
      </c>
      <c r="B72" s="13" t="s">
        <v>2622</v>
      </c>
      <c r="C72" s="79" t="s">
        <v>2824</v>
      </c>
      <c r="D72" s="79" t="s">
        <v>2625</v>
      </c>
      <c r="E72" s="13" t="s">
        <v>2825</v>
      </c>
      <c r="F72" s="13" t="s">
        <v>2629</v>
      </c>
      <c r="G72" s="79" t="s">
        <v>2827</v>
      </c>
      <c r="H72" s="79" t="s">
        <v>2631</v>
      </c>
      <c r="I72" s="13" t="s">
        <v>2829</v>
      </c>
      <c r="J72" s="13" t="s">
        <v>2633</v>
      </c>
      <c r="K72" s="79" t="s">
        <v>2831</v>
      </c>
      <c r="L72" s="79" t="s">
        <v>2635</v>
      </c>
      <c r="M72" s="13" t="s">
        <v>2833</v>
      </c>
      <c r="N72" s="13" t="s">
        <v>2637</v>
      </c>
      <c r="O72" s="79" t="s">
        <v>2835</v>
      </c>
      <c r="P72" s="79" t="s">
        <v>2639</v>
      </c>
      <c r="Q72" s="13" t="s">
        <v>2837</v>
      </c>
      <c r="R72" s="13" t="s">
        <v>2641</v>
      </c>
      <c r="S72" s="13" t="s">
        <v>2839</v>
      </c>
      <c r="T72" s="13" t="s">
        <v>2643</v>
      </c>
      <c r="U72" s="13" t="s">
        <v>2841</v>
      </c>
      <c r="V72" s="13" t="s">
        <v>2644</v>
      </c>
    </row>
    <row r="73" spans="1:22" ht="15">
      <c r="A73" s="79" t="s">
        <v>405</v>
      </c>
      <c r="B73" s="79">
        <v>3</v>
      </c>
      <c r="C73" s="79"/>
      <c r="D73" s="79"/>
      <c r="E73" s="79" t="s">
        <v>417</v>
      </c>
      <c r="F73" s="79">
        <v>2</v>
      </c>
      <c r="G73" s="79"/>
      <c r="H73" s="79"/>
      <c r="I73" s="79" t="s">
        <v>411</v>
      </c>
      <c r="J73" s="79">
        <v>2</v>
      </c>
      <c r="K73" s="79"/>
      <c r="L73" s="79"/>
      <c r="M73" s="79" t="s">
        <v>420</v>
      </c>
      <c r="N73" s="79">
        <v>1</v>
      </c>
      <c r="O73" s="79"/>
      <c r="P73" s="79"/>
      <c r="Q73" s="79" t="s">
        <v>414</v>
      </c>
      <c r="R73" s="79">
        <v>1</v>
      </c>
      <c r="S73" s="79" t="s">
        <v>408</v>
      </c>
      <c r="T73" s="79">
        <v>1</v>
      </c>
      <c r="U73" s="79" t="s">
        <v>405</v>
      </c>
      <c r="V73" s="79">
        <v>2</v>
      </c>
    </row>
    <row r="74" spans="1:22" ht="15">
      <c r="A74" s="79" t="s">
        <v>417</v>
      </c>
      <c r="B74" s="79">
        <v>2</v>
      </c>
      <c r="C74" s="79"/>
      <c r="D74" s="79"/>
      <c r="E74" s="79"/>
      <c r="F74" s="79"/>
      <c r="G74" s="79"/>
      <c r="H74" s="79"/>
      <c r="I74" s="79"/>
      <c r="J74" s="79"/>
      <c r="K74" s="79"/>
      <c r="L74" s="79"/>
      <c r="M74" s="79" t="s">
        <v>419</v>
      </c>
      <c r="N74" s="79">
        <v>1</v>
      </c>
      <c r="O74" s="79"/>
      <c r="P74" s="79"/>
      <c r="Q74" s="79"/>
      <c r="R74" s="79"/>
      <c r="S74" s="79"/>
      <c r="T74" s="79"/>
      <c r="U74" s="79"/>
      <c r="V74" s="79"/>
    </row>
    <row r="75" spans="1:22" ht="15">
      <c r="A75" s="79" t="s">
        <v>411</v>
      </c>
      <c r="B75" s="79">
        <v>2</v>
      </c>
      <c r="C75" s="79"/>
      <c r="D75" s="79"/>
      <c r="E75" s="79"/>
      <c r="F75" s="79"/>
      <c r="G75" s="79"/>
      <c r="H75" s="79"/>
      <c r="I75" s="79"/>
      <c r="J75" s="79"/>
      <c r="K75" s="79"/>
      <c r="L75" s="79"/>
      <c r="M75" s="79"/>
      <c r="N75" s="79"/>
      <c r="O75" s="79"/>
      <c r="P75" s="79"/>
      <c r="Q75" s="79"/>
      <c r="R75" s="79"/>
      <c r="S75" s="79"/>
      <c r="T75" s="79"/>
      <c r="U75" s="79"/>
      <c r="V75" s="79"/>
    </row>
    <row r="76" spans="1:22" ht="15">
      <c r="A76" s="79" t="s">
        <v>266</v>
      </c>
      <c r="B76" s="79">
        <v>2</v>
      </c>
      <c r="C76" s="79"/>
      <c r="D76" s="79"/>
      <c r="E76" s="79"/>
      <c r="F76" s="79"/>
      <c r="G76" s="79"/>
      <c r="H76" s="79"/>
      <c r="I76" s="79"/>
      <c r="J76" s="79"/>
      <c r="K76" s="79"/>
      <c r="L76" s="79"/>
      <c r="M76" s="79"/>
      <c r="N76" s="79"/>
      <c r="O76" s="79"/>
      <c r="P76" s="79"/>
      <c r="Q76" s="79"/>
      <c r="R76" s="79"/>
      <c r="S76" s="79"/>
      <c r="T76" s="79"/>
      <c r="U76" s="79"/>
      <c r="V76" s="79"/>
    </row>
    <row r="77" spans="1:22" ht="15">
      <c r="A77" s="79" t="s">
        <v>420</v>
      </c>
      <c r="B77" s="79">
        <v>1</v>
      </c>
      <c r="C77" s="79"/>
      <c r="D77" s="79"/>
      <c r="E77" s="79"/>
      <c r="F77" s="79"/>
      <c r="G77" s="79"/>
      <c r="H77" s="79"/>
      <c r="I77" s="79"/>
      <c r="J77" s="79"/>
      <c r="K77" s="79"/>
      <c r="L77" s="79"/>
      <c r="M77" s="79"/>
      <c r="N77" s="79"/>
      <c r="O77" s="79"/>
      <c r="P77" s="79"/>
      <c r="Q77" s="79"/>
      <c r="R77" s="79"/>
      <c r="S77" s="79"/>
      <c r="T77" s="79"/>
      <c r="U77" s="79"/>
      <c r="V77" s="79"/>
    </row>
    <row r="78" spans="1:22" ht="15">
      <c r="A78" s="79" t="s">
        <v>419</v>
      </c>
      <c r="B78" s="79">
        <v>1</v>
      </c>
      <c r="C78" s="79"/>
      <c r="D78" s="79"/>
      <c r="E78" s="79"/>
      <c r="F78" s="79"/>
      <c r="G78" s="79"/>
      <c r="H78" s="79"/>
      <c r="I78" s="79"/>
      <c r="J78" s="79"/>
      <c r="K78" s="79"/>
      <c r="L78" s="79"/>
      <c r="M78" s="79"/>
      <c r="N78" s="79"/>
      <c r="O78" s="79"/>
      <c r="P78" s="79"/>
      <c r="Q78" s="79"/>
      <c r="R78" s="79"/>
      <c r="S78" s="79"/>
      <c r="T78" s="79"/>
      <c r="U78" s="79"/>
      <c r="V78" s="79"/>
    </row>
    <row r="79" spans="1:22" ht="15">
      <c r="A79" s="79" t="s">
        <v>414</v>
      </c>
      <c r="B79" s="79">
        <v>1</v>
      </c>
      <c r="C79" s="79"/>
      <c r="D79" s="79"/>
      <c r="E79" s="79"/>
      <c r="F79" s="79"/>
      <c r="G79" s="79"/>
      <c r="H79" s="79"/>
      <c r="I79" s="79"/>
      <c r="J79" s="79"/>
      <c r="K79" s="79"/>
      <c r="L79" s="79"/>
      <c r="M79" s="79"/>
      <c r="N79" s="79"/>
      <c r="O79" s="79"/>
      <c r="P79" s="79"/>
      <c r="Q79" s="79"/>
      <c r="R79" s="79"/>
      <c r="S79" s="79"/>
      <c r="T79" s="79"/>
      <c r="U79" s="79"/>
      <c r="V79" s="79"/>
    </row>
    <row r="80" spans="1:22" ht="15">
      <c r="A80" s="79" t="s">
        <v>408</v>
      </c>
      <c r="B80" s="79">
        <v>1</v>
      </c>
      <c r="C80" s="79"/>
      <c r="D80" s="79"/>
      <c r="E80" s="79"/>
      <c r="F80" s="79"/>
      <c r="G80" s="79"/>
      <c r="H80" s="79"/>
      <c r="I80" s="79"/>
      <c r="J80" s="79"/>
      <c r="K80" s="79"/>
      <c r="L80" s="79"/>
      <c r="M80" s="79"/>
      <c r="N80" s="79"/>
      <c r="O80" s="79"/>
      <c r="P80" s="79"/>
      <c r="Q80" s="79"/>
      <c r="R80" s="79"/>
      <c r="S80" s="79"/>
      <c r="T80" s="79"/>
      <c r="U80" s="79"/>
      <c r="V80" s="79"/>
    </row>
    <row r="83" spans="1:22" ht="14.4" customHeight="1">
      <c r="A83" s="13" t="s">
        <v>2848</v>
      </c>
      <c r="B83" s="13" t="s">
        <v>2622</v>
      </c>
      <c r="C83" s="13" t="s">
        <v>2849</v>
      </c>
      <c r="D83" s="13" t="s">
        <v>2625</v>
      </c>
      <c r="E83" s="13" t="s">
        <v>2850</v>
      </c>
      <c r="F83" s="13" t="s">
        <v>2629</v>
      </c>
      <c r="G83" s="13" t="s">
        <v>2851</v>
      </c>
      <c r="H83" s="13" t="s">
        <v>2631</v>
      </c>
      <c r="I83" s="13" t="s">
        <v>2852</v>
      </c>
      <c r="J83" s="13" t="s">
        <v>2633</v>
      </c>
      <c r="K83" s="13" t="s">
        <v>2853</v>
      </c>
      <c r="L83" s="13" t="s">
        <v>2635</v>
      </c>
      <c r="M83" s="13" t="s">
        <v>2854</v>
      </c>
      <c r="N83" s="13" t="s">
        <v>2637</v>
      </c>
      <c r="O83" s="13" t="s">
        <v>2855</v>
      </c>
      <c r="P83" s="13" t="s">
        <v>2639</v>
      </c>
      <c r="Q83" s="13" t="s">
        <v>2856</v>
      </c>
      <c r="R83" s="13" t="s">
        <v>2641</v>
      </c>
      <c r="S83" s="13" t="s">
        <v>2857</v>
      </c>
      <c r="T83" s="13" t="s">
        <v>2643</v>
      </c>
      <c r="U83" s="13" t="s">
        <v>2858</v>
      </c>
      <c r="V83" s="13" t="s">
        <v>2644</v>
      </c>
    </row>
    <row r="84" spans="1:22" ht="15">
      <c r="A84" s="117" t="s">
        <v>394</v>
      </c>
      <c r="B84" s="79">
        <v>1074093</v>
      </c>
      <c r="C84" s="117" t="s">
        <v>354</v>
      </c>
      <c r="D84" s="79">
        <v>441185</v>
      </c>
      <c r="E84" s="117" t="s">
        <v>356</v>
      </c>
      <c r="F84" s="79">
        <v>141234</v>
      </c>
      <c r="G84" s="117" t="s">
        <v>325</v>
      </c>
      <c r="H84" s="79">
        <v>13123</v>
      </c>
      <c r="I84" s="117" t="s">
        <v>361</v>
      </c>
      <c r="J84" s="79">
        <v>81696</v>
      </c>
      <c r="K84" s="117" t="s">
        <v>365</v>
      </c>
      <c r="L84" s="79">
        <v>361458</v>
      </c>
      <c r="M84" s="117" t="s">
        <v>421</v>
      </c>
      <c r="N84" s="79">
        <v>58277</v>
      </c>
      <c r="O84" s="117" t="s">
        <v>376</v>
      </c>
      <c r="P84" s="79">
        <v>78382</v>
      </c>
      <c r="Q84" s="117" t="s">
        <v>415</v>
      </c>
      <c r="R84" s="79">
        <v>41074</v>
      </c>
      <c r="S84" s="117" t="s">
        <v>237</v>
      </c>
      <c r="T84" s="79">
        <v>73882</v>
      </c>
      <c r="U84" s="117" t="s">
        <v>394</v>
      </c>
      <c r="V84" s="79">
        <v>1074093</v>
      </c>
    </row>
    <row r="85" spans="1:22" ht="15">
      <c r="A85" s="117" t="s">
        <v>354</v>
      </c>
      <c r="B85" s="79">
        <v>441185</v>
      </c>
      <c r="C85" s="117" t="s">
        <v>289</v>
      </c>
      <c r="D85" s="79">
        <v>390521</v>
      </c>
      <c r="E85" s="117" t="s">
        <v>293</v>
      </c>
      <c r="F85" s="79">
        <v>73846</v>
      </c>
      <c r="G85" s="117" t="s">
        <v>329</v>
      </c>
      <c r="H85" s="79">
        <v>11191</v>
      </c>
      <c r="I85" s="117" t="s">
        <v>310</v>
      </c>
      <c r="J85" s="79">
        <v>39981</v>
      </c>
      <c r="K85" s="117" t="s">
        <v>368</v>
      </c>
      <c r="L85" s="79">
        <v>45530</v>
      </c>
      <c r="M85" s="117" t="s">
        <v>416</v>
      </c>
      <c r="N85" s="79">
        <v>28418</v>
      </c>
      <c r="O85" s="117" t="s">
        <v>423</v>
      </c>
      <c r="P85" s="79">
        <v>25086</v>
      </c>
      <c r="Q85" s="117" t="s">
        <v>321</v>
      </c>
      <c r="R85" s="79">
        <v>1164</v>
      </c>
      <c r="S85" s="117" t="s">
        <v>409</v>
      </c>
      <c r="T85" s="79">
        <v>44109</v>
      </c>
      <c r="U85" s="117" t="s">
        <v>395</v>
      </c>
      <c r="V85" s="79">
        <v>76438</v>
      </c>
    </row>
    <row r="86" spans="1:22" ht="15">
      <c r="A86" s="117" t="s">
        <v>289</v>
      </c>
      <c r="B86" s="79">
        <v>390521</v>
      </c>
      <c r="C86" s="117" t="s">
        <v>335</v>
      </c>
      <c r="D86" s="79">
        <v>298723</v>
      </c>
      <c r="E86" s="117" t="s">
        <v>338</v>
      </c>
      <c r="F86" s="79">
        <v>63218</v>
      </c>
      <c r="G86" s="117" t="s">
        <v>273</v>
      </c>
      <c r="H86" s="79">
        <v>10849</v>
      </c>
      <c r="I86" s="117" t="s">
        <v>412</v>
      </c>
      <c r="J86" s="79">
        <v>32237</v>
      </c>
      <c r="K86" s="117" t="s">
        <v>366</v>
      </c>
      <c r="L86" s="79">
        <v>16448</v>
      </c>
      <c r="M86" s="117" t="s">
        <v>420</v>
      </c>
      <c r="N86" s="79">
        <v>18809</v>
      </c>
      <c r="O86" s="117" t="s">
        <v>381</v>
      </c>
      <c r="P86" s="79">
        <v>19561</v>
      </c>
      <c r="Q86" s="117" t="s">
        <v>414</v>
      </c>
      <c r="R86" s="79">
        <v>1111</v>
      </c>
      <c r="S86" s="117" t="s">
        <v>408</v>
      </c>
      <c r="T86" s="79">
        <v>23349</v>
      </c>
      <c r="U86" s="117"/>
      <c r="V86" s="79"/>
    </row>
    <row r="87" spans="1:22" ht="15">
      <c r="A87" s="117" t="s">
        <v>365</v>
      </c>
      <c r="B87" s="79">
        <v>361458</v>
      </c>
      <c r="C87" s="117" t="s">
        <v>316</v>
      </c>
      <c r="D87" s="79">
        <v>273624</v>
      </c>
      <c r="E87" s="117" t="s">
        <v>401</v>
      </c>
      <c r="F87" s="79">
        <v>52035</v>
      </c>
      <c r="G87" s="117" t="s">
        <v>304</v>
      </c>
      <c r="H87" s="79">
        <v>9202</v>
      </c>
      <c r="I87" s="117" t="s">
        <v>411</v>
      </c>
      <c r="J87" s="79">
        <v>6761</v>
      </c>
      <c r="K87" s="117" t="s">
        <v>344</v>
      </c>
      <c r="L87" s="79">
        <v>5996</v>
      </c>
      <c r="M87" s="117" t="s">
        <v>419</v>
      </c>
      <c r="N87" s="79">
        <v>10428</v>
      </c>
      <c r="O87" s="117" t="s">
        <v>392</v>
      </c>
      <c r="P87" s="79">
        <v>8869</v>
      </c>
      <c r="Q87" s="117"/>
      <c r="R87" s="79"/>
      <c r="S87" s="117"/>
      <c r="T87" s="79"/>
      <c r="U87" s="117"/>
      <c r="V87" s="79"/>
    </row>
    <row r="88" spans="1:22" ht="15">
      <c r="A88" s="117" t="s">
        <v>335</v>
      </c>
      <c r="B88" s="79">
        <v>298723</v>
      </c>
      <c r="C88" s="117" t="s">
        <v>345</v>
      </c>
      <c r="D88" s="79">
        <v>271915</v>
      </c>
      <c r="E88" s="117" t="s">
        <v>398</v>
      </c>
      <c r="F88" s="79">
        <v>43225</v>
      </c>
      <c r="G88" s="117" t="s">
        <v>271</v>
      </c>
      <c r="H88" s="79">
        <v>7685</v>
      </c>
      <c r="I88" s="117" t="s">
        <v>311</v>
      </c>
      <c r="J88" s="79">
        <v>6195</v>
      </c>
      <c r="K88" s="117" t="s">
        <v>399</v>
      </c>
      <c r="L88" s="79">
        <v>4276</v>
      </c>
      <c r="M88" s="117" t="s">
        <v>390</v>
      </c>
      <c r="N88" s="79">
        <v>3404</v>
      </c>
      <c r="O88" s="117" t="s">
        <v>380</v>
      </c>
      <c r="P88" s="79">
        <v>3115</v>
      </c>
      <c r="Q88" s="117"/>
      <c r="R88" s="79"/>
      <c r="S88" s="117"/>
      <c r="T88" s="79"/>
      <c r="U88" s="117"/>
      <c r="V88" s="79"/>
    </row>
    <row r="89" spans="1:22" ht="15">
      <c r="A89" s="117" t="s">
        <v>316</v>
      </c>
      <c r="B89" s="79">
        <v>273624</v>
      </c>
      <c r="C89" s="117" t="s">
        <v>240</v>
      </c>
      <c r="D89" s="79">
        <v>234134</v>
      </c>
      <c r="E89" s="117" t="s">
        <v>377</v>
      </c>
      <c r="F89" s="79">
        <v>42429</v>
      </c>
      <c r="G89" s="117" t="s">
        <v>403</v>
      </c>
      <c r="H89" s="79">
        <v>7110</v>
      </c>
      <c r="I89" s="117" t="s">
        <v>333</v>
      </c>
      <c r="J89" s="79">
        <v>5739</v>
      </c>
      <c r="K89" s="117" t="s">
        <v>400</v>
      </c>
      <c r="L89" s="79">
        <v>1659</v>
      </c>
      <c r="M89" s="117" t="s">
        <v>422</v>
      </c>
      <c r="N89" s="79">
        <v>2211</v>
      </c>
      <c r="O89" s="117" t="s">
        <v>379</v>
      </c>
      <c r="P89" s="79">
        <v>921</v>
      </c>
      <c r="Q89" s="117"/>
      <c r="R89" s="79"/>
      <c r="S89" s="117"/>
      <c r="T89" s="79"/>
      <c r="U89" s="117"/>
      <c r="V89" s="79"/>
    </row>
    <row r="90" spans="1:22" ht="15">
      <c r="A90" s="117" t="s">
        <v>345</v>
      </c>
      <c r="B90" s="79">
        <v>271915</v>
      </c>
      <c r="C90" s="117" t="s">
        <v>288</v>
      </c>
      <c r="D90" s="79">
        <v>225303</v>
      </c>
      <c r="E90" s="117" t="s">
        <v>297</v>
      </c>
      <c r="F90" s="79">
        <v>35075</v>
      </c>
      <c r="G90" s="117" t="s">
        <v>296</v>
      </c>
      <c r="H90" s="79">
        <v>5214</v>
      </c>
      <c r="I90" s="117" t="s">
        <v>309</v>
      </c>
      <c r="J90" s="79">
        <v>298</v>
      </c>
      <c r="K90" s="117" t="s">
        <v>367</v>
      </c>
      <c r="L90" s="79">
        <v>1316</v>
      </c>
      <c r="M90" s="117" t="s">
        <v>350</v>
      </c>
      <c r="N90" s="79">
        <v>1593</v>
      </c>
      <c r="O90" s="117"/>
      <c r="P90" s="79"/>
      <c r="Q90" s="117"/>
      <c r="R90" s="79"/>
      <c r="S90" s="117"/>
      <c r="T90" s="79"/>
      <c r="U90" s="117"/>
      <c r="V90" s="79"/>
    </row>
    <row r="91" spans="1:22" ht="15">
      <c r="A91" s="117" t="s">
        <v>240</v>
      </c>
      <c r="B91" s="79">
        <v>234134</v>
      </c>
      <c r="C91" s="117" t="s">
        <v>397</v>
      </c>
      <c r="D91" s="79">
        <v>224058</v>
      </c>
      <c r="E91" s="117" t="s">
        <v>383</v>
      </c>
      <c r="F91" s="79">
        <v>28909</v>
      </c>
      <c r="G91" s="117" t="s">
        <v>298</v>
      </c>
      <c r="H91" s="79">
        <v>4069</v>
      </c>
      <c r="I91" s="117" t="s">
        <v>360</v>
      </c>
      <c r="J91" s="79">
        <v>101</v>
      </c>
      <c r="K91" s="117"/>
      <c r="L91" s="79"/>
      <c r="M91" s="117"/>
      <c r="N91" s="79"/>
      <c r="O91" s="117"/>
      <c r="P91" s="79"/>
      <c r="Q91" s="117"/>
      <c r="R91" s="79"/>
      <c r="S91" s="117"/>
      <c r="T91" s="79"/>
      <c r="U91" s="117"/>
      <c r="V91" s="79"/>
    </row>
    <row r="92" spans="1:22" ht="15">
      <c r="A92" s="117" t="s">
        <v>288</v>
      </c>
      <c r="B92" s="79">
        <v>225303</v>
      </c>
      <c r="C92" s="117" t="s">
        <v>284</v>
      </c>
      <c r="D92" s="79">
        <v>221676</v>
      </c>
      <c r="E92" s="117" t="s">
        <v>417</v>
      </c>
      <c r="F92" s="79">
        <v>28824</v>
      </c>
      <c r="G92" s="117" t="s">
        <v>364</v>
      </c>
      <c r="H92" s="79">
        <v>3573</v>
      </c>
      <c r="I92" s="117"/>
      <c r="J92" s="79"/>
      <c r="K92" s="117"/>
      <c r="L92" s="79"/>
      <c r="M92" s="117"/>
      <c r="N92" s="79"/>
      <c r="O92" s="117"/>
      <c r="P92" s="79"/>
      <c r="Q92" s="117"/>
      <c r="R92" s="79"/>
      <c r="S92" s="117"/>
      <c r="T92" s="79"/>
      <c r="U92" s="117"/>
      <c r="V92" s="79"/>
    </row>
    <row r="93" spans="1:22" ht="15">
      <c r="A93" s="117" t="s">
        <v>397</v>
      </c>
      <c r="B93" s="79">
        <v>224058</v>
      </c>
      <c r="C93" s="117" t="s">
        <v>327</v>
      </c>
      <c r="D93" s="79">
        <v>220687</v>
      </c>
      <c r="E93" s="117" t="s">
        <v>402</v>
      </c>
      <c r="F93" s="79">
        <v>17090</v>
      </c>
      <c r="G93" s="117" t="s">
        <v>407</v>
      </c>
      <c r="H93" s="79">
        <v>3241</v>
      </c>
      <c r="I93" s="117"/>
      <c r="J93" s="79"/>
      <c r="K93" s="117"/>
      <c r="L93" s="79"/>
      <c r="M93" s="117"/>
      <c r="N93" s="79"/>
      <c r="O93" s="117"/>
      <c r="P93" s="79"/>
      <c r="Q93" s="117"/>
      <c r="R93" s="79"/>
      <c r="S93" s="117"/>
      <c r="T93" s="79"/>
      <c r="U93" s="117"/>
      <c r="V93" s="79"/>
    </row>
  </sheetData>
  <hyperlinks>
    <hyperlink ref="A2" r:id="rId1" display="https://twitter.com/PunishDem1776/status/1268321690611843074"/>
    <hyperlink ref="A3" r:id="rId2" display="https://threadreaderapp.com/thread/1268032227612471298.html"/>
    <hyperlink ref="A4" r:id="rId3" display="https://twitter.com/punishdem1776/status/1268321690611843074"/>
    <hyperlink ref="A5" r:id="rId4" display="https://twitter.com/markperry98/status/1268325518954262530"/>
    <hyperlink ref="A6" r:id="rId5" display="https://twitter.com/markperry98/status/1268327163163324417"/>
    <hyperlink ref="A7" r:id="rId6" display="https://twitter.com/marcomerlino19/status/1268182664806379521"/>
    <hyperlink ref="A8" r:id="rId7" display="https://www.foxnews.com/politics/los-angeles-to-slash-up-to-150b-from-lapd-budget-reinvest-into-communities-of-color"/>
    <hyperlink ref="A9" r:id="rId8" display="https://twitter.com/DisclosureBP/status/1268325026836606976"/>
    <hyperlink ref="A10" r:id="rId9" display="https://twitter.com/stormmcloak/status/1268380964285267972"/>
    <hyperlink ref="A11" r:id="rId10" display="https://twitter.com/classeypatriot1/status/1268328690624024576"/>
    <hyperlink ref="C2" r:id="rId11" display="https://threadreaderapp.com/thread/1268032227612471298.html"/>
    <hyperlink ref="E2" r:id="rId12" display="https://twitter.com/PunishDem1776/status/1268321690611843074"/>
    <hyperlink ref="E3" r:id="rId13" display="https://twitter.com/timecontrolzero/status/1268177864278630400?s=20"/>
    <hyperlink ref="E4" r:id="rId14" display="https://twitter.com/HenryMakow/status/1268208317941383168"/>
    <hyperlink ref="E5" r:id="rId15" display="https://twitter.com/stormmcloak/status/1268380964285267972"/>
    <hyperlink ref="G2" r:id="rId16" display="https://twitter.com/PunishDem1776/status/1268321690611843074"/>
    <hyperlink ref="G3" r:id="rId17" display="https://twitter.com/markperry98/status/1268325518954262530"/>
    <hyperlink ref="G4" r:id="rId18" display="https://twitter.com/markperry98/status/1268327163163324417"/>
    <hyperlink ref="G5" r:id="rId19" display="https://twitter.com/Pam46085508/status/1268323120567521280"/>
    <hyperlink ref="G6" r:id="rId20" display="https://twitter.com/punishdem1776/status/1268321690611843074"/>
    <hyperlink ref="M2" r:id="rId21" display="https://www.foxnews.com/politics/los-angeles-to-slash-up-to-150b-from-lapd-budget-reinvest-into-communities-of-color"/>
    <hyperlink ref="O2" r:id="rId22" display="https://twitter.com/marcomerlino19/status/1268182664806379521"/>
    <hyperlink ref="O3" r:id="rId23" display="https://twitter.com/DisclosureBP/status/1268325026836606976"/>
    <hyperlink ref="U2" r:id="rId24" display="https://threadreaderapp.com/thread/1268032227612471298.html"/>
  </hyperlinks>
  <printOptions/>
  <pageMargins left="0.7" right="0.7" top="0.75" bottom="0.75" header="0.3" footer="0.3"/>
  <pageSetup orientation="portrait" paperSize="9"/>
  <tableParts>
    <tablePart r:id="rId32"/>
    <tablePart r:id="rId31"/>
    <tablePart r:id="rId28"/>
    <tablePart r:id="rId30"/>
    <tablePart r:id="rId26"/>
    <tablePart r:id="rId29"/>
    <tablePart r:id="rId27"/>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5577-1418-4F37-A470-DDF42E69E1F1}">
  <dimension ref="A1:G22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2946</v>
      </c>
      <c r="B1" s="13" t="s">
        <v>2996</v>
      </c>
      <c r="C1" s="13" t="s">
        <v>3000</v>
      </c>
      <c r="D1" s="13" t="s">
        <v>144</v>
      </c>
      <c r="E1" s="13" t="s">
        <v>3002</v>
      </c>
      <c r="F1" s="13" t="s">
        <v>3003</v>
      </c>
      <c r="G1" s="13" t="s">
        <v>3004</v>
      </c>
    </row>
    <row r="2" spans="1:7" ht="15">
      <c r="A2" s="79" t="s">
        <v>2947</v>
      </c>
      <c r="B2" s="79" t="s">
        <v>2997</v>
      </c>
      <c r="C2" s="120"/>
      <c r="D2" s="79" t="s">
        <v>3001</v>
      </c>
      <c r="E2" s="79"/>
      <c r="F2" s="79"/>
      <c r="G2" s="79"/>
    </row>
    <row r="3" spans="1:7" ht="15">
      <c r="A3" s="79" t="s">
        <v>2948</v>
      </c>
      <c r="B3" s="79" t="s">
        <v>2998</v>
      </c>
      <c r="C3" s="120"/>
      <c r="D3" s="79" t="s">
        <v>3001</v>
      </c>
      <c r="E3" s="79"/>
      <c r="F3" s="79"/>
      <c r="G3" s="79"/>
    </row>
    <row r="4" spans="1:7" ht="15">
      <c r="A4" s="79" t="s">
        <v>2949</v>
      </c>
      <c r="B4" s="79" t="s">
        <v>2999</v>
      </c>
      <c r="C4" s="120"/>
      <c r="D4" s="79" t="s">
        <v>3001</v>
      </c>
      <c r="E4" s="79"/>
      <c r="F4" s="79"/>
      <c r="G4" s="79"/>
    </row>
    <row r="5" spans="1:7" ht="15">
      <c r="A5" s="79" t="s">
        <v>2950</v>
      </c>
      <c r="B5" s="79">
        <v>21</v>
      </c>
      <c r="C5" s="120">
        <v>0.0037260468417317245</v>
      </c>
      <c r="D5" s="79" t="s">
        <v>3001</v>
      </c>
      <c r="E5" s="79"/>
      <c r="F5" s="79"/>
      <c r="G5" s="79"/>
    </row>
    <row r="6" spans="1:7" ht="15">
      <c r="A6" s="79" t="s">
        <v>2951</v>
      </c>
      <c r="B6" s="79">
        <v>123</v>
      </c>
      <c r="C6" s="120">
        <v>0.021823988644428673</v>
      </c>
      <c r="D6" s="79" t="s">
        <v>3001</v>
      </c>
      <c r="E6" s="79"/>
      <c r="F6" s="79"/>
      <c r="G6" s="79"/>
    </row>
    <row r="7" spans="1:7" ht="15">
      <c r="A7" s="79" t="s">
        <v>2952</v>
      </c>
      <c r="B7" s="79">
        <v>0</v>
      </c>
      <c r="C7" s="120">
        <v>0</v>
      </c>
      <c r="D7" s="79" t="s">
        <v>3001</v>
      </c>
      <c r="E7" s="79"/>
      <c r="F7" s="79"/>
      <c r="G7" s="79"/>
    </row>
    <row r="8" spans="1:7" ht="15">
      <c r="A8" s="79" t="s">
        <v>2953</v>
      </c>
      <c r="B8" s="79">
        <v>5492</v>
      </c>
      <c r="C8" s="120">
        <v>0.9744499645138396</v>
      </c>
      <c r="D8" s="79" t="s">
        <v>3001</v>
      </c>
      <c r="E8" s="79"/>
      <c r="F8" s="79"/>
      <c r="G8" s="79"/>
    </row>
    <row r="9" spans="1:7" ht="15">
      <c r="A9" s="79" t="s">
        <v>2954</v>
      </c>
      <c r="B9" s="79">
        <v>5636</v>
      </c>
      <c r="C9" s="120">
        <v>1</v>
      </c>
      <c r="D9" s="79" t="s">
        <v>3001</v>
      </c>
      <c r="E9" s="79"/>
      <c r="F9" s="79"/>
      <c r="G9" s="79"/>
    </row>
    <row r="10" spans="1:7" ht="15">
      <c r="A10" s="83" t="s">
        <v>440</v>
      </c>
      <c r="B10" s="83">
        <v>196</v>
      </c>
      <c r="C10" s="121">
        <v>0</v>
      </c>
      <c r="D10" s="83" t="s">
        <v>3001</v>
      </c>
      <c r="E10" s="83" t="b">
        <v>0</v>
      </c>
      <c r="F10" s="83" t="b">
        <v>0</v>
      </c>
      <c r="G10" s="83" t="b">
        <v>0</v>
      </c>
    </row>
    <row r="11" spans="1:7" ht="15">
      <c r="A11" s="83" t="s">
        <v>2691</v>
      </c>
      <c r="B11" s="83">
        <v>113</v>
      </c>
      <c r="C11" s="121">
        <v>0.00912460227874928</v>
      </c>
      <c r="D11" s="83" t="s">
        <v>3001</v>
      </c>
      <c r="E11" s="83" t="b">
        <v>0</v>
      </c>
      <c r="F11" s="83" t="b">
        <v>0</v>
      </c>
      <c r="G11" s="83" t="b">
        <v>0</v>
      </c>
    </row>
    <row r="12" spans="1:7" ht="15">
      <c r="A12" s="83" t="s">
        <v>2692</v>
      </c>
      <c r="B12" s="83">
        <v>113</v>
      </c>
      <c r="C12" s="121">
        <v>0.00912460227874928</v>
      </c>
      <c r="D12" s="83" t="s">
        <v>3001</v>
      </c>
      <c r="E12" s="83" t="b">
        <v>0</v>
      </c>
      <c r="F12" s="83" t="b">
        <v>0</v>
      </c>
      <c r="G12" s="83" t="b">
        <v>0</v>
      </c>
    </row>
    <row r="13" spans="1:7" ht="15">
      <c r="A13" s="83" t="s">
        <v>2698</v>
      </c>
      <c r="B13" s="83">
        <v>113</v>
      </c>
      <c r="C13" s="121">
        <v>0.00912460227874928</v>
      </c>
      <c r="D13" s="83" t="s">
        <v>3001</v>
      </c>
      <c r="E13" s="83" t="b">
        <v>0</v>
      </c>
      <c r="F13" s="83" t="b">
        <v>0</v>
      </c>
      <c r="G13" s="83" t="b">
        <v>0</v>
      </c>
    </row>
    <row r="14" spans="1:7" ht="15">
      <c r="A14" s="83" t="s">
        <v>2693</v>
      </c>
      <c r="B14" s="83">
        <v>111</v>
      </c>
      <c r="C14" s="121">
        <v>0.009253738445391582</v>
      </c>
      <c r="D14" s="83" t="s">
        <v>3001</v>
      </c>
      <c r="E14" s="83" t="b">
        <v>0</v>
      </c>
      <c r="F14" s="83" t="b">
        <v>0</v>
      </c>
      <c r="G14" s="83" t="b">
        <v>0</v>
      </c>
    </row>
    <row r="15" spans="1:7" ht="15">
      <c r="A15" s="83" t="s">
        <v>2694</v>
      </c>
      <c r="B15" s="83">
        <v>110</v>
      </c>
      <c r="C15" s="121">
        <v>0.00931633102019163</v>
      </c>
      <c r="D15" s="83" t="s">
        <v>3001</v>
      </c>
      <c r="E15" s="83" t="b">
        <v>0</v>
      </c>
      <c r="F15" s="83" t="b">
        <v>0</v>
      </c>
      <c r="G15" s="83" t="b">
        <v>0</v>
      </c>
    </row>
    <row r="16" spans="1:7" ht="15">
      <c r="A16" s="83" t="s">
        <v>2695</v>
      </c>
      <c r="B16" s="83">
        <v>110</v>
      </c>
      <c r="C16" s="121">
        <v>0.00931633102019163</v>
      </c>
      <c r="D16" s="83" t="s">
        <v>3001</v>
      </c>
      <c r="E16" s="83" t="b">
        <v>0</v>
      </c>
      <c r="F16" s="83" t="b">
        <v>0</v>
      </c>
      <c r="G16" s="83" t="b">
        <v>0</v>
      </c>
    </row>
    <row r="17" spans="1:7" ht="15">
      <c r="A17" s="83" t="s">
        <v>2696</v>
      </c>
      <c r="B17" s="83">
        <v>110</v>
      </c>
      <c r="C17" s="121">
        <v>0.00931633102019163</v>
      </c>
      <c r="D17" s="83" t="s">
        <v>3001</v>
      </c>
      <c r="E17" s="83" t="b">
        <v>0</v>
      </c>
      <c r="F17" s="83" t="b">
        <v>0</v>
      </c>
      <c r="G17" s="83" t="b">
        <v>0</v>
      </c>
    </row>
    <row r="18" spans="1:7" ht="15">
      <c r="A18" s="83" t="s">
        <v>2697</v>
      </c>
      <c r="B18" s="83">
        <v>110</v>
      </c>
      <c r="C18" s="121">
        <v>0.00931633102019163</v>
      </c>
      <c r="D18" s="83" t="s">
        <v>3001</v>
      </c>
      <c r="E18" s="83" t="b">
        <v>0</v>
      </c>
      <c r="F18" s="83" t="b">
        <v>0</v>
      </c>
      <c r="G18" s="83" t="b">
        <v>0</v>
      </c>
    </row>
    <row r="19" spans="1:7" ht="15">
      <c r="A19" s="83" t="s">
        <v>2699</v>
      </c>
      <c r="B19" s="83">
        <v>110</v>
      </c>
      <c r="C19" s="121">
        <v>0.00931633102019163</v>
      </c>
      <c r="D19" s="83" t="s">
        <v>3001</v>
      </c>
      <c r="E19" s="83" t="b">
        <v>0</v>
      </c>
      <c r="F19" s="83" t="b">
        <v>0</v>
      </c>
      <c r="G19" s="83" t="b">
        <v>0</v>
      </c>
    </row>
    <row r="20" spans="1:7" ht="15">
      <c r="A20" s="83" t="s">
        <v>2955</v>
      </c>
      <c r="B20" s="83">
        <v>110</v>
      </c>
      <c r="C20" s="121">
        <v>0.00931633102019163</v>
      </c>
      <c r="D20" s="83" t="s">
        <v>3001</v>
      </c>
      <c r="E20" s="83" t="b">
        <v>0</v>
      </c>
      <c r="F20" s="83" t="b">
        <v>0</v>
      </c>
      <c r="G20" s="83" t="b">
        <v>0</v>
      </c>
    </row>
    <row r="21" spans="1:7" ht="15">
      <c r="A21" s="83" t="s">
        <v>2956</v>
      </c>
      <c r="B21" s="83">
        <v>110</v>
      </c>
      <c r="C21" s="121">
        <v>0.00931633102019163</v>
      </c>
      <c r="D21" s="83" t="s">
        <v>3001</v>
      </c>
      <c r="E21" s="83" t="b">
        <v>0</v>
      </c>
      <c r="F21" s="83" t="b">
        <v>0</v>
      </c>
      <c r="G21" s="83" t="b">
        <v>0</v>
      </c>
    </row>
    <row r="22" spans="1:7" ht="15">
      <c r="A22" s="83" t="s">
        <v>2957</v>
      </c>
      <c r="B22" s="83">
        <v>110</v>
      </c>
      <c r="C22" s="121">
        <v>0.00931633102019163</v>
      </c>
      <c r="D22" s="83" t="s">
        <v>3001</v>
      </c>
      <c r="E22" s="83" t="b">
        <v>0</v>
      </c>
      <c r="F22" s="83" t="b">
        <v>0</v>
      </c>
      <c r="G22" s="83" t="b">
        <v>0</v>
      </c>
    </row>
    <row r="23" spans="1:7" ht="15">
      <c r="A23" s="83" t="s">
        <v>2958</v>
      </c>
      <c r="B23" s="83">
        <v>110</v>
      </c>
      <c r="C23" s="121">
        <v>0.00931633102019163</v>
      </c>
      <c r="D23" s="83" t="s">
        <v>3001</v>
      </c>
      <c r="E23" s="83" t="b">
        <v>0</v>
      </c>
      <c r="F23" s="83" t="b">
        <v>0</v>
      </c>
      <c r="G23" s="83" t="b">
        <v>0</v>
      </c>
    </row>
    <row r="24" spans="1:7" ht="15">
      <c r="A24" s="83" t="s">
        <v>2959</v>
      </c>
      <c r="B24" s="83">
        <v>110</v>
      </c>
      <c r="C24" s="121">
        <v>0.00931633102019163</v>
      </c>
      <c r="D24" s="83" t="s">
        <v>3001</v>
      </c>
      <c r="E24" s="83" t="b">
        <v>0</v>
      </c>
      <c r="F24" s="83" t="b">
        <v>0</v>
      </c>
      <c r="G24" s="83" t="b">
        <v>0</v>
      </c>
    </row>
    <row r="25" spans="1:7" ht="15">
      <c r="A25" s="83" t="s">
        <v>2960</v>
      </c>
      <c r="B25" s="83">
        <v>110</v>
      </c>
      <c r="C25" s="121">
        <v>0.00931633102019163</v>
      </c>
      <c r="D25" s="83" t="s">
        <v>3001</v>
      </c>
      <c r="E25" s="83" t="b">
        <v>0</v>
      </c>
      <c r="F25" s="83" t="b">
        <v>0</v>
      </c>
      <c r="G25" s="83" t="b">
        <v>0</v>
      </c>
    </row>
    <row r="26" spans="1:7" ht="15">
      <c r="A26" s="83" t="s">
        <v>2961</v>
      </c>
      <c r="B26" s="83">
        <v>110</v>
      </c>
      <c r="C26" s="121">
        <v>0.00931633102019163</v>
      </c>
      <c r="D26" s="83" t="s">
        <v>3001</v>
      </c>
      <c r="E26" s="83" t="b">
        <v>0</v>
      </c>
      <c r="F26" s="83" t="b">
        <v>0</v>
      </c>
      <c r="G26" s="83" t="b">
        <v>0</v>
      </c>
    </row>
    <row r="27" spans="1:7" ht="15">
      <c r="A27" s="83" t="s">
        <v>2962</v>
      </c>
      <c r="B27" s="83">
        <v>110</v>
      </c>
      <c r="C27" s="121">
        <v>0.00931633102019163</v>
      </c>
      <c r="D27" s="83" t="s">
        <v>3001</v>
      </c>
      <c r="E27" s="83" t="b">
        <v>0</v>
      </c>
      <c r="F27" s="83" t="b">
        <v>1</v>
      </c>
      <c r="G27" s="83" t="b">
        <v>0</v>
      </c>
    </row>
    <row r="28" spans="1:7" ht="15">
      <c r="A28" s="83" t="s">
        <v>2963</v>
      </c>
      <c r="B28" s="83">
        <v>110</v>
      </c>
      <c r="C28" s="121">
        <v>0.00931633102019163</v>
      </c>
      <c r="D28" s="83" t="s">
        <v>3001</v>
      </c>
      <c r="E28" s="83" t="b">
        <v>0</v>
      </c>
      <c r="F28" s="83" t="b">
        <v>0</v>
      </c>
      <c r="G28" s="83" t="b">
        <v>0</v>
      </c>
    </row>
    <row r="29" spans="1:7" ht="15">
      <c r="A29" s="83" t="s">
        <v>2964</v>
      </c>
      <c r="B29" s="83">
        <v>110</v>
      </c>
      <c r="C29" s="121">
        <v>0.00931633102019163</v>
      </c>
      <c r="D29" s="83" t="s">
        <v>3001</v>
      </c>
      <c r="E29" s="83" t="b">
        <v>0</v>
      </c>
      <c r="F29" s="83" t="b">
        <v>0</v>
      </c>
      <c r="G29" s="83" t="b">
        <v>0</v>
      </c>
    </row>
    <row r="30" spans="1:7" ht="15">
      <c r="A30" s="83" t="s">
        <v>2965</v>
      </c>
      <c r="B30" s="83">
        <v>110</v>
      </c>
      <c r="C30" s="121">
        <v>0.00931633102019163</v>
      </c>
      <c r="D30" s="83" t="s">
        <v>3001</v>
      </c>
      <c r="E30" s="83" t="b">
        <v>0</v>
      </c>
      <c r="F30" s="83" t="b">
        <v>0</v>
      </c>
      <c r="G30" s="83" t="b">
        <v>0</v>
      </c>
    </row>
    <row r="31" spans="1:7" ht="15">
      <c r="A31" s="83" t="s">
        <v>2966</v>
      </c>
      <c r="B31" s="83">
        <v>110</v>
      </c>
      <c r="C31" s="121">
        <v>0.00931633102019163</v>
      </c>
      <c r="D31" s="83" t="s">
        <v>3001</v>
      </c>
      <c r="E31" s="83" t="b">
        <v>0</v>
      </c>
      <c r="F31" s="83" t="b">
        <v>0</v>
      </c>
      <c r="G31" s="83" t="b">
        <v>0</v>
      </c>
    </row>
    <row r="32" spans="1:7" ht="15">
      <c r="A32" s="83" t="s">
        <v>405</v>
      </c>
      <c r="B32" s="83">
        <v>20</v>
      </c>
      <c r="C32" s="121">
        <v>0.006692951220070863</v>
      </c>
      <c r="D32" s="83" t="s">
        <v>3001</v>
      </c>
      <c r="E32" s="83" t="b">
        <v>0</v>
      </c>
      <c r="F32" s="83" t="b">
        <v>0</v>
      </c>
      <c r="G32" s="83" t="b">
        <v>0</v>
      </c>
    </row>
    <row r="33" spans="1:7" ht="15">
      <c r="A33" s="83" t="s">
        <v>2703</v>
      </c>
      <c r="B33" s="83">
        <v>16</v>
      </c>
      <c r="C33" s="121">
        <v>0.005877845178666044</v>
      </c>
      <c r="D33" s="83" t="s">
        <v>3001</v>
      </c>
      <c r="E33" s="83" t="b">
        <v>0</v>
      </c>
      <c r="F33" s="83" t="b">
        <v>0</v>
      </c>
      <c r="G33" s="83" t="b">
        <v>0</v>
      </c>
    </row>
    <row r="34" spans="1:7" ht="15">
      <c r="A34" s="83" t="s">
        <v>2704</v>
      </c>
      <c r="B34" s="83">
        <v>16</v>
      </c>
      <c r="C34" s="121">
        <v>0.005877845178666044</v>
      </c>
      <c r="D34" s="83" t="s">
        <v>3001</v>
      </c>
      <c r="E34" s="83" t="b">
        <v>0</v>
      </c>
      <c r="F34" s="83" t="b">
        <v>0</v>
      </c>
      <c r="G34" s="83" t="b">
        <v>0</v>
      </c>
    </row>
    <row r="35" spans="1:7" ht="15">
      <c r="A35" s="83" t="s">
        <v>2701</v>
      </c>
      <c r="B35" s="83">
        <v>16</v>
      </c>
      <c r="C35" s="121">
        <v>0.005877845178666044</v>
      </c>
      <c r="D35" s="83" t="s">
        <v>3001</v>
      </c>
      <c r="E35" s="83" t="b">
        <v>0</v>
      </c>
      <c r="F35" s="83" t="b">
        <v>0</v>
      </c>
      <c r="G35" s="83" t="b">
        <v>0</v>
      </c>
    </row>
    <row r="36" spans="1:7" ht="15">
      <c r="A36" s="83" t="s">
        <v>2702</v>
      </c>
      <c r="B36" s="83">
        <v>11</v>
      </c>
      <c r="C36" s="121">
        <v>0.00464534005677946</v>
      </c>
      <c r="D36" s="83" t="s">
        <v>3001</v>
      </c>
      <c r="E36" s="83" t="b">
        <v>0</v>
      </c>
      <c r="F36" s="83" t="b">
        <v>0</v>
      </c>
      <c r="G36" s="83" t="b">
        <v>0</v>
      </c>
    </row>
    <row r="37" spans="1:7" ht="15">
      <c r="A37" s="83" t="s">
        <v>2705</v>
      </c>
      <c r="B37" s="83">
        <v>11</v>
      </c>
      <c r="C37" s="121">
        <v>0.00464534005677946</v>
      </c>
      <c r="D37" s="83" t="s">
        <v>3001</v>
      </c>
      <c r="E37" s="83" t="b">
        <v>0</v>
      </c>
      <c r="F37" s="83" t="b">
        <v>0</v>
      </c>
      <c r="G37" s="83" t="b">
        <v>0</v>
      </c>
    </row>
    <row r="38" spans="1:7" ht="15">
      <c r="A38" s="83" t="s">
        <v>2706</v>
      </c>
      <c r="B38" s="83">
        <v>11</v>
      </c>
      <c r="C38" s="121">
        <v>0.00464534005677946</v>
      </c>
      <c r="D38" s="83" t="s">
        <v>3001</v>
      </c>
      <c r="E38" s="83" t="b">
        <v>0</v>
      </c>
      <c r="F38" s="83" t="b">
        <v>0</v>
      </c>
      <c r="G38" s="83" t="b">
        <v>0</v>
      </c>
    </row>
    <row r="39" spans="1:7" ht="15">
      <c r="A39" s="83" t="s">
        <v>2707</v>
      </c>
      <c r="B39" s="83">
        <v>11</v>
      </c>
      <c r="C39" s="121">
        <v>0.00464534005677946</v>
      </c>
      <c r="D39" s="83" t="s">
        <v>3001</v>
      </c>
      <c r="E39" s="83" t="b">
        <v>0</v>
      </c>
      <c r="F39" s="83" t="b">
        <v>0</v>
      </c>
      <c r="G39" s="83" t="b">
        <v>0</v>
      </c>
    </row>
    <row r="40" spans="1:7" ht="15">
      <c r="A40" s="83" t="s">
        <v>2708</v>
      </c>
      <c r="B40" s="83">
        <v>11</v>
      </c>
      <c r="C40" s="121">
        <v>0.00464534005677946</v>
      </c>
      <c r="D40" s="83" t="s">
        <v>3001</v>
      </c>
      <c r="E40" s="83" t="b">
        <v>0</v>
      </c>
      <c r="F40" s="83" t="b">
        <v>0</v>
      </c>
      <c r="G40" s="83" t="b">
        <v>0</v>
      </c>
    </row>
    <row r="41" spans="1:7" ht="15">
      <c r="A41" s="83" t="s">
        <v>2709</v>
      </c>
      <c r="B41" s="83">
        <v>11</v>
      </c>
      <c r="C41" s="121">
        <v>0.00464534005677946</v>
      </c>
      <c r="D41" s="83" t="s">
        <v>3001</v>
      </c>
      <c r="E41" s="83" t="b">
        <v>0</v>
      </c>
      <c r="F41" s="83" t="b">
        <v>0</v>
      </c>
      <c r="G41" s="83" t="b">
        <v>0</v>
      </c>
    </row>
    <row r="42" spans="1:7" ht="15">
      <c r="A42" s="83" t="s">
        <v>2967</v>
      </c>
      <c r="B42" s="83">
        <v>11</v>
      </c>
      <c r="C42" s="121">
        <v>0.00464534005677946</v>
      </c>
      <c r="D42" s="83" t="s">
        <v>3001</v>
      </c>
      <c r="E42" s="83" t="b">
        <v>0</v>
      </c>
      <c r="F42" s="83" t="b">
        <v>0</v>
      </c>
      <c r="G42" s="83" t="b">
        <v>0</v>
      </c>
    </row>
    <row r="43" spans="1:7" ht="15">
      <c r="A43" s="83" t="s">
        <v>2968</v>
      </c>
      <c r="B43" s="83">
        <v>11</v>
      </c>
      <c r="C43" s="121">
        <v>0.00464534005677946</v>
      </c>
      <c r="D43" s="83" t="s">
        <v>3001</v>
      </c>
      <c r="E43" s="83" t="b">
        <v>0</v>
      </c>
      <c r="F43" s="83" t="b">
        <v>0</v>
      </c>
      <c r="G43" s="83" t="b">
        <v>0</v>
      </c>
    </row>
    <row r="44" spans="1:7" ht="15">
      <c r="A44" s="83" t="s">
        <v>2969</v>
      </c>
      <c r="B44" s="83">
        <v>11</v>
      </c>
      <c r="C44" s="121">
        <v>0.00464534005677946</v>
      </c>
      <c r="D44" s="83" t="s">
        <v>3001</v>
      </c>
      <c r="E44" s="83" t="b">
        <v>0</v>
      </c>
      <c r="F44" s="83" t="b">
        <v>0</v>
      </c>
      <c r="G44" s="83" t="b">
        <v>0</v>
      </c>
    </row>
    <row r="45" spans="1:7" ht="15">
      <c r="A45" s="83" t="s">
        <v>2970</v>
      </c>
      <c r="B45" s="83">
        <v>11</v>
      </c>
      <c r="C45" s="121">
        <v>0.00464534005677946</v>
      </c>
      <c r="D45" s="83" t="s">
        <v>3001</v>
      </c>
      <c r="E45" s="83" t="b">
        <v>0</v>
      </c>
      <c r="F45" s="83" t="b">
        <v>0</v>
      </c>
      <c r="G45" s="83" t="b">
        <v>0</v>
      </c>
    </row>
    <row r="46" spans="1:7" ht="15">
      <c r="A46" s="83" t="s">
        <v>2720</v>
      </c>
      <c r="B46" s="83">
        <v>9</v>
      </c>
      <c r="C46" s="121">
        <v>0.004065537494008899</v>
      </c>
      <c r="D46" s="83" t="s">
        <v>3001</v>
      </c>
      <c r="E46" s="83" t="b">
        <v>1</v>
      </c>
      <c r="F46" s="83" t="b">
        <v>0</v>
      </c>
      <c r="G46" s="83" t="b">
        <v>0</v>
      </c>
    </row>
    <row r="47" spans="1:7" ht="15">
      <c r="A47" s="83" t="s">
        <v>2717</v>
      </c>
      <c r="B47" s="83">
        <v>8</v>
      </c>
      <c r="C47" s="121">
        <v>0.003751967817324868</v>
      </c>
      <c r="D47" s="83" t="s">
        <v>3001</v>
      </c>
      <c r="E47" s="83" t="b">
        <v>0</v>
      </c>
      <c r="F47" s="83" t="b">
        <v>0</v>
      </c>
      <c r="G47" s="83" t="b">
        <v>0</v>
      </c>
    </row>
    <row r="48" spans="1:7" ht="15">
      <c r="A48" s="83" t="s">
        <v>2714</v>
      </c>
      <c r="B48" s="83">
        <v>7</v>
      </c>
      <c r="C48" s="121">
        <v>0.0034200223563117943</v>
      </c>
      <c r="D48" s="83" t="s">
        <v>3001</v>
      </c>
      <c r="E48" s="83" t="b">
        <v>0</v>
      </c>
      <c r="F48" s="83" t="b">
        <v>0</v>
      </c>
      <c r="G48" s="83" t="b">
        <v>0</v>
      </c>
    </row>
    <row r="49" spans="1:7" ht="15">
      <c r="A49" s="83" t="s">
        <v>2715</v>
      </c>
      <c r="B49" s="83">
        <v>7</v>
      </c>
      <c r="C49" s="121">
        <v>0.0034200223563117943</v>
      </c>
      <c r="D49" s="83" t="s">
        <v>3001</v>
      </c>
      <c r="E49" s="83" t="b">
        <v>0</v>
      </c>
      <c r="F49" s="83" t="b">
        <v>0</v>
      </c>
      <c r="G49" s="83" t="b">
        <v>0</v>
      </c>
    </row>
    <row r="50" spans="1:7" ht="15">
      <c r="A50" s="83" t="s">
        <v>2716</v>
      </c>
      <c r="B50" s="83">
        <v>7</v>
      </c>
      <c r="C50" s="121">
        <v>0.0034200223563117943</v>
      </c>
      <c r="D50" s="83" t="s">
        <v>3001</v>
      </c>
      <c r="E50" s="83" t="b">
        <v>0</v>
      </c>
      <c r="F50" s="83" t="b">
        <v>0</v>
      </c>
      <c r="G50" s="83" t="b">
        <v>0</v>
      </c>
    </row>
    <row r="51" spans="1:7" ht="15">
      <c r="A51" s="83" t="s">
        <v>2718</v>
      </c>
      <c r="B51" s="83">
        <v>7</v>
      </c>
      <c r="C51" s="121">
        <v>0.0034200223563117943</v>
      </c>
      <c r="D51" s="83" t="s">
        <v>3001</v>
      </c>
      <c r="E51" s="83" t="b">
        <v>0</v>
      </c>
      <c r="F51" s="83" t="b">
        <v>0</v>
      </c>
      <c r="G51" s="83" t="b">
        <v>0</v>
      </c>
    </row>
    <row r="52" spans="1:7" ht="15">
      <c r="A52" s="83" t="s">
        <v>2719</v>
      </c>
      <c r="B52" s="83">
        <v>7</v>
      </c>
      <c r="C52" s="121">
        <v>0.0034200223563117943</v>
      </c>
      <c r="D52" s="83" t="s">
        <v>3001</v>
      </c>
      <c r="E52" s="83" t="b">
        <v>0</v>
      </c>
      <c r="F52" s="83" t="b">
        <v>0</v>
      </c>
      <c r="G52" s="83" t="b">
        <v>0</v>
      </c>
    </row>
    <row r="53" spans="1:7" ht="15">
      <c r="A53" s="83" t="s">
        <v>2723</v>
      </c>
      <c r="B53" s="83">
        <v>6</v>
      </c>
      <c r="C53" s="121">
        <v>0.003067059056663401</v>
      </c>
      <c r="D53" s="83" t="s">
        <v>3001</v>
      </c>
      <c r="E53" s="83" t="b">
        <v>0</v>
      </c>
      <c r="F53" s="83" t="b">
        <v>0</v>
      </c>
      <c r="G53" s="83" t="b">
        <v>0</v>
      </c>
    </row>
    <row r="54" spans="1:7" ht="15">
      <c r="A54" s="83" t="s">
        <v>2742</v>
      </c>
      <c r="B54" s="83">
        <v>4</v>
      </c>
      <c r="C54" s="121">
        <v>0.0022825065226583577</v>
      </c>
      <c r="D54" s="83" t="s">
        <v>3001</v>
      </c>
      <c r="E54" s="83" t="b">
        <v>0</v>
      </c>
      <c r="F54" s="83" t="b">
        <v>0</v>
      </c>
      <c r="G54" s="83" t="b">
        <v>0</v>
      </c>
    </row>
    <row r="55" spans="1:7" ht="15">
      <c r="A55" s="83" t="s">
        <v>2733</v>
      </c>
      <c r="B55" s="83">
        <v>4</v>
      </c>
      <c r="C55" s="121">
        <v>0.0022825065226583577</v>
      </c>
      <c r="D55" s="83" t="s">
        <v>3001</v>
      </c>
      <c r="E55" s="83" t="b">
        <v>0</v>
      </c>
      <c r="F55" s="83" t="b">
        <v>0</v>
      </c>
      <c r="G55" s="83" t="b">
        <v>0</v>
      </c>
    </row>
    <row r="56" spans="1:7" ht="15">
      <c r="A56" s="83" t="s">
        <v>2729</v>
      </c>
      <c r="B56" s="83">
        <v>3</v>
      </c>
      <c r="C56" s="121">
        <v>0.001838421488828643</v>
      </c>
      <c r="D56" s="83" t="s">
        <v>3001</v>
      </c>
      <c r="E56" s="83" t="b">
        <v>0</v>
      </c>
      <c r="F56" s="83" t="b">
        <v>0</v>
      </c>
      <c r="G56" s="83" t="b">
        <v>0</v>
      </c>
    </row>
    <row r="57" spans="1:7" ht="15">
      <c r="A57" s="83" t="s">
        <v>2730</v>
      </c>
      <c r="B57" s="83">
        <v>3</v>
      </c>
      <c r="C57" s="121">
        <v>0.001838421488828643</v>
      </c>
      <c r="D57" s="83" t="s">
        <v>3001</v>
      </c>
      <c r="E57" s="83" t="b">
        <v>0</v>
      </c>
      <c r="F57" s="83" t="b">
        <v>0</v>
      </c>
      <c r="G57" s="83" t="b">
        <v>0</v>
      </c>
    </row>
    <row r="58" spans="1:7" ht="15">
      <c r="A58" s="83" t="s">
        <v>2722</v>
      </c>
      <c r="B58" s="83">
        <v>3</v>
      </c>
      <c r="C58" s="121">
        <v>0.001838421488828643</v>
      </c>
      <c r="D58" s="83" t="s">
        <v>3001</v>
      </c>
      <c r="E58" s="83" t="b">
        <v>0</v>
      </c>
      <c r="F58" s="83" t="b">
        <v>0</v>
      </c>
      <c r="G58" s="83" t="b">
        <v>0</v>
      </c>
    </row>
    <row r="59" spans="1:7" ht="15">
      <c r="A59" s="83" t="s">
        <v>2971</v>
      </c>
      <c r="B59" s="83">
        <v>3</v>
      </c>
      <c r="C59" s="121">
        <v>0.001838421488828643</v>
      </c>
      <c r="D59" s="83" t="s">
        <v>3001</v>
      </c>
      <c r="E59" s="83" t="b">
        <v>0</v>
      </c>
      <c r="F59" s="83" t="b">
        <v>0</v>
      </c>
      <c r="G59" s="83" t="b">
        <v>0</v>
      </c>
    </row>
    <row r="60" spans="1:7" ht="15">
      <c r="A60" s="83" t="s">
        <v>2972</v>
      </c>
      <c r="B60" s="83">
        <v>3</v>
      </c>
      <c r="C60" s="121">
        <v>0.001838421488828643</v>
      </c>
      <c r="D60" s="83" t="s">
        <v>3001</v>
      </c>
      <c r="E60" s="83" t="b">
        <v>0</v>
      </c>
      <c r="F60" s="83" t="b">
        <v>0</v>
      </c>
      <c r="G60" s="83" t="b">
        <v>0</v>
      </c>
    </row>
    <row r="61" spans="1:7" ht="15">
      <c r="A61" s="83" t="s">
        <v>2973</v>
      </c>
      <c r="B61" s="83">
        <v>3</v>
      </c>
      <c r="C61" s="121">
        <v>0.001838421488828643</v>
      </c>
      <c r="D61" s="83" t="s">
        <v>3001</v>
      </c>
      <c r="E61" s="83" t="b">
        <v>0</v>
      </c>
      <c r="F61" s="83" t="b">
        <v>0</v>
      </c>
      <c r="G61" s="83" t="b">
        <v>0</v>
      </c>
    </row>
    <row r="62" spans="1:7" ht="15">
      <c r="A62" s="83" t="s">
        <v>2974</v>
      </c>
      <c r="B62" s="83">
        <v>3</v>
      </c>
      <c r="C62" s="121">
        <v>0.001838421488828643</v>
      </c>
      <c r="D62" s="83" t="s">
        <v>3001</v>
      </c>
      <c r="E62" s="83" t="b">
        <v>0</v>
      </c>
      <c r="F62" s="83" t="b">
        <v>0</v>
      </c>
      <c r="G62" s="83" t="b">
        <v>0</v>
      </c>
    </row>
    <row r="63" spans="1:7" ht="15">
      <c r="A63" s="83" t="s">
        <v>2975</v>
      </c>
      <c r="B63" s="83">
        <v>3</v>
      </c>
      <c r="C63" s="121">
        <v>0.001838421488828643</v>
      </c>
      <c r="D63" s="83" t="s">
        <v>3001</v>
      </c>
      <c r="E63" s="83" t="b">
        <v>0</v>
      </c>
      <c r="F63" s="83" t="b">
        <v>0</v>
      </c>
      <c r="G63" s="83" t="b">
        <v>0</v>
      </c>
    </row>
    <row r="64" spans="1:7" ht="15">
      <c r="A64" s="83" t="s">
        <v>2976</v>
      </c>
      <c r="B64" s="83">
        <v>3</v>
      </c>
      <c r="C64" s="121">
        <v>0.001838421488828643</v>
      </c>
      <c r="D64" s="83" t="s">
        <v>3001</v>
      </c>
      <c r="E64" s="83" t="b">
        <v>0</v>
      </c>
      <c r="F64" s="83" t="b">
        <v>0</v>
      </c>
      <c r="G64" s="83" t="b">
        <v>0</v>
      </c>
    </row>
    <row r="65" spans="1:7" ht="15">
      <c r="A65" s="83" t="s">
        <v>2977</v>
      </c>
      <c r="B65" s="83">
        <v>3</v>
      </c>
      <c r="C65" s="121">
        <v>0.001838421488828643</v>
      </c>
      <c r="D65" s="83" t="s">
        <v>3001</v>
      </c>
      <c r="E65" s="83" t="b">
        <v>0</v>
      </c>
      <c r="F65" s="83" t="b">
        <v>0</v>
      </c>
      <c r="G65" s="83" t="b">
        <v>0</v>
      </c>
    </row>
    <row r="66" spans="1:7" ht="15">
      <c r="A66" s="83" t="s">
        <v>2978</v>
      </c>
      <c r="B66" s="83">
        <v>3</v>
      </c>
      <c r="C66" s="121">
        <v>0.001838421488828643</v>
      </c>
      <c r="D66" s="83" t="s">
        <v>3001</v>
      </c>
      <c r="E66" s="83" t="b">
        <v>0</v>
      </c>
      <c r="F66" s="83" t="b">
        <v>0</v>
      </c>
      <c r="G66" s="83" t="b">
        <v>0</v>
      </c>
    </row>
    <row r="67" spans="1:7" ht="15">
      <c r="A67" s="83" t="s">
        <v>2979</v>
      </c>
      <c r="B67" s="83">
        <v>3</v>
      </c>
      <c r="C67" s="121">
        <v>0.001838421488828643</v>
      </c>
      <c r="D67" s="83" t="s">
        <v>3001</v>
      </c>
      <c r="E67" s="83" t="b">
        <v>0</v>
      </c>
      <c r="F67" s="83" t="b">
        <v>0</v>
      </c>
      <c r="G67" s="83" t="b">
        <v>0</v>
      </c>
    </row>
    <row r="68" spans="1:7" ht="15">
      <c r="A68" s="83" t="s">
        <v>2980</v>
      </c>
      <c r="B68" s="83">
        <v>2</v>
      </c>
      <c r="C68" s="121">
        <v>0.0013445145683271406</v>
      </c>
      <c r="D68" s="83" t="s">
        <v>3001</v>
      </c>
      <c r="E68" s="83" t="b">
        <v>0</v>
      </c>
      <c r="F68" s="83" t="b">
        <v>0</v>
      </c>
      <c r="G68" s="83" t="b">
        <v>0</v>
      </c>
    </row>
    <row r="69" spans="1:7" ht="15">
      <c r="A69" s="83" t="s">
        <v>2981</v>
      </c>
      <c r="B69" s="83">
        <v>2</v>
      </c>
      <c r="C69" s="121">
        <v>0.0013445145683271406</v>
      </c>
      <c r="D69" s="83" t="s">
        <v>3001</v>
      </c>
      <c r="E69" s="83" t="b">
        <v>0</v>
      </c>
      <c r="F69" s="83" t="b">
        <v>0</v>
      </c>
      <c r="G69" s="83" t="b">
        <v>0</v>
      </c>
    </row>
    <row r="70" spans="1:7" ht="15">
      <c r="A70" s="83" t="s">
        <v>395</v>
      </c>
      <c r="B70" s="83">
        <v>2</v>
      </c>
      <c r="C70" s="121">
        <v>0.0013445145683271406</v>
      </c>
      <c r="D70" s="83" t="s">
        <v>3001</v>
      </c>
      <c r="E70" s="83" t="b">
        <v>0</v>
      </c>
      <c r="F70" s="83" t="b">
        <v>0</v>
      </c>
      <c r="G70" s="83" t="b">
        <v>0</v>
      </c>
    </row>
    <row r="71" spans="1:7" ht="15">
      <c r="A71" s="83" t="s">
        <v>2739</v>
      </c>
      <c r="B71" s="83">
        <v>2</v>
      </c>
      <c r="C71" s="121">
        <v>0.0013445145683271406</v>
      </c>
      <c r="D71" s="83" t="s">
        <v>3001</v>
      </c>
      <c r="E71" s="83" t="b">
        <v>0</v>
      </c>
      <c r="F71" s="83" t="b">
        <v>0</v>
      </c>
      <c r="G71" s="83" t="b">
        <v>0</v>
      </c>
    </row>
    <row r="72" spans="1:7" ht="15">
      <c r="A72" s="83" t="s">
        <v>2740</v>
      </c>
      <c r="B72" s="83">
        <v>2</v>
      </c>
      <c r="C72" s="121">
        <v>0.0013445145683271406</v>
      </c>
      <c r="D72" s="83" t="s">
        <v>3001</v>
      </c>
      <c r="E72" s="83" t="b">
        <v>0</v>
      </c>
      <c r="F72" s="83" t="b">
        <v>0</v>
      </c>
      <c r="G72" s="83" t="b">
        <v>0</v>
      </c>
    </row>
    <row r="73" spans="1:7" ht="15">
      <c r="A73" s="83" t="s">
        <v>2741</v>
      </c>
      <c r="B73" s="83">
        <v>2</v>
      </c>
      <c r="C73" s="121">
        <v>0.0013445145683271406</v>
      </c>
      <c r="D73" s="83" t="s">
        <v>3001</v>
      </c>
      <c r="E73" s="83" t="b">
        <v>0</v>
      </c>
      <c r="F73" s="83" t="b">
        <v>0</v>
      </c>
      <c r="G73" s="83" t="b">
        <v>0</v>
      </c>
    </row>
    <row r="74" spans="1:7" ht="15">
      <c r="A74" s="83" t="s">
        <v>2982</v>
      </c>
      <c r="B74" s="83">
        <v>2</v>
      </c>
      <c r="C74" s="121">
        <v>0.0013445145683271406</v>
      </c>
      <c r="D74" s="83" t="s">
        <v>3001</v>
      </c>
      <c r="E74" s="83" t="b">
        <v>0</v>
      </c>
      <c r="F74" s="83" t="b">
        <v>0</v>
      </c>
      <c r="G74" s="83" t="b">
        <v>0</v>
      </c>
    </row>
    <row r="75" spans="1:7" ht="15">
      <c r="A75" s="83" t="s">
        <v>2983</v>
      </c>
      <c r="B75" s="83">
        <v>2</v>
      </c>
      <c r="C75" s="121">
        <v>0.0013445145683271406</v>
      </c>
      <c r="D75" s="83" t="s">
        <v>3001</v>
      </c>
      <c r="E75" s="83" t="b">
        <v>0</v>
      </c>
      <c r="F75" s="83" t="b">
        <v>0</v>
      </c>
      <c r="G75" s="83" t="b">
        <v>0</v>
      </c>
    </row>
    <row r="76" spans="1:7" ht="15">
      <c r="A76" s="83" t="s">
        <v>2898</v>
      </c>
      <c r="B76" s="83">
        <v>2</v>
      </c>
      <c r="C76" s="121">
        <v>0.0013445145683271406</v>
      </c>
      <c r="D76" s="83" t="s">
        <v>3001</v>
      </c>
      <c r="E76" s="83" t="b">
        <v>0</v>
      </c>
      <c r="F76" s="83" t="b">
        <v>0</v>
      </c>
      <c r="G76" s="83" t="b">
        <v>0</v>
      </c>
    </row>
    <row r="77" spans="1:7" ht="15">
      <c r="A77" s="83" t="s">
        <v>423</v>
      </c>
      <c r="B77" s="83">
        <v>2</v>
      </c>
      <c r="C77" s="121">
        <v>0.0013445145683271406</v>
      </c>
      <c r="D77" s="83" t="s">
        <v>3001</v>
      </c>
      <c r="E77" s="83" t="b">
        <v>0</v>
      </c>
      <c r="F77" s="83" t="b">
        <v>0</v>
      </c>
      <c r="G77" s="83" t="b">
        <v>0</v>
      </c>
    </row>
    <row r="78" spans="1:7" ht="15">
      <c r="A78" s="83" t="s">
        <v>2731</v>
      </c>
      <c r="B78" s="83">
        <v>2</v>
      </c>
      <c r="C78" s="121">
        <v>0.0013445145683271406</v>
      </c>
      <c r="D78" s="83" t="s">
        <v>3001</v>
      </c>
      <c r="E78" s="83" t="b">
        <v>0</v>
      </c>
      <c r="F78" s="83" t="b">
        <v>1</v>
      </c>
      <c r="G78" s="83" t="b">
        <v>0</v>
      </c>
    </row>
    <row r="79" spans="1:7" ht="15">
      <c r="A79" s="83" t="s">
        <v>2732</v>
      </c>
      <c r="B79" s="83">
        <v>2</v>
      </c>
      <c r="C79" s="121">
        <v>0.0013445145683271406</v>
      </c>
      <c r="D79" s="83" t="s">
        <v>3001</v>
      </c>
      <c r="E79" s="83" t="b">
        <v>0</v>
      </c>
      <c r="F79" s="83" t="b">
        <v>0</v>
      </c>
      <c r="G79" s="83" t="b">
        <v>0</v>
      </c>
    </row>
    <row r="80" spans="1:7" ht="15">
      <c r="A80" s="83" t="s">
        <v>2734</v>
      </c>
      <c r="B80" s="83">
        <v>2</v>
      </c>
      <c r="C80" s="121">
        <v>0.0013445145683271406</v>
      </c>
      <c r="D80" s="83" t="s">
        <v>3001</v>
      </c>
      <c r="E80" s="83" t="b">
        <v>0</v>
      </c>
      <c r="F80" s="83" t="b">
        <v>0</v>
      </c>
      <c r="G80" s="83" t="b">
        <v>0</v>
      </c>
    </row>
    <row r="81" spans="1:7" ht="15">
      <c r="A81" s="83" t="s">
        <v>2735</v>
      </c>
      <c r="B81" s="83">
        <v>2</v>
      </c>
      <c r="C81" s="121">
        <v>0.0013445145683271406</v>
      </c>
      <c r="D81" s="83" t="s">
        <v>3001</v>
      </c>
      <c r="E81" s="83" t="b">
        <v>0</v>
      </c>
      <c r="F81" s="83" t="b">
        <v>0</v>
      </c>
      <c r="G81" s="83" t="b">
        <v>0</v>
      </c>
    </row>
    <row r="82" spans="1:7" ht="15">
      <c r="A82" s="83" t="s">
        <v>419</v>
      </c>
      <c r="B82" s="83">
        <v>2</v>
      </c>
      <c r="C82" s="121">
        <v>0.001547775875325102</v>
      </c>
      <c r="D82" s="83" t="s">
        <v>3001</v>
      </c>
      <c r="E82" s="83" t="b">
        <v>0</v>
      </c>
      <c r="F82" s="83" t="b">
        <v>0</v>
      </c>
      <c r="G82" s="83" t="b">
        <v>0</v>
      </c>
    </row>
    <row r="83" spans="1:7" ht="15">
      <c r="A83" s="83" t="s">
        <v>2726</v>
      </c>
      <c r="B83" s="83">
        <v>2</v>
      </c>
      <c r="C83" s="121">
        <v>0.001547775875325102</v>
      </c>
      <c r="D83" s="83" t="s">
        <v>3001</v>
      </c>
      <c r="E83" s="83" t="b">
        <v>0</v>
      </c>
      <c r="F83" s="83" t="b">
        <v>0</v>
      </c>
      <c r="G83" s="83" t="b">
        <v>0</v>
      </c>
    </row>
    <row r="84" spans="1:7" ht="15">
      <c r="A84" s="83" t="s">
        <v>2727</v>
      </c>
      <c r="B84" s="83">
        <v>2</v>
      </c>
      <c r="C84" s="121">
        <v>0.001547775875325102</v>
      </c>
      <c r="D84" s="83" t="s">
        <v>3001</v>
      </c>
      <c r="E84" s="83" t="b">
        <v>0</v>
      </c>
      <c r="F84" s="83" t="b">
        <v>1</v>
      </c>
      <c r="G84" s="83" t="b">
        <v>0</v>
      </c>
    </row>
    <row r="85" spans="1:7" ht="15">
      <c r="A85" s="83" t="s">
        <v>2724</v>
      </c>
      <c r="B85" s="83">
        <v>2</v>
      </c>
      <c r="C85" s="121">
        <v>0.0013445145683271406</v>
      </c>
      <c r="D85" s="83" t="s">
        <v>3001</v>
      </c>
      <c r="E85" s="83" t="b">
        <v>0</v>
      </c>
      <c r="F85" s="83" t="b">
        <v>0</v>
      </c>
      <c r="G85" s="83" t="b">
        <v>0</v>
      </c>
    </row>
    <row r="86" spans="1:7" ht="15">
      <c r="A86" s="83" t="s">
        <v>2725</v>
      </c>
      <c r="B86" s="83">
        <v>2</v>
      </c>
      <c r="C86" s="121">
        <v>0.0013445145683271406</v>
      </c>
      <c r="D86" s="83" t="s">
        <v>3001</v>
      </c>
      <c r="E86" s="83" t="b">
        <v>0</v>
      </c>
      <c r="F86" s="83" t="b">
        <v>0</v>
      </c>
      <c r="G86" s="83" t="b">
        <v>0</v>
      </c>
    </row>
    <row r="87" spans="1:7" ht="15">
      <c r="A87" s="83" t="s">
        <v>416</v>
      </c>
      <c r="B87" s="83">
        <v>2</v>
      </c>
      <c r="C87" s="121">
        <v>0.0013445145683271406</v>
      </c>
      <c r="D87" s="83" t="s">
        <v>3001</v>
      </c>
      <c r="E87" s="83" t="b">
        <v>0</v>
      </c>
      <c r="F87" s="83" t="b">
        <v>0</v>
      </c>
      <c r="G87" s="83" t="b">
        <v>0</v>
      </c>
    </row>
    <row r="88" spans="1:7" ht="15">
      <c r="A88" s="83" t="s">
        <v>2984</v>
      </c>
      <c r="B88" s="83">
        <v>2</v>
      </c>
      <c r="C88" s="121">
        <v>0.0013445145683271406</v>
      </c>
      <c r="D88" s="83" t="s">
        <v>3001</v>
      </c>
      <c r="E88" s="83" t="b">
        <v>0</v>
      </c>
      <c r="F88" s="83" t="b">
        <v>1</v>
      </c>
      <c r="G88" s="83" t="b">
        <v>0</v>
      </c>
    </row>
    <row r="89" spans="1:7" ht="15">
      <c r="A89" s="83" t="s">
        <v>2985</v>
      </c>
      <c r="B89" s="83">
        <v>2</v>
      </c>
      <c r="C89" s="121">
        <v>0.0013445145683271406</v>
      </c>
      <c r="D89" s="83" t="s">
        <v>3001</v>
      </c>
      <c r="E89" s="83" t="b">
        <v>1</v>
      </c>
      <c r="F89" s="83" t="b">
        <v>0</v>
      </c>
      <c r="G89" s="83" t="b">
        <v>0</v>
      </c>
    </row>
    <row r="90" spans="1:7" ht="15">
      <c r="A90" s="83" t="s">
        <v>2986</v>
      </c>
      <c r="B90" s="83">
        <v>2</v>
      </c>
      <c r="C90" s="121">
        <v>0.0013445145683271406</v>
      </c>
      <c r="D90" s="83" t="s">
        <v>3001</v>
      </c>
      <c r="E90" s="83" t="b">
        <v>0</v>
      </c>
      <c r="F90" s="83" t="b">
        <v>0</v>
      </c>
      <c r="G90" s="83" t="b">
        <v>0</v>
      </c>
    </row>
    <row r="91" spans="1:7" ht="15">
      <c r="A91" s="83" t="s">
        <v>2987</v>
      </c>
      <c r="B91" s="83">
        <v>2</v>
      </c>
      <c r="C91" s="121">
        <v>0.0013445145683271406</v>
      </c>
      <c r="D91" s="83" t="s">
        <v>3001</v>
      </c>
      <c r="E91" s="83" t="b">
        <v>0</v>
      </c>
      <c r="F91" s="83" t="b">
        <v>0</v>
      </c>
      <c r="G91" s="83" t="b">
        <v>0</v>
      </c>
    </row>
    <row r="92" spans="1:7" ht="15">
      <c r="A92" s="83" t="s">
        <v>2988</v>
      </c>
      <c r="B92" s="83">
        <v>2</v>
      </c>
      <c r="C92" s="121">
        <v>0.0013445145683271406</v>
      </c>
      <c r="D92" s="83" t="s">
        <v>3001</v>
      </c>
      <c r="E92" s="83" t="b">
        <v>0</v>
      </c>
      <c r="F92" s="83" t="b">
        <v>0</v>
      </c>
      <c r="G92" s="83" t="b">
        <v>0</v>
      </c>
    </row>
    <row r="93" spans="1:7" ht="15">
      <c r="A93" s="83" t="s">
        <v>2989</v>
      </c>
      <c r="B93" s="83">
        <v>2</v>
      </c>
      <c r="C93" s="121">
        <v>0.0013445145683271406</v>
      </c>
      <c r="D93" s="83" t="s">
        <v>3001</v>
      </c>
      <c r="E93" s="83" t="b">
        <v>0</v>
      </c>
      <c r="F93" s="83" t="b">
        <v>1</v>
      </c>
      <c r="G93" s="83" t="b">
        <v>0</v>
      </c>
    </row>
    <row r="94" spans="1:7" ht="15">
      <c r="A94" s="83" t="s">
        <v>2990</v>
      </c>
      <c r="B94" s="83">
        <v>2</v>
      </c>
      <c r="C94" s="121">
        <v>0.0013445145683271406</v>
      </c>
      <c r="D94" s="83" t="s">
        <v>3001</v>
      </c>
      <c r="E94" s="83" t="b">
        <v>0</v>
      </c>
      <c r="F94" s="83" t="b">
        <v>0</v>
      </c>
      <c r="G94" s="83" t="b">
        <v>0</v>
      </c>
    </row>
    <row r="95" spans="1:7" ht="15">
      <c r="A95" s="83" t="s">
        <v>417</v>
      </c>
      <c r="B95" s="83">
        <v>2</v>
      </c>
      <c r="C95" s="121">
        <v>0.0013445145683271406</v>
      </c>
      <c r="D95" s="83" t="s">
        <v>3001</v>
      </c>
      <c r="E95" s="83" t="b">
        <v>0</v>
      </c>
      <c r="F95" s="83" t="b">
        <v>0</v>
      </c>
      <c r="G95" s="83" t="b">
        <v>0</v>
      </c>
    </row>
    <row r="96" spans="1:7" ht="15">
      <c r="A96" s="83" t="s">
        <v>2991</v>
      </c>
      <c r="B96" s="83">
        <v>2</v>
      </c>
      <c r="C96" s="121">
        <v>0.0013445145683271406</v>
      </c>
      <c r="D96" s="83" t="s">
        <v>3001</v>
      </c>
      <c r="E96" s="83" t="b">
        <v>0</v>
      </c>
      <c r="F96" s="83" t="b">
        <v>0</v>
      </c>
      <c r="G96" s="83" t="b">
        <v>0</v>
      </c>
    </row>
    <row r="97" spans="1:7" ht="15">
      <c r="A97" s="83" t="s">
        <v>2992</v>
      </c>
      <c r="B97" s="83">
        <v>2</v>
      </c>
      <c r="C97" s="121">
        <v>0.0013445145683271406</v>
      </c>
      <c r="D97" s="83" t="s">
        <v>3001</v>
      </c>
      <c r="E97" s="83" t="b">
        <v>0</v>
      </c>
      <c r="F97" s="83" t="b">
        <v>0</v>
      </c>
      <c r="G97" s="83" t="b">
        <v>0</v>
      </c>
    </row>
    <row r="98" spans="1:7" ht="15">
      <c r="A98" s="83" t="s">
        <v>2993</v>
      </c>
      <c r="B98" s="83">
        <v>2</v>
      </c>
      <c r="C98" s="121">
        <v>0.0013445145683271406</v>
      </c>
      <c r="D98" s="83" t="s">
        <v>3001</v>
      </c>
      <c r="E98" s="83" t="b">
        <v>0</v>
      </c>
      <c r="F98" s="83" t="b">
        <v>0</v>
      </c>
      <c r="G98" s="83" t="b">
        <v>0</v>
      </c>
    </row>
    <row r="99" spans="1:7" ht="15">
      <c r="A99" s="83" t="s">
        <v>2994</v>
      </c>
      <c r="B99" s="83">
        <v>2</v>
      </c>
      <c r="C99" s="121">
        <v>0.0013445145683271406</v>
      </c>
      <c r="D99" s="83" t="s">
        <v>3001</v>
      </c>
      <c r="E99" s="83" t="b">
        <v>0</v>
      </c>
      <c r="F99" s="83" t="b">
        <v>1</v>
      </c>
      <c r="G99" s="83" t="b">
        <v>0</v>
      </c>
    </row>
    <row r="100" spans="1:7" ht="15">
      <c r="A100" s="83" t="s">
        <v>2995</v>
      </c>
      <c r="B100" s="83">
        <v>2</v>
      </c>
      <c r="C100" s="121">
        <v>0.0013445145683271406</v>
      </c>
      <c r="D100" s="83" t="s">
        <v>3001</v>
      </c>
      <c r="E100" s="83" t="b">
        <v>1</v>
      </c>
      <c r="F100" s="83" t="b">
        <v>0</v>
      </c>
      <c r="G100" s="83" t="b">
        <v>0</v>
      </c>
    </row>
    <row r="101" spans="1:7" ht="15">
      <c r="A101" s="83" t="s">
        <v>414</v>
      </c>
      <c r="B101" s="83">
        <v>2</v>
      </c>
      <c r="C101" s="121">
        <v>0.0013445145683271406</v>
      </c>
      <c r="D101" s="83" t="s">
        <v>3001</v>
      </c>
      <c r="E101" s="83" t="b">
        <v>0</v>
      </c>
      <c r="F101" s="83" t="b">
        <v>0</v>
      </c>
      <c r="G101" s="83" t="b">
        <v>0</v>
      </c>
    </row>
    <row r="102" spans="1:7" ht="15">
      <c r="A102" s="83" t="s">
        <v>412</v>
      </c>
      <c r="B102" s="83">
        <v>2</v>
      </c>
      <c r="C102" s="121">
        <v>0.0013445145683271406</v>
      </c>
      <c r="D102" s="83" t="s">
        <v>3001</v>
      </c>
      <c r="E102" s="83" t="b">
        <v>0</v>
      </c>
      <c r="F102" s="83" t="b">
        <v>0</v>
      </c>
      <c r="G102" s="83" t="b">
        <v>0</v>
      </c>
    </row>
    <row r="103" spans="1:7" ht="15">
      <c r="A103" s="83" t="s">
        <v>411</v>
      </c>
      <c r="B103" s="83">
        <v>2</v>
      </c>
      <c r="C103" s="121">
        <v>0.0013445145683271406</v>
      </c>
      <c r="D103" s="83" t="s">
        <v>3001</v>
      </c>
      <c r="E103" s="83" t="b">
        <v>0</v>
      </c>
      <c r="F103" s="83" t="b">
        <v>0</v>
      </c>
      <c r="G103" s="83" t="b">
        <v>0</v>
      </c>
    </row>
    <row r="104" spans="1:7" ht="15">
      <c r="A104" s="83" t="s">
        <v>2712</v>
      </c>
      <c r="B104" s="83">
        <v>2</v>
      </c>
      <c r="C104" s="121">
        <v>0.0013445145683271406</v>
      </c>
      <c r="D104" s="83" t="s">
        <v>3001</v>
      </c>
      <c r="E104" s="83" t="b">
        <v>0</v>
      </c>
      <c r="F104" s="83" t="b">
        <v>0</v>
      </c>
      <c r="G104" s="83" t="b">
        <v>0</v>
      </c>
    </row>
    <row r="105" spans="1:7" ht="15">
      <c r="A105" s="83" t="s">
        <v>2753</v>
      </c>
      <c r="B105" s="83">
        <v>2</v>
      </c>
      <c r="C105" s="121">
        <v>0.001547775875325102</v>
      </c>
      <c r="D105" s="83" t="s">
        <v>3001</v>
      </c>
      <c r="E105" s="83" t="b">
        <v>0</v>
      </c>
      <c r="F105" s="83" t="b">
        <v>0</v>
      </c>
      <c r="G105" s="83" t="b">
        <v>0</v>
      </c>
    </row>
    <row r="106" spans="1:7" ht="15">
      <c r="A106" s="83" t="s">
        <v>266</v>
      </c>
      <c r="B106" s="83">
        <v>2</v>
      </c>
      <c r="C106" s="121">
        <v>0.0013445145683271406</v>
      </c>
      <c r="D106" s="83" t="s">
        <v>3001</v>
      </c>
      <c r="E106" s="83" t="b">
        <v>0</v>
      </c>
      <c r="F106" s="83" t="b">
        <v>0</v>
      </c>
      <c r="G106" s="83" t="b">
        <v>0</v>
      </c>
    </row>
    <row r="107" spans="1:7" ht="15">
      <c r="A107" s="83" t="s">
        <v>440</v>
      </c>
      <c r="B107" s="83">
        <v>111</v>
      </c>
      <c r="C107" s="121">
        <v>0</v>
      </c>
      <c r="D107" s="83" t="s">
        <v>2588</v>
      </c>
      <c r="E107" s="83" t="b">
        <v>0</v>
      </c>
      <c r="F107" s="83" t="b">
        <v>0</v>
      </c>
      <c r="G107" s="83" t="b">
        <v>0</v>
      </c>
    </row>
    <row r="108" spans="1:7" ht="15">
      <c r="A108" s="83" t="s">
        <v>2691</v>
      </c>
      <c r="B108" s="83">
        <v>107</v>
      </c>
      <c r="C108" s="121">
        <v>0.0007220552573475504</v>
      </c>
      <c r="D108" s="83" t="s">
        <v>2588</v>
      </c>
      <c r="E108" s="83" t="b">
        <v>0</v>
      </c>
      <c r="F108" s="83" t="b">
        <v>0</v>
      </c>
      <c r="G108" s="83" t="b">
        <v>0</v>
      </c>
    </row>
    <row r="109" spans="1:7" ht="15">
      <c r="A109" s="83" t="s">
        <v>2692</v>
      </c>
      <c r="B109" s="83">
        <v>107</v>
      </c>
      <c r="C109" s="121">
        <v>0.0007220552573475504</v>
      </c>
      <c r="D109" s="83" t="s">
        <v>2588</v>
      </c>
      <c r="E109" s="83" t="b">
        <v>0</v>
      </c>
      <c r="F109" s="83" t="b">
        <v>0</v>
      </c>
      <c r="G109" s="83" t="b">
        <v>0</v>
      </c>
    </row>
    <row r="110" spans="1:7" ht="15">
      <c r="A110" s="83" t="s">
        <v>2693</v>
      </c>
      <c r="B110" s="83">
        <v>107</v>
      </c>
      <c r="C110" s="121">
        <v>0.0007220552573475504</v>
      </c>
      <c r="D110" s="83" t="s">
        <v>2588</v>
      </c>
      <c r="E110" s="83" t="b">
        <v>0</v>
      </c>
      <c r="F110" s="83" t="b">
        <v>0</v>
      </c>
      <c r="G110" s="83" t="b">
        <v>0</v>
      </c>
    </row>
    <row r="111" spans="1:7" ht="15">
      <c r="A111" s="83" t="s">
        <v>2694</v>
      </c>
      <c r="B111" s="83">
        <v>107</v>
      </c>
      <c r="C111" s="121">
        <v>0.0007220552573475504</v>
      </c>
      <c r="D111" s="83" t="s">
        <v>2588</v>
      </c>
      <c r="E111" s="83" t="b">
        <v>0</v>
      </c>
      <c r="F111" s="83" t="b">
        <v>0</v>
      </c>
      <c r="G111" s="83" t="b">
        <v>0</v>
      </c>
    </row>
    <row r="112" spans="1:7" ht="15">
      <c r="A112" s="83" t="s">
        <v>2695</v>
      </c>
      <c r="B112" s="83">
        <v>107</v>
      </c>
      <c r="C112" s="121">
        <v>0.0007220552573475504</v>
      </c>
      <c r="D112" s="83" t="s">
        <v>2588</v>
      </c>
      <c r="E112" s="83" t="b">
        <v>0</v>
      </c>
      <c r="F112" s="83" t="b">
        <v>0</v>
      </c>
      <c r="G112" s="83" t="b">
        <v>0</v>
      </c>
    </row>
    <row r="113" spans="1:7" ht="15">
      <c r="A113" s="83" t="s">
        <v>2696</v>
      </c>
      <c r="B113" s="83">
        <v>107</v>
      </c>
      <c r="C113" s="121">
        <v>0.0007220552573475504</v>
      </c>
      <c r="D113" s="83" t="s">
        <v>2588</v>
      </c>
      <c r="E113" s="83" t="b">
        <v>0</v>
      </c>
      <c r="F113" s="83" t="b">
        <v>0</v>
      </c>
      <c r="G113" s="83" t="b">
        <v>0</v>
      </c>
    </row>
    <row r="114" spans="1:7" ht="15">
      <c r="A114" s="83" t="s">
        <v>2697</v>
      </c>
      <c r="B114" s="83">
        <v>107</v>
      </c>
      <c r="C114" s="121">
        <v>0.0007220552573475504</v>
      </c>
      <c r="D114" s="83" t="s">
        <v>2588</v>
      </c>
      <c r="E114" s="83" t="b">
        <v>0</v>
      </c>
      <c r="F114" s="83" t="b">
        <v>0</v>
      </c>
      <c r="G114" s="83" t="b">
        <v>0</v>
      </c>
    </row>
    <row r="115" spans="1:7" ht="15">
      <c r="A115" s="83" t="s">
        <v>2698</v>
      </c>
      <c r="B115" s="83">
        <v>107</v>
      </c>
      <c r="C115" s="121">
        <v>0.0007220552573475504</v>
      </c>
      <c r="D115" s="83" t="s">
        <v>2588</v>
      </c>
      <c r="E115" s="83" t="b">
        <v>0</v>
      </c>
      <c r="F115" s="83" t="b">
        <v>0</v>
      </c>
      <c r="G115" s="83" t="b">
        <v>0</v>
      </c>
    </row>
    <row r="116" spans="1:7" ht="15">
      <c r="A116" s="83" t="s">
        <v>2699</v>
      </c>
      <c r="B116" s="83">
        <v>107</v>
      </c>
      <c r="C116" s="121">
        <v>0.0007220552573475504</v>
      </c>
      <c r="D116" s="83" t="s">
        <v>2588</v>
      </c>
      <c r="E116" s="83" t="b">
        <v>0</v>
      </c>
      <c r="F116" s="83" t="b">
        <v>0</v>
      </c>
      <c r="G116" s="83" t="b">
        <v>0</v>
      </c>
    </row>
    <row r="117" spans="1:7" ht="15">
      <c r="A117" s="83" t="s">
        <v>2955</v>
      </c>
      <c r="B117" s="83">
        <v>107</v>
      </c>
      <c r="C117" s="121">
        <v>0.0007220552573475504</v>
      </c>
      <c r="D117" s="83" t="s">
        <v>2588</v>
      </c>
      <c r="E117" s="83" t="b">
        <v>0</v>
      </c>
      <c r="F117" s="83" t="b">
        <v>0</v>
      </c>
      <c r="G117" s="83" t="b">
        <v>0</v>
      </c>
    </row>
    <row r="118" spans="1:7" ht="15">
      <c r="A118" s="83" t="s">
        <v>2956</v>
      </c>
      <c r="B118" s="83">
        <v>107</v>
      </c>
      <c r="C118" s="121">
        <v>0.0007220552573475504</v>
      </c>
      <c r="D118" s="83" t="s">
        <v>2588</v>
      </c>
      <c r="E118" s="83" t="b">
        <v>0</v>
      </c>
      <c r="F118" s="83" t="b">
        <v>0</v>
      </c>
      <c r="G118" s="83" t="b">
        <v>0</v>
      </c>
    </row>
    <row r="119" spans="1:7" ht="15">
      <c r="A119" s="83" t="s">
        <v>2957</v>
      </c>
      <c r="B119" s="83">
        <v>107</v>
      </c>
      <c r="C119" s="121">
        <v>0.0007220552573475504</v>
      </c>
      <c r="D119" s="83" t="s">
        <v>2588</v>
      </c>
      <c r="E119" s="83" t="b">
        <v>0</v>
      </c>
      <c r="F119" s="83" t="b">
        <v>0</v>
      </c>
      <c r="G119" s="83" t="b">
        <v>0</v>
      </c>
    </row>
    <row r="120" spans="1:7" ht="15">
      <c r="A120" s="83" t="s">
        <v>2958</v>
      </c>
      <c r="B120" s="83">
        <v>107</v>
      </c>
      <c r="C120" s="121">
        <v>0.0007220552573475504</v>
      </c>
      <c r="D120" s="83" t="s">
        <v>2588</v>
      </c>
      <c r="E120" s="83" t="b">
        <v>0</v>
      </c>
      <c r="F120" s="83" t="b">
        <v>0</v>
      </c>
      <c r="G120" s="83" t="b">
        <v>0</v>
      </c>
    </row>
    <row r="121" spans="1:7" ht="15">
      <c r="A121" s="83" t="s">
        <v>2959</v>
      </c>
      <c r="B121" s="83">
        <v>107</v>
      </c>
      <c r="C121" s="121">
        <v>0.0007220552573475504</v>
      </c>
      <c r="D121" s="83" t="s">
        <v>2588</v>
      </c>
      <c r="E121" s="83" t="b">
        <v>0</v>
      </c>
      <c r="F121" s="83" t="b">
        <v>0</v>
      </c>
      <c r="G121" s="83" t="b">
        <v>0</v>
      </c>
    </row>
    <row r="122" spans="1:7" ht="15">
      <c r="A122" s="83" t="s">
        <v>2960</v>
      </c>
      <c r="B122" s="83">
        <v>107</v>
      </c>
      <c r="C122" s="121">
        <v>0.0007220552573475504</v>
      </c>
      <c r="D122" s="83" t="s">
        <v>2588</v>
      </c>
      <c r="E122" s="83" t="b">
        <v>0</v>
      </c>
      <c r="F122" s="83" t="b">
        <v>0</v>
      </c>
      <c r="G122" s="83" t="b">
        <v>0</v>
      </c>
    </row>
    <row r="123" spans="1:7" ht="15">
      <c r="A123" s="83" t="s">
        <v>2961</v>
      </c>
      <c r="B123" s="83">
        <v>107</v>
      </c>
      <c r="C123" s="121">
        <v>0.0007220552573475504</v>
      </c>
      <c r="D123" s="83" t="s">
        <v>2588</v>
      </c>
      <c r="E123" s="83" t="b">
        <v>0</v>
      </c>
      <c r="F123" s="83" t="b">
        <v>0</v>
      </c>
      <c r="G123" s="83" t="b">
        <v>0</v>
      </c>
    </row>
    <row r="124" spans="1:7" ht="15">
      <c r="A124" s="83" t="s">
        <v>2962</v>
      </c>
      <c r="B124" s="83">
        <v>107</v>
      </c>
      <c r="C124" s="121">
        <v>0.0007220552573475504</v>
      </c>
      <c r="D124" s="83" t="s">
        <v>2588</v>
      </c>
      <c r="E124" s="83" t="b">
        <v>0</v>
      </c>
      <c r="F124" s="83" t="b">
        <v>1</v>
      </c>
      <c r="G124" s="83" t="b">
        <v>0</v>
      </c>
    </row>
    <row r="125" spans="1:7" ht="15">
      <c r="A125" s="83" t="s">
        <v>2963</v>
      </c>
      <c r="B125" s="83">
        <v>107</v>
      </c>
      <c r="C125" s="121">
        <v>0.0007220552573475504</v>
      </c>
      <c r="D125" s="83" t="s">
        <v>2588</v>
      </c>
      <c r="E125" s="83" t="b">
        <v>0</v>
      </c>
      <c r="F125" s="83" t="b">
        <v>0</v>
      </c>
      <c r="G125" s="83" t="b">
        <v>0</v>
      </c>
    </row>
    <row r="126" spans="1:7" ht="15">
      <c r="A126" s="83" t="s">
        <v>2964</v>
      </c>
      <c r="B126" s="83">
        <v>107</v>
      </c>
      <c r="C126" s="121">
        <v>0.0007220552573475504</v>
      </c>
      <c r="D126" s="83" t="s">
        <v>2588</v>
      </c>
      <c r="E126" s="83" t="b">
        <v>0</v>
      </c>
      <c r="F126" s="83" t="b">
        <v>0</v>
      </c>
      <c r="G126" s="83" t="b">
        <v>0</v>
      </c>
    </row>
    <row r="127" spans="1:7" ht="15">
      <c r="A127" s="83" t="s">
        <v>2965</v>
      </c>
      <c r="B127" s="83">
        <v>107</v>
      </c>
      <c r="C127" s="121">
        <v>0.0007220552573475504</v>
      </c>
      <c r="D127" s="83" t="s">
        <v>2588</v>
      </c>
      <c r="E127" s="83" t="b">
        <v>0</v>
      </c>
      <c r="F127" s="83" t="b">
        <v>0</v>
      </c>
      <c r="G127" s="83" t="b">
        <v>0</v>
      </c>
    </row>
    <row r="128" spans="1:7" ht="15">
      <c r="A128" s="83" t="s">
        <v>2966</v>
      </c>
      <c r="B128" s="83">
        <v>107</v>
      </c>
      <c r="C128" s="121">
        <v>0.0007220552573475504</v>
      </c>
      <c r="D128" s="83" t="s">
        <v>2588</v>
      </c>
      <c r="E128" s="83" t="b">
        <v>0</v>
      </c>
      <c r="F128" s="83" t="b">
        <v>0</v>
      </c>
      <c r="G128" s="83" t="b">
        <v>0</v>
      </c>
    </row>
    <row r="129" spans="1:7" ht="15">
      <c r="A129" s="83" t="s">
        <v>405</v>
      </c>
      <c r="B129" s="83">
        <v>4</v>
      </c>
      <c r="C129" s="121">
        <v>0.00244413715064978</v>
      </c>
      <c r="D129" s="83" t="s">
        <v>2588</v>
      </c>
      <c r="E129" s="83" t="b">
        <v>0</v>
      </c>
      <c r="F129" s="83" t="b">
        <v>0</v>
      </c>
      <c r="G129" s="83" t="b">
        <v>0</v>
      </c>
    </row>
    <row r="130" spans="1:7" ht="15">
      <c r="A130" s="83" t="s">
        <v>440</v>
      </c>
      <c r="B130" s="83">
        <v>18</v>
      </c>
      <c r="C130" s="121">
        <v>0</v>
      </c>
      <c r="D130" s="83" t="s">
        <v>2589</v>
      </c>
      <c r="E130" s="83" t="b">
        <v>0</v>
      </c>
      <c r="F130" s="83" t="b">
        <v>0</v>
      </c>
      <c r="G130" s="83" t="b">
        <v>0</v>
      </c>
    </row>
    <row r="131" spans="1:7" ht="15">
      <c r="A131" s="83" t="s">
        <v>2701</v>
      </c>
      <c r="B131" s="83">
        <v>12</v>
      </c>
      <c r="C131" s="121">
        <v>0.009648836112640067</v>
      </c>
      <c r="D131" s="83" t="s">
        <v>2589</v>
      </c>
      <c r="E131" s="83" t="b">
        <v>0</v>
      </c>
      <c r="F131" s="83" t="b">
        <v>0</v>
      </c>
      <c r="G131" s="83" t="b">
        <v>0</v>
      </c>
    </row>
    <row r="132" spans="1:7" ht="15">
      <c r="A132" s="83" t="s">
        <v>2702</v>
      </c>
      <c r="B132" s="83">
        <v>10</v>
      </c>
      <c r="C132" s="121">
        <v>0.011656278771840459</v>
      </c>
      <c r="D132" s="83" t="s">
        <v>2589</v>
      </c>
      <c r="E132" s="83" t="b">
        <v>0</v>
      </c>
      <c r="F132" s="83" t="b">
        <v>0</v>
      </c>
      <c r="G132" s="83" t="b">
        <v>0</v>
      </c>
    </row>
    <row r="133" spans="1:7" ht="15">
      <c r="A133" s="83" t="s">
        <v>2703</v>
      </c>
      <c r="B133" s="83">
        <v>10</v>
      </c>
      <c r="C133" s="121">
        <v>0.011656278771840459</v>
      </c>
      <c r="D133" s="83" t="s">
        <v>2589</v>
      </c>
      <c r="E133" s="83" t="b">
        <v>0</v>
      </c>
      <c r="F133" s="83" t="b">
        <v>0</v>
      </c>
      <c r="G133" s="83" t="b">
        <v>0</v>
      </c>
    </row>
    <row r="134" spans="1:7" ht="15">
      <c r="A134" s="83" t="s">
        <v>2704</v>
      </c>
      <c r="B134" s="83">
        <v>10</v>
      </c>
      <c r="C134" s="121">
        <v>0.011656278771840459</v>
      </c>
      <c r="D134" s="83" t="s">
        <v>2589</v>
      </c>
      <c r="E134" s="83" t="b">
        <v>0</v>
      </c>
      <c r="F134" s="83" t="b">
        <v>0</v>
      </c>
      <c r="G134" s="83" t="b">
        <v>0</v>
      </c>
    </row>
    <row r="135" spans="1:7" ht="15">
      <c r="A135" s="83" t="s">
        <v>2705</v>
      </c>
      <c r="B135" s="83">
        <v>10</v>
      </c>
      <c r="C135" s="121">
        <v>0.011656278771840459</v>
      </c>
      <c r="D135" s="83" t="s">
        <v>2589</v>
      </c>
      <c r="E135" s="83" t="b">
        <v>0</v>
      </c>
      <c r="F135" s="83" t="b">
        <v>0</v>
      </c>
      <c r="G135" s="83" t="b">
        <v>0</v>
      </c>
    </row>
    <row r="136" spans="1:7" ht="15">
      <c r="A136" s="83" t="s">
        <v>2706</v>
      </c>
      <c r="B136" s="83">
        <v>10</v>
      </c>
      <c r="C136" s="121">
        <v>0.011656278771840459</v>
      </c>
      <c r="D136" s="83" t="s">
        <v>2589</v>
      </c>
      <c r="E136" s="83" t="b">
        <v>0</v>
      </c>
      <c r="F136" s="83" t="b">
        <v>0</v>
      </c>
      <c r="G136" s="83" t="b">
        <v>0</v>
      </c>
    </row>
    <row r="137" spans="1:7" ht="15">
      <c r="A137" s="83" t="s">
        <v>2707</v>
      </c>
      <c r="B137" s="83">
        <v>10</v>
      </c>
      <c r="C137" s="121">
        <v>0.011656278771840459</v>
      </c>
      <c r="D137" s="83" t="s">
        <v>2589</v>
      </c>
      <c r="E137" s="83" t="b">
        <v>0</v>
      </c>
      <c r="F137" s="83" t="b">
        <v>0</v>
      </c>
      <c r="G137" s="83" t="b">
        <v>0</v>
      </c>
    </row>
    <row r="138" spans="1:7" ht="15">
      <c r="A138" s="83" t="s">
        <v>2708</v>
      </c>
      <c r="B138" s="83">
        <v>10</v>
      </c>
      <c r="C138" s="121">
        <v>0.011656278771840459</v>
      </c>
      <c r="D138" s="83" t="s">
        <v>2589</v>
      </c>
      <c r="E138" s="83" t="b">
        <v>0</v>
      </c>
      <c r="F138" s="83" t="b">
        <v>0</v>
      </c>
      <c r="G138" s="83" t="b">
        <v>0</v>
      </c>
    </row>
    <row r="139" spans="1:7" ht="15">
      <c r="A139" s="83" t="s">
        <v>2709</v>
      </c>
      <c r="B139" s="83">
        <v>10</v>
      </c>
      <c r="C139" s="121">
        <v>0.011656278771840459</v>
      </c>
      <c r="D139" s="83" t="s">
        <v>2589</v>
      </c>
      <c r="E139" s="83" t="b">
        <v>0</v>
      </c>
      <c r="F139" s="83" t="b">
        <v>0</v>
      </c>
      <c r="G139" s="83" t="b">
        <v>0</v>
      </c>
    </row>
    <row r="140" spans="1:7" ht="15">
      <c r="A140" s="83" t="s">
        <v>2967</v>
      </c>
      <c r="B140" s="83">
        <v>10</v>
      </c>
      <c r="C140" s="121">
        <v>0.011656278771840459</v>
      </c>
      <c r="D140" s="83" t="s">
        <v>2589</v>
      </c>
      <c r="E140" s="83" t="b">
        <v>0</v>
      </c>
      <c r="F140" s="83" t="b">
        <v>0</v>
      </c>
      <c r="G140" s="83" t="b">
        <v>0</v>
      </c>
    </row>
    <row r="141" spans="1:7" ht="15">
      <c r="A141" s="83" t="s">
        <v>2968</v>
      </c>
      <c r="B141" s="83">
        <v>10</v>
      </c>
      <c r="C141" s="121">
        <v>0.011656278771840459</v>
      </c>
      <c r="D141" s="83" t="s">
        <v>2589</v>
      </c>
      <c r="E141" s="83" t="b">
        <v>0</v>
      </c>
      <c r="F141" s="83" t="b">
        <v>0</v>
      </c>
      <c r="G141" s="83" t="b">
        <v>0</v>
      </c>
    </row>
    <row r="142" spans="1:7" ht="15">
      <c r="A142" s="83" t="s">
        <v>2969</v>
      </c>
      <c r="B142" s="83">
        <v>10</v>
      </c>
      <c r="C142" s="121">
        <v>0.011656278771840459</v>
      </c>
      <c r="D142" s="83" t="s">
        <v>2589</v>
      </c>
      <c r="E142" s="83" t="b">
        <v>0</v>
      </c>
      <c r="F142" s="83" t="b">
        <v>0</v>
      </c>
      <c r="G142" s="83" t="b">
        <v>0</v>
      </c>
    </row>
    <row r="143" spans="1:7" ht="15">
      <c r="A143" s="83" t="s">
        <v>2970</v>
      </c>
      <c r="B143" s="83">
        <v>10</v>
      </c>
      <c r="C143" s="121">
        <v>0.011656278771840459</v>
      </c>
      <c r="D143" s="83" t="s">
        <v>2589</v>
      </c>
      <c r="E143" s="83" t="b">
        <v>0</v>
      </c>
      <c r="F143" s="83" t="b">
        <v>0</v>
      </c>
      <c r="G143" s="83" t="b">
        <v>0</v>
      </c>
    </row>
    <row r="144" spans="1:7" ht="15">
      <c r="A144" s="83" t="s">
        <v>2973</v>
      </c>
      <c r="B144" s="83">
        <v>3</v>
      </c>
      <c r="C144" s="121">
        <v>0.010659606169638952</v>
      </c>
      <c r="D144" s="83" t="s">
        <v>2589</v>
      </c>
      <c r="E144" s="83" t="b">
        <v>0</v>
      </c>
      <c r="F144" s="83" t="b">
        <v>0</v>
      </c>
      <c r="G144" s="83" t="b">
        <v>0</v>
      </c>
    </row>
    <row r="145" spans="1:7" ht="15">
      <c r="A145" s="83" t="s">
        <v>2974</v>
      </c>
      <c r="B145" s="83">
        <v>3</v>
      </c>
      <c r="C145" s="121">
        <v>0.010659606169638952</v>
      </c>
      <c r="D145" s="83" t="s">
        <v>2589</v>
      </c>
      <c r="E145" s="83" t="b">
        <v>0</v>
      </c>
      <c r="F145" s="83" t="b">
        <v>0</v>
      </c>
      <c r="G145" s="83" t="b">
        <v>0</v>
      </c>
    </row>
    <row r="146" spans="1:7" ht="15">
      <c r="A146" s="83" t="s">
        <v>2975</v>
      </c>
      <c r="B146" s="83">
        <v>3</v>
      </c>
      <c r="C146" s="121">
        <v>0.010659606169638952</v>
      </c>
      <c r="D146" s="83" t="s">
        <v>2589</v>
      </c>
      <c r="E146" s="83" t="b">
        <v>0</v>
      </c>
      <c r="F146" s="83" t="b">
        <v>0</v>
      </c>
      <c r="G146" s="83" t="b">
        <v>0</v>
      </c>
    </row>
    <row r="147" spans="1:7" ht="15">
      <c r="A147" s="83" t="s">
        <v>2976</v>
      </c>
      <c r="B147" s="83">
        <v>3</v>
      </c>
      <c r="C147" s="121">
        <v>0.010659606169638952</v>
      </c>
      <c r="D147" s="83" t="s">
        <v>2589</v>
      </c>
      <c r="E147" s="83" t="b">
        <v>0</v>
      </c>
      <c r="F147" s="83" t="b">
        <v>0</v>
      </c>
      <c r="G147" s="83" t="b">
        <v>0</v>
      </c>
    </row>
    <row r="148" spans="1:7" ht="15">
      <c r="A148" s="83" t="s">
        <v>2977</v>
      </c>
      <c r="B148" s="83">
        <v>3</v>
      </c>
      <c r="C148" s="121">
        <v>0.010659606169638952</v>
      </c>
      <c r="D148" s="83" t="s">
        <v>2589</v>
      </c>
      <c r="E148" s="83" t="b">
        <v>0</v>
      </c>
      <c r="F148" s="83" t="b">
        <v>0</v>
      </c>
      <c r="G148" s="83" t="b">
        <v>0</v>
      </c>
    </row>
    <row r="149" spans="1:7" ht="15">
      <c r="A149" s="83" t="s">
        <v>2978</v>
      </c>
      <c r="B149" s="83">
        <v>3</v>
      </c>
      <c r="C149" s="121">
        <v>0.010659606169638952</v>
      </c>
      <c r="D149" s="83" t="s">
        <v>2589</v>
      </c>
      <c r="E149" s="83" t="b">
        <v>0</v>
      </c>
      <c r="F149" s="83" t="b">
        <v>0</v>
      </c>
      <c r="G149" s="83" t="b">
        <v>0</v>
      </c>
    </row>
    <row r="150" spans="1:7" ht="15">
      <c r="A150" s="83" t="s">
        <v>2723</v>
      </c>
      <c r="B150" s="83">
        <v>3</v>
      </c>
      <c r="C150" s="121">
        <v>0.010659606169638952</v>
      </c>
      <c r="D150" s="83" t="s">
        <v>2589</v>
      </c>
      <c r="E150" s="83" t="b">
        <v>0</v>
      </c>
      <c r="F150" s="83" t="b">
        <v>0</v>
      </c>
      <c r="G150" s="83" t="b">
        <v>0</v>
      </c>
    </row>
    <row r="151" spans="1:7" ht="15">
      <c r="A151" s="83" t="s">
        <v>2979</v>
      </c>
      <c r="B151" s="83">
        <v>3</v>
      </c>
      <c r="C151" s="121">
        <v>0.010659606169638952</v>
      </c>
      <c r="D151" s="83" t="s">
        <v>2589</v>
      </c>
      <c r="E151" s="83" t="b">
        <v>0</v>
      </c>
      <c r="F151" s="83" t="b">
        <v>0</v>
      </c>
      <c r="G151" s="83" t="b">
        <v>0</v>
      </c>
    </row>
    <row r="152" spans="1:7" ht="15">
      <c r="A152" s="83" t="s">
        <v>2987</v>
      </c>
      <c r="B152" s="83">
        <v>2</v>
      </c>
      <c r="C152" s="121">
        <v>0.008714543465199313</v>
      </c>
      <c r="D152" s="83" t="s">
        <v>2589</v>
      </c>
      <c r="E152" s="83" t="b">
        <v>0</v>
      </c>
      <c r="F152" s="83" t="b">
        <v>0</v>
      </c>
      <c r="G152" s="83" t="b">
        <v>0</v>
      </c>
    </row>
    <row r="153" spans="1:7" ht="15">
      <c r="A153" s="83" t="s">
        <v>2988</v>
      </c>
      <c r="B153" s="83">
        <v>2</v>
      </c>
      <c r="C153" s="121">
        <v>0.008714543465199313</v>
      </c>
      <c r="D153" s="83" t="s">
        <v>2589</v>
      </c>
      <c r="E153" s="83" t="b">
        <v>0</v>
      </c>
      <c r="F153" s="83" t="b">
        <v>0</v>
      </c>
      <c r="G153" s="83" t="b">
        <v>0</v>
      </c>
    </row>
    <row r="154" spans="1:7" ht="15">
      <c r="A154" s="83" t="s">
        <v>2989</v>
      </c>
      <c r="B154" s="83">
        <v>2</v>
      </c>
      <c r="C154" s="121">
        <v>0.008714543465199313</v>
      </c>
      <c r="D154" s="83" t="s">
        <v>2589</v>
      </c>
      <c r="E154" s="83" t="b">
        <v>0</v>
      </c>
      <c r="F154" s="83" t="b">
        <v>1</v>
      </c>
      <c r="G154" s="83" t="b">
        <v>0</v>
      </c>
    </row>
    <row r="155" spans="1:7" ht="15">
      <c r="A155" s="83" t="s">
        <v>2990</v>
      </c>
      <c r="B155" s="83">
        <v>2</v>
      </c>
      <c r="C155" s="121">
        <v>0.008714543465199313</v>
      </c>
      <c r="D155" s="83" t="s">
        <v>2589</v>
      </c>
      <c r="E155" s="83" t="b">
        <v>0</v>
      </c>
      <c r="F155" s="83" t="b">
        <v>0</v>
      </c>
      <c r="G155" s="83" t="b">
        <v>0</v>
      </c>
    </row>
    <row r="156" spans="1:7" ht="15">
      <c r="A156" s="83" t="s">
        <v>405</v>
      </c>
      <c r="B156" s="83">
        <v>2</v>
      </c>
      <c r="C156" s="121">
        <v>0.008714543465199313</v>
      </c>
      <c r="D156" s="83" t="s">
        <v>2589</v>
      </c>
      <c r="E156" s="83" t="b">
        <v>0</v>
      </c>
      <c r="F156" s="83" t="b">
        <v>0</v>
      </c>
      <c r="G156" s="83" t="b">
        <v>0</v>
      </c>
    </row>
    <row r="157" spans="1:7" ht="15">
      <c r="A157" s="83" t="s">
        <v>417</v>
      </c>
      <c r="B157" s="83">
        <v>2</v>
      </c>
      <c r="C157" s="121">
        <v>0.008714543465199313</v>
      </c>
      <c r="D157" s="83" t="s">
        <v>2589</v>
      </c>
      <c r="E157" s="83" t="b">
        <v>0</v>
      </c>
      <c r="F157" s="83" t="b">
        <v>0</v>
      </c>
      <c r="G157" s="83" t="b">
        <v>0</v>
      </c>
    </row>
    <row r="158" spans="1:7" ht="15">
      <c r="A158" s="83" t="s">
        <v>2991</v>
      </c>
      <c r="B158" s="83">
        <v>2</v>
      </c>
      <c r="C158" s="121">
        <v>0.008714543465199313</v>
      </c>
      <c r="D158" s="83" t="s">
        <v>2589</v>
      </c>
      <c r="E158" s="83" t="b">
        <v>0</v>
      </c>
      <c r="F158" s="83" t="b">
        <v>0</v>
      </c>
      <c r="G158" s="83" t="b">
        <v>0</v>
      </c>
    </row>
    <row r="159" spans="1:7" ht="15">
      <c r="A159" s="83" t="s">
        <v>2971</v>
      </c>
      <c r="B159" s="83">
        <v>2</v>
      </c>
      <c r="C159" s="121">
        <v>0.008714543465199313</v>
      </c>
      <c r="D159" s="83" t="s">
        <v>2589</v>
      </c>
      <c r="E159" s="83" t="b">
        <v>0</v>
      </c>
      <c r="F159" s="83" t="b">
        <v>0</v>
      </c>
      <c r="G159" s="83" t="b">
        <v>0</v>
      </c>
    </row>
    <row r="160" spans="1:7" ht="15">
      <c r="A160" s="83" t="s">
        <v>2992</v>
      </c>
      <c r="B160" s="83">
        <v>2</v>
      </c>
      <c r="C160" s="121">
        <v>0.008714543465199313</v>
      </c>
      <c r="D160" s="83" t="s">
        <v>2589</v>
      </c>
      <c r="E160" s="83" t="b">
        <v>0</v>
      </c>
      <c r="F160" s="83" t="b">
        <v>0</v>
      </c>
      <c r="G160" s="83" t="b">
        <v>0</v>
      </c>
    </row>
    <row r="161" spans="1:7" ht="15">
      <c r="A161" s="83" t="s">
        <v>2993</v>
      </c>
      <c r="B161" s="83">
        <v>2</v>
      </c>
      <c r="C161" s="121">
        <v>0.008714543465199313</v>
      </c>
      <c r="D161" s="83" t="s">
        <v>2589</v>
      </c>
      <c r="E161" s="83" t="b">
        <v>0</v>
      </c>
      <c r="F161" s="83" t="b">
        <v>0</v>
      </c>
      <c r="G161" s="83" t="b">
        <v>0</v>
      </c>
    </row>
    <row r="162" spans="1:7" ht="15">
      <c r="A162" s="83" t="s">
        <v>2994</v>
      </c>
      <c r="B162" s="83">
        <v>2</v>
      </c>
      <c r="C162" s="121">
        <v>0.008714543465199313</v>
      </c>
      <c r="D162" s="83" t="s">
        <v>2589</v>
      </c>
      <c r="E162" s="83" t="b">
        <v>0</v>
      </c>
      <c r="F162" s="83" t="b">
        <v>1</v>
      </c>
      <c r="G162" s="83" t="b">
        <v>0</v>
      </c>
    </row>
    <row r="163" spans="1:7" ht="15">
      <c r="A163" s="83" t="s">
        <v>2995</v>
      </c>
      <c r="B163" s="83">
        <v>2</v>
      </c>
      <c r="C163" s="121">
        <v>0.008714543465199313</v>
      </c>
      <c r="D163" s="83" t="s">
        <v>2589</v>
      </c>
      <c r="E163" s="83" t="b">
        <v>1</v>
      </c>
      <c r="F163" s="83" t="b">
        <v>0</v>
      </c>
      <c r="G163" s="83" t="b">
        <v>0</v>
      </c>
    </row>
    <row r="164" spans="1:7" ht="15">
      <c r="A164" s="83" t="s">
        <v>440</v>
      </c>
      <c r="B164" s="83">
        <v>17</v>
      </c>
      <c r="C164" s="121">
        <v>0</v>
      </c>
      <c r="D164" s="83" t="s">
        <v>2590</v>
      </c>
      <c r="E164" s="83" t="b">
        <v>0</v>
      </c>
      <c r="F164" s="83" t="b">
        <v>0</v>
      </c>
      <c r="G164" s="83" t="b">
        <v>0</v>
      </c>
    </row>
    <row r="165" spans="1:7" ht="15">
      <c r="A165" s="83" t="s">
        <v>440</v>
      </c>
      <c r="B165" s="83">
        <v>10</v>
      </c>
      <c r="C165" s="121">
        <v>0</v>
      </c>
      <c r="D165" s="83" t="s">
        <v>2591</v>
      </c>
      <c r="E165" s="83" t="b">
        <v>0</v>
      </c>
      <c r="F165" s="83" t="b">
        <v>0</v>
      </c>
      <c r="G165" s="83" t="b">
        <v>0</v>
      </c>
    </row>
    <row r="166" spans="1:7" ht="15">
      <c r="A166" s="83" t="s">
        <v>412</v>
      </c>
      <c r="B166" s="83">
        <v>2</v>
      </c>
      <c r="C166" s="121">
        <v>0.037782162396541565</v>
      </c>
      <c r="D166" s="83" t="s">
        <v>2591</v>
      </c>
      <c r="E166" s="83" t="b">
        <v>0</v>
      </c>
      <c r="F166" s="83" t="b">
        <v>0</v>
      </c>
      <c r="G166" s="83" t="b">
        <v>0</v>
      </c>
    </row>
    <row r="167" spans="1:7" ht="15">
      <c r="A167" s="83" t="s">
        <v>411</v>
      </c>
      <c r="B167" s="83">
        <v>2</v>
      </c>
      <c r="C167" s="121">
        <v>0.037782162396541565</v>
      </c>
      <c r="D167" s="83" t="s">
        <v>2591</v>
      </c>
      <c r="E167" s="83" t="b">
        <v>0</v>
      </c>
      <c r="F167" s="83" t="b">
        <v>0</v>
      </c>
      <c r="G167" s="83" t="b">
        <v>0</v>
      </c>
    </row>
    <row r="168" spans="1:7" ht="15">
      <c r="A168" s="83" t="s">
        <v>2712</v>
      </c>
      <c r="B168" s="83">
        <v>2</v>
      </c>
      <c r="C168" s="121">
        <v>0.037782162396541565</v>
      </c>
      <c r="D168" s="83" t="s">
        <v>2591</v>
      </c>
      <c r="E168" s="83" t="b">
        <v>0</v>
      </c>
      <c r="F168" s="83" t="b">
        <v>0</v>
      </c>
      <c r="G168" s="83" t="b">
        <v>0</v>
      </c>
    </row>
    <row r="169" spans="1:7" ht="15">
      <c r="A169" s="83" t="s">
        <v>440</v>
      </c>
      <c r="B169" s="83">
        <v>8</v>
      </c>
      <c r="C169" s="121">
        <v>0</v>
      </c>
      <c r="D169" s="83" t="s">
        <v>2592</v>
      </c>
      <c r="E169" s="83" t="b">
        <v>0</v>
      </c>
      <c r="F169" s="83" t="b">
        <v>0</v>
      </c>
      <c r="G169" s="83" t="b">
        <v>0</v>
      </c>
    </row>
    <row r="170" spans="1:7" ht="15">
      <c r="A170" s="83" t="s">
        <v>405</v>
      </c>
      <c r="B170" s="83">
        <v>7</v>
      </c>
      <c r="C170" s="121">
        <v>0.005271995179789703</v>
      </c>
      <c r="D170" s="83" t="s">
        <v>2592</v>
      </c>
      <c r="E170" s="83" t="b">
        <v>0</v>
      </c>
      <c r="F170" s="83" t="b">
        <v>0</v>
      </c>
      <c r="G170" s="83" t="b">
        <v>0</v>
      </c>
    </row>
    <row r="171" spans="1:7" ht="15">
      <c r="A171" s="83" t="s">
        <v>2714</v>
      </c>
      <c r="B171" s="83">
        <v>7</v>
      </c>
      <c r="C171" s="121">
        <v>0.005271995179789703</v>
      </c>
      <c r="D171" s="83" t="s">
        <v>2592</v>
      </c>
      <c r="E171" s="83" t="b">
        <v>0</v>
      </c>
      <c r="F171" s="83" t="b">
        <v>0</v>
      </c>
      <c r="G171" s="83" t="b">
        <v>0</v>
      </c>
    </row>
    <row r="172" spans="1:7" ht="15">
      <c r="A172" s="83" t="s">
        <v>2715</v>
      </c>
      <c r="B172" s="83">
        <v>7</v>
      </c>
      <c r="C172" s="121">
        <v>0.005271995179789703</v>
      </c>
      <c r="D172" s="83" t="s">
        <v>2592</v>
      </c>
      <c r="E172" s="83" t="b">
        <v>0</v>
      </c>
      <c r="F172" s="83" t="b">
        <v>0</v>
      </c>
      <c r="G172" s="83" t="b">
        <v>0</v>
      </c>
    </row>
    <row r="173" spans="1:7" ht="15">
      <c r="A173" s="83" t="s">
        <v>2716</v>
      </c>
      <c r="B173" s="83">
        <v>7</v>
      </c>
      <c r="C173" s="121">
        <v>0.005271995179789703</v>
      </c>
      <c r="D173" s="83" t="s">
        <v>2592</v>
      </c>
      <c r="E173" s="83" t="b">
        <v>0</v>
      </c>
      <c r="F173" s="83" t="b">
        <v>0</v>
      </c>
      <c r="G173" s="83" t="b">
        <v>0</v>
      </c>
    </row>
    <row r="174" spans="1:7" ht="15">
      <c r="A174" s="83" t="s">
        <v>2717</v>
      </c>
      <c r="B174" s="83">
        <v>7</v>
      </c>
      <c r="C174" s="121">
        <v>0.005271995179789703</v>
      </c>
      <c r="D174" s="83" t="s">
        <v>2592</v>
      </c>
      <c r="E174" s="83" t="b">
        <v>0</v>
      </c>
      <c r="F174" s="83" t="b">
        <v>0</v>
      </c>
      <c r="G174" s="83" t="b">
        <v>0</v>
      </c>
    </row>
    <row r="175" spans="1:7" ht="15">
      <c r="A175" s="83" t="s">
        <v>2718</v>
      </c>
      <c r="B175" s="83">
        <v>7</v>
      </c>
      <c r="C175" s="121">
        <v>0.005271995179789703</v>
      </c>
      <c r="D175" s="83" t="s">
        <v>2592</v>
      </c>
      <c r="E175" s="83" t="b">
        <v>0</v>
      </c>
      <c r="F175" s="83" t="b">
        <v>0</v>
      </c>
      <c r="G175" s="83" t="b">
        <v>0</v>
      </c>
    </row>
    <row r="176" spans="1:7" ht="15">
      <c r="A176" s="83" t="s">
        <v>2719</v>
      </c>
      <c r="B176" s="83">
        <v>7</v>
      </c>
      <c r="C176" s="121">
        <v>0.005271995179789703</v>
      </c>
      <c r="D176" s="83" t="s">
        <v>2592</v>
      </c>
      <c r="E176" s="83" t="b">
        <v>0</v>
      </c>
      <c r="F176" s="83" t="b">
        <v>0</v>
      </c>
      <c r="G176" s="83" t="b">
        <v>0</v>
      </c>
    </row>
    <row r="177" spans="1:7" ht="15">
      <c r="A177" s="83" t="s">
        <v>2720</v>
      </c>
      <c r="B177" s="83">
        <v>7</v>
      </c>
      <c r="C177" s="121">
        <v>0.005271995179789703</v>
      </c>
      <c r="D177" s="83" t="s">
        <v>2592</v>
      </c>
      <c r="E177" s="83" t="b">
        <v>1</v>
      </c>
      <c r="F177" s="83" t="b">
        <v>0</v>
      </c>
      <c r="G177" s="83" t="b">
        <v>0</v>
      </c>
    </row>
    <row r="178" spans="1:7" ht="15">
      <c r="A178" s="83" t="s">
        <v>440</v>
      </c>
      <c r="B178" s="83">
        <v>6</v>
      </c>
      <c r="C178" s="121">
        <v>0</v>
      </c>
      <c r="D178" s="83" t="s">
        <v>2593</v>
      </c>
      <c r="E178" s="83" t="b">
        <v>0</v>
      </c>
      <c r="F178" s="83" t="b">
        <v>0</v>
      </c>
      <c r="G178" s="83" t="b">
        <v>0</v>
      </c>
    </row>
    <row r="179" spans="1:7" ht="15">
      <c r="A179" s="83" t="s">
        <v>2722</v>
      </c>
      <c r="B179" s="83">
        <v>3</v>
      </c>
      <c r="C179" s="121">
        <v>0.016419817945308064</v>
      </c>
      <c r="D179" s="83" t="s">
        <v>2593</v>
      </c>
      <c r="E179" s="83" t="b">
        <v>0</v>
      </c>
      <c r="F179" s="83" t="b">
        <v>0</v>
      </c>
      <c r="G179" s="83" t="b">
        <v>0</v>
      </c>
    </row>
    <row r="180" spans="1:7" ht="15">
      <c r="A180" s="83" t="s">
        <v>2723</v>
      </c>
      <c r="B180" s="83">
        <v>3</v>
      </c>
      <c r="C180" s="121">
        <v>0.016419817945308064</v>
      </c>
      <c r="D180" s="83" t="s">
        <v>2593</v>
      </c>
      <c r="E180" s="83" t="b">
        <v>0</v>
      </c>
      <c r="F180" s="83" t="b">
        <v>0</v>
      </c>
      <c r="G180" s="83" t="b">
        <v>0</v>
      </c>
    </row>
    <row r="181" spans="1:7" ht="15">
      <c r="A181" s="83" t="s">
        <v>416</v>
      </c>
      <c r="B181" s="83">
        <v>2</v>
      </c>
      <c r="C181" s="121">
        <v>0.017349863807987725</v>
      </c>
      <c r="D181" s="83" t="s">
        <v>2593</v>
      </c>
      <c r="E181" s="83" t="b">
        <v>0</v>
      </c>
      <c r="F181" s="83" t="b">
        <v>0</v>
      </c>
      <c r="G181" s="83" t="b">
        <v>0</v>
      </c>
    </row>
    <row r="182" spans="1:7" ht="15">
      <c r="A182" s="83" t="s">
        <v>2724</v>
      </c>
      <c r="B182" s="83">
        <v>2</v>
      </c>
      <c r="C182" s="121">
        <v>0.017349863807987725</v>
      </c>
      <c r="D182" s="83" t="s">
        <v>2593</v>
      </c>
      <c r="E182" s="83" t="b">
        <v>0</v>
      </c>
      <c r="F182" s="83" t="b">
        <v>0</v>
      </c>
      <c r="G182" s="83" t="b">
        <v>0</v>
      </c>
    </row>
    <row r="183" spans="1:7" ht="15">
      <c r="A183" s="83" t="s">
        <v>2725</v>
      </c>
      <c r="B183" s="83">
        <v>2</v>
      </c>
      <c r="C183" s="121">
        <v>0.017349863807987725</v>
      </c>
      <c r="D183" s="83" t="s">
        <v>2593</v>
      </c>
      <c r="E183" s="83" t="b">
        <v>0</v>
      </c>
      <c r="F183" s="83" t="b">
        <v>0</v>
      </c>
      <c r="G183" s="83" t="b">
        <v>0</v>
      </c>
    </row>
    <row r="184" spans="1:7" ht="15">
      <c r="A184" s="83" t="s">
        <v>419</v>
      </c>
      <c r="B184" s="83">
        <v>2</v>
      </c>
      <c r="C184" s="121">
        <v>0.028296409104859768</v>
      </c>
      <c r="D184" s="83" t="s">
        <v>2593</v>
      </c>
      <c r="E184" s="83" t="b">
        <v>0</v>
      </c>
      <c r="F184" s="83" t="b">
        <v>0</v>
      </c>
      <c r="G184" s="83" t="b">
        <v>0</v>
      </c>
    </row>
    <row r="185" spans="1:7" ht="15">
      <c r="A185" s="83" t="s">
        <v>2726</v>
      </c>
      <c r="B185" s="83">
        <v>2</v>
      </c>
      <c r="C185" s="121">
        <v>0.028296409104859768</v>
      </c>
      <c r="D185" s="83" t="s">
        <v>2593</v>
      </c>
      <c r="E185" s="83" t="b">
        <v>0</v>
      </c>
      <c r="F185" s="83" t="b">
        <v>0</v>
      </c>
      <c r="G185" s="83" t="b">
        <v>0</v>
      </c>
    </row>
    <row r="186" spans="1:7" ht="15">
      <c r="A186" s="83" t="s">
        <v>2727</v>
      </c>
      <c r="B186" s="83">
        <v>2</v>
      </c>
      <c r="C186" s="121">
        <v>0.028296409104859768</v>
      </c>
      <c r="D186" s="83" t="s">
        <v>2593</v>
      </c>
      <c r="E186" s="83" t="b">
        <v>0</v>
      </c>
      <c r="F186" s="83" t="b">
        <v>1</v>
      </c>
      <c r="G186" s="83" t="b">
        <v>0</v>
      </c>
    </row>
    <row r="187" spans="1:7" ht="15">
      <c r="A187" s="83" t="s">
        <v>440</v>
      </c>
      <c r="B187" s="83">
        <v>8</v>
      </c>
      <c r="C187" s="121">
        <v>0</v>
      </c>
      <c r="D187" s="83" t="s">
        <v>2594</v>
      </c>
      <c r="E187" s="83" t="b">
        <v>0</v>
      </c>
      <c r="F187" s="83" t="b">
        <v>0</v>
      </c>
      <c r="G187" s="83" t="b">
        <v>0</v>
      </c>
    </row>
    <row r="188" spans="1:7" ht="15">
      <c r="A188" s="83" t="s">
        <v>2729</v>
      </c>
      <c r="B188" s="83">
        <v>3</v>
      </c>
      <c r="C188" s="121">
        <v>0.026079718302384557</v>
      </c>
      <c r="D188" s="83" t="s">
        <v>2594</v>
      </c>
      <c r="E188" s="83" t="b">
        <v>0</v>
      </c>
      <c r="F188" s="83" t="b">
        <v>0</v>
      </c>
      <c r="G188" s="83" t="b">
        <v>0</v>
      </c>
    </row>
    <row r="189" spans="1:7" ht="15">
      <c r="A189" s="83" t="s">
        <v>2730</v>
      </c>
      <c r="B189" s="83">
        <v>3</v>
      </c>
      <c r="C189" s="121">
        <v>0.026079718302384557</v>
      </c>
      <c r="D189" s="83" t="s">
        <v>2594</v>
      </c>
      <c r="E189" s="83" t="b">
        <v>0</v>
      </c>
      <c r="F189" s="83" t="b">
        <v>0</v>
      </c>
      <c r="G189" s="83" t="b">
        <v>0</v>
      </c>
    </row>
    <row r="190" spans="1:7" ht="15">
      <c r="A190" s="83" t="s">
        <v>423</v>
      </c>
      <c r="B190" s="83">
        <v>2</v>
      </c>
      <c r="C190" s="121">
        <v>0.02457387719705969</v>
      </c>
      <c r="D190" s="83" t="s">
        <v>2594</v>
      </c>
      <c r="E190" s="83" t="b">
        <v>0</v>
      </c>
      <c r="F190" s="83" t="b">
        <v>0</v>
      </c>
      <c r="G190" s="83" t="b">
        <v>0</v>
      </c>
    </row>
    <row r="191" spans="1:7" ht="15">
      <c r="A191" s="83" t="s">
        <v>2731</v>
      </c>
      <c r="B191" s="83">
        <v>2</v>
      </c>
      <c r="C191" s="121">
        <v>0.02457387719705969</v>
      </c>
      <c r="D191" s="83" t="s">
        <v>2594</v>
      </c>
      <c r="E191" s="83" t="b">
        <v>0</v>
      </c>
      <c r="F191" s="83" t="b">
        <v>1</v>
      </c>
      <c r="G191" s="83" t="b">
        <v>0</v>
      </c>
    </row>
    <row r="192" spans="1:7" ht="15">
      <c r="A192" s="83" t="s">
        <v>2732</v>
      </c>
      <c r="B192" s="83">
        <v>2</v>
      </c>
      <c r="C192" s="121">
        <v>0.02457387719705969</v>
      </c>
      <c r="D192" s="83" t="s">
        <v>2594</v>
      </c>
      <c r="E192" s="83" t="b">
        <v>0</v>
      </c>
      <c r="F192" s="83" t="b">
        <v>0</v>
      </c>
      <c r="G192" s="83" t="b">
        <v>0</v>
      </c>
    </row>
    <row r="193" spans="1:7" ht="15">
      <c r="A193" s="83" t="s">
        <v>2733</v>
      </c>
      <c r="B193" s="83">
        <v>2</v>
      </c>
      <c r="C193" s="121">
        <v>0.02457387719705969</v>
      </c>
      <c r="D193" s="83" t="s">
        <v>2594</v>
      </c>
      <c r="E193" s="83" t="b">
        <v>0</v>
      </c>
      <c r="F193" s="83" t="b">
        <v>0</v>
      </c>
      <c r="G193" s="83" t="b">
        <v>0</v>
      </c>
    </row>
    <row r="194" spans="1:7" ht="15">
      <c r="A194" s="83" t="s">
        <v>2734</v>
      </c>
      <c r="B194" s="83">
        <v>2</v>
      </c>
      <c r="C194" s="121">
        <v>0.02457387719705969</v>
      </c>
      <c r="D194" s="83" t="s">
        <v>2594</v>
      </c>
      <c r="E194" s="83" t="b">
        <v>0</v>
      </c>
      <c r="F194" s="83" t="b">
        <v>0</v>
      </c>
      <c r="G194" s="83" t="b">
        <v>0</v>
      </c>
    </row>
    <row r="195" spans="1:7" ht="15">
      <c r="A195" s="83" t="s">
        <v>2735</v>
      </c>
      <c r="B195" s="83">
        <v>2</v>
      </c>
      <c r="C195" s="121">
        <v>0.02457387719705969</v>
      </c>
      <c r="D195" s="83" t="s">
        <v>2594</v>
      </c>
      <c r="E195" s="83" t="b">
        <v>0</v>
      </c>
      <c r="F195" s="83" t="b">
        <v>0</v>
      </c>
      <c r="G195" s="83" t="b">
        <v>0</v>
      </c>
    </row>
    <row r="196" spans="1:7" ht="15">
      <c r="A196" s="83" t="s">
        <v>2704</v>
      </c>
      <c r="B196" s="83">
        <v>2</v>
      </c>
      <c r="C196" s="121">
        <v>0.02457387719705969</v>
      </c>
      <c r="D196" s="83" t="s">
        <v>2594</v>
      </c>
      <c r="E196" s="83" t="b">
        <v>0</v>
      </c>
      <c r="F196" s="83" t="b">
        <v>0</v>
      </c>
      <c r="G196" s="83" t="b">
        <v>0</v>
      </c>
    </row>
    <row r="197" spans="1:7" ht="15">
      <c r="A197" s="83" t="s">
        <v>2984</v>
      </c>
      <c r="B197" s="83">
        <v>2</v>
      </c>
      <c r="C197" s="121">
        <v>0.02457387719705969</v>
      </c>
      <c r="D197" s="83" t="s">
        <v>2594</v>
      </c>
      <c r="E197" s="83" t="b">
        <v>0</v>
      </c>
      <c r="F197" s="83" t="b">
        <v>1</v>
      </c>
      <c r="G197" s="83" t="b">
        <v>0</v>
      </c>
    </row>
    <row r="198" spans="1:7" ht="15">
      <c r="A198" s="83" t="s">
        <v>2698</v>
      </c>
      <c r="B198" s="83">
        <v>2</v>
      </c>
      <c r="C198" s="121">
        <v>0.02457387719705969</v>
      </c>
      <c r="D198" s="83" t="s">
        <v>2594</v>
      </c>
      <c r="E198" s="83" t="b">
        <v>0</v>
      </c>
      <c r="F198" s="83" t="b">
        <v>0</v>
      </c>
      <c r="G198" s="83" t="b">
        <v>0</v>
      </c>
    </row>
    <row r="199" spans="1:7" ht="15">
      <c r="A199" s="83" t="s">
        <v>414</v>
      </c>
      <c r="B199" s="83">
        <v>2</v>
      </c>
      <c r="C199" s="121">
        <v>0</v>
      </c>
      <c r="D199" s="83" t="s">
        <v>2595</v>
      </c>
      <c r="E199" s="83" t="b">
        <v>0</v>
      </c>
      <c r="F199" s="83" t="b">
        <v>0</v>
      </c>
      <c r="G199" s="83" t="b">
        <v>0</v>
      </c>
    </row>
    <row r="200" spans="1:7" ht="15">
      <c r="A200" s="83" t="s">
        <v>440</v>
      </c>
      <c r="B200" s="83">
        <v>2</v>
      </c>
      <c r="C200" s="121">
        <v>0</v>
      </c>
      <c r="D200" s="83" t="s">
        <v>2595</v>
      </c>
      <c r="E200" s="83" t="b">
        <v>0</v>
      </c>
      <c r="F200" s="83" t="b">
        <v>0</v>
      </c>
      <c r="G200" s="83" t="b">
        <v>0</v>
      </c>
    </row>
    <row r="201" spans="1:7" ht="15">
      <c r="A201" s="83" t="s">
        <v>395</v>
      </c>
      <c r="B201" s="83">
        <v>2</v>
      </c>
      <c r="C201" s="121">
        <v>0</v>
      </c>
      <c r="D201" s="83" t="s">
        <v>2597</v>
      </c>
      <c r="E201" s="83" t="b">
        <v>0</v>
      </c>
      <c r="F201" s="83" t="b">
        <v>0</v>
      </c>
      <c r="G201" s="83" t="b">
        <v>0</v>
      </c>
    </row>
    <row r="202" spans="1:7" ht="15">
      <c r="A202" s="83" t="s">
        <v>2739</v>
      </c>
      <c r="B202" s="83">
        <v>2</v>
      </c>
      <c r="C202" s="121">
        <v>0</v>
      </c>
      <c r="D202" s="83" t="s">
        <v>2597</v>
      </c>
      <c r="E202" s="83" t="b">
        <v>0</v>
      </c>
      <c r="F202" s="83" t="b">
        <v>0</v>
      </c>
      <c r="G202" s="83" t="b">
        <v>0</v>
      </c>
    </row>
    <row r="203" spans="1:7" ht="15">
      <c r="A203" s="83" t="s">
        <v>2740</v>
      </c>
      <c r="B203" s="83">
        <v>2</v>
      </c>
      <c r="C203" s="121">
        <v>0</v>
      </c>
      <c r="D203" s="83" t="s">
        <v>2597</v>
      </c>
      <c r="E203" s="83" t="b">
        <v>0</v>
      </c>
      <c r="F203" s="83" t="b">
        <v>0</v>
      </c>
      <c r="G203" s="83" t="b">
        <v>0</v>
      </c>
    </row>
    <row r="204" spans="1:7" ht="15">
      <c r="A204" s="83" t="s">
        <v>2741</v>
      </c>
      <c r="B204" s="83">
        <v>2</v>
      </c>
      <c r="C204" s="121">
        <v>0</v>
      </c>
      <c r="D204" s="83" t="s">
        <v>2597</v>
      </c>
      <c r="E204" s="83" t="b">
        <v>0</v>
      </c>
      <c r="F204" s="83" t="b">
        <v>0</v>
      </c>
      <c r="G204" s="83" t="b">
        <v>0</v>
      </c>
    </row>
    <row r="205" spans="1:7" ht="15">
      <c r="A205" s="83" t="s">
        <v>405</v>
      </c>
      <c r="B205" s="83">
        <v>2</v>
      </c>
      <c r="C205" s="121">
        <v>0</v>
      </c>
      <c r="D205" s="83" t="s">
        <v>2597</v>
      </c>
      <c r="E205" s="83" t="b">
        <v>0</v>
      </c>
      <c r="F205" s="83" t="b">
        <v>0</v>
      </c>
      <c r="G205" s="83" t="b">
        <v>0</v>
      </c>
    </row>
    <row r="206" spans="1:7" ht="15">
      <c r="A206" s="83" t="s">
        <v>440</v>
      </c>
      <c r="B206" s="83">
        <v>2</v>
      </c>
      <c r="C206" s="121">
        <v>0</v>
      </c>
      <c r="D206" s="83" t="s">
        <v>2597</v>
      </c>
      <c r="E206" s="83" t="b">
        <v>0</v>
      </c>
      <c r="F206" s="83" t="b">
        <v>0</v>
      </c>
      <c r="G206" s="83" t="b">
        <v>0</v>
      </c>
    </row>
    <row r="207" spans="1:7" ht="15">
      <c r="A207" s="83" t="s">
        <v>2691</v>
      </c>
      <c r="B207" s="83">
        <v>2</v>
      </c>
      <c r="C207" s="121">
        <v>0</v>
      </c>
      <c r="D207" s="83" t="s">
        <v>2597</v>
      </c>
      <c r="E207" s="83" t="b">
        <v>0</v>
      </c>
      <c r="F207" s="83" t="b">
        <v>0</v>
      </c>
      <c r="G207" s="83" t="b">
        <v>0</v>
      </c>
    </row>
    <row r="208" spans="1:7" ht="15">
      <c r="A208" s="83" t="s">
        <v>2692</v>
      </c>
      <c r="B208" s="83">
        <v>2</v>
      </c>
      <c r="C208" s="121">
        <v>0</v>
      </c>
      <c r="D208" s="83" t="s">
        <v>2597</v>
      </c>
      <c r="E208" s="83" t="b">
        <v>0</v>
      </c>
      <c r="F208" s="83" t="b">
        <v>0</v>
      </c>
      <c r="G208" s="83" t="b">
        <v>0</v>
      </c>
    </row>
    <row r="209" spans="1:7" ht="15">
      <c r="A209" s="83" t="s">
        <v>2742</v>
      </c>
      <c r="B209" s="83">
        <v>2</v>
      </c>
      <c r="C209" s="121">
        <v>0</v>
      </c>
      <c r="D209" s="83" t="s">
        <v>2597</v>
      </c>
      <c r="E209" s="83" t="b">
        <v>0</v>
      </c>
      <c r="F209" s="83" t="b">
        <v>0</v>
      </c>
      <c r="G209" s="83" t="b">
        <v>0</v>
      </c>
    </row>
    <row r="210" spans="1:7" ht="15">
      <c r="A210" s="83" t="s">
        <v>2701</v>
      </c>
      <c r="B210" s="83">
        <v>2</v>
      </c>
      <c r="C210" s="121">
        <v>0</v>
      </c>
      <c r="D210" s="83" t="s">
        <v>2597</v>
      </c>
      <c r="E210" s="83" t="b">
        <v>0</v>
      </c>
      <c r="F210" s="83" t="b">
        <v>0</v>
      </c>
      <c r="G210" s="83" t="b">
        <v>0</v>
      </c>
    </row>
    <row r="211" spans="1:7" ht="15">
      <c r="A211" s="83" t="s">
        <v>2703</v>
      </c>
      <c r="B211" s="83">
        <v>2</v>
      </c>
      <c r="C211" s="121">
        <v>0</v>
      </c>
      <c r="D211" s="83" t="s">
        <v>2597</v>
      </c>
      <c r="E211" s="83" t="b">
        <v>0</v>
      </c>
      <c r="F211" s="83" t="b">
        <v>0</v>
      </c>
      <c r="G211" s="83" t="b">
        <v>0</v>
      </c>
    </row>
    <row r="212" spans="1:7" ht="15">
      <c r="A212" s="83" t="s">
        <v>2704</v>
      </c>
      <c r="B212" s="83">
        <v>2</v>
      </c>
      <c r="C212" s="121">
        <v>0</v>
      </c>
      <c r="D212" s="83" t="s">
        <v>2597</v>
      </c>
      <c r="E212" s="83" t="b">
        <v>0</v>
      </c>
      <c r="F212" s="83" t="b">
        <v>0</v>
      </c>
      <c r="G212" s="83" t="b">
        <v>0</v>
      </c>
    </row>
    <row r="213" spans="1:7" ht="15">
      <c r="A213" s="83" t="s">
        <v>2982</v>
      </c>
      <c r="B213" s="83">
        <v>2</v>
      </c>
      <c r="C213" s="121">
        <v>0</v>
      </c>
      <c r="D213" s="83" t="s">
        <v>2597</v>
      </c>
      <c r="E213" s="83" t="b">
        <v>0</v>
      </c>
      <c r="F213" s="83" t="b">
        <v>0</v>
      </c>
      <c r="G213" s="83" t="b">
        <v>0</v>
      </c>
    </row>
    <row r="214" spans="1:7" ht="15">
      <c r="A214" s="83" t="s">
        <v>2983</v>
      </c>
      <c r="B214" s="83">
        <v>2</v>
      </c>
      <c r="C214" s="121">
        <v>0</v>
      </c>
      <c r="D214" s="83" t="s">
        <v>2597</v>
      </c>
      <c r="E214" s="83" t="b">
        <v>0</v>
      </c>
      <c r="F214" s="83" t="b">
        <v>0</v>
      </c>
      <c r="G214" s="83" t="b">
        <v>0</v>
      </c>
    </row>
    <row r="215" spans="1:7" ht="15">
      <c r="A215" s="83" t="s">
        <v>405</v>
      </c>
      <c r="B215" s="83">
        <v>2</v>
      </c>
      <c r="C215" s="121">
        <v>0</v>
      </c>
      <c r="D215" s="83" t="s">
        <v>2599</v>
      </c>
      <c r="E215" s="83" t="b">
        <v>0</v>
      </c>
      <c r="F215" s="83" t="b">
        <v>0</v>
      </c>
      <c r="G215" s="83" t="b">
        <v>0</v>
      </c>
    </row>
    <row r="216" spans="1:7" ht="15">
      <c r="A216" s="83" t="s">
        <v>440</v>
      </c>
      <c r="B216" s="83">
        <v>2</v>
      </c>
      <c r="C216" s="121">
        <v>0</v>
      </c>
      <c r="D216" s="83" t="s">
        <v>2599</v>
      </c>
      <c r="E216" s="83" t="b">
        <v>0</v>
      </c>
      <c r="F216" s="83" t="b">
        <v>0</v>
      </c>
      <c r="G216" s="83" t="b">
        <v>0</v>
      </c>
    </row>
    <row r="217" spans="1:7" ht="15">
      <c r="A217" s="83" t="s">
        <v>2733</v>
      </c>
      <c r="B217" s="83">
        <v>2</v>
      </c>
      <c r="C217" s="121">
        <v>0</v>
      </c>
      <c r="D217" s="83" t="s">
        <v>2599</v>
      </c>
      <c r="E217" s="83" t="b">
        <v>0</v>
      </c>
      <c r="F217" s="83" t="b">
        <v>0</v>
      </c>
      <c r="G217" s="83" t="b">
        <v>0</v>
      </c>
    </row>
    <row r="218" spans="1:7" ht="15">
      <c r="A218" s="83" t="s">
        <v>2985</v>
      </c>
      <c r="B218" s="83">
        <v>2</v>
      </c>
      <c r="C218" s="121">
        <v>0</v>
      </c>
      <c r="D218" s="83" t="s">
        <v>2599</v>
      </c>
      <c r="E218" s="83" t="b">
        <v>1</v>
      </c>
      <c r="F218" s="83" t="b">
        <v>0</v>
      </c>
      <c r="G218" s="83" t="b">
        <v>0</v>
      </c>
    </row>
    <row r="219" spans="1:7" ht="15">
      <c r="A219" s="83" t="s">
        <v>2986</v>
      </c>
      <c r="B219" s="83">
        <v>2</v>
      </c>
      <c r="C219" s="121">
        <v>0</v>
      </c>
      <c r="D219" s="83" t="s">
        <v>2599</v>
      </c>
      <c r="E219" s="83" t="b">
        <v>0</v>
      </c>
      <c r="F219" s="83" t="b">
        <v>0</v>
      </c>
      <c r="G219" s="83" t="b">
        <v>0</v>
      </c>
    </row>
    <row r="220" spans="1:7" ht="15">
      <c r="A220" s="83" t="s">
        <v>2703</v>
      </c>
      <c r="B220" s="83">
        <v>2</v>
      </c>
      <c r="C220" s="121">
        <v>0</v>
      </c>
      <c r="D220" s="83" t="s">
        <v>2599</v>
      </c>
      <c r="E220" s="83" t="b">
        <v>0</v>
      </c>
      <c r="F220" s="83" t="b">
        <v>0</v>
      </c>
      <c r="G220" s="83" t="b">
        <v>0</v>
      </c>
    </row>
    <row r="221" spans="1:7" ht="15">
      <c r="A221" s="83" t="s">
        <v>440</v>
      </c>
      <c r="B221" s="83">
        <v>2</v>
      </c>
      <c r="C221" s="121">
        <v>0</v>
      </c>
      <c r="D221" s="83" t="s">
        <v>2600</v>
      </c>
      <c r="E221" s="83" t="b">
        <v>0</v>
      </c>
      <c r="F221" s="83" t="b">
        <v>0</v>
      </c>
      <c r="G221" s="83" t="b">
        <v>0</v>
      </c>
    </row>
    <row r="222" spans="1:7" ht="15">
      <c r="A222" s="83" t="s">
        <v>440</v>
      </c>
      <c r="B222" s="83">
        <v>2</v>
      </c>
      <c r="C222" s="121">
        <v>0</v>
      </c>
      <c r="D222" s="83" t="s">
        <v>2601</v>
      </c>
      <c r="E222" s="83" t="b">
        <v>0</v>
      </c>
      <c r="F222" s="83" t="b">
        <v>0</v>
      </c>
      <c r="G222" s="83" t="b">
        <v>0</v>
      </c>
    </row>
    <row r="223" spans="1:7" ht="15">
      <c r="A223" s="83" t="s">
        <v>440</v>
      </c>
      <c r="B223" s="83">
        <v>2</v>
      </c>
      <c r="C223" s="121">
        <v>0</v>
      </c>
      <c r="D223" s="83" t="s">
        <v>2602</v>
      </c>
      <c r="E223" s="83" t="b">
        <v>0</v>
      </c>
      <c r="F223" s="83" t="b">
        <v>0</v>
      </c>
      <c r="G223" s="83" t="b">
        <v>0</v>
      </c>
    </row>
    <row r="224" spans="1:7" ht="15">
      <c r="A224" s="83" t="s">
        <v>2753</v>
      </c>
      <c r="B224" s="83">
        <v>2</v>
      </c>
      <c r="C224" s="121">
        <v>0</v>
      </c>
      <c r="D224" s="83" t="s">
        <v>2603</v>
      </c>
      <c r="E224" s="83" t="b">
        <v>0</v>
      </c>
      <c r="F224" s="83" t="b">
        <v>0</v>
      </c>
      <c r="G224" s="83" t="b">
        <v>0</v>
      </c>
    </row>
    <row r="225" spans="1:7" ht="15">
      <c r="A225" s="83" t="s">
        <v>440</v>
      </c>
      <c r="B225" s="83">
        <v>3</v>
      </c>
      <c r="C225" s="121">
        <v>0</v>
      </c>
      <c r="D225" s="83" t="s">
        <v>2604</v>
      </c>
      <c r="E225" s="83" t="b">
        <v>0</v>
      </c>
      <c r="F225" s="83" t="b">
        <v>0</v>
      </c>
      <c r="G225" s="83" t="b">
        <v>0</v>
      </c>
    </row>
    <row r="226" spans="1:7" ht="15">
      <c r="A226" s="83" t="s">
        <v>405</v>
      </c>
      <c r="B226" s="83">
        <v>2</v>
      </c>
      <c r="C226" s="121">
        <v>0.012577947075405802</v>
      </c>
      <c r="D226" s="83" t="s">
        <v>2604</v>
      </c>
      <c r="E226" s="83" t="b">
        <v>0</v>
      </c>
      <c r="F226" s="83" t="b">
        <v>0</v>
      </c>
      <c r="G226" s="83" t="b">
        <v>0</v>
      </c>
    </row>
    <row r="227" spans="1:7" ht="15">
      <c r="A227" s="83" t="s">
        <v>266</v>
      </c>
      <c r="B227" s="83">
        <v>2</v>
      </c>
      <c r="C227" s="121">
        <v>0.012577947075405802</v>
      </c>
      <c r="D227" s="83" t="s">
        <v>2604</v>
      </c>
      <c r="E227" s="83" t="b">
        <v>0</v>
      </c>
      <c r="F227" s="83" t="b">
        <v>0</v>
      </c>
      <c r="G22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7436BF7-76FE-40FE-AC54-5E07F6D6D5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2020-06-04T09:37:54Z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